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та\Аристо 2020\5_КФА_Классические фасады Аристо\ИТАЛИЯ\"/>
    </mc:Choice>
  </mc:AlternateContent>
  <workbookProtection workbookAlgorithmName="SHA-512" workbookHashValue="Jg5Tm5dNZ2AKDNkm78ohWzABwcdFUnD9m4beh7HH9MkM4qF6csiO/mfVgqe4tGzsVJJrwrYbb5DQgEGISwu4lw==" workbookSaltValue="APbIoCatAqHjT/oyY9NPRg==" workbookSpinCount="100000" lockStructure="1"/>
  <bookViews>
    <workbookView xWindow="0" yWindow="0" windowWidth="28800" windowHeight="12150" firstSheet="12" activeTab="12"/>
  </bookViews>
  <sheets>
    <sheet name="Расчёт фасадов10" sheetId="115" state="hidden" r:id="rId1"/>
    <sheet name="Расчёт фасадов9" sheetId="114" state="hidden" r:id="rId2"/>
    <sheet name="Расчёт фасадов8" sheetId="113" state="hidden" r:id="rId3"/>
    <sheet name="Расчёт фасадов7" sheetId="112" state="hidden" r:id="rId4"/>
    <sheet name="Расчёт фасадов6" sheetId="111" state="hidden" r:id="rId5"/>
    <sheet name="Расчёт фасадов5" sheetId="110" state="hidden" r:id="rId6"/>
    <sheet name="Расчёт фасадов4" sheetId="109" state="hidden" r:id="rId7"/>
    <sheet name="Расчёт фасадов3" sheetId="108" state="hidden" r:id="rId8"/>
    <sheet name="Расчёт фасадов2" sheetId="107" state="hidden" r:id="rId9"/>
    <sheet name="Редактор цен " sheetId="105" state="hidden" r:id="rId10"/>
    <sheet name="Расчёт фасадов" sheetId="106" state="hidden" r:id="rId11"/>
    <sheet name="Цена" sheetId="73" state="hidden" r:id="rId12"/>
    <sheet name="Спецификация - фасады" sheetId="23" r:id="rId13"/>
    <sheet name="Чертеж присадок" sheetId="72" r:id="rId14"/>
    <sheet name="Конструктив-материалы-технологи" sheetId="69" r:id="rId15"/>
    <sheet name="база данный - фасады" sheetId="13" state="hidden" r:id="rId16"/>
    <sheet name="xml фасады" sheetId="50" r:id="rId17"/>
  </sheets>
  <definedNames>
    <definedName name="_xlnm._FilterDatabase" localSheetId="13" hidden="1">'Чертеж присадок'!$A$1:$K$131</definedName>
    <definedName name="вставка1">'Спецификация - фасады'!$E$10</definedName>
    <definedName name="вставка10">'Спецификация - фасады'!$E$19</definedName>
    <definedName name="вставка2">'Спецификация - фасады'!$E$11</definedName>
    <definedName name="вставка3">'Спецификация - фасады'!$E$12</definedName>
    <definedName name="вставка4">'Спецификация - фасады'!$E$13</definedName>
    <definedName name="вставка5">'Спецификация - фасады'!$E$14</definedName>
    <definedName name="вставка6">'Спецификация - фасады'!$E$15</definedName>
    <definedName name="вставка7">'Спецификация - фасады'!$E$16</definedName>
    <definedName name="вставка8">'Спецификация - фасады'!$E$17</definedName>
    <definedName name="вставка9">'Спецификация - фасады'!$E$18</definedName>
    <definedName name="высота1">'Спецификация - фасады'!$J$10</definedName>
    <definedName name="высота10">'Спецификация - фасады'!$J$19</definedName>
    <definedName name="высота2">'Спецификация - фасады'!$J$11</definedName>
    <definedName name="высота3">'Спецификация - фасады'!$J$12</definedName>
    <definedName name="высота4">'Спецификация - фасады'!$J$13</definedName>
    <definedName name="высота5">'Спецификация - фасады'!$J$14</definedName>
    <definedName name="высота6">'Спецификация - фасады'!$J$15</definedName>
    <definedName name="высота7">'Спецификация - фасады'!$J$16</definedName>
    <definedName name="высота8">'Спецификация - фасады'!$J$17</definedName>
    <definedName name="высота9">'Спецификация - фасады'!$J$18</definedName>
    <definedName name="м_модуль1">OFFSET('Спецификация - фасады'!$AD$153,MATCH('Спецификация - фасады'!$B$10,'Спецификация - фасады'!$AC$153:$AC$163,0)-1,0,1,1)</definedName>
    <definedName name="м_модуль10">OFFSET('Спецификация - фасады'!$AD$153,MATCH('Спецификация - фасады'!$B$19,'Спецификация - фасады'!$AC$153:$AC$163,0)-1,0,1,1)</definedName>
    <definedName name="м_модуль2">OFFSET('Спецификация - фасады'!$AD$153,MATCH('Спецификация - фасады'!$B$11,'Спецификация - фасады'!$AC$153:$AC$163,0)-1,0,1,1)</definedName>
    <definedName name="м_модуль3">OFFSET('Спецификация - фасады'!$AD$153,MATCH('Спецификация - фасады'!$B$12,'Спецификация - фасады'!$AC$153:$AC$163,0)-1,0,1,1)</definedName>
    <definedName name="м_модуль4">OFFSET('Спецификация - фасады'!$AD$153,MATCH('Спецификация - фасады'!$B$13,'Спецификация - фасады'!$AC$153:$AC$163,0)-1,0,1,1)</definedName>
    <definedName name="м_модуль5">OFFSET('Спецификация - фасады'!$AD$153,MATCH('Спецификация - фасады'!$B$14,'Спецификация - фасады'!$AC$153:$AC$163,0)-1,0,1,1)</definedName>
    <definedName name="м_модуль6">OFFSET('Спецификация - фасады'!$AD$153,MATCH('Спецификация - фасады'!$B$15,'Спецификация - фасады'!$AC$153:$AC$163,0)-1,0,1,1)</definedName>
    <definedName name="м_модуль7">OFFSET('Спецификация - фасады'!$AD$153,MATCH('Спецификация - фасады'!$B$16,'Спецификация - фасады'!$AC$153:$AC$163,0)-1,0,1,1)</definedName>
    <definedName name="м_модуль8">OFFSET('Спецификация - фасады'!$AD$153,MATCH('Спецификация - фасады'!$B$17,'Спецификация - фасады'!$AC$153:$AC$163,0)-1,0,1,1)</definedName>
    <definedName name="м_модуль9">OFFSET('Спецификация - фасады'!$AD$153,MATCH('Спецификация - фасады'!$B$18,'Спецификация - фасады'!$AC$153:$AC$163,0)-1,0,1,1)</definedName>
    <definedName name="_xlnm.Print_Area" localSheetId="10">'Расчёт фасадов'!$A$330:$AK$352</definedName>
    <definedName name="_xlnm.Print_Area" localSheetId="0">'Расчёт фасадов10'!$A$330:$AK$352</definedName>
    <definedName name="_xlnm.Print_Area" localSheetId="8">'Расчёт фасадов2'!$A$330:$AK$352</definedName>
    <definedName name="_xlnm.Print_Area" localSheetId="7">'Расчёт фасадов3'!$A$330:$AK$352</definedName>
    <definedName name="_xlnm.Print_Area" localSheetId="6">'Расчёт фасадов4'!$A$330:$AK$352</definedName>
    <definedName name="_xlnm.Print_Area" localSheetId="5">'Расчёт фасадов5'!$A$330:$AK$352</definedName>
    <definedName name="_xlnm.Print_Area" localSheetId="4">'Расчёт фасадов6'!$A$330:$AK$352</definedName>
    <definedName name="_xlnm.Print_Area" localSheetId="3">'Расчёт фасадов7'!$A$330:$AK$352</definedName>
    <definedName name="_xlnm.Print_Area" localSheetId="2">'Расчёт фасадов8'!$A$330:$AK$352</definedName>
    <definedName name="_xlnm.Print_Area" localSheetId="1">'Расчёт фасадов9'!$A$330:$AK$352</definedName>
    <definedName name="_xlnm.Print_Area" localSheetId="9">'Редактор цен '!$A$1:$G$349</definedName>
    <definedName name="_xlnm.Print_Area" localSheetId="12">'Спецификация - фасады'!$A$1:$U$28</definedName>
    <definedName name="тип_фасада">'Спецификация - фасады'!$AI$42:$AI$52</definedName>
    <definedName name="ф_фасад1" localSheetId="12">OFFSET('Спецификация - фасады'!$Y$153,MATCH('Спецификация - фасады'!$C$10,'Спецификация - фасады'!$X$153:$X$240,0)-1,0,1,1)</definedName>
    <definedName name="ф_фасад10">OFFSET('Спецификация - фасады'!$Y$153,MATCH('Спецификация - фасады'!$C$19,'Спецификация - фасады'!$X$153:$X$240,0)-1,0,1,1)</definedName>
    <definedName name="ф_фасад2" localSheetId="12">OFFSET('Спецификация - фасады'!$Y$153,MATCH('Спецификация - фасады'!$C$11,'Спецификация - фасады'!$X$153:$X$240,0)-1,0,1,1)</definedName>
    <definedName name="ф_фасад3">OFFSET('Спецификация - фасады'!$Y$153,MATCH('Спецификация - фасады'!$C$12,'Спецификация - фасады'!$X$153:$X$240,0)-1,0,1,1)</definedName>
    <definedName name="ф_фасад4">OFFSET('Спецификация - фасады'!$Y$153,MATCH('Спецификация - фасады'!$C$13,'Спецификация - фасады'!$X$153:$X$240,0)-1,0,1,1)</definedName>
    <definedName name="ф_фасад5">OFFSET('Спецификация - фасады'!$Y$153,MATCH('Спецификация - фасады'!$C$14,'Спецификация - фасады'!$X$153:$X$240,0)-1,0,1,1)</definedName>
    <definedName name="ф_фасад6">OFFSET('Спецификация - фасады'!$Y$153,MATCH('Спецификация - фасады'!$C$15,'Спецификация - фасады'!$X$153:$X$240,0)-1,0,1,1)</definedName>
    <definedName name="ф_фасад7">OFFSET('Спецификация - фасады'!$Y$153,MATCH('Спецификация - фасады'!$C$16,'Спецификация - фасады'!$X$153:$X$240,0)-1,0,1,1)</definedName>
    <definedName name="ф_фасад8">OFFSET('Спецификация - фасады'!$Y$153,MATCH('Спецификация - фасады'!$C$17,'Спецификация - фасады'!$X$153:$X$240,0)-1,0,1,1)</definedName>
    <definedName name="ф_фасад9">OFFSET('Спецификация - фасады'!$Y$153,MATCH('Спецификация - фасады'!$C$18,'Спецификация - фасады'!$X$153:$X$240,0)-1,0,1,1)</definedName>
    <definedName name="фприс1">OFFSET('Чертеж присадок'!$T$204,MATCH('Чертеж присадок'!$V$28,'Чертеж присадок'!$S$204:$S$220,0)-1,0,1,1)</definedName>
    <definedName name="фприс10">OFFSET('Чертеж присадок'!$T$204,MATCH('Чертеж присадок'!$V$37,'Чертеж присадок'!$S$204:$S$220,0)-1,0,1,1)</definedName>
    <definedName name="фприс2">OFFSET('Чертеж присадок'!$T$204,MATCH('Чертеж присадок'!$V$29,'Чертеж присадок'!$S$204:$S$220,0)-1,0,1,1)</definedName>
    <definedName name="фприс3">OFFSET('Чертеж присадок'!$T$204,MATCH('Чертеж присадок'!$V$30,'Чертеж присадок'!$S$204:$S$220,0)-1,0,1,1)</definedName>
    <definedName name="фприс4">OFFSET('Чертеж присадок'!$T$204,MATCH('Чертеж присадок'!$V$31,'Чертеж присадок'!$S$204:$S$220,0)-1,0,1,1)</definedName>
    <definedName name="фприс5">OFFSET('Чертеж присадок'!$T$204,MATCH('Чертеж присадок'!$V$32,'Чертеж присадок'!$S$204:$S$220,0)-1,0,1,1)</definedName>
    <definedName name="фприс6">OFFSET('Чертеж присадок'!$T$204,MATCH('Чертеж присадок'!$V$33,'Чертеж присадок'!$S$204:$S$220,0)-1,0,1,1)</definedName>
    <definedName name="фприс7">OFFSET('Чертеж присадок'!$T$204,MATCH('Чертеж присадок'!$V$34,'Чертеж присадок'!$S$204:$S$220,0)-1,0,1,1)</definedName>
    <definedName name="фприс8">OFFSET('Чертеж присадок'!$T$204,MATCH('Чертеж присадок'!$V$35,'Чертеж присадок'!$S$204:$S$220,0)-1,0,1,1)</definedName>
    <definedName name="фприс9">OFFSET('Чертеж присадок'!$T$204,MATCH('Чертеж присадок'!$V$36,'Чертеж присадок'!$S$204:$S$220,0)-1,0,1,1)</definedName>
    <definedName name="цвет">'Спецификация - фасады'!$AN$43:$AN$70</definedName>
    <definedName name="ширина1">'Спецификация - фасады'!$K$10</definedName>
    <definedName name="ширина10">'Спецификация - фасады'!$K$19</definedName>
    <definedName name="ширина2">'Спецификация - фасады'!$K$11</definedName>
    <definedName name="ширина3">'Спецификация - фасады'!$K$12</definedName>
    <definedName name="ширина4">'Спецификация - фасады'!$K$13</definedName>
    <definedName name="ширина5">'Спецификация - фасады'!$K$14</definedName>
    <definedName name="ширина6">'Спецификация - фасады'!$K$15</definedName>
    <definedName name="ширина7">'Спецификация - фасады'!$K$16</definedName>
    <definedName name="ширина8">'Спецификация - фасады'!$K$17</definedName>
    <definedName name="ширина9">'Спецификация - фасады'!$K$18</definedName>
  </definedNames>
  <calcPr calcId="162913"/>
</workbook>
</file>

<file path=xl/calcChain.xml><?xml version="1.0" encoding="utf-8"?>
<calcChain xmlns="http://schemas.openxmlformats.org/spreadsheetml/2006/main">
  <c r="D179" i="105" l="1"/>
  <c r="D181" i="105"/>
  <c r="D183" i="105"/>
  <c r="D185" i="105"/>
  <c r="D187" i="105"/>
  <c r="D189" i="105"/>
  <c r="D191" i="105"/>
  <c r="D193" i="105"/>
  <c r="D195" i="105"/>
  <c r="D197" i="105"/>
  <c r="D199" i="105"/>
  <c r="D201" i="105"/>
  <c r="D203" i="105"/>
  <c r="D205" i="105"/>
  <c r="D207" i="105"/>
  <c r="D209" i="105"/>
  <c r="D211" i="105"/>
  <c r="D213" i="105"/>
  <c r="D215" i="105"/>
  <c r="D217" i="105"/>
  <c r="D219" i="105"/>
  <c r="D221" i="105"/>
  <c r="D223" i="105"/>
  <c r="D225" i="105"/>
  <c r="D227" i="105"/>
  <c r="D229" i="105"/>
  <c r="D231" i="105"/>
  <c r="D233" i="105"/>
  <c r="D235" i="105"/>
  <c r="D237" i="105"/>
  <c r="D239" i="105"/>
  <c r="D241" i="105"/>
  <c r="D243" i="105"/>
  <c r="D245" i="105"/>
  <c r="D247" i="105"/>
  <c r="D249" i="105"/>
  <c r="D251" i="105"/>
  <c r="D253" i="105"/>
  <c r="D255" i="105"/>
  <c r="D257" i="105"/>
  <c r="D259" i="105"/>
  <c r="D261" i="105"/>
  <c r="D263" i="105"/>
  <c r="D265" i="105"/>
  <c r="D267" i="105"/>
  <c r="D269" i="105"/>
  <c r="D271" i="105"/>
  <c r="D273" i="105"/>
  <c r="D275" i="105"/>
  <c r="D277" i="105"/>
  <c r="D279" i="105"/>
  <c r="D281" i="105"/>
  <c r="D283" i="105"/>
  <c r="D285" i="105"/>
  <c r="D287" i="105"/>
  <c r="D289" i="105"/>
  <c r="D291" i="105"/>
  <c r="D293" i="105"/>
  <c r="D295" i="105"/>
  <c r="D297" i="105"/>
  <c r="D299" i="105"/>
  <c r="D301" i="105"/>
  <c r="D303" i="105"/>
  <c r="D305" i="105"/>
  <c r="D307" i="105"/>
  <c r="D309" i="105"/>
  <c r="D311" i="105"/>
  <c r="D313" i="105"/>
  <c r="D315" i="105"/>
  <c r="D317" i="105"/>
  <c r="D319" i="105"/>
  <c r="D321" i="105"/>
  <c r="D323" i="105"/>
  <c r="D325" i="105"/>
  <c r="D327" i="105"/>
  <c r="D329" i="105"/>
  <c r="D331" i="105"/>
  <c r="D333" i="105"/>
  <c r="D335" i="105"/>
  <c r="D337" i="105"/>
  <c r="D339" i="105"/>
  <c r="D341" i="105"/>
  <c r="D343" i="105"/>
  <c r="D345" i="105"/>
  <c r="D347" i="105"/>
  <c r="D349" i="105"/>
  <c r="D351" i="105"/>
  <c r="D353" i="105"/>
  <c r="D355" i="105"/>
  <c r="D357" i="105"/>
  <c r="D359" i="105"/>
  <c r="D361" i="105"/>
  <c r="D363" i="105"/>
  <c r="D365" i="105"/>
  <c r="D367" i="105"/>
  <c r="D369" i="105"/>
  <c r="D371" i="105"/>
  <c r="D373" i="105"/>
  <c r="D375" i="105"/>
  <c r="D377" i="105"/>
  <c r="D379" i="105"/>
  <c r="D381" i="105"/>
  <c r="D4" i="105"/>
  <c r="G5" i="105"/>
  <c r="D5" i="105" s="1"/>
  <c r="G6" i="105"/>
  <c r="D6" i="105" s="1"/>
  <c r="G7" i="105"/>
  <c r="D7" i="105" s="1"/>
  <c r="G8" i="105"/>
  <c r="D8" i="105" s="1"/>
  <c r="G9" i="105"/>
  <c r="D9" i="105" s="1"/>
  <c r="G10" i="105"/>
  <c r="D10" i="105" s="1"/>
  <c r="G11" i="105"/>
  <c r="D11" i="105" s="1"/>
  <c r="G12" i="105"/>
  <c r="D12" i="105" s="1"/>
  <c r="G13" i="105"/>
  <c r="D13" i="105" s="1"/>
  <c r="G14" i="105"/>
  <c r="D14" i="105" s="1"/>
  <c r="G15" i="105"/>
  <c r="D15" i="105" s="1"/>
  <c r="G16" i="105"/>
  <c r="D16" i="105" s="1"/>
  <c r="G17" i="105"/>
  <c r="D17" i="105" s="1"/>
  <c r="G18" i="105"/>
  <c r="D18" i="105" s="1"/>
  <c r="G19" i="105"/>
  <c r="D19" i="105" s="1"/>
  <c r="G20" i="105"/>
  <c r="D20" i="105" s="1"/>
  <c r="G21" i="105"/>
  <c r="D21" i="105" s="1"/>
  <c r="G22" i="105"/>
  <c r="D22" i="105" s="1"/>
  <c r="G23" i="105"/>
  <c r="D23" i="105" s="1"/>
  <c r="G24" i="105"/>
  <c r="D24" i="105" s="1"/>
  <c r="G25" i="105"/>
  <c r="D25" i="105" s="1"/>
  <c r="G26" i="105"/>
  <c r="D26" i="105" s="1"/>
  <c r="G27" i="105"/>
  <c r="D27" i="105" s="1"/>
  <c r="G28" i="105"/>
  <c r="D28" i="105" s="1"/>
  <c r="G29" i="105"/>
  <c r="D29" i="105" s="1"/>
  <c r="G30" i="105"/>
  <c r="D30" i="105" s="1"/>
  <c r="G31" i="105"/>
  <c r="D31" i="105" s="1"/>
  <c r="G32" i="105"/>
  <c r="D32" i="105" s="1"/>
  <c r="G33" i="105"/>
  <c r="D33" i="105" s="1"/>
  <c r="G34" i="105"/>
  <c r="D34" i="105" s="1"/>
  <c r="G35" i="105"/>
  <c r="D35" i="105" s="1"/>
  <c r="G36" i="105"/>
  <c r="D36" i="105" s="1"/>
  <c r="G37" i="105"/>
  <c r="D37" i="105" s="1"/>
  <c r="G38" i="105"/>
  <c r="D38" i="105" s="1"/>
  <c r="E44" i="105" s="1"/>
  <c r="G39" i="105"/>
  <c r="D39" i="105" s="1"/>
  <c r="G40" i="105"/>
  <c r="D40" i="105" s="1"/>
  <c r="G41" i="105"/>
  <c r="D41" i="105" s="1"/>
  <c r="G42" i="105"/>
  <c r="D42" i="105" s="1"/>
  <c r="G43" i="105"/>
  <c r="D43" i="105" s="1"/>
  <c r="G46" i="105"/>
  <c r="D46" i="105" s="1"/>
  <c r="G47" i="105"/>
  <c r="D47" i="105" s="1"/>
  <c r="G48" i="105"/>
  <c r="D48" i="105" s="1"/>
  <c r="G49" i="105"/>
  <c r="D49" i="105" s="1"/>
  <c r="G50" i="105"/>
  <c r="D50" i="105" s="1"/>
  <c r="G51" i="105"/>
  <c r="D51" i="105" s="1"/>
  <c r="G52" i="105"/>
  <c r="D52" i="105" s="1"/>
  <c r="G53" i="105"/>
  <c r="D53" i="105" s="1"/>
  <c r="G54" i="105"/>
  <c r="D54" i="105" s="1"/>
  <c r="G55" i="105"/>
  <c r="D55" i="105" s="1"/>
  <c r="G56" i="105"/>
  <c r="D56" i="105" s="1"/>
  <c r="G57" i="105"/>
  <c r="D57" i="105" s="1"/>
  <c r="G60" i="105"/>
  <c r="D60" i="105" s="1"/>
  <c r="G61" i="105"/>
  <c r="D61" i="105" s="1"/>
  <c r="G62" i="105"/>
  <c r="D62" i="105" s="1"/>
  <c r="G63" i="105"/>
  <c r="D63" i="105" s="1"/>
  <c r="G64" i="105"/>
  <c r="D64" i="105" s="1"/>
  <c r="G65" i="105"/>
  <c r="D65" i="105" s="1"/>
  <c r="G66" i="105"/>
  <c r="D66" i="105" s="1"/>
  <c r="G67" i="105"/>
  <c r="D67" i="105" s="1"/>
  <c r="G68" i="105"/>
  <c r="D68" i="105" s="1"/>
  <c r="G69" i="105"/>
  <c r="D69" i="105" s="1"/>
  <c r="G70" i="105"/>
  <c r="D70" i="105" s="1"/>
  <c r="G71" i="105"/>
  <c r="D71" i="105" s="1"/>
  <c r="G72" i="105"/>
  <c r="D72" i="105" s="1"/>
  <c r="G73" i="105"/>
  <c r="D73" i="105" s="1"/>
  <c r="G74" i="105"/>
  <c r="D74" i="105" s="1"/>
  <c r="G75" i="105"/>
  <c r="D75" i="105" s="1"/>
  <c r="G76" i="105"/>
  <c r="D76" i="105" s="1"/>
  <c r="G77" i="105"/>
  <c r="D77" i="105" s="1"/>
  <c r="G78" i="105"/>
  <c r="D78" i="105" s="1"/>
  <c r="G79" i="105"/>
  <c r="D79" i="105" s="1"/>
  <c r="G80" i="105"/>
  <c r="D80" i="105" s="1"/>
  <c r="G81" i="105"/>
  <c r="D81" i="105" s="1"/>
  <c r="G82" i="105"/>
  <c r="D82" i="105" s="1"/>
  <c r="G83" i="105"/>
  <c r="D83" i="105" s="1"/>
  <c r="G84" i="105"/>
  <c r="D84" i="105" s="1"/>
  <c r="G85" i="105"/>
  <c r="D85" i="105" s="1"/>
  <c r="G86" i="105"/>
  <c r="D86" i="105" s="1"/>
  <c r="G87" i="105"/>
  <c r="D87" i="105" s="1"/>
  <c r="G88" i="105"/>
  <c r="D88" i="105" s="1"/>
  <c r="G89" i="105"/>
  <c r="D89" i="105" s="1"/>
  <c r="G90" i="105"/>
  <c r="D90" i="105" s="1"/>
  <c r="G91" i="105"/>
  <c r="D91" i="105" s="1"/>
  <c r="G92" i="105"/>
  <c r="D92" i="105" s="1"/>
  <c r="G93" i="105"/>
  <c r="D93" i="105" s="1"/>
  <c r="G94" i="105"/>
  <c r="D94" i="105" s="1"/>
  <c r="G95" i="105"/>
  <c r="D95" i="105" s="1"/>
  <c r="G96" i="105"/>
  <c r="D96" i="105" s="1"/>
  <c r="G97" i="105"/>
  <c r="D97" i="105" s="1"/>
  <c r="G98" i="105"/>
  <c r="D98" i="105" s="1"/>
  <c r="G99" i="105"/>
  <c r="D99" i="105" s="1"/>
  <c r="G100" i="105"/>
  <c r="D100" i="105" s="1"/>
  <c r="G101" i="105"/>
  <c r="D101" i="105" s="1"/>
  <c r="G102" i="105"/>
  <c r="D102" i="105" s="1"/>
  <c r="G103" i="105"/>
  <c r="D103" i="105" s="1"/>
  <c r="G104" i="105"/>
  <c r="D104" i="105" s="1"/>
  <c r="G105" i="105"/>
  <c r="D105" i="105" s="1"/>
  <c r="G106" i="105"/>
  <c r="D106" i="105" s="1"/>
  <c r="G107" i="105"/>
  <c r="D107" i="105" s="1"/>
  <c r="G108" i="105"/>
  <c r="D108" i="105" s="1"/>
  <c r="G109" i="105"/>
  <c r="D109" i="105" s="1"/>
  <c r="G110" i="105"/>
  <c r="D110" i="105" s="1"/>
  <c r="G111" i="105"/>
  <c r="D111" i="105" s="1"/>
  <c r="G112" i="105"/>
  <c r="D112" i="105" s="1"/>
  <c r="G113" i="105"/>
  <c r="D113" i="105" s="1"/>
  <c r="G114" i="105"/>
  <c r="D114" i="105" s="1"/>
  <c r="G115" i="105"/>
  <c r="D115" i="105" s="1"/>
  <c r="G116" i="105"/>
  <c r="D116" i="105" s="1"/>
  <c r="G117" i="105"/>
  <c r="D117" i="105" s="1"/>
  <c r="G118" i="105"/>
  <c r="D118" i="105" s="1"/>
  <c r="G119" i="105"/>
  <c r="D119" i="105" s="1"/>
  <c r="G120" i="105"/>
  <c r="D120" i="105" s="1"/>
  <c r="G121" i="105"/>
  <c r="D121" i="105" s="1"/>
  <c r="G122" i="105"/>
  <c r="D122" i="105" s="1"/>
  <c r="G123" i="105"/>
  <c r="D123" i="105" s="1"/>
  <c r="G124" i="105"/>
  <c r="D124" i="105" s="1"/>
  <c r="G125" i="105"/>
  <c r="D125" i="105" s="1"/>
  <c r="G126" i="105"/>
  <c r="D126" i="105" s="1"/>
  <c r="G127" i="105"/>
  <c r="D127" i="105" s="1"/>
  <c r="G128" i="105"/>
  <c r="D128" i="105" s="1"/>
  <c r="G129" i="105"/>
  <c r="D129" i="105" s="1"/>
  <c r="G130" i="105"/>
  <c r="D130" i="105" s="1"/>
  <c r="G131" i="105"/>
  <c r="D131" i="105" s="1"/>
  <c r="G132" i="105"/>
  <c r="D132" i="105" s="1"/>
  <c r="G133" i="105"/>
  <c r="D133" i="105" s="1"/>
  <c r="G134" i="105"/>
  <c r="D134" i="105" s="1"/>
  <c r="G135" i="105"/>
  <c r="D135" i="105" s="1"/>
  <c r="G136" i="105"/>
  <c r="D136" i="105" s="1"/>
  <c r="G137" i="105"/>
  <c r="D137" i="105" s="1"/>
  <c r="G138" i="105"/>
  <c r="D138" i="105" s="1"/>
  <c r="G139" i="105"/>
  <c r="D139" i="105" s="1"/>
  <c r="G140" i="105"/>
  <c r="D140" i="105" s="1"/>
  <c r="G141" i="105"/>
  <c r="D141" i="105" s="1"/>
  <c r="G142" i="105"/>
  <c r="D142" i="105" s="1"/>
  <c r="G143" i="105"/>
  <c r="D143" i="105" s="1"/>
  <c r="G144" i="105"/>
  <c r="D144" i="105" s="1"/>
  <c r="G145" i="105"/>
  <c r="D145" i="105" s="1"/>
  <c r="G146" i="105"/>
  <c r="D146" i="105" s="1"/>
  <c r="G147" i="105"/>
  <c r="D147" i="105" s="1"/>
  <c r="G148" i="105"/>
  <c r="D148" i="105" s="1"/>
  <c r="G149" i="105"/>
  <c r="D149" i="105" s="1"/>
  <c r="G150" i="105"/>
  <c r="D150" i="105" s="1"/>
  <c r="G151" i="105"/>
  <c r="D151" i="105" s="1"/>
  <c r="G152" i="105"/>
  <c r="D152" i="105" s="1"/>
  <c r="G153" i="105"/>
  <c r="D153" i="105" s="1"/>
  <c r="G154" i="105"/>
  <c r="D154" i="105" s="1"/>
  <c r="G155" i="105"/>
  <c r="D155" i="105" s="1"/>
  <c r="G156" i="105"/>
  <c r="D156" i="105" s="1"/>
  <c r="G157" i="105"/>
  <c r="D157" i="105" s="1"/>
  <c r="G158" i="105"/>
  <c r="D158" i="105" s="1"/>
  <c r="G159" i="105"/>
  <c r="D159" i="105" s="1"/>
  <c r="G160" i="105"/>
  <c r="D160" i="105" s="1"/>
  <c r="G161" i="105"/>
  <c r="D161" i="105" s="1"/>
  <c r="G162" i="105"/>
  <c r="D162" i="105" s="1"/>
  <c r="G163" i="105"/>
  <c r="D163" i="105" s="1"/>
  <c r="G164" i="105"/>
  <c r="D164" i="105" s="1"/>
  <c r="G165" i="105"/>
  <c r="D165" i="105" s="1"/>
  <c r="G166" i="105"/>
  <c r="D166" i="105" s="1"/>
  <c r="G167" i="105"/>
  <c r="D167" i="105" s="1"/>
  <c r="G168" i="105"/>
  <c r="D168" i="105" s="1"/>
  <c r="G169" i="105"/>
  <c r="D169" i="105" s="1"/>
  <c r="G170" i="105"/>
  <c r="D170" i="105" s="1"/>
  <c r="G171" i="105"/>
  <c r="D171" i="105" s="1"/>
  <c r="G172" i="105"/>
  <c r="D172" i="105" s="1"/>
  <c r="G173" i="105"/>
  <c r="D173" i="105" s="1"/>
  <c r="G174" i="105"/>
  <c r="D174" i="105" s="1"/>
  <c r="G175" i="105"/>
  <c r="D175" i="105" s="1"/>
  <c r="G176" i="105"/>
  <c r="D176" i="105" s="1"/>
  <c r="G177" i="105"/>
  <c r="D177" i="105" s="1"/>
  <c r="G178" i="105"/>
  <c r="D178" i="105" s="1"/>
  <c r="G179" i="105"/>
  <c r="G180" i="105"/>
  <c r="D180" i="105" s="1"/>
  <c r="G181" i="105"/>
  <c r="G182" i="105"/>
  <c r="D182" i="105" s="1"/>
  <c r="G183" i="105"/>
  <c r="G184" i="105"/>
  <c r="D184" i="105" s="1"/>
  <c r="G185" i="105"/>
  <c r="G186" i="105"/>
  <c r="D186" i="105" s="1"/>
  <c r="G187" i="105"/>
  <c r="G188" i="105"/>
  <c r="D188" i="105" s="1"/>
  <c r="G189" i="105"/>
  <c r="G190" i="105"/>
  <c r="D190" i="105" s="1"/>
  <c r="G191" i="105"/>
  <c r="G192" i="105"/>
  <c r="D192" i="105" s="1"/>
  <c r="G193" i="105"/>
  <c r="G194" i="105"/>
  <c r="D194" i="105" s="1"/>
  <c r="G195" i="105"/>
  <c r="G196" i="105"/>
  <c r="D196" i="105" s="1"/>
  <c r="G197" i="105"/>
  <c r="G198" i="105"/>
  <c r="D198" i="105" s="1"/>
  <c r="G199" i="105"/>
  <c r="G200" i="105"/>
  <c r="D200" i="105" s="1"/>
  <c r="G201" i="105"/>
  <c r="G202" i="105"/>
  <c r="D202" i="105" s="1"/>
  <c r="G203" i="105"/>
  <c r="G204" i="105"/>
  <c r="D204" i="105" s="1"/>
  <c r="G205" i="105"/>
  <c r="G206" i="105"/>
  <c r="D206" i="105" s="1"/>
  <c r="G207" i="105"/>
  <c r="G208" i="105"/>
  <c r="D208" i="105" s="1"/>
  <c r="G209" i="105"/>
  <c r="G210" i="105"/>
  <c r="D210" i="105" s="1"/>
  <c r="G211" i="105"/>
  <c r="G212" i="105"/>
  <c r="D212" i="105" s="1"/>
  <c r="G213" i="105"/>
  <c r="G214" i="105"/>
  <c r="D214" i="105" s="1"/>
  <c r="G215" i="105"/>
  <c r="G216" i="105"/>
  <c r="D216" i="105" s="1"/>
  <c r="G217" i="105"/>
  <c r="G218" i="105"/>
  <c r="D218" i="105" s="1"/>
  <c r="G219" i="105"/>
  <c r="G220" i="105"/>
  <c r="D220" i="105" s="1"/>
  <c r="G221" i="105"/>
  <c r="G222" i="105"/>
  <c r="D222" i="105" s="1"/>
  <c r="G223" i="105"/>
  <c r="G224" i="105"/>
  <c r="D224" i="105" s="1"/>
  <c r="G225" i="105"/>
  <c r="G226" i="105"/>
  <c r="D226" i="105" s="1"/>
  <c r="G227" i="105"/>
  <c r="G228" i="105"/>
  <c r="D228" i="105" s="1"/>
  <c r="G229" i="105"/>
  <c r="G230" i="105"/>
  <c r="D230" i="105" s="1"/>
  <c r="G231" i="105"/>
  <c r="G232" i="105"/>
  <c r="D232" i="105" s="1"/>
  <c r="G233" i="105"/>
  <c r="G234" i="105"/>
  <c r="D234" i="105" s="1"/>
  <c r="G235" i="105"/>
  <c r="G236" i="105"/>
  <c r="D236" i="105" s="1"/>
  <c r="G237" i="105"/>
  <c r="G238" i="105"/>
  <c r="D238" i="105" s="1"/>
  <c r="G239" i="105"/>
  <c r="G240" i="105"/>
  <c r="D240" i="105" s="1"/>
  <c r="G241" i="105"/>
  <c r="G242" i="105"/>
  <c r="D242" i="105" s="1"/>
  <c r="G243" i="105"/>
  <c r="G244" i="105"/>
  <c r="D244" i="105" s="1"/>
  <c r="G245" i="105"/>
  <c r="G246" i="105"/>
  <c r="D246" i="105" s="1"/>
  <c r="G247" i="105"/>
  <c r="G248" i="105"/>
  <c r="D248" i="105" s="1"/>
  <c r="G249" i="105"/>
  <c r="G250" i="105"/>
  <c r="D250" i="105" s="1"/>
  <c r="G251" i="105"/>
  <c r="G252" i="105"/>
  <c r="D252" i="105" s="1"/>
  <c r="G253" i="105"/>
  <c r="G254" i="105"/>
  <c r="D254" i="105" s="1"/>
  <c r="G255" i="105"/>
  <c r="G256" i="105"/>
  <c r="D256" i="105" s="1"/>
  <c r="G257" i="105"/>
  <c r="G258" i="105"/>
  <c r="D258" i="105" s="1"/>
  <c r="G259" i="105"/>
  <c r="G260" i="105"/>
  <c r="D260" i="105" s="1"/>
  <c r="G261" i="105"/>
  <c r="G262" i="105"/>
  <c r="D262" i="105" s="1"/>
  <c r="G263" i="105"/>
  <c r="G264" i="105"/>
  <c r="D264" i="105" s="1"/>
  <c r="G265" i="105"/>
  <c r="G266" i="105"/>
  <c r="D266" i="105" s="1"/>
  <c r="G267" i="105"/>
  <c r="G268" i="105"/>
  <c r="D268" i="105" s="1"/>
  <c r="G269" i="105"/>
  <c r="G270" i="105"/>
  <c r="D270" i="105" s="1"/>
  <c r="G271" i="105"/>
  <c r="G272" i="105"/>
  <c r="D272" i="105" s="1"/>
  <c r="G273" i="105"/>
  <c r="G274" i="105"/>
  <c r="D274" i="105" s="1"/>
  <c r="G275" i="105"/>
  <c r="G276" i="105"/>
  <c r="D276" i="105" s="1"/>
  <c r="G277" i="105"/>
  <c r="G278" i="105"/>
  <c r="D278" i="105" s="1"/>
  <c r="G279" i="105"/>
  <c r="G280" i="105"/>
  <c r="D280" i="105" s="1"/>
  <c r="G281" i="105"/>
  <c r="G282" i="105"/>
  <c r="D282" i="105" s="1"/>
  <c r="G283" i="105"/>
  <c r="G284" i="105"/>
  <c r="D284" i="105" s="1"/>
  <c r="G285" i="105"/>
  <c r="G286" i="105"/>
  <c r="D286" i="105" s="1"/>
  <c r="G287" i="105"/>
  <c r="G288" i="105"/>
  <c r="D288" i="105" s="1"/>
  <c r="G289" i="105"/>
  <c r="G290" i="105"/>
  <c r="D290" i="105" s="1"/>
  <c r="G291" i="105"/>
  <c r="G292" i="105"/>
  <c r="D292" i="105" s="1"/>
  <c r="G293" i="105"/>
  <c r="G294" i="105"/>
  <c r="D294" i="105" s="1"/>
  <c r="G295" i="105"/>
  <c r="G296" i="105"/>
  <c r="D296" i="105" s="1"/>
  <c r="G297" i="105"/>
  <c r="G298" i="105"/>
  <c r="D298" i="105" s="1"/>
  <c r="G299" i="105"/>
  <c r="G300" i="105"/>
  <c r="D300" i="105" s="1"/>
  <c r="G301" i="105"/>
  <c r="G302" i="105"/>
  <c r="D302" i="105" s="1"/>
  <c r="G303" i="105"/>
  <c r="G304" i="105"/>
  <c r="D304" i="105" s="1"/>
  <c r="G305" i="105"/>
  <c r="G306" i="105"/>
  <c r="D306" i="105" s="1"/>
  <c r="G307" i="105"/>
  <c r="G308" i="105"/>
  <c r="D308" i="105" s="1"/>
  <c r="G309" i="105"/>
  <c r="G310" i="105"/>
  <c r="D310" i="105" s="1"/>
  <c r="G311" i="105"/>
  <c r="G312" i="105"/>
  <c r="D312" i="105" s="1"/>
  <c r="G313" i="105"/>
  <c r="G314" i="105"/>
  <c r="D314" i="105" s="1"/>
  <c r="G315" i="105"/>
  <c r="G316" i="105"/>
  <c r="D316" i="105" s="1"/>
  <c r="G317" i="105"/>
  <c r="G318" i="105"/>
  <c r="D318" i="105" s="1"/>
  <c r="G319" i="105"/>
  <c r="G320" i="105"/>
  <c r="D320" i="105" s="1"/>
  <c r="G321" i="105"/>
  <c r="G322" i="105"/>
  <c r="D322" i="105" s="1"/>
  <c r="G323" i="105"/>
  <c r="G324" i="105"/>
  <c r="D324" i="105" s="1"/>
  <c r="G325" i="105"/>
  <c r="G326" i="105"/>
  <c r="D326" i="105" s="1"/>
  <c r="G327" i="105"/>
  <c r="G328" i="105"/>
  <c r="D328" i="105" s="1"/>
  <c r="G329" i="105"/>
  <c r="G330" i="105"/>
  <c r="D330" i="105" s="1"/>
  <c r="G331" i="105"/>
  <c r="G332" i="105"/>
  <c r="D332" i="105" s="1"/>
  <c r="G333" i="105"/>
  <c r="G334" i="105"/>
  <c r="D334" i="105" s="1"/>
  <c r="G335" i="105"/>
  <c r="G336" i="105"/>
  <c r="D336" i="105" s="1"/>
  <c r="G337" i="105"/>
  <c r="G338" i="105"/>
  <c r="D338" i="105" s="1"/>
  <c r="G339" i="105"/>
  <c r="G340" i="105"/>
  <c r="D340" i="105" s="1"/>
  <c r="G341" i="105"/>
  <c r="G342" i="105"/>
  <c r="D342" i="105" s="1"/>
  <c r="G343" i="105"/>
  <c r="G344" i="105"/>
  <c r="D344" i="105" s="1"/>
  <c r="G345" i="105"/>
  <c r="G346" i="105"/>
  <c r="D346" i="105" s="1"/>
  <c r="G347" i="105"/>
  <c r="G348" i="105"/>
  <c r="D348" i="105" s="1"/>
  <c r="G349" i="105"/>
  <c r="G350" i="105"/>
  <c r="D350" i="105" s="1"/>
  <c r="G351" i="105"/>
  <c r="G352" i="105"/>
  <c r="D352" i="105" s="1"/>
  <c r="G353" i="105"/>
  <c r="G354" i="105"/>
  <c r="D354" i="105" s="1"/>
  <c r="G355" i="105"/>
  <c r="G356" i="105"/>
  <c r="D356" i="105" s="1"/>
  <c r="G357" i="105"/>
  <c r="G358" i="105"/>
  <c r="D358" i="105" s="1"/>
  <c r="G359" i="105"/>
  <c r="G360" i="105"/>
  <c r="D360" i="105" s="1"/>
  <c r="G361" i="105"/>
  <c r="G362" i="105"/>
  <c r="D362" i="105" s="1"/>
  <c r="G363" i="105"/>
  <c r="G364" i="105"/>
  <c r="D364" i="105" s="1"/>
  <c r="G365" i="105"/>
  <c r="G366" i="105"/>
  <c r="D366" i="105" s="1"/>
  <c r="G367" i="105"/>
  <c r="G368" i="105"/>
  <c r="D368" i="105" s="1"/>
  <c r="G369" i="105"/>
  <c r="G370" i="105"/>
  <c r="D370" i="105" s="1"/>
  <c r="G371" i="105"/>
  <c r="G372" i="105"/>
  <c r="D372" i="105" s="1"/>
  <c r="G373" i="105"/>
  <c r="G374" i="105"/>
  <c r="D374" i="105" s="1"/>
  <c r="G375" i="105"/>
  <c r="G376" i="105"/>
  <c r="D376" i="105" s="1"/>
  <c r="G377" i="105"/>
  <c r="G378" i="105"/>
  <c r="D378" i="105" s="1"/>
  <c r="G379" i="105"/>
  <c r="G380" i="105"/>
  <c r="D380" i="105" s="1"/>
  <c r="G381" i="105"/>
  <c r="G382" i="105"/>
  <c r="D382" i="105" s="1"/>
  <c r="G4" i="105"/>
  <c r="E65" i="105"/>
  <c r="E64" i="105"/>
  <c r="E63" i="105"/>
  <c r="E62" i="105"/>
  <c r="E61" i="105"/>
  <c r="E60" i="105"/>
  <c r="E57" i="105"/>
  <c r="E56" i="105"/>
  <c r="E55" i="105"/>
  <c r="E51" i="105"/>
  <c r="E50" i="105"/>
  <c r="E49" i="105"/>
  <c r="E48" i="105"/>
  <c r="E47" i="105"/>
  <c r="E46" i="105"/>
  <c r="E43" i="105"/>
  <c r="E42" i="105"/>
  <c r="E41" i="105"/>
  <c r="E58" i="105" l="1"/>
  <c r="G58" i="105" s="1"/>
  <c r="G44" i="105"/>
  <c r="E59" i="105"/>
  <c r="F59" i="105" s="1"/>
  <c r="E45" i="105"/>
  <c r="J1527" i="106"/>
  <c r="J1528" i="106"/>
  <c r="J1529" i="106"/>
  <c r="J1530" i="106"/>
  <c r="J1531" i="106"/>
  <c r="J1532" i="106"/>
  <c r="J1533" i="106"/>
  <c r="F5" i="105"/>
  <c r="F6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F32" i="105"/>
  <c r="F33" i="105"/>
  <c r="F34" i="105"/>
  <c r="F35" i="105"/>
  <c r="F36" i="105"/>
  <c r="F37" i="105"/>
  <c r="F38" i="105"/>
  <c r="F39" i="105"/>
  <c r="F40" i="105"/>
  <c r="F41" i="105"/>
  <c r="F42" i="105"/>
  <c r="F43" i="105"/>
  <c r="F44" i="105"/>
  <c r="F46" i="105"/>
  <c r="F47" i="105"/>
  <c r="F49" i="105"/>
  <c r="F50" i="105"/>
  <c r="F51" i="105"/>
  <c r="F52" i="105"/>
  <c r="F53" i="105"/>
  <c r="F54" i="105"/>
  <c r="F55" i="105"/>
  <c r="F56" i="105"/>
  <c r="F57" i="105"/>
  <c r="F58" i="105"/>
  <c r="D58" i="105" s="1"/>
  <c r="F60" i="105"/>
  <c r="F61" i="105"/>
  <c r="F62" i="105"/>
  <c r="F63" i="105"/>
  <c r="F64" i="105"/>
  <c r="F65" i="105"/>
  <c r="F66" i="105"/>
  <c r="F67" i="105"/>
  <c r="F68" i="105"/>
  <c r="F69" i="105"/>
  <c r="F70" i="105"/>
  <c r="F71" i="105"/>
  <c r="F72" i="105"/>
  <c r="F73" i="105"/>
  <c r="F74" i="105"/>
  <c r="F75" i="105"/>
  <c r="F76" i="105"/>
  <c r="F77" i="105"/>
  <c r="F78" i="105"/>
  <c r="F79" i="105"/>
  <c r="F80" i="105"/>
  <c r="F81" i="105"/>
  <c r="F82" i="105"/>
  <c r="F83" i="105"/>
  <c r="F84" i="105"/>
  <c r="F85" i="105"/>
  <c r="F86" i="105"/>
  <c r="F87" i="105"/>
  <c r="F88" i="105"/>
  <c r="F89" i="105"/>
  <c r="F90" i="105"/>
  <c r="F91" i="105"/>
  <c r="F92" i="105"/>
  <c r="F93" i="105"/>
  <c r="F94" i="105"/>
  <c r="F95" i="105"/>
  <c r="F96" i="105"/>
  <c r="F97" i="105"/>
  <c r="F98" i="105"/>
  <c r="F99" i="105"/>
  <c r="F100" i="105"/>
  <c r="F101" i="105"/>
  <c r="F102" i="105"/>
  <c r="F103" i="105"/>
  <c r="F104" i="105"/>
  <c r="F105" i="105"/>
  <c r="F106" i="105"/>
  <c r="F107" i="105"/>
  <c r="F108" i="105"/>
  <c r="F109" i="105"/>
  <c r="F110" i="105"/>
  <c r="F111" i="105"/>
  <c r="F112" i="105"/>
  <c r="F113" i="105"/>
  <c r="F114" i="105"/>
  <c r="F115" i="105"/>
  <c r="F116" i="105"/>
  <c r="F117" i="105"/>
  <c r="F118" i="105"/>
  <c r="F119" i="105"/>
  <c r="F120" i="105"/>
  <c r="F121" i="105"/>
  <c r="F122" i="105"/>
  <c r="F123" i="105"/>
  <c r="F124" i="105"/>
  <c r="F125" i="105"/>
  <c r="F126" i="105"/>
  <c r="F127" i="105"/>
  <c r="F128" i="105"/>
  <c r="F129" i="105"/>
  <c r="F130" i="105"/>
  <c r="F131" i="105"/>
  <c r="F132" i="105"/>
  <c r="F133" i="105"/>
  <c r="F134" i="105"/>
  <c r="F135" i="105"/>
  <c r="F136" i="105"/>
  <c r="F137" i="105"/>
  <c r="F138" i="105"/>
  <c r="F139" i="105"/>
  <c r="F140" i="105"/>
  <c r="F141" i="105"/>
  <c r="F142" i="105"/>
  <c r="F143" i="105"/>
  <c r="F144" i="105"/>
  <c r="F145" i="105"/>
  <c r="F146" i="105"/>
  <c r="F147" i="105"/>
  <c r="F148" i="105"/>
  <c r="F149" i="105"/>
  <c r="F150" i="105"/>
  <c r="F151" i="105"/>
  <c r="F152" i="105"/>
  <c r="F153" i="105"/>
  <c r="F154" i="105"/>
  <c r="F155" i="105"/>
  <c r="F156" i="105"/>
  <c r="F157" i="105"/>
  <c r="F158" i="105"/>
  <c r="F159" i="105"/>
  <c r="F160" i="105"/>
  <c r="F161" i="105"/>
  <c r="F162" i="105"/>
  <c r="F163" i="105"/>
  <c r="F164" i="105"/>
  <c r="F165" i="105"/>
  <c r="F166" i="105"/>
  <c r="F167" i="105"/>
  <c r="F168" i="105"/>
  <c r="F169" i="105"/>
  <c r="F170" i="105"/>
  <c r="F171" i="105"/>
  <c r="F172" i="105"/>
  <c r="F173" i="105"/>
  <c r="F174" i="105"/>
  <c r="F175" i="105"/>
  <c r="F176" i="105"/>
  <c r="F177" i="105"/>
  <c r="F178" i="105"/>
  <c r="F179" i="105"/>
  <c r="F180" i="105"/>
  <c r="F181" i="105"/>
  <c r="F182" i="105"/>
  <c r="F183" i="105"/>
  <c r="F184" i="105"/>
  <c r="F185" i="105"/>
  <c r="F186" i="105"/>
  <c r="F187" i="105"/>
  <c r="F188" i="105"/>
  <c r="F189" i="105"/>
  <c r="F190" i="105"/>
  <c r="F191" i="105"/>
  <c r="F192" i="105"/>
  <c r="F193" i="105"/>
  <c r="F194" i="105"/>
  <c r="F195" i="105"/>
  <c r="F196" i="105"/>
  <c r="F197" i="105"/>
  <c r="F198" i="105"/>
  <c r="F199" i="105"/>
  <c r="F200" i="105"/>
  <c r="F201" i="105"/>
  <c r="F202" i="105"/>
  <c r="F203" i="105"/>
  <c r="F204" i="105"/>
  <c r="F205" i="105"/>
  <c r="F206" i="105"/>
  <c r="F207" i="105"/>
  <c r="F208" i="105"/>
  <c r="F209" i="105"/>
  <c r="F210" i="105"/>
  <c r="F211" i="105"/>
  <c r="F212" i="105"/>
  <c r="F213" i="105"/>
  <c r="F214" i="105"/>
  <c r="F215" i="105"/>
  <c r="F216" i="105"/>
  <c r="F217" i="105"/>
  <c r="F218" i="105"/>
  <c r="F219" i="105"/>
  <c r="F220" i="105"/>
  <c r="F221" i="105"/>
  <c r="F222" i="105"/>
  <c r="F223" i="105"/>
  <c r="F224" i="105"/>
  <c r="F225" i="105"/>
  <c r="F226" i="105"/>
  <c r="F227" i="105"/>
  <c r="F228" i="105"/>
  <c r="F229" i="105"/>
  <c r="F230" i="105"/>
  <c r="F231" i="105"/>
  <c r="F232" i="105"/>
  <c r="F233" i="105"/>
  <c r="F234" i="105"/>
  <c r="F235" i="105"/>
  <c r="F236" i="105"/>
  <c r="F237" i="105"/>
  <c r="F238" i="105"/>
  <c r="F239" i="105"/>
  <c r="F240" i="105"/>
  <c r="F241" i="105"/>
  <c r="F242" i="105"/>
  <c r="F243" i="105"/>
  <c r="F244" i="105"/>
  <c r="F245" i="105"/>
  <c r="F246" i="105"/>
  <c r="F247" i="105"/>
  <c r="F248" i="105"/>
  <c r="F249" i="105"/>
  <c r="F250" i="105"/>
  <c r="F251" i="105"/>
  <c r="F252" i="105"/>
  <c r="F253" i="105"/>
  <c r="F254" i="105"/>
  <c r="F255" i="105"/>
  <c r="F256" i="105"/>
  <c r="F257" i="105"/>
  <c r="F258" i="105"/>
  <c r="F259" i="105"/>
  <c r="F260" i="105"/>
  <c r="F261" i="105"/>
  <c r="F262" i="105"/>
  <c r="F263" i="105"/>
  <c r="F264" i="105"/>
  <c r="F265" i="105"/>
  <c r="F266" i="105"/>
  <c r="F267" i="105"/>
  <c r="F268" i="105"/>
  <c r="F269" i="105"/>
  <c r="F270" i="105"/>
  <c r="F271" i="105"/>
  <c r="F272" i="105"/>
  <c r="F273" i="105"/>
  <c r="F274" i="105"/>
  <c r="F275" i="105"/>
  <c r="F276" i="105"/>
  <c r="F277" i="105"/>
  <c r="F278" i="105"/>
  <c r="F279" i="105"/>
  <c r="F280" i="105"/>
  <c r="F281" i="105"/>
  <c r="F282" i="105"/>
  <c r="F283" i="105"/>
  <c r="F284" i="105"/>
  <c r="F285" i="105"/>
  <c r="F286" i="105"/>
  <c r="F287" i="105"/>
  <c r="F288" i="105"/>
  <c r="F289" i="105"/>
  <c r="F290" i="105"/>
  <c r="F291" i="105"/>
  <c r="F292" i="105"/>
  <c r="F293" i="105"/>
  <c r="F294" i="105"/>
  <c r="F295" i="105"/>
  <c r="F296" i="105"/>
  <c r="F297" i="105"/>
  <c r="F298" i="105"/>
  <c r="F299" i="105"/>
  <c r="F300" i="105"/>
  <c r="F301" i="105"/>
  <c r="F302" i="105"/>
  <c r="F303" i="105"/>
  <c r="F304" i="105"/>
  <c r="F305" i="105"/>
  <c r="F306" i="105"/>
  <c r="F307" i="105"/>
  <c r="F308" i="105"/>
  <c r="F309" i="105"/>
  <c r="F310" i="105"/>
  <c r="F311" i="105"/>
  <c r="F312" i="105"/>
  <c r="F313" i="105"/>
  <c r="F314" i="105"/>
  <c r="F315" i="105"/>
  <c r="F316" i="105"/>
  <c r="F317" i="105"/>
  <c r="F318" i="105"/>
  <c r="F319" i="105"/>
  <c r="F320" i="105"/>
  <c r="F321" i="105"/>
  <c r="F322" i="105"/>
  <c r="F323" i="105"/>
  <c r="F324" i="105"/>
  <c r="F325" i="105"/>
  <c r="F326" i="105"/>
  <c r="F327" i="105"/>
  <c r="F328" i="105"/>
  <c r="F329" i="105"/>
  <c r="F330" i="105"/>
  <c r="F331" i="105"/>
  <c r="F332" i="105"/>
  <c r="F333" i="105"/>
  <c r="F334" i="105"/>
  <c r="F335" i="105"/>
  <c r="F336" i="105"/>
  <c r="F337" i="105"/>
  <c r="F338" i="105"/>
  <c r="F339" i="105"/>
  <c r="F340" i="105"/>
  <c r="F341" i="105"/>
  <c r="F342" i="105"/>
  <c r="F343" i="105"/>
  <c r="F344" i="105"/>
  <c r="F345" i="105"/>
  <c r="F346" i="105"/>
  <c r="F347" i="105"/>
  <c r="F348" i="105"/>
  <c r="F349" i="105"/>
  <c r="F350" i="105"/>
  <c r="F351" i="105"/>
  <c r="F352" i="105"/>
  <c r="F353" i="105"/>
  <c r="F354" i="105"/>
  <c r="F355" i="105"/>
  <c r="F356" i="105"/>
  <c r="F357" i="105"/>
  <c r="F358" i="105"/>
  <c r="F359" i="105"/>
  <c r="F360" i="105"/>
  <c r="F361" i="105"/>
  <c r="F362" i="105"/>
  <c r="F363" i="105"/>
  <c r="F364" i="105"/>
  <c r="F365" i="105"/>
  <c r="F366" i="105"/>
  <c r="F367" i="105"/>
  <c r="F368" i="105"/>
  <c r="F369" i="105"/>
  <c r="F370" i="105"/>
  <c r="F371" i="105"/>
  <c r="F372" i="105"/>
  <c r="F373" i="105"/>
  <c r="F374" i="105"/>
  <c r="F375" i="105"/>
  <c r="F376" i="105"/>
  <c r="F377" i="105"/>
  <c r="F378" i="105"/>
  <c r="F379" i="105"/>
  <c r="F380" i="105"/>
  <c r="F381" i="105"/>
  <c r="F382" i="105"/>
  <c r="F4" i="105"/>
  <c r="D44" i="105" l="1"/>
  <c r="G45" i="105"/>
  <c r="G59" i="105"/>
  <c r="D59" i="105" s="1"/>
  <c r="F45" i="105"/>
  <c r="J1504" i="106"/>
  <c r="J1562" i="106"/>
  <c r="J1503" i="106"/>
  <c r="J1561" i="106"/>
  <c r="J1560" i="106"/>
  <c r="J1502" i="106"/>
  <c r="J1501" i="106"/>
  <c r="J1559" i="106"/>
  <c r="J1558" i="106"/>
  <c r="J1500" i="106"/>
  <c r="J1499" i="106"/>
  <c r="J1557" i="106"/>
  <c r="J1556" i="106"/>
  <c r="J1498" i="106"/>
  <c r="J1778" i="115"/>
  <c r="J1777" i="115"/>
  <c r="J1776" i="115"/>
  <c r="J1775" i="115"/>
  <c r="J1733" i="115"/>
  <c r="J1732" i="115"/>
  <c r="J1731" i="115"/>
  <c r="J1730" i="115"/>
  <c r="J1704" i="115"/>
  <c r="J1703" i="115"/>
  <c r="J1702" i="115"/>
  <c r="J1701" i="115"/>
  <c r="J1700" i="115"/>
  <c r="J1699" i="115"/>
  <c r="J1698" i="115"/>
  <c r="J1678" i="115"/>
  <c r="J1677" i="115"/>
  <c r="J1676" i="115"/>
  <c r="J1675" i="115"/>
  <c r="J1633" i="115"/>
  <c r="J1632" i="115"/>
  <c r="J1631" i="115"/>
  <c r="J1630" i="115"/>
  <c r="J1591" i="115"/>
  <c r="K1591" i="115" s="1"/>
  <c r="J1590" i="115"/>
  <c r="K1590" i="115" s="1"/>
  <c r="J1589" i="115"/>
  <c r="K1589" i="115" s="1"/>
  <c r="J1588" i="115"/>
  <c r="K1588" i="115" s="1"/>
  <c r="J1587" i="115"/>
  <c r="K1587" i="115" s="1"/>
  <c r="J1586" i="115"/>
  <c r="K1586" i="115" s="1"/>
  <c r="J1585" i="115"/>
  <c r="K1585" i="115" s="1"/>
  <c r="J1562" i="115"/>
  <c r="K1562" i="115" s="1"/>
  <c r="J1561" i="115"/>
  <c r="K1561" i="115" s="1"/>
  <c r="J1560" i="115"/>
  <c r="K1560" i="115" s="1"/>
  <c r="J1559" i="115"/>
  <c r="K1559" i="115" s="1"/>
  <c r="J1558" i="115"/>
  <c r="K1558" i="115" s="1"/>
  <c r="J1557" i="115"/>
  <c r="K1557" i="115" s="1"/>
  <c r="J1556" i="115"/>
  <c r="K1556" i="115" s="1"/>
  <c r="J1533" i="115"/>
  <c r="K1533" i="115" s="1"/>
  <c r="J1532" i="115"/>
  <c r="K1532" i="115" s="1"/>
  <c r="J1531" i="115"/>
  <c r="K1531" i="115" s="1"/>
  <c r="J1530" i="115"/>
  <c r="K1530" i="115" s="1"/>
  <c r="J1529" i="115"/>
  <c r="K1529" i="115" s="1"/>
  <c r="J1528" i="115"/>
  <c r="K1528" i="115" s="1"/>
  <c r="J1527" i="115"/>
  <c r="K1527" i="115" s="1"/>
  <c r="J1504" i="115"/>
  <c r="K1504" i="115" s="1"/>
  <c r="J1503" i="115"/>
  <c r="K1503" i="115" s="1"/>
  <c r="J1502" i="115"/>
  <c r="K1502" i="115" s="1"/>
  <c r="J1501" i="115"/>
  <c r="K1501" i="115" s="1"/>
  <c r="J1500" i="115"/>
  <c r="K1500" i="115" s="1"/>
  <c r="J1499" i="115"/>
  <c r="K1499" i="115" s="1"/>
  <c r="J1498" i="115"/>
  <c r="K1498" i="115" s="1"/>
  <c r="J1474" i="115"/>
  <c r="J1473" i="115"/>
  <c r="J1472" i="115"/>
  <c r="J1471" i="115"/>
  <c r="J1470" i="115"/>
  <c r="J1469" i="115"/>
  <c r="J1468" i="115"/>
  <c r="J1445" i="115"/>
  <c r="J1444" i="115"/>
  <c r="J1443" i="115"/>
  <c r="J1442" i="115"/>
  <c r="J1441" i="115"/>
  <c r="J1440" i="115"/>
  <c r="J1439" i="115"/>
  <c r="J1416" i="115"/>
  <c r="J1415" i="115"/>
  <c r="J1414" i="115"/>
  <c r="J1413" i="115"/>
  <c r="J1412" i="115"/>
  <c r="J1411" i="115"/>
  <c r="J1410" i="115"/>
  <c r="J1387" i="115"/>
  <c r="J1386" i="115"/>
  <c r="J1385" i="115"/>
  <c r="J1384" i="115"/>
  <c r="J1383" i="115"/>
  <c r="J1382" i="115"/>
  <c r="J1381" i="115"/>
  <c r="J1359" i="115"/>
  <c r="J1358" i="115"/>
  <c r="J1357" i="115"/>
  <c r="J1356" i="115"/>
  <c r="J1355" i="115"/>
  <c r="J1354" i="115"/>
  <c r="J1353" i="115"/>
  <c r="J1330" i="115"/>
  <c r="J1329" i="115"/>
  <c r="J1328" i="115"/>
  <c r="J1327" i="115"/>
  <c r="J1326" i="115"/>
  <c r="J1325" i="115"/>
  <c r="J1324" i="115"/>
  <c r="J1301" i="115"/>
  <c r="J1300" i="115"/>
  <c r="J1299" i="115"/>
  <c r="J1298" i="115"/>
  <c r="J1297" i="115"/>
  <c r="J1296" i="115"/>
  <c r="J1295" i="115"/>
  <c r="J1272" i="115"/>
  <c r="J1271" i="115"/>
  <c r="J1270" i="115"/>
  <c r="J1269" i="115"/>
  <c r="J1268" i="115"/>
  <c r="J1267" i="115"/>
  <c r="J1266" i="115"/>
  <c r="J1243" i="115"/>
  <c r="J1242" i="115"/>
  <c r="J1241" i="115"/>
  <c r="J1240" i="115"/>
  <c r="J1239" i="115"/>
  <c r="J1238" i="115"/>
  <c r="J1237" i="115"/>
  <c r="J1214" i="115"/>
  <c r="J1213" i="115"/>
  <c r="J1212" i="115"/>
  <c r="J1211" i="115"/>
  <c r="J1210" i="115"/>
  <c r="J1209" i="115"/>
  <c r="J1208" i="115"/>
  <c r="J1185" i="115"/>
  <c r="J1184" i="115"/>
  <c r="J1183" i="115"/>
  <c r="J1182" i="115"/>
  <c r="J1181" i="115"/>
  <c r="J1180" i="115"/>
  <c r="J1179" i="115"/>
  <c r="J1156" i="115"/>
  <c r="J1155" i="115"/>
  <c r="J1154" i="115"/>
  <c r="J1153" i="115"/>
  <c r="J1152" i="115"/>
  <c r="J1151" i="115"/>
  <c r="J1150" i="115"/>
  <c r="J1129" i="115"/>
  <c r="J1128" i="115"/>
  <c r="J1127" i="115"/>
  <c r="J1126" i="115"/>
  <c r="J1125" i="115"/>
  <c r="J1124" i="115"/>
  <c r="K1124" i="115" s="1"/>
  <c r="J1123" i="115"/>
  <c r="K1123" i="115" s="1"/>
  <c r="J1122" i="115"/>
  <c r="K1122" i="115" s="1"/>
  <c r="J1120" i="115"/>
  <c r="K1120" i="115" s="1"/>
  <c r="J1119" i="115"/>
  <c r="K1119" i="115" s="1"/>
  <c r="J1118" i="115"/>
  <c r="K1118" i="115" s="1"/>
  <c r="J1098" i="115"/>
  <c r="J1097" i="115"/>
  <c r="J1096" i="115"/>
  <c r="J1095" i="115"/>
  <c r="J1094" i="115"/>
  <c r="J1093" i="115"/>
  <c r="K1093" i="115" s="1"/>
  <c r="J1091" i="115"/>
  <c r="K1091" i="115" s="1"/>
  <c r="J1090" i="115"/>
  <c r="K1090" i="115" s="1"/>
  <c r="J1089" i="115"/>
  <c r="K1089" i="115" s="1"/>
  <c r="J1088" i="115"/>
  <c r="K1088" i="115" s="1"/>
  <c r="J1087" i="115"/>
  <c r="K1087" i="115" s="1"/>
  <c r="J1067" i="115"/>
  <c r="J1066" i="115"/>
  <c r="J1065" i="115"/>
  <c r="J1064" i="115"/>
  <c r="J1063" i="115"/>
  <c r="J1062" i="115"/>
  <c r="K1062" i="115" s="1"/>
  <c r="J1061" i="115"/>
  <c r="K1061" i="115" s="1"/>
  <c r="J1060" i="115"/>
  <c r="K1060" i="115" s="1"/>
  <c r="J1058" i="115"/>
  <c r="K1058" i="115" s="1"/>
  <c r="J1057" i="115"/>
  <c r="K1057" i="115" s="1"/>
  <c r="J1056" i="115"/>
  <c r="K1056" i="115" s="1"/>
  <c r="J1036" i="115"/>
  <c r="J1035" i="115"/>
  <c r="J1034" i="115"/>
  <c r="J1033" i="115"/>
  <c r="J1032" i="115"/>
  <c r="J1031" i="115"/>
  <c r="K1031" i="115" s="1"/>
  <c r="J1029" i="115"/>
  <c r="K1029" i="115" s="1"/>
  <c r="J1028" i="115"/>
  <c r="K1028" i="115" s="1"/>
  <c r="J1027" i="115"/>
  <c r="K1027" i="115" s="1"/>
  <c r="J1026" i="115"/>
  <c r="K1026" i="115" s="1"/>
  <c r="J1025" i="115"/>
  <c r="K1025" i="115" s="1"/>
  <c r="J1002" i="115"/>
  <c r="K1002" i="115" s="1"/>
  <c r="J1001" i="115"/>
  <c r="K1001" i="115" s="1"/>
  <c r="J1000" i="115"/>
  <c r="K1000" i="115" s="1"/>
  <c r="J998" i="115"/>
  <c r="K998" i="115" s="1"/>
  <c r="J997" i="115"/>
  <c r="K997" i="115" s="1"/>
  <c r="J996" i="115"/>
  <c r="K996" i="115" s="1"/>
  <c r="J973" i="115"/>
  <c r="K973" i="115" s="1"/>
  <c r="J971" i="115"/>
  <c r="K971" i="115" s="1"/>
  <c r="J970" i="115"/>
  <c r="K970" i="115" s="1"/>
  <c r="J969" i="115"/>
  <c r="K969" i="115" s="1"/>
  <c r="J968" i="115"/>
  <c r="K968" i="115" s="1"/>
  <c r="J967" i="115"/>
  <c r="K967" i="115" s="1"/>
  <c r="J944" i="115"/>
  <c r="K944" i="115" s="1"/>
  <c r="J943" i="115"/>
  <c r="K943" i="115" s="1"/>
  <c r="J942" i="115"/>
  <c r="K942" i="115" s="1"/>
  <c r="J940" i="115"/>
  <c r="K940" i="115" s="1"/>
  <c r="J939" i="115"/>
  <c r="K939" i="115" s="1"/>
  <c r="J938" i="115"/>
  <c r="K938" i="115" s="1"/>
  <c r="J915" i="115"/>
  <c r="K915" i="115" s="1"/>
  <c r="J913" i="115"/>
  <c r="K913" i="115" s="1"/>
  <c r="J912" i="115"/>
  <c r="K912" i="115" s="1"/>
  <c r="J911" i="115"/>
  <c r="K911" i="115" s="1"/>
  <c r="J910" i="115"/>
  <c r="K910" i="115" s="1"/>
  <c r="J909" i="115"/>
  <c r="K909" i="115" s="1"/>
  <c r="J889" i="115"/>
  <c r="J888" i="115"/>
  <c r="J887" i="115"/>
  <c r="J886" i="115"/>
  <c r="J885" i="115"/>
  <c r="J884" i="115"/>
  <c r="K884" i="115" s="1"/>
  <c r="J883" i="115"/>
  <c r="K883" i="115" s="1"/>
  <c r="J882" i="115"/>
  <c r="K882" i="115" s="1"/>
  <c r="J881" i="115"/>
  <c r="K881" i="115" s="1"/>
  <c r="J880" i="115"/>
  <c r="K880" i="115" s="1"/>
  <c r="J879" i="115"/>
  <c r="K879" i="115" s="1"/>
  <c r="J878" i="115"/>
  <c r="K878" i="115" s="1"/>
  <c r="J858" i="115"/>
  <c r="J857" i="115"/>
  <c r="J856" i="115"/>
  <c r="J855" i="115"/>
  <c r="J854" i="115"/>
  <c r="J853" i="115"/>
  <c r="K853" i="115" s="1"/>
  <c r="J851" i="115"/>
  <c r="K851" i="115" s="1"/>
  <c r="J850" i="115"/>
  <c r="K850" i="115" s="1"/>
  <c r="J849" i="115"/>
  <c r="K849" i="115" s="1"/>
  <c r="J848" i="115"/>
  <c r="K848" i="115" s="1"/>
  <c r="J847" i="115"/>
  <c r="K847" i="115" s="1"/>
  <c r="J824" i="115"/>
  <c r="K824" i="115" s="1"/>
  <c r="J823" i="115"/>
  <c r="K823" i="115" s="1"/>
  <c r="J822" i="115"/>
  <c r="K822" i="115" s="1"/>
  <c r="J821" i="115"/>
  <c r="K821" i="115" s="1"/>
  <c r="J820" i="115"/>
  <c r="K820" i="115" s="1"/>
  <c r="J819" i="115"/>
  <c r="K819" i="115" s="1"/>
  <c r="J818" i="115"/>
  <c r="K818" i="115" s="1"/>
  <c r="J795" i="115"/>
  <c r="K795" i="115" s="1"/>
  <c r="J793" i="115"/>
  <c r="K793" i="115" s="1"/>
  <c r="J792" i="115"/>
  <c r="K792" i="115" s="1"/>
  <c r="J791" i="115"/>
  <c r="K791" i="115" s="1"/>
  <c r="J790" i="115"/>
  <c r="K790" i="115" s="1"/>
  <c r="J789" i="115"/>
  <c r="K789" i="115" s="1"/>
  <c r="J769" i="115"/>
  <c r="J768" i="115"/>
  <c r="J767" i="115"/>
  <c r="J766" i="115"/>
  <c r="J765" i="115"/>
  <c r="J764" i="115"/>
  <c r="K764" i="115" s="1"/>
  <c r="J763" i="115"/>
  <c r="K763" i="115" s="1"/>
  <c r="J762" i="115"/>
  <c r="K762" i="115" s="1"/>
  <c r="J761" i="115"/>
  <c r="K761" i="115" s="1"/>
  <c r="J760" i="115"/>
  <c r="K760" i="115" s="1"/>
  <c r="J759" i="115"/>
  <c r="K759" i="115" s="1"/>
  <c r="J758" i="115"/>
  <c r="K758" i="115" s="1"/>
  <c r="J738" i="115"/>
  <c r="J737" i="115"/>
  <c r="J736" i="115"/>
  <c r="J735" i="115"/>
  <c r="J734" i="115"/>
  <c r="J733" i="115"/>
  <c r="K733" i="115" s="1"/>
  <c r="J731" i="115"/>
  <c r="K731" i="115" s="1"/>
  <c r="J730" i="115"/>
  <c r="K730" i="115" s="1"/>
  <c r="J729" i="115"/>
  <c r="K729" i="115" s="1"/>
  <c r="J728" i="115"/>
  <c r="K728" i="115" s="1"/>
  <c r="J727" i="115"/>
  <c r="K727" i="115" s="1"/>
  <c r="J707" i="115"/>
  <c r="J706" i="115"/>
  <c r="J705" i="115"/>
  <c r="J704" i="115"/>
  <c r="J703" i="115"/>
  <c r="J702" i="115"/>
  <c r="K702" i="115" s="1"/>
  <c r="J701" i="115"/>
  <c r="K701" i="115" s="1"/>
  <c r="J700" i="115"/>
  <c r="K700" i="115" s="1"/>
  <c r="J699" i="115"/>
  <c r="K699" i="115" s="1"/>
  <c r="J698" i="115"/>
  <c r="K698" i="115" s="1"/>
  <c r="J697" i="115"/>
  <c r="K697" i="115" s="1"/>
  <c r="J696" i="115"/>
  <c r="K696" i="115" s="1"/>
  <c r="J676" i="115"/>
  <c r="J675" i="115"/>
  <c r="J674" i="115"/>
  <c r="J673" i="115"/>
  <c r="J672" i="115"/>
  <c r="J671" i="115"/>
  <c r="K671" i="115" s="1"/>
  <c r="J669" i="115"/>
  <c r="K669" i="115" s="1"/>
  <c r="J668" i="115"/>
  <c r="K668" i="115" s="1"/>
  <c r="J667" i="115"/>
  <c r="K667" i="115" s="1"/>
  <c r="J666" i="115"/>
  <c r="K666" i="115" s="1"/>
  <c r="J665" i="115"/>
  <c r="K665" i="115" s="1"/>
  <c r="J645" i="115"/>
  <c r="J644" i="115"/>
  <c r="J643" i="115"/>
  <c r="J642" i="115"/>
  <c r="J641" i="115"/>
  <c r="J640" i="115"/>
  <c r="K640" i="115" s="1"/>
  <c r="J639" i="115"/>
  <c r="K639" i="115" s="1"/>
  <c r="J638" i="115"/>
  <c r="K638" i="115" s="1"/>
  <c r="J637" i="115"/>
  <c r="K637" i="115" s="1"/>
  <c r="J636" i="115"/>
  <c r="K636" i="115" s="1"/>
  <c r="J635" i="115"/>
  <c r="K635" i="115" s="1"/>
  <c r="J634" i="115"/>
  <c r="K634" i="115" s="1"/>
  <c r="J614" i="115"/>
  <c r="J613" i="115"/>
  <c r="J612" i="115"/>
  <c r="J611" i="115"/>
  <c r="J610" i="115"/>
  <c r="J609" i="115"/>
  <c r="K609" i="115" s="1"/>
  <c r="J607" i="115"/>
  <c r="K607" i="115" s="1"/>
  <c r="J606" i="115"/>
  <c r="K606" i="115" s="1"/>
  <c r="J605" i="115"/>
  <c r="K605" i="115" s="1"/>
  <c r="J604" i="115"/>
  <c r="K604" i="115" s="1"/>
  <c r="J603" i="115"/>
  <c r="K603" i="115" s="1"/>
  <c r="J583" i="115"/>
  <c r="J582" i="115"/>
  <c r="J581" i="115"/>
  <c r="J580" i="115"/>
  <c r="J579" i="115"/>
  <c r="J578" i="115"/>
  <c r="K578" i="115" s="1"/>
  <c r="J577" i="115"/>
  <c r="K577" i="115" s="1"/>
  <c r="J576" i="115"/>
  <c r="K576" i="115" s="1"/>
  <c r="J575" i="115"/>
  <c r="K575" i="115" s="1"/>
  <c r="J574" i="115"/>
  <c r="K574" i="115" s="1"/>
  <c r="J573" i="115"/>
  <c r="K573" i="115" s="1"/>
  <c r="J572" i="115"/>
  <c r="K572" i="115" s="1"/>
  <c r="J552" i="115"/>
  <c r="J551" i="115"/>
  <c r="J550" i="115"/>
  <c r="J549" i="115"/>
  <c r="J548" i="115"/>
  <c r="J547" i="115"/>
  <c r="K547" i="115" s="1"/>
  <c r="J545" i="115"/>
  <c r="K545" i="115" s="1"/>
  <c r="J544" i="115"/>
  <c r="K544" i="115" s="1"/>
  <c r="J543" i="115"/>
  <c r="K543" i="115" s="1"/>
  <c r="J542" i="115"/>
  <c r="K542" i="115" s="1"/>
  <c r="J541" i="115"/>
  <c r="K541" i="115" s="1"/>
  <c r="J518" i="115"/>
  <c r="K518" i="115" s="1"/>
  <c r="J517" i="115"/>
  <c r="K517" i="115" s="1"/>
  <c r="J516" i="115"/>
  <c r="K516" i="115" s="1"/>
  <c r="J515" i="115"/>
  <c r="K515" i="115" s="1"/>
  <c r="J514" i="115"/>
  <c r="K514" i="115" s="1"/>
  <c r="J513" i="115"/>
  <c r="K513" i="115" s="1"/>
  <c r="J512" i="115"/>
  <c r="K512" i="115" s="1"/>
  <c r="J489" i="115"/>
  <c r="K489" i="115" s="1"/>
  <c r="J487" i="115"/>
  <c r="K487" i="115" s="1"/>
  <c r="J486" i="115"/>
  <c r="K486" i="115" s="1"/>
  <c r="J485" i="115"/>
  <c r="K485" i="115" s="1"/>
  <c r="J484" i="115"/>
  <c r="K484" i="115" s="1"/>
  <c r="J483" i="115"/>
  <c r="K483" i="115" s="1"/>
  <c r="J460" i="115"/>
  <c r="K460" i="115" s="1"/>
  <c r="J459" i="115"/>
  <c r="K459" i="115" s="1"/>
  <c r="J458" i="115"/>
  <c r="K458" i="115" s="1"/>
  <c r="J457" i="115"/>
  <c r="K457" i="115" s="1"/>
  <c r="J456" i="115"/>
  <c r="K456" i="115" s="1"/>
  <c r="J455" i="115"/>
  <c r="K455" i="115" s="1"/>
  <c r="J454" i="115"/>
  <c r="K454" i="115" s="1"/>
  <c r="J431" i="115"/>
  <c r="K431" i="115" s="1"/>
  <c r="J429" i="115"/>
  <c r="K429" i="115" s="1"/>
  <c r="J428" i="115"/>
  <c r="K428" i="115" s="1"/>
  <c r="J427" i="115"/>
  <c r="K427" i="115" s="1"/>
  <c r="J426" i="115"/>
  <c r="K426" i="115" s="1"/>
  <c r="J425" i="115"/>
  <c r="K425" i="115" s="1"/>
  <c r="J403" i="115"/>
  <c r="K403" i="115" s="1"/>
  <c r="J402" i="115"/>
  <c r="K402" i="115" s="1"/>
  <c r="J401" i="115"/>
  <c r="K401" i="115" s="1"/>
  <c r="J400" i="115"/>
  <c r="K400" i="115" s="1"/>
  <c r="J399" i="115"/>
  <c r="K399" i="115" s="1"/>
  <c r="J398" i="115"/>
  <c r="K398" i="115" s="1"/>
  <c r="J397" i="115"/>
  <c r="K397" i="115" s="1"/>
  <c r="J374" i="115"/>
  <c r="K374" i="115" s="1"/>
  <c r="J372" i="115"/>
  <c r="K372" i="115" s="1"/>
  <c r="J371" i="115"/>
  <c r="K371" i="115" s="1"/>
  <c r="J370" i="115"/>
  <c r="K370" i="115" s="1"/>
  <c r="J369" i="115"/>
  <c r="K369" i="115" s="1"/>
  <c r="J368" i="115"/>
  <c r="K368" i="115" s="1"/>
  <c r="J345" i="115"/>
  <c r="K345" i="115" s="1"/>
  <c r="J344" i="115"/>
  <c r="K344" i="115" s="1"/>
  <c r="J343" i="115"/>
  <c r="K343" i="115" s="1"/>
  <c r="J342" i="115"/>
  <c r="K342" i="115" s="1"/>
  <c r="J341" i="115"/>
  <c r="K341" i="115" s="1"/>
  <c r="J340" i="115"/>
  <c r="K340" i="115" s="1"/>
  <c r="J339" i="115"/>
  <c r="K339" i="115" s="1"/>
  <c r="J316" i="115"/>
  <c r="K316" i="115" s="1"/>
  <c r="J314" i="115"/>
  <c r="K314" i="115" s="1"/>
  <c r="J313" i="115"/>
  <c r="K313" i="115" s="1"/>
  <c r="J312" i="115"/>
  <c r="K312" i="115" s="1"/>
  <c r="J311" i="115"/>
  <c r="K311" i="115" s="1"/>
  <c r="J310" i="115"/>
  <c r="K310" i="115" s="1"/>
  <c r="J290" i="115"/>
  <c r="J289" i="115"/>
  <c r="J288" i="115"/>
  <c r="J287" i="115"/>
  <c r="J286" i="115"/>
  <c r="J285" i="115"/>
  <c r="J284" i="115"/>
  <c r="J283" i="115"/>
  <c r="J282" i="115"/>
  <c r="J281" i="115"/>
  <c r="J280" i="115"/>
  <c r="J279" i="115"/>
  <c r="J259" i="115"/>
  <c r="J258" i="115"/>
  <c r="J257" i="115"/>
  <c r="J256" i="115"/>
  <c r="J255" i="115"/>
  <c r="J254" i="115"/>
  <c r="J253" i="115"/>
  <c r="J252" i="115"/>
  <c r="J251" i="115"/>
  <c r="J250" i="115"/>
  <c r="J249" i="115"/>
  <c r="J248" i="115"/>
  <c r="J225" i="115"/>
  <c r="J224" i="115"/>
  <c r="J223" i="115"/>
  <c r="J222" i="115"/>
  <c r="J221" i="115"/>
  <c r="J220" i="115"/>
  <c r="J219" i="115"/>
  <c r="J196" i="115"/>
  <c r="J195" i="115"/>
  <c r="J194" i="115"/>
  <c r="J193" i="115"/>
  <c r="J192" i="115"/>
  <c r="J191" i="115"/>
  <c r="J190" i="115"/>
  <c r="J168" i="115"/>
  <c r="J167" i="115"/>
  <c r="J166" i="115"/>
  <c r="J165" i="115"/>
  <c r="J164" i="115"/>
  <c r="J163" i="115"/>
  <c r="J162" i="115"/>
  <c r="J161" i="115"/>
  <c r="J160" i="115"/>
  <c r="J159" i="115"/>
  <c r="J158" i="115"/>
  <c r="J157" i="115"/>
  <c r="J137" i="115"/>
  <c r="J136" i="115"/>
  <c r="J135" i="115"/>
  <c r="J134" i="115"/>
  <c r="J133" i="115"/>
  <c r="J132" i="115"/>
  <c r="J131" i="115"/>
  <c r="J130" i="115"/>
  <c r="J129" i="115"/>
  <c r="J128" i="115"/>
  <c r="J127" i="115"/>
  <c r="J126" i="115"/>
  <c r="J103" i="115"/>
  <c r="J102" i="115"/>
  <c r="J101" i="115"/>
  <c r="J100" i="115"/>
  <c r="J99" i="115"/>
  <c r="J98" i="115"/>
  <c r="J97" i="115"/>
  <c r="J74" i="115"/>
  <c r="J73" i="115"/>
  <c r="J72" i="115"/>
  <c r="J71" i="115"/>
  <c r="J70" i="115"/>
  <c r="J69" i="115"/>
  <c r="J68" i="115"/>
  <c r="J45" i="115"/>
  <c r="J44" i="115"/>
  <c r="J43" i="115"/>
  <c r="J42" i="115"/>
  <c r="J41" i="115"/>
  <c r="J40" i="115"/>
  <c r="J39" i="115"/>
  <c r="J16" i="115"/>
  <c r="J15" i="115"/>
  <c r="J14" i="115"/>
  <c r="J13" i="115"/>
  <c r="J12" i="115"/>
  <c r="J11" i="115"/>
  <c r="J10" i="115"/>
  <c r="J1778" i="114"/>
  <c r="J1777" i="114"/>
  <c r="J1776" i="114"/>
  <c r="J1775" i="114"/>
  <c r="J1733" i="114"/>
  <c r="J1732" i="114"/>
  <c r="J1731" i="114"/>
  <c r="J1730" i="114"/>
  <c r="J1704" i="114"/>
  <c r="J1703" i="114"/>
  <c r="J1702" i="114"/>
  <c r="J1701" i="114"/>
  <c r="J1700" i="114"/>
  <c r="J1699" i="114"/>
  <c r="J1698" i="114"/>
  <c r="J1678" i="114"/>
  <c r="J1677" i="114"/>
  <c r="J1676" i="114"/>
  <c r="J1675" i="114"/>
  <c r="J1633" i="114"/>
  <c r="J1632" i="114"/>
  <c r="J1631" i="114"/>
  <c r="J1630" i="114"/>
  <c r="J1591" i="114"/>
  <c r="K1591" i="114" s="1"/>
  <c r="J1590" i="114"/>
  <c r="K1590" i="114" s="1"/>
  <c r="J1589" i="114"/>
  <c r="K1589" i="114" s="1"/>
  <c r="J1588" i="114"/>
  <c r="K1588" i="114" s="1"/>
  <c r="J1587" i="114"/>
  <c r="K1587" i="114" s="1"/>
  <c r="J1586" i="114"/>
  <c r="K1586" i="114" s="1"/>
  <c r="J1585" i="114"/>
  <c r="K1585" i="114" s="1"/>
  <c r="J1562" i="114"/>
  <c r="K1562" i="114" s="1"/>
  <c r="J1561" i="114"/>
  <c r="K1561" i="114" s="1"/>
  <c r="J1560" i="114"/>
  <c r="K1560" i="114" s="1"/>
  <c r="J1559" i="114"/>
  <c r="K1559" i="114" s="1"/>
  <c r="J1558" i="114"/>
  <c r="K1558" i="114" s="1"/>
  <c r="J1557" i="114"/>
  <c r="K1557" i="114" s="1"/>
  <c r="J1556" i="114"/>
  <c r="K1556" i="114" s="1"/>
  <c r="J1533" i="114"/>
  <c r="K1533" i="114" s="1"/>
  <c r="J1532" i="114"/>
  <c r="K1532" i="114" s="1"/>
  <c r="J1531" i="114"/>
  <c r="K1531" i="114" s="1"/>
  <c r="J1530" i="114"/>
  <c r="K1530" i="114" s="1"/>
  <c r="J1529" i="114"/>
  <c r="K1529" i="114" s="1"/>
  <c r="J1528" i="114"/>
  <c r="K1528" i="114" s="1"/>
  <c r="J1527" i="114"/>
  <c r="K1527" i="114" s="1"/>
  <c r="J1504" i="114"/>
  <c r="K1504" i="114" s="1"/>
  <c r="J1503" i="114"/>
  <c r="K1503" i="114" s="1"/>
  <c r="J1502" i="114"/>
  <c r="K1502" i="114" s="1"/>
  <c r="J1501" i="114"/>
  <c r="K1501" i="114" s="1"/>
  <c r="J1500" i="114"/>
  <c r="K1500" i="114" s="1"/>
  <c r="J1499" i="114"/>
  <c r="K1499" i="114" s="1"/>
  <c r="J1498" i="114"/>
  <c r="K1498" i="114" s="1"/>
  <c r="J1474" i="114"/>
  <c r="J1473" i="114"/>
  <c r="J1472" i="114"/>
  <c r="J1471" i="114"/>
  <c r="J1470" i="114"/>
  <c r="J1469" i="114"/>
  <c r="J1468" i="114"/>
  <c r="J1445" i="114"/>
  <c r="J1444" i="114"/>
  <c r="J1443" i="114"/>
  <c r="J1442" i="114"/>
  <c r="J1441" i="114"/>
  <c r="J1440" i="114"/>
  <c r="J1439" i="114"/>
  <c r="J1416" i="114"/>
  <c r="J1415" i="114"/>
  <c r="J1414" i="114"/>
  <c r="J1413" i="114"/>
  <c r="J1412" i="114"/>
  <c r="J1411" i="114"/>
  <c r="J1410" i="114"/>
  <c r="J1387" i="114"/>
  <c r="J1386" i="114"/>
  <c r="J1385" i="114"/>
  <c r="J1384" i="114"/>
  <c r="J1383" i="114"/>
  <c r="J1382" i="114"/>
  <c r="J1381" i="114"/>
  <c r="J1359" i="114"/>
  <c r="J1358" i="114"/>
  <c r="J1357" i="114"/>
  <c r="J1356" i="114"/>
  <c r="J1355" i="114"/>
  <c r="J1354" i="114"/>
  <c r="J1353" i="114"/>
  <c r="J1330" i="114"/>
  <c r="J1329" i="114"/>
  <c r="J1328" i="114"/>
  <c r="J1327" i="114"/>
  <c r="J1326" i="114"/>
  <c r="J1325" i="114"/>
  <c r="J1324" i="114"/>
  <c r="J1301" i="114"/>
  <c r="J1300" i="114"/>
  <c r="J1299" i="114"/>
  <c r="J1298" i="114"/>
  <c r="J1297" i="114"/>
  <c r="J1296" i="114"/>
  <c r="J1295" i="114"/>
  <c r="J1272" i="114"/>
  <c r="J1271" i="114"/>
  <c r="J1270" i="114"/>
  <c r="J1269" i="114"/>
  <c r="J1268" i="114"/>
  <c r="J1267" i="114"/>
  <c r="J1266" i="114"/>
  <c r="J1243" i="114"/>
  <c r="J1242" i="114"/>
  <c r="J1241" i="114"/>
  <c r="J1240" i="114"/>
  <c r="J1239" i="114"/>
  <c r="J1238" i="114"/>
  <c r="J1237" i="114"/>
  <c r="J1214" i="114"/>
  <c r="J1213" i="114"/>
  <c r="J1212" i="114"/>
  <c r="J1211" i="114"/>
  <c r="J1210" i="114"/>
  <c r="J1209" i="114"/>
  <c r="J1208" i="114"/>
  <c r="J1185" i="114"/>
  <c r="J1184" i="114"/>
  <c r="J1183" i="114"/>
  <c r="J1182" i="114"/>
  <c r="J1181" i="114"/>
  <c r="J1180" i="114"/>
  <c r="J1179" i="114"/>
  <c r="J1156" i="114"/>
  <c r="J1155" i="114"/>
  <c r="J1154" i="114"/>
  <c r="J1153" i="114"/>
  <c r="J1152" i="114"/>
  <c r="J1151" i="114"/>
  <c r="J1150" i="114"/>
  <c r="J1129" i="114"/>
  <c r="J1128" i="114"/>
  <c r="J1127" i="114"/>
  <c r="J1126" i="114"/>
  <c r="J1125" i="114"/>
  <c r="J1124" i="114"/>
  <c r="K1124" i="114" s="1"/>
  <c r="J1123" i="114"/>
  <c r="K1123" i="114" s="1"/>
  <c r="J1122" i="114"/>
  <c r="K1122" i="114" s="1"/>
  <c r="J1120" i="114"/>
  <c r="K1120" i="114" s="1"/>
  <c r="J1119" i="114"/>
  <c r="K1119" i="114" s="1"/>
  <c r="J1118" i="114"/>
  <c r="K1118" i="114" s="1"/>
  <c r="J1098" i="114"/>
  <c r="J1097" i="114"/>
  <c r="J1096" i="114"/>
  <c r="J1095" i="114"/>
  <c r="J1094" i="114"/>
  <c r="J1093" i="114"/>
  <c r="K1093" i="114" s="1"/>
  <c r="J1091" i="114"/>
  <c r="K1091" i="114" s="1"/>
  <c r="J1090" i="114"/>
  <c r="K1090" i="114" s="1"/>
  <c r="J1089" i="114"/>
  <c r="K1089" i="114" s="1"/>
  <c r="J1088" i="114"/>
  <c r="K1088" i="114" s="1"/>
  <c r="J1087" i="114"/>
  <c r="K1087" i="114" s="1"/>
  <c r="J1067" i="114"/>
  <c r="J1066" i="114"/>
  <c r="J1065" i="114"/>
  <c r="J1064" i="114"/>
  <c r="J1063" i="114"/>
  <c r="J1062" i="114"/>
  <c r="K1062" i="114" s="1"/>
  <c r="J1061" i="114"/>
  <c r="K1061" i="114" s="1"/>
  <c r="J1060" i="114"/>
  <c r="K1060" i="114" s="1"/>
  <c r="J1058" i="114"/>
  <c r="K1058" i="114" s="1"/>
  <c r="J1057" i="114"/>
  <c r="K1057" i="114" s="1"/>
  <c r="J1056" i="114"/>
  <c r="K1056" i="114" s="1"/>
  <c r="J1036" i="114"/>
  <c r="J1035" i="114"/>
  <c r="J1034" i="114"/>
  <c r="J1033" i="114"/>
  <c r="J1032" i="114"/>
  <c r="J1031" i="114"/>
  <c r="K1031" i="114" s="1"/>
  <c r="J1029" i="114"/>
  <c r="K1029" i="114" s="1"/>
  <c r="J1028" i="114"/>
  <c r="K1028" i="114" s="1"/>
  <c r="J1027" i="114"/>
  <c r="K1027" i="114" s="1"/>
  <c r="J1026" i="114"/>
  <c r="K1026" i="114" s="1"/>
  <c r="J1025" i="114"/>
  <c r="K1025" i="114" s="1"/>
  <c r="J1002" i="114"/>
  <c r="K1002" i="114" s="1"/>
  <c r="J1001" i="114"/>
  <c r="K1001" i="114" s="1"/>
  <c r="J1000" i="114"/>
  <c r="K1000" i="114" s="1"/>
  <c r="J998" i="114"/>
  <c r="K998" i="114" s="1"/>
  <c r="J997" i="114"/>
  <c r="K997" i="114" s="1"/>
  <c r="J996" i="114"/>
  <c r="K996" i="114" s="1"/>
  <c r="J973" i="114"/>
  <c r="K973" i="114" s="1"/>
  <c r="J971" i="114"/>
  <c r="K971" i="114" s="1"/>
  <c r="J970" i="114"/>
  <c r="K970" i="114" s="1"/>
  <c r="J969" i="114"/>
  <c r="K969" i="114" s="1"/>
  <c r="J968" i="114"/>
  <c r="K968" i="114" s="1"/>
  <c r="J967" i="114"/>
  <c r="K967" i="114" s="1"/>
  <c r="J944" i="114"/>
  <c r="K944" i="114" s="1"/>
  <c r="J943" i="114"/>
  <c r="K943" i="114" s="1"/>
  <c r="J942" i="114"/>
  <c r="K942" i="114" s="1"/>
  <c r="J940" i="114"/>
  <c r="K940" i="114" s="1"/>
  <c r="J939" i="114"/>
  <c r="K939" i="114" s="1"/>
  <c r="J938" i="114"/>
  <c r="K938" i="114" s="1"/>
  <c r="J915" i="114"/>
  <c r="K915" i="114" s="1"/>
  <c r="J913" i="114"/>
  <c r="K913" i="114" s="1"/>
  <c r="J912" i="114"/>
  <c r="K912" i="114" s="1"/>
  <c r="J911" i="114"/>
  <c r="K911" i="114" s="1"/>
  <c r="J910" i="114"/>
  <c r="K910" i="114" s="1"/>
  <c r="J909" i="114"/>
  <c r="K909" i="114" s="1"/>
  <c r="J889" i="114"/>
  <c r="J888" i="114"/>
  <c r="J887" i="114"/>
  <c r="J886" i="114"/>
  <c r="J885" i="114"/>
  <c r="J884" i="114"/>
  <c r="K884" i="114" s="1"/>
  <c r="J883" i="114"/>
  <c r="K883" i="114" s="1"/>
  <c r="J882" i="114"/>
  <c r="K882" i="114" s="1"/>
  <c r="J881" i="114"/>
  <c r="K881" i="114" s="1"/>
  <c r="J880" i="114"/>
  <c r="K880" i="114" s="1"/>
  <c r="J879" i="114"/>
  <c r="K879" i="114" s="1"/>
  <c r="J878" i="114"/>
  <c r="K878" i="114" s="1"/>
  <c r="J858" i="114"/>
  <c r="J857" i="114"/>
  <c r="J856" i="114"/>
  <c r="J855" i="114"/>
  <c r="J854" i="114"/>
  <c r="J853" i="114"/>
  <c r="K853" i="114" s="1"/>
  <c r="J851" i="114"/>
  <c r="K851" i="114" s="1"/>
  <c r="J850" i="114"/>
  <c r="K850" i="114" s="1"/>
  <c r="J849" i="114"/>
  <c r="K849" i="114" s="1"/>
  <c r="J848" i="114"/>
  <c r="K848" i="114" s="1"/>
  <c r="J847" i="114"/>
  <c r="K847" i="114" s="1"/>
  <c r="J824" i="114"/>
  <c r="K824" i="114" s="1"/>
  <c r="J823" i="114"/>
  <c r="K823" i="114" s="1"/>
  <c r="J822" i="114"/>
  <c r="K822" i="114" s="1"/>
  <c r="J821" i="114"/>
  <c r="K821" i="114" s="1"/>
  <c r="J820" i="114"/>
  <c r="K820" i="114" s="1"/>
  <c r="J819" i="114"/>
  <c r="K819" i="114" s="1"/>
  <c r="J818" i="114"/>
  <c r="K818" i="114" s="1"/>
  <c r="J795" i="114"/>
  <c r="K795" i="114" s="1"/>
  <c r="J793" i="114"/>
  <c r="K793" i="114" s="1"/>
  <c r="J792" i="114"/>
  <c r="K792" i="114" s="1"/>
  <c r="J791" i="114"/>
  <c r="K791" i="114" s="1"/>
  <c r="J790" i="114"/>
  <c r="K790" i="114" s="1"/>
  <c r="J789" i="114"/>
  <c r="K789" i="114" s="1"/>
  <c r="J769" i="114"/>
  <c r="J768" i="114"/>
  <c r="J767" i="114"/>
  <c r="J766" i="114"/>
  <c r="J765" i="114"/>
  <c r="J764" i="114"/>
  <c r="K764" i="114" s="1"/>
  <c r="J763" i="114"/>
  <c r="K763" i="114" s="1"/>
  <c r="J762" i="114"/>
  <c r="K762" i="114" s="1"/>
  <c r="J761" i="114"/>
  <c r="K761" i="114" s="1"/>
  <c r="J760" i="114"/>
  <c r="K760" i="114" s="1"/>
  <c r="J759" i="114"/>
  <c r="K759" i="114" s="1"/>
  <c r="J758" i="114"/>
  <c r="K758" i="114" s="1"/>
  <c r="J738" i="114"/>
  <c r="J737" i="114"/>
  <c r="J736" i="114"/>
  <c r="J735" i="114"/>
  <c r="J734" i="114"/>
  <c r="J733" i="114"/>
  <c r="K733" i="114" s="1"/>
  <c r="J731" i="114"/>
  <c r="K731" i="114" s="1"/>
  <c r="J730" i="114"/>
  <c r="K730" i="114" s="1"/>
  <c r="J729" i="114"/>
  <c r="K729" i="114" s="1"/>
  <c r="J728" i="114"/>
  <c r="K728" i="114" s="1"/>
  <c r="J727" i="114"/>
  <c r="K727" i="114" s="1"/>
  <c r="J707" i="114"/>
  <c r="J706" i="114"/>
  <c r="J705" i="114"/>
  <c r="J704" i="114"/>
  <c r="J703" i="114"/>
  <c r="J702" i="114"/>
  <c r="K702" i="114" s="1"/>
  <c r="J701" i="114"/>
  <c r="K701" i="114" s="1"/>
  <c r="J700" i="114"/>
  <c r="K700" i="114" s="1"/>
  <c r="J699" i="114"/>
  <c r="K699" i="114" s="1"/>
  <c r="J698" i="114"/>
  <c r="K698" i="114" s="1"/>
  <c r="J697" i="114"/>
  <c r="K697" i="114" s="1"/>
  <c r="J696" i="114"/>
  <c r="K696" i="114" s="1"/>
  <c r="J676" i="114"/>
  <c r="J675" i="114"/>
  <c r="J674" i="114"/>
  <c r="J673" i="114"/>
  <c r="J672" i="114"/>
  <c r="J671" i="114"/>
  <c r="K671" i="114" s="1"/>
  <c r="J669" i="114"/>
  <c r="K669" i="114" s="1"/>
  <c r="J668" i="114"/>
  <c r="K668" i="114" s="1"/>
  <c r="J667" i="114"/>
  <c r="K667" i="114" s="1"/>
  <c r="J666" i="114"/>
  <c r="K666" i="114" s="1"/>
  <c r="J665" i="114"/>
  <c r="K665" i="114" s="1"/>
  <c r="J645" i="114"/>
  <c r="J644" i="114"/>
  <c r="J643" i="114"/>
  <c r="J642" i="114"/>
  <c r="J641" i="114"/>
  <c r="J640" i="114"/>
  <c r="K640" i="114" s="1"/>
  <c r="J639" i="114"/>
  <c r="K639" i="114" s="1"/>
  <c r="J638" i="114"/>
  <c r="K638" i="114" s="1"/>
  <c r="J637" i="114"/>
  <c r="K637" i="114" s="1"/>
  <c r="J636" i="114"/>
  <c r="K636" i="114" s="1"/>
  <c r="J635" i="114"/>
  <c r="K635" i="114" s="1"/>
  <c r="J634" i="114"/>
  <c r="K634" i="114" s="1"/>
  <c r="J614" i="114"/>
  <c r="J613" i="114"/>
  <c r="J612" i="114"/>
  <c r="J611" i="114"/>
  <c r="J610" i="114"/>
  <c r="J609" i="114"/>
  <c r="K609" i="114" s="1"/>
  <c r="J607" i="114"/>
  <c r="K607" i="114" s="1"/>
  <c r="J606" i="114"/>
  <c r="K606" i="114" s="1"/>
  <c r="J605" i="114"/>
  <c r="K605" i="114" s="1"/>
  <c r="J604" i="114"/>
  <c r="K604" i="114" s="1"/>
  <c r="J603" i="114"/>
  <c r="K603" i="114" s="1"/>
  <c r="J583" i="114"/>
  <c r="J582" i="114"/>
  <c r="J581" i="114"/>
  <c r="J580" i="114"/>
  <c r="J579" i="114"/>
  <c r="J578" i="114"/>
  <c r="K578" i="114" s="1"/>
  <c r="J577" i="114"/>
  <c r="K577" i="114" s="1"/>
  <c r="J576" i="114"/>
  <c r="K576" i="114" s="1"/>
  <c r="J575" i="114"/>
  <c r="K575" i="114" s="1"/>
  <c r="J574" i="114"/>
  <c r="K574" i="114" s="1"/>
  <c r="J573" i="114"/>
  <c r="K573" i="114" s="1"/>
  <c r="J572" i="114"/>
  <c r="K572" i="114" s="1"/>
  <c r="J552" i="114"/>
  <c r="J551" i="114"/>
  <c r="J550" i="114"/>
  <c r="J549" i="114"/>
  <c r="J548" i="114"/>
  <c r="J547" i="114"/>
  <c r="K547" i="114" s="1"/>
  <c r="J545" i="114"/>
  <c r="K545" i="114" s="1"/>
  <c r="J544" i="114"/>
  <c r="K544" i="114" s="1"/>
  <c r="J543" i="114"/>
  <c r="K543" i="114" s="1"/>
  <c r="J542" i="114"/>
  <c r="K542" i="114" s="1"/>
  <c r="J541" i="114"/>
  <c r="K541" i="114" s="1"/>
  <c r="J518" i="114"/>
  <c r="K518" i="114" s="1"/>
  <c r="J517" i="114"/>
  <c r="K517" i="114" s="1"/>
  <c r="J516" i="114"/>
  <c r="K516" i="114" s="1"/>
  <c r="J515" i="114"/>
  <c r="K515" i="114" s="1"/>
  <c r="J514" i="114"/>
  <c r="K514" i="114" s="1"/>
  <c r="J513" i="114"/>
  <c r="K513" i="114" s="1"/>
  <c r="J512" i="114"/>
  <c r="K512" i="114" s="1"/>
  <c r="J489" i="114"/>
  <c r="K489" i="114" s="1"/>
  <c r="J487" i="114"/>
  <c r="K487" i="114" s="1"/>
  <c r="J486" i="114"/>
  <c r="K486" i="114" s="1"/>
  <c r="J485" i="114"/>
  <c r="K485" i="114" s="1"/>
  <c r="J484" i="114"/>
  <c r="K484" i="114" s="1"/>
  <c r="J483" i="114"/>
  <c r="K483" i="114" s="1"/>
  <c r="J460" i="114"/>
  <c r="K460" i="114" s="1"/>
  <c r="J459" i="114"/>
  <c r="K459" i="114" s="1"/>
  <c r="J458" i="114"/>
  <c r="K458" i="114" s="1"/>
  <c r="J457" i="114"/>
  <c r="K457" i="114" s="1"/>
  <c r="J456" i="114"/>
  <c r="K456" i="114" s="1"/>
  <c r="J455" i="114"/>
  <c r="K455" i="114" s="1"/>
  <c r="J454" i="114"/>
  <c r="K454" i="114" s="1"/>
  <c r="J431" i="114"/>
  <c r="K431" i="114" s="1"/>
  <c r="J429" i="114"/>
  <c r="K429" i="114" s="1"/>
  <c r="J428" i="114"/>
  <c r="K428" i="114" s="1"/>
  <c r="J427" i="114"/>
  <c r="K427" i="114" s="1"/>
  <c r="J426" i="114"/>
  <c r="K426" i="114" s="1"/>
  <c r="J425" i="114"/>
  <c r="K425" i="114" s="1"/>
  <c r="J403" i="114"/>
  <c r="K403" i="114" s="1"/>
  <c r="J402" i="114"/>
  <c r="K402" i="114" s="1"/>
  <c r="J401" i="114"/>
  <c r="K401" i="114" s="1"/>
  <c r="J400" i="114"/>
  <c r="K400" i="114" s="1"/>
  <c r="J399" i="114"/>
  <c r="K399" i="114" s="1"/>
  <c r="J398" i="114"/>
  <c r="K398" i="114" s="1"/>
  <c r="J397" i="114"/>
  <c r="K397" i="114" s="1"/>
  <c r="J374" i="114"/>
  <c r="K374" i="114" s="1"/>
  <c r="J372" i="114"/>
  <c r="K372" i="114" s="1"/>
  <c r="J371" i="114"/>
  <c r="K371" i="114" s="1"/>
  <c r="J370" i="114"/>
  <c r="K370" i="114" s="1"/>
  <c r="J369" i="114"/>
  <c r="K369" i="114" s="1"/>
  <c r="J368" i="114"/>
  <c r="K368" i="114" s="1"/>
  <c r="J345" i="114"/>
  <c r="K345" i="114" s="1"/>
  <c r="J344" i="114"/>
  <c r="K344" i="114" s="1"/>
  <c r="J343" i="114"/>
  <c r="K343" i="114" s="1"/>
  <c r="J342" i="114"/>
  <c r="K342" i="114" s="1"/>
  <c r="J341" i="114"/>
  <c r="K341" i="114" s="1"/>
  <c r="J340" i="114"/>
  <c r="K340" i="114" s="1"/>
  <c r="J339" i="114"/>
  <c r="K339" i="114" s="1"/>
  <c r="J316" i="114"/>
  <c r="K316" i="114" s="1"/>
  <c r="J314" i="114"/>
  <c r="K314" i="114" s="1"/>
  <c r="J313" i="114"/>
  <c r="K313" i="114" s="1"/>
  <c r="J312" i="114"/>
  <c r="K312" i="114" s="1"/>
  <c r="J311" i="114"/>
  <c r="K311" i="114" s="1"/>
  <c r="J310" i="114"/>
  <c r="K310" i="114" s="1"/>
  <c r="J290" i="114"/>
  <c r="J289" i="114"/>
  <c r="J288" i="114"/>
  <c r="J287" i="114"/>
  <c r="J286" i="114"/>
  <c r="J285" i="114"/>
  <c r="J284" i="114"/>
  <c r="J283" i="114"/>
  <c r="J282" i="114"/>
  <c r="J281" i="114"/>
  <c r="J280" i="114"/>
  <c r="J279" i="114"/>
  <c r="J259" i="114"/>
  <c r="J258" i="114"/>
  <c r="J257" i="114"/>
  <c r="J256" i="114"/>
  <c r="J255" i="114"/>
  <c r="J254" i="114"/>
  <c r="J253" i="114"/>
  <c r="J252" i="114"/>
  <c r="J251" i="114"/>
  <c r="J250" i="114"/>
  <c r="J249" i="114"/>
  <c r="J248" i="114"/>
  <c r="J225" i="114"/>
  <c r="J224" i="114"/>
  <c r="J223" i="114"/>
  <c r="J222" i="114"/>
  <c r="J221" i="114"/>
  <c r="J220" i="114"/>
  <c r="J219" i="114"/>
  <c r="J196" i="114"/>
  <c r="J195" i="114"/>
  <c r="J194" i="114"/>
  <c r="J193" i="114"/>
  <c r="J192" i="114"/>
  <c r="J191" i="114"/>
  <c r="J190" i="114"/>
  <c r="J168" i="114"/>
  <c r="J167" i="114"/>
  <c r="J166" i="114"/>
  <c r="J165" i="114"/>
  <c r="J164" i="114"/>
  <c r="J163" i="114"/>
  <c r="J162" i="114"/>
  <c r="J161" i="114"/>
  <c r="J160" i="114"/>
  <c r="J159" i="114"/>
  <c r="J158" i="114"/>
  <c r="J157" i="114"/>
  <c r="J137" i="114"/>
  <c r="J136" i="114"/>
  <c r="J135" i="114"/>
  <c r="J134" i="114"/>
  <c r="J133" i="114"/>
  <c r="J132" i="114"/>
  <c r="J131" i="114"/>
  <c r="J130" i="114"/>
  <c r="J129" i="114"/>
  <c r="J128" i="114"/>
  <c r="J127" i="114"/>
  <c r="J126" i="114"/>
  <c r="J103" i="114"/>
  <c r="J102" i="114"/>
  <c r="J101" i="114"/>
  <c r="J100" i="114"/>
  <c r="J99" i="114"/>
  <c r="J98" i="114"/>
  <c r="J97" i="114"/>
  <c r="J74" i="114"/>
  <c r="J73" i="114"/>
  <c r="J72" i="114"/>
  <c r="J71" i="114"/>
  <c r="J70" i="114"/>
  <c r="J69" i="114"/>
  <c r="J68" i="114"/>
  <c r="J45" i="114"/>
  <c r="J44" i="114"/>
  <c r="J43" i="114"/>
  <c r="J42" i="114"/>
  <c r="J41" i="114"/>
  <c r="J40" i="114"/>
  <c r="J39" i="114"/>
  <c r="J16" i="114"/>
  <c r="J15" i="114"/>
  <c r="J14" i="114"/>
  <c r="J13" i="114"/>
  <c r="J12" i="114"/>
  <c r="J11" i="114"/>
  <c r="J10" i="114"/>
  <c r="J1778" i="113"/>
  <c r="J1777" i="113"/>
  <c r="J1776" i="113"/>
  <c r="J1775" i="113"/>
  <c r="J1733" i="113"/>
  <c r="J1732" i="113"/>
  <c r="J1731" i="113"/>
  <c r="J1730" i="113"/>
  <c r="J1704" i="113"/>
  <c r="J1703" i="113"/>
  <c r="J1702" i="113"/>
  <c r="J1701" i="113"/>
  <c r="J1700" i="113"/>
  <c r="J1699" i="113"/>
  <c r="J1698" i="113"/>
  <c r="J1678" i="113"/>
  <c r="J1677" i="113"/>
  <c r="J1676" i="113"/>
  <c r="J1675" i="113"/>
  <c r="J1633" i="113"/>
  <c r="J1632" i="113"/>
  <c r="J1631" i="113"/>
  <c r="J1630" i="113"/>
  <c r="J1591" i="113"/>
  <c r="K1591" i="113" s="1"/>
  <c r="J1590" i="113"/>
  <c r="K1590" i="113" s="1"/>
  <c r="J1589" i="113"/>
  <c r="K1589" i="113" s="1"/>
  <c r="J1588" i="113"/>
  <c r="K1588" i="113" s="1"/>
  <c r="J1587" i="113"/>
  <c r="K1587" i="113" s="1"/>
  <c r="J1586" i="113"/>
  <c r="K1586" i="113" s="1"/>
  <c r="J1585" i="113"/>
  <c r="K1585" i="113" s="1"/>
  <c r="J1562" i="113"/>
  <c r="K1562" i="113" s="1"/>
  <c r="J1561" i="113"/>
  <c r="K1561" i="113" s="1"/>
  <c r="J1560" i="113"/>
  <c r="K1560" i="113" s="1"/>
  <c r="J1559" i="113"/>
  <c r="K1559" i="113" s="1"/>
  <c r="J1558" i="113"/>
  <c r="K1558" i="113" s="1"/>
  <c r="J1557" i="113"/>
  <c r="K1557" i="113" s="1"/>
  <c r="J1556" i="113"/>
  <c r="K1556" i="113" s="1"/>
  <c r="J1533" i="113"/>
  <c r="K1533" i="113" s="1"/>
  <c r="J1532" i="113"/>
  <c r="K1532" i="113" s="1"/>
  <c r="J1531" i="113"/>
  <c r="K1531" i="113" s="1"/>
  <c r="J1530" i="113"/>
  <c r="K1530" i="113" s="1"/>
  <c r="J1529" i="113"/>
  <c r="K1529" i="113" s="1"/>
  <c r="J1528" i="113"/>
  <c r="K1528" i="113" s="1"/>
  <c r="J1527" i="113"/>
  <c r="K1527" i="113" s="1"/>
  <c r="J1504" i="113"/>
  <c r="K1504" i="113" s="1"/>
  <c r="J1503" i="113"/>
  <c r="K1503" i="113" s="1"/>
  <c r="J1502" i="113"/>
  <c r="K1502" i="113" s="1"/>
  <c r="J1501" i="113"/>
  <c r="K1501" i="113" s="1"/>
  <c r="J1500" i="113"/>
  <c r="K1500" i="113" s="1"/>
  <c r="J1499" i="113"/>
  <c r="K1499" i="113" s="1"/>
  <c r="J1498" i="113"/>
  <c r="K1498" i="113" s="1"/>
  <c r="J1474" i="113"/>
  <c r="J1473" i="113"/>
  <c r="J1472" i="113"/>
  <c r="J1471" i="113"/>
  <c r="J1470" i="113"/>
  <c r="J1469" i="113"/>
  <c r="J1468" i="113"/>
  <c r="J1445" i="113"/>
  <c r="J1444" i="113"/>
  <c r="J1443" i="113"/>
  <c r="J1442" i="113"/>
  <c r="J1441" i="113"/>
  <c r="J1440" i="113"/>
  <c r="J1439" i="113"/>
  <c r="J1416" i="113"/>
  <c r="J1415" i="113"/>
  <c r="J1414" i="113"/>
  <c r="J1413" i="113"/>
  <c r="J1412" i="113"/>
  <c r="J1411" i="113"/>
  <c r="J1410" i="113"/>
  <c r="J1387" i="113"/>
  <c r="J1386" i="113"/>
  <c r="J1385" i="113"/>
  <c r="J1384" i="113"/>
  <c r="J1383" i="113"/>
  <c r="J1382" i="113"/>
  <c r="J1381" i="113"/>
  <c r="J1359" i="113"/>
  <c r="J1358" i="113"/>
  <c r="J1357" i="113"/>
  <c r="J1356" i="113"/>
  <c r="J1355" i="113"/>
  <c r="J1354" i="113"/>
  <c r="J1353" i="113"/>
  <c r="J1330" i="113"/>
  <c r="J1329" i="113"/>
  <c r="J1328" i="113"/>
  <c r="J1327" i="113"/>
  <c r="J1326" i="113"/>
  <c r="J1325" i="113"/>
  <c r="J1324" i="113"/>
  <c r="J1301" i="113"/>
  <c r="J1300" i="113"/>
  <c r="J1299" i="113"/>
  <c r="J1298" i="113"/>
  <c r="J1297" i="113"/>
  <c r="J1296" i="113"/>
  <c r="J1295" i="113"/>
  <c r="J1272" i="113"/>
  <c r="J1271" i="113"/>
  <c r="J1270" i="113"/>
  <c r="J1269" i="113"/>
  <c r="J1268" i="113"/>
  <c r="J1267" i="113"/>
  <c r="J1266" i="113"/>
  <c r="J1243" i="113"/>
  <c r="J1242" i="113"/>
  <c r="J1241" i="113"/>
  <c r="J1240" i="113"/>
  <c r="J1239" i="113"/>
  <c r="J1238" i="113"/>
  <c r="J1237" i="113"/>
  <c r="J1214" i="113"/>
  <c r="J1213" i="113"/>
  <c r="J1212" i="113"/>
  <c r="J1211" i="113"/>
  <c r="J1210" i="113"/>
  <c r="J1209" i="113"/>
  <c r="J1208" i="113"/>
  <c r="J1185" i="113"/>
  <c r="J1184" i="113"/>
  <c r="J1183" i="113"/>
  <c r="J1182" i="113"/>
  <c r="J1181" i="113"/>
  <c r="J1180" i="113"/>
  <c r="J1179" i="113"/>
  <c r="J1156" i="113"/>
  <c r="J1155" i="113"/>
  <c r="J1154" i="113"/>
  <c r="J1153" i="113"/>
  <c r="J1152" i="113"/>
  <c r="J1151" i="113"/>
  <c r="J1150" i="113"/>
  <c r="J1129" i="113"/>
  <c r="J1128" i="113"/>
  <c r="J1127" i="113"/>
  <c r="J1126" i="113"/>
  <c r="J1125" i="113"/>
  <c r="J1124" i="113"/>
  <c r="K1124" i="113" s="1"/>
  <c r="J1123" i="113"/>
  <c r="K1123" i="113" s="1"/>
  <c r="J1122" i="113"/>
  <c r="K1122" i="113" s="1"/>
  <c r="J1120" i="113"/>
  <c r="K1120" i="113" s="1"/>
  <c r="J1119" i="113"/>
  <c r="K1119" i="113" s="1"/>
  <c r="J1118" i="113"/>
  <c r="K1118" i="113" s="1"/>
  <c r="J1098" i="113"/>
  <c r="J1097" i="113"/>
  <c r="J1096" i="113"/>
  <c r="J1095" i="113"/>
  <c r="J1094" i="113"/>
  <c r="J1093" i="113"/>
  <c r="K1093" i="113" s="1"/>
  <c r="J1091" i="113"/>
  <c r="K1091" i="113" s="1"/>
  <c r="J1090" i="113"/>
  <c r="K1090" i="113" s="1"/>
  <c r="J1089" i="113"/>
  <c r="K1089" i="113" s="1"/>
  <c r="J1088" i="113"/>
  <c r="K1088" i="113" s="1"/>
  <c r="J1087" i="113"/>
  <c r="K1087" i="113" s="1"/>
  <c r="J1067" i="113"/>
  <c r="J1066" i="113"/>
  <c r="J1065" i="113"/>
  <c r="J1064" i="113"/>
  <c r="J1063" i="113"/>
  <c r="J1062" i="113"/>
  <c r="K1062" i="113" s="1"/>
  <c r="J1061" i="113"/>
  <c r="K1061" i="113" s="1"/>
  <c r="J1060" i="113"/>
  <c r="K1060" i="113" s="1"/>
  <c r="J1058" i="113"/>
  <c r="K1058" i="113" s="1"/>
  <c r="J1057" i="113"/>
  <c r="K1057" i="113" s="1"/>
  <c r="J1056" i="113"/>
  <c r="K1056" i="113" s="1"/>
  <c r="J1036" i="113"/>
  <c r="J1035" i="113"/>
  <c r="J1034" i="113"/>
  <c r="J1033" i="113"/>
  <c r="J1032" i="113"/>
  <c r="J1031" i="113"/>
  <c r="K1031" i="113" s="1"/>
  <c r="J1029" i="113"/>
  <c r="K1029" i="113" s="1"/>
  <c r="J1028" i="113"/>
  <c r="K1028" i="113" s="1"/>
  <c r="J1027" i="113"/>
  <c r="K1027" i="113" s="1"/>
  <c r="J1026" i="113"/>
  <c r="K1026" i="113" s="1"/>
  <c r="J1025" i="113"/>
  <c r="K1025" i="113" s="1"/>
  <c r="J1002" i="113"/>
  <c r="K1002" i="113" s="1"/>
  <c r="J1001" i="113"/>
  <c r="K1001" i="113" s="1"/>
  <c r="J1000" i="113"/>
  <c r="K1000" i="113" s="1"/>
  <c r="J998" i="113"/>
  <c r="K998" i="113" s="1"/>
  <c r="J997" i="113"/>
  <c r="K997" i="113" s="1"/>
  <c r="J996" i="113"/>
  <c r="K996" i="113" s="1"/>
  <c r="J973" i="113"/>
  <c r="K973" i="113" s="1"/>
  <c r="J971" i="113"/>
  <c r="K971" i="113" s="1"/>
  <c r="J970" i="113"/>
  <c r="K970" i="113" s="1"/>
  <c r="J969" i="113"/>
  <c r="K969" i="113" s="1"/>
  <c r="J968" i="113"/>
  <c r="K968" i="113" s="1"/>
  <c r="J967" i="113"/>
  <c r="K967" i="113" s="1"/>
  <c r="J944" i="113"/>
  <c r="K944" i="113" s="1"/>
  <c r="J943" i="113"/>
  <c r="K943" i="113" s="1"/>
  <c r="J942" i="113"/>
  <c r="K942" i="113" s="1"/>
  <c r="J940" i="113"/>
  <c r="K940" i="113" s="1"/>
  <c r="J939" i="113"/>
  <c r="K939" i="113" s="1"/>
  <c r="J938" i="113"/>
  <c r="K938" i="113" s="1"/>
  <c r="J915" i="113"/>
  <c r="K915" i="113" s="1"/>
  <c r="J913" i="113"/>
  <c r="K913" i="113" s="1"/>
  <c r="J912" i="113"/>
  <c r="K912" i="113" s="1"/>
  <c r="J911" i="113"/>
  <c r="K911" i="113" s="1"/>
  <c r="J910" i="113"/>
  <c r="K910" i="113" s="1"/>
  <c r="J909" i="113"/>
  <c r="K909" i="113" s="1"/>
  <c r="J889" i="113"/>
  <c r="J888" i="113"/>
  <c r="J887" i="113"/>
  <c r="J886" i="113"/>
  <c r="J885" i="113"/>
  <c r="J884" i="113"/>
  <c r="K884" i="113" s="1"/>
  <c r="J883" i="113"/>
  <c r="K883" i="113" s="1"/>
  <c r="J882" i="113"/>
  <c r="K882" i="113" s="1"/>
  <c r="J881" i="113"/>
  <c r="K881" i="113" s="1"/>
  <c r="J880" i="113"/>
  <c r="K880" i="113" s="1"/>
  <c r="J879" i="113"/>
  <c r="K879" i="113" s="1"/>
  <c r="J878" i="113"/>
  <c r="K878" i="113" s="1"/>
  <c r="J858" i="113"/>
  <c r="J857" i="113"/>
  <c r="J856" i="113"/>
  <c r="J855" i="113"/>
  <c r="J854" i="113"/>
  <c r="J853" i="113"/>
  <c r="K853" i="113" s="1"/>
  <c r="J851" i="113"/>
  <c r="K851" i="113" s="1"/>
  <c r="J850" i="113"/>
  <c r="K850" i="113" s="1"/>
  <c r="J849" i="113"/>
  <c r="K849" i="113" s="1"/>
  <c r="J848" i="113"/>
  <c r="K848" i="113" s="1"/>
  <c r="J847" i="113"/>
  <c r="K847" i="113" s="1"/>
  <c r="J824" i="113"/>
  <c r="K824" i="113" s="1"/>
  <c r="J823" i="113"/>
  <c r="K823" i="113" s="1"/>
  <c r="J822" i="113"/>
  <c r="K822" i="113" s="1"/>
  <c r="J821" i="113"/>
  <c r="K821" i="113" s="1"/>
  <c r="J820" i="113"/>
  <c r="K820" i="113" s="1"/>
  <c r="J819" i="113"/>
  <c r="K819" i="113" s="1"/>
  <c r="J818" i="113"/>
  <c r="K818" i="113" s="1"/>
  <c r="J795" i="113"/>
  <c r="K795" i="113" s="1"/>
  <c r="J793" i="113"/>
  <c r="K793" i="113" s="1"/>
  <c r="J792" i="113"/>
  <c r="K792" i="113" s="1"/>
  <c r="J791" i="113"/>
  <c r="K791" i="113" s="1"/>
  <c r="J790" i="113"/>
  <c r="K790" i="113" s="1"/>
  <c r="J789" i="113"/>
  <c r="K789" i="113" s="1"/>
  <c r="J769" i="113"/>
  <c r="J768" i="113"/>
  <c r="J767" i="113"/>
  <c r="J766" i="113"/>
  <c r="J765" i="113"/>
  <c r="J764" i="113"/>
  <c r="K764" i="113" s="1"/>
  <c r="J763" i="113"/>
  <c r="K763" i="113" s="1"/>
  <c r="J762" i="113"/>
  <c r="K762" i="113" s="1"/>
  <c r="J761" i="113"/>
  <c r="K761" i="113" s="1"/>
  <c r="J760" i="113"/>
  <c r="K760" i="113" s="1"/>
  <c r="J759" i="113"/>
  <c r="K759" i="113" s="1"/>
  <c r="J758" i="113"/>
  <c r="K758" i="113" s="1"/>
  <c r="J738" i="113"/>
  <c r="J737" i="113"/>
  <c r="J736" i="113"/>
  <c r="J735" i="113"/>
  <c r="J734" i="113"/>
  <c r="J733" i="113"/>
  <c r="K733" i="113" s="1"/>
  <c r="J731" i="113"/>
  <c r="K731" i="113" s="1"/>
  <c r="J730" i="113"/>
  <c r="K730" i="113" s="1"/>
  <c r="J729" i="113"/>
  <c r="K729" i="113" s="1"/>
  <c r="J728" i="113"/>
  <c r="K728" i="113" s="1"/>
  <c r="J727" i="113"/>
  <c r="K727" i="113" s="1"/>
  <c r="J707" i="113"/>
  <c r="J706" i="113"/>
  <c r="J705" i="113"/>
  <c r="J704" i="113"/>
  <c r="J703" i="113"/>
  <c r="J702" i="113"/>
  <c r="K702" i="113" s="1"/>
  <c r="J701" i="113"/>
  <c r="K701" i="113" s="1"/>
  <c r="J700" i="113"/>
  <c r="K700" i="113" s="1"/>
  <c r="J699" i="113"/>
  <c r="K699" i="113" s="1"/>
  <c r="J698" i="113"/>
  <c r="K698" i="113" s="1"/>
  <c r="J697" i="113"/>
  <c r="K697" i="113" s="1"/>
  <c r="J696" i="113"/>
  <c r="K696" i="113" s="1"/>
  <c r="J676" i="113"/>
  <c r="J675" i="113"/>
  <c r="J674" i="113"/>
  <c r="J673" i="113"/>
  <c r="J672" i="113"/>
  <c r="J671" i="113"/>
  <c r="K671" i="113" s="1"/>
  <c r="J669" i="113"/>
  <c r="K669" i="113" s="1"/>
  <c r="J668" i="113"/>
  <c r="K668" i="113" s="1"/>
  <c r="J667" i="113"/>
  <c r="K667" i="113" s="1"/>
  <c r="J666" i="113"/>
  <c r="K666" i="113" s="1"/>
  <c r="J665" i="113"/>
  <c r="K665" i="113" s="1"/>
  <c r="J645" i="113"/>
  <c r="J644" i="113"/>
  <c r="J643" i="113"/>
  <c r="J642" i="113"/>
  <c r="J641" i="113"/>
  <c r="J640" i="113"/>
  <c r="K640" i="113" s="1"/>
  <c r="J639" i="113"/>
  <c r="K639" i="113" s="1"/>
  <c r="J638" i="113"/>
  <c r="K638" i="113" s="1"/>
  <c r="J637" i="113"/>
  <c r="K637" i="113" s="1"/>
  <c r="J636" i="113"/>
  <c r="K636" i="113" s="1"/>
  <c r="J635" i="113"/>
  <c r="K635" i="113" s="1"/>
  <c r="J634" i="113"/>
  <c r="K634" i="113" s="1"/>
  <c r="J614" i="113"/>
  <c r="J613" i="113"/>
  <c r="J612" i="113"/>
  <c r="J611" i="113"/>
  <c r="J610" i="113"/>
  <c r="J609" i="113"/>
  <c r="K609" i="113" s="1"/>
  <c r="J607" i="113"/>
  <c r="K607" i="113" s="1"/>
  <c r="J606" i="113"/>
  <c r="K606" i="113" s="1"/>
  <c r="J605" i="113"/>
  <c r="K605" i="113" s="1"/>
  <c r="J604" i="113"/>
  <c r="K604" i="113" s="1"/>
  <c r="J603" i="113"/>
  <c r="K603" i="113" s="1"/>
  <c r="J583" i="113"/>
  <c r="J582" i="113"/>
  <c r="J581" i="113"/>
  <c r="J580" i="113"/>
  <c r="J579" i="113"/>
  <c r="J578" i="113"/>
  <c r="K578" i="113" s="1"/>
  <c r="J577" i="113"/>
  <c r="K577" i="113" s="1"/>
  <c r="J576" i="113"/>
  <c r="K576" i="113" s="1"/>
  <c r="J575" i="113"/>
  <c r="K575" i="113" s="1"/>
  <c r="J574" i="113"/>
  <c r="K574" i="113" s="1"/>
  <c r="J573" i="113"/>
  <c r="K573" i="113" s="1"/>
  <c r="J572" i="113"/>
  <c r="K572" i="113" s="1"/>
  <c r="J552" i="113"/>
  <c r="J551" i="113"/>
  <c r="J550" i="113"/>
  <c r="J549" i="113"/>
  <c r="J548" i="113"/>
  <c r="J547" i="113"/>
  <c r="K547" i="113" s="1"/>
  <c r="J545" i="113"/>
  <c r="K545" i="113" s="1"/>
  <c r="J544" i="113"/>
  <c r="K544" i="113" s="1"/>
  <c r="J543" i="113"/>
  <c r="K543" i="113" s="1"/>
  <c r="J542" i="113"/>
  <c r="K542" i="113" s="1"/>
  <c r="J541" i="113"/>
  <c r="K541" i="113" s="1"/>
  <c r="J518" i="113"/>
  <c r="K518" i="113" s="1"/>
  <c r="J517" i="113"/>
  <c r="K517" i="113" s="1"/>
  <c r="J516" i="113"/>
  <c r="K516" i="113" s="1"/>
  <c r="J515" i="113"/>
  <c r="K515" i="113" s="1"/>
  <c r="J514" i="113"/>
  <c r="K514" i="113" s="1"/>
  <c r="J513" i="113"/>
  <c r="K513" i="113" s="1"/>
  <c r="J512" i="113"/>
  <c r="K512" i="113" s="1"/>
  <c r="J489" i="113"/>
  <c r="K489" i="113" s="1"/>
  <c r="J487" i="113"/>
  <c r="K487" i="113" s="1"/>
  <c r="J486" i="113"/>
  <c r="K486" i="113" s="1"/>
  <c r="J485" i="113"/>
  <c r="K485" i="113" s="1"/>
  <c r="J484" i="113"/>
  <c r="K484" i="113" s="1"/>
  <c r="J483" i="113"/>
  <c r="K483" i="113" s="1"/>
  <c r="J460" i="113"/>
  <c r="K460" i="113" s="1"/>
  <c r="J459" i="113"/>
  <c r="K459" i="113" s="1"/>
  <c r="J458" i="113"/>
  <c r="K458" i="113" s="1"/>
  <c r="J457" i="113"/>
  <c r="K457" i="113" s="1"/>
  <c r="J456" i="113"/>
  <c r="K456" i="113" s="1"/>
  <c r="J455" i="113"/>
  <c r="K455" i="113" s="1"/>
  <c r="J454" i="113"/>
  <c r="K454" i="113" s="1"/>
  <c r="J431" i="113"/>
  <c r="K431" i="113" s="1"/>
  <c r="J429" i="113"/>
  <c r="K429" i="113" s="1"/>
  <c r="J428" i="113"/>
  <c r="K428" i="113" s="1"/>
  <c r="J427" i="113"/>
  <c r="K427" i="113" s="1"/>
  <c r="J426" i="113"/>
  <c r="K426" i="113" s="1"/>
  <c r="J425" i="113"/>
  <c r="K425" i="113" s="1"/>
  <c r="J403" i="113"/>
  <c r="K403" i="113" s="1"/>
  <c r="J402" i="113"/>
  <c r="K402" i="113" s="1"/>
  <c r="J401" i="113"/>
  <c r="K401" i="113" s="1"/>
  <c r="J400" i="113"/>
  <c r="K400" i="113" s="1"/>
  <c r="J399" i="113"/>
  <c r="K399" i="113" s="1"/>
  <c r="J398" i="113"/>
  <c r="K398" i="113" s="1"/>
  <c r="J397" i="113"/>
  <c r="K397" i="113" s="1"/>
  <c r="J374" i="113"/>
  <c r="K374" i="113" s="1"/>
  <c r="J372" i="113"/>
  <c r="K372" i="113" s="1"/>
  <c r="J371" i="113"/>
  <c r="K371" i="113" s="1"/>
  <c r="J370" i="113"/>
  <c r="K370" i="113" s="1"/>
  <c r="J369" i="113"/>
  <c r="K369" i="113" s="1"/>
  <c r="J368" i="113"/>
  <c r="K368" i="113" s="1"/>
  <c r="J345" i="113"/>
  <c r="K345" i="113" s="1"/>
  <c r="J344" i="113"/>
  <c r="K344" i="113" s="1"/>
  <c r="J343" i="113"/>
  <c r="K343" i="113" s="1"/>
  <c r="J342" i="113"/>
  <c r="K342" i="113" s="1"/>
  <c r="J341" i="113"/>
  <c r="K341" i="113" s="1"/>
  <c r="J340" i="113"/>
  <c r="K340" i="113" s="1"/>
  <c r="J339" i="113"/>
  <c r="K339" i="113" s="1"/>
  <c r="J316" i="113"/>
  <c r="K316" i="113" s="1"/>
  <c r="J314" i="113"/>
  <c r="K314" i="113" s="1"/>
  <c r="J313" i="113"/>
  <c r="K313" i="113" s="1"/>
  <c r="J312" i="113"/>
  <c r="K312" i="113" s="1"/>
  <c r="J311" i="113"/>
  <c r="K311" i="113" s="1"/>
  <c r="J310" i="113"/>
  <c r="K310" i="113" s="1"/>
  <c r="J290" i="113"/>
  <c r="J289" i="113"/>
  <c r="J288" i="113"/>
  <c r="J287" i="113"/>
  <c r="J286" i="113"/>
  <c r="J285" i="113"/>
  <c r="K285" i="113" s="1"/>
  <c r="J284" i="113"/>
  <c r="K284" i="113" s="1"/>
  <c r="J283" i="113"/>
  <c r="K283" i="113" s="1"/>
  <c r="J282" i="113"/>
  <c r="K282" i="113" s="1"/>
  <c r="J281" i="113"/>
  <c r="K281" i="113" s="1"/>
  <c r="J280" i="113"/>
  <c r="K280" i="113" s="1"/>
  <c r="J279" i="113"/>
  <c r="K279" i="113" s="1"/>
  <c r="J259" i="113"/>
  <c r="J258" i="113"/>
  <c r="J257" i="113"/>
  <c r="J256" i="113"/>
  <c r="J255" i="113"/>
  <c r="J254" i="113"/>
  <c r="J253" i="113"/>
  <c r="J252" i="113"/>
  <c r="J251" i="113"/>
  <c r="J250" i="113"/>
  <c r="J249" i="113"/>
  <c r="J248" i="113"/>
  <c r="J225" i="113"/>
  <c r="J224" i="113"/>
  <c r="J223" i="113"/>
  <c r="J222" i="113"/>
  <c r="J221" i="113"/>
  <c r="J220" i="113"/>
  <c r="J219" i="113"/>
  <c r="J196" i="113"/>
  <c r="J195" i="113"/>
  <c r="J194" i="113"/>
  <c r="J193" i="113"/>
  <c r="J192" i="113"/>
  <c r="J191" i="113"/>
  <c r="J190" i="113"/>
  <c r="J168" i="113"/>
  <c r="J167" i="113"/>
  <c r="J166" i="113"/>
  <c r="J165" i="113"/>
  <c r="J164" i="113"/>
  <c r="J163" i="113"/>
  <c r="J162" i="113"/>
  <c r="J161" i="113"/>
  <c r="J160" i="113"/>
  <c r="J159" i="113"/>
  <c r="J158" i="113"/>
  <c r="J157" i="113"/>
  <c r="J137" i="113"/>
  <c r="J136" i="113"/>
  <c r="J135" i="113"/>
  <c r="J134" i="113"/>
  <c r="J133" i="113"/>
  <c r="J132" i="113"/>
  <c r="J131" i="113"/>
  <c r="J130" i="113"/>
  <c r="J129" i="113"/>
  <c r="J128" i="113"/>
  <c r="J127" i="113"/>
  <c r="J126" i="113"/>
  <c r="J103" i="113"/>
  <c r="J102" i="113"/>
  <c r="J101" i="113"/>
  <c r="J100" i="113"/>
  <c r="J99" i="113"/>
  <c r="J98" i="113"/>
  <c r="J97" i="113"/>
  <c r="J74" i="113"/>
  <c r="J73" i="113"/>
  <c r="J72" i="113"/>
  <c r="J71" i="113"/>
  <c r="J70" i="113"/>
  <c r="J69" i="113"/>
  <c r="J68" i="113"/>
  <c r="J45" i="113"/>
  <c r="J44" i="113"/>
  <c r="J43" i="113"/>
  <c r="J42" i="113"/>
  <c r="J41" i="113"/>
  <c r="J40" i="113"/>
  <c r="J39" i="113"/>
  <c r="J16" i="113"/>
  <c r="J15" i="113"/>
  <c r="J14" i="113"/>
  <c r="J13" i="113"/>
  <c r="J12" i="113"/>
  <c r="J11" i="113"/>
  <c r="J10" i="113"/>
  <c r="J1778" i="112"/>
  <c r="J1777" i="112"/>
  <c r="J1776" i="112"/>
  <c r="J1775" i="112"/>
  <c r="J1733" i="112"/>
  <c r="J1732" i="112"/>
  <c r="J1731" i="112"/>
  <c r="J1730" i="112"/>
  <c r="J1704" i="112"/>
  <c r="J1703" i="112"/>
  <c r="J1702" i="112"/>
  <c r="J1701" i="112"/>
  <c r="J1700" i="112"/>
  <c r="J1699" i="112"/>
  <c r="J1698" i="112"/>
  <c r="J1678" i="112"/>
  <c r="J1677" i="112"/>
  <c r="J1676" i="112"/>
  <c r="J1675" i="112"/>
  <c r="J1633" i="112"/>
  <c r="J1632" i="112"/>
  <c r="J1631" i="112"/>
  <c r="J1630" i="112"/>
  <c r="J1591" i="112"/>
  <c r="K1591" i="112" s="1"/>
  <c r="J1590" i="112"/>
  <c r="K1590" i="112" s="1"/>
  <c r="J1589" i="112"/>
  <c r="K1589" i="112" s="1"/>
  <c r="J1588" i="112"/>
  <c r="K1588" i="112" s="1"/>
  <c r="J1587" i="112"/>
  <c r="K1587" i="112" s="1"/>
  <c r="J1586" i="112"/>
  <c r="K1586" i="112" s="1"/>
  <c r="J1585" i="112"/>
  <c r="K1585" i="112" s="1"/>
  <c r="J1562" i="112"/>
  <c r="K1562" i="112" s="1"/>
  <c r="J1561" i="112"/>
  <c r="K1561" i="112" s="1"/>
  <c r="J1560" i="112"/>
  <c r="K1560" i="112" s="1"/>
  <c r="J1559" i="112"/>
  <c r="K1559" i="112" s="1"/>
  <c r="J1558" i="112"/>
  <c r="K1558" i="112" s="1"/>
  <c r="J1557" i="112"/>
  <c r="K1557" i="112" s="1"/>
  <c r="J1556" i="112"/>
  <c r="K1556" i="112" s="1"/>
  <c r="J1533" i="112"/>
  <c r="K1533" i="112" s="1"/>
  <c r="J1532" i="112"/>
  <c r="K1532" i="112" s="1"/>
  <c r="J1531" i="112"/>
  <c r="K1531" i="112" s="1"/>
  <c r="J1530" i="112"/>
  <c r="K1530" i="112" s="1"/>
  <c r="J1529" i="112"/>
  <c r="K1529" i="112" s="1"/>
  <c r="J1528" i="112"/>
  <c r="K1528" i="112" s="1"/>
  <c r="J1527" i="112"/>
  <c r="K1527" i="112" s="1"/>
  <c r="J1504" i="112"/>
  <c r="K1504" i="112" s="1"/>
  <c r="J1503" i="112"/>
  <c r="K1503" i="112" s="1"/>
  <c r="J1502" i="112"/>
  <c r="K1502" i="112" s="1"/>
  <c r="J1501" i="112"/>
  <c r="K1501" i="112" s="1"/>
  <c r="J1500" i="112"/>
  <c r="K1500" i="112" s="1"/>
  <c r="J1499" i="112"/>
  <c r="K1499" i="112" s="1"/>
  <c r="J1498" i="112"/>
  <c r="K1498" i="112" s="1"/>
  <c r="J1474" i="112"/>
  <c r="J1473" i="112"/>
  <c r="J1472" i="112"/>
  <c r="J1471" i="112"/>
  <c r="J1470" i="112"/>
  <c r="J1469" i="112"/>
  <c r="J1468" i="112"/>
  <c r="J1445" i="112"/>
  <c r="J1444" i="112"/>
  <c r="J1443" i="112"/>
  <c r="J1442" i="112"/>
  <c r="J1441" i="112"/>
  <c r="J1440" i="112"/>
  <c r="J1439" i="112"/>
  <c r="J1416" i="112"/>
  <c r="J1415" i="112"/>
  <c r="J1414" i="112"/>
  <c r="J1413" i="112"/>
  <c r="J1412" i="112"/>
  <c r="J1411" i="112"/>
  <c r="J1410" i="112"/>
  <c r="J1387" i="112"/>
  <c r="J1386" i="112"/>
  <c r="J1385" i="112"/>
  <c r="J1384" i="112"/>
  <c r="J1383" i="112"/>
  <c r="J1382" i="112"/>
  <c r="J1381" i="112"/>
  <c r="J1359" i="112"/>
  <c r="J1358" i="112"/>
  <c r="J1357" i="112"/>
  <c r="J1356" i="112"/>
  <c r="J1355" i="112"/>
  <c r="J1354" i="112"/>
  <c r="J1353" i="112"/>
  <c r="J1330" i="112"/>
  <c r="J1329" i="112"/>
  <c r="J1328" i="112"/>
  <c r="J1327" i="112"/>
  <c r="J1326" i="112"/>
  <c r="J1325" i="112"/>
  <c r="J1324" i="112"/>
  <c r="J1301" i="112"/>
  <c r="J1300" i="112"/>
  <c r="J1299" i="112"/>
  <c r="J1298" i="112"/>
  <c r="J1297" i="112"/>
  <c r="J1296" i="112"/>
  <c r="J1295" i="112"/>
  <c r="J1272" i="112"/>
  <c r="J1271" i="112"/>
  <c r="J1270" i="112"/>
  <c r="J1269" i="112"/>
  <c r="J1268" i="112"/>
  <c r="J1267" i="112"/>
  <c r="J1266" i="112"/>
  <c r="J1243" i="112"/>
  <c r="J1242" i="112"/>
  <c r="J1241" i="112"/>
  <c r="J1240" i="112"/>
  <c r="J1239" i="112"/>
  <c r="J1238" i="112"/>
  <c r="J1237" i="112"/>
  <c r="J1214" i="112"/>
  <c r="J1213" i="112"/>
  <c r="J1212" i="112"/>
  <c r="J1211" i="112"/>
  <c r="J1210" i="112"/>
  <c r="J1209" i="112"/>
  <c r="J1208" i="112"/>
  <c r="J1185" i="112"/>
  <c r="J1184" i="112"/>
  <c r="J1183" i="112"/>
  <c r="J1182" i="112"/>
  <c r="J1181" i="112"/>
  <c r="J1180" i="112"/>
  <c r="J1179" i="112"/>
  <c r="J1156" i="112"/>
  <c r="J1155" i="112"/>
  <c r="J1154" i="112"/>
  <c r="J1153" i="112"/>
  <c r="J1152" i="112"/>
  <c r="J1151" i="112"/>
  <c r="J1150" i="112"/>
  <c r="J1129" i="112"/>
  <c r="J1128" i="112"/>
  <c r="J1127" i="112"/>
  <c r="J1126" i="112"/>
  <c r="J1125" i="112"/>
  <c r="J1124" i="112"/>
  <c r="K1124" i="112" s="1"/>
  <c r="J1123" i="112"/>
  <c r="K1123" i="112" s="1"/>
  <c r="J1122" i="112"/>
  <c r="K1122" i="112" s="1"/>
  <c r="J1120" i="112"/>
  <c r="K1120" i="112" s="1"/>
  <c r="J1119" i="112"/>
  <c r="K1119" i="112" s="1"/>
  <c r="J1118" i="112"/>
  <c r="K1118" i="112" s="1"/>
  <c r="J1098" i="112"/>
  <c r="J1097" i="112"/>
  <c r="J1096" i="112"/>
  <c r="J1095" i="112"/>
  <c r="J1094" i="112"/>
  <c r="J1093" i="112"/>
  <c r="K1093" i="112" s="1"/>
  <c r="J1091" i="112"/>
  <c r="K1091" i="112" s="1"/>
  <c r="J1090" i="112"/>
  <c r="K1090" i="112" s="1"/>
  <c r="J1089" i="112"/>
  <c r="K1089" i="112" s="1"/>
  <c r="J1088" i="112"/>
  <c r="K1088" i="112" s="1"/>
  <c r="J1087" i="112"/>
  <c r="K1087" i="112" s="1"/>
  <c r="J1067" i="112"/>
  <c r="J1066" i="112"/>
  <c r="J1065" i="112"/>
  <c r="J1064" i="112"/>
  <c r="J1063" i="112"/>
  <c r="J1062" i="112"/>
  <c r="K1062" i="112" s="1"/>
  <c r="J1061" i="112"/>
  <c r="K1061" i="112" s="1"/>
  <c r="J1060" i="112"/>
  <c r="K1060" i="112" s="1"/>
  <c r="J1058" i="112"/>
  <c r="K1058" i="112" s="1"/>
  <c r="J1057" i="112"/>
  <c r="K1057" i="112" s="1"/>
  <c r="J1056" i="112"/>
  <c r="K1056" i="112" s="1"/>
  <c r="J1036" i="112"/>
  <c r="J1035" i="112"/>
  <c r="J1034" i="112"/>
  <c r="J1033" i="112"/>
  <c r="J1032" i="112"/>
  <c r="J1031" i="112"/>
  <c r="K1031" i="112" s="1"/>
  <c r="J1029" i="112"/>
  <c r="K1029" i="112" s="1"/>
  <c r="J1028" i="112"/>
  <c r="K1028" i="112" s="1"/>
  <c r="J1027" i="112"/>
  <c r="K1027" i="112" s="1"/>
  <c r="J1026" i="112"/>
  <c r="K1026" i="112" s="1"/>
  <c r="J1025" i="112"/>
  <c r="K1025" i="112" s="1"/>
  <c r="J1002" i="112"/>
  <c r="K1002" i="112" s="1"/>
  <c r="J1001" i="112"/>
  <c r="K1001" i="112" s="1"/>
  <c r="J1000" i="112"/>
  <c r="K1000" i="112" s="1"/>
  <c r="J998" i="112"/>
  <c r="K998" i="112" s="1"/>
  <c r="J997" i="112"/>
  <c r="K997" i="112" s="1"/>
  <c r="J996" i="112"/>
  <c r="K996" i="112" s="1"/>
  <c r="J973" i="112"/>
  <c r="K973" i="112" s="1"/>
  <c r="J971" i="112"/>
  <c r="K971" i="112" s="1"/>
  <c r="J970" i="112"/>
  <c r="K970" i="112" s="1"/>
  <c r="J969" i="112"/>
  <c r="K969" i="112" s="1"/>
  <c r="J968" i="112"/>
  <c r="K968" i="112" s="1"/>
  <c r="J967" i="112"/>
  <c r="K967" i="112" s="1"/>
  <c r="J944" i="112"/>
  <c r="K944" i="112" s="1"/>
  <c r="J943" i="112"/>
  <c r="K943" i="112" s="1"/>
  <c r="J942" i="112"/>
  <c r="K942" i="112" s="1"/>
  <c r="J940" i="112"/>
  <c r="K940" i="112" s="1"/>
  <c r="J939" i="112"/>
  <c r="K939" i="112" s="1"/>
  <c r="J938" i="112"/>
  <c r="K938" i="112" s="1"/>
  <c r="J915" i="112"/>
  <c r="K915" i="112" s="1"/>
  <c r="J913" i="112"/>
  <c r="K913" i="112" s="1"/>
  <c r="J912" i="112"/>
  <c r="K912" i="112" s="1"/>
  <c r="J911" i="112"/>
  <c r="K911" i="112" s="1"/>
  <c r="J910" i="112"/>
  <c r="K910" i="112" s="1"/>
  <c r="J909" i="112"/>
  <c r="K909" i="112" s="1"/>
  <c r="J889" i="112"/>
  <c r="J888" i="112"/>
  <c r="J887" i="112"/>
  <c r="J886" i="112"/>
  <c r="J885" i="112"/>
  <c r="J884" i="112"/>
  <c r="K884" i="112" s="1"/>
  <c r="J883" i="112"/>
  <c r="K883" i="112" s="1"/>
  <c r="J882" i="112"/>
  <c r="K882" i="112" s="1"/>
  <c r="J881" i="112"/>
  <c r="K881" i="112" s="1"/>
  <c r="J880" i="112"/>
  <c r="K880" i="112" s="1"/>
  <c r="J879" i="112"/>
  <c r="K879" i="112" s="1"/>
  <c r="J878" i="112"/>
  <c r="K878" i="112" s="1"/>
  <c r="J858" i="112"/>
  <c r="J857" i="112"/>
  <c r="J856" i="112"/>
  <c r="J855" i="112"/>
  <c r="J854" i="112"/>
  <c r="J853" i="112"/>
  <c r="K853" i="112" s="1"/>
  <c r="J851" i="112"/>
  <c r="K851" i="112" s="1"/>
  <c r="J850" i="112"/>
  <c r="K850" i="112" s="1"/>
  <c r="J849" i="112"/>
  <c r="K849" i="112" s="1"/>
  <c r="J848" i="112"/>
  <c r="K848" i="112" s="1"/>
  <c r="J847" i="112"/>
  <c r="K847" i="112" s="1"/>
  <c r="J824" i="112"/>
  <c r="K824" i="112" s="1"/>
  <c r="J823" i="112"/>
  <c r="K823" i="112" s="1"/>
  <c r="J822" i="112"/>
  <c r="K822" i="112" s="1"/>
  <c r="J821" i="112"/>
  <c r="K821" i="112" s="1"/>
  <c r="J820" i="112"/>
  <c r="K820" i="112" s="1"/>
  <c r="J819" i="112"/>
  <c r="K819" i="112" s="1"/>
  <c r="J818" i="112"/>
  <c r="K818" i="112" s="1"/>
  <c r="J795" i="112"/>
  <c r="K795" i="112" s="1"/>
  <c r="J793" i="112"/>
  <c r="K793" i="112" s="1"/>
  <c r="J792" i="112"/>
  <c r="K792" i="112" s="1"/>
  <c r="J791" i="112"/>
  <c r="K791" i="112" s="1"/>
  <c r="J790" i="112"/>
  <c r="K790" i="112" s="1"/>
  <c r="J789" i="112"/>
  <c r="K789" i="112" s="1"/>
  <c r="J769" i="112"/>
  <c r="J768" i="112"/>
  <c r="J767" i="112"/>
  <c r="J766" i="112"/>
  <c r="J765" i="112"/>
  <c r="J764" i="112"/>
  <c r="K764" i="112" s="1"/>
  <c r="J763" i="112"/>
  <c r="K763" i="112" s="1"/>
  <c r="J762" i="112"/>
  <c r="K762" i="112" s="1"/>
  <c r="J761" i="112"/>
  <c r="K761" i="112" s="1"/>
  <c r="J760" i="112"/>
  <c r="K760" i="112" s="1"/>
  <c r="J759" i="112"/>
  <c r="K759" i="112" s="1"/>
  <c r="J758" i="112"/>
  <c r="K758" i="112" s="1"/>
  <c r="J738" i="112"/>
  <c r="J737" i="112"/>
  <c r="J736" i="112"/>
  <c r="J735" i="112"/>
  <c r="J734" i="112"/>
  <c r="J733" i="112"/>
  <c r="K733" i="112" s="1"/>
  <c r="J731" i="112"/>
  <c r="K731" i="112" s="1"/>
  <c r="J730" i="112"/>
  <c r="K730" i="112" s="1"/>
  <c r="J729" i="112"/>
  <c r="K729" i="112" s="1"/>
  <c r="J728" i="112"/>
  <c r="K728" i="112" s="1"/>
  <c r="J727" i="112"/>
  <c r="K727" i="112" s="1"/>
  <c r="J707" i="112"/>
  <c r="J706" i="112"/>
  <c r="J705" i="112"/>
  <c r="J704" i="112"/>
  <c r="J703" i="112"/>
  <c r="J702" i="112"/>
  <c r="K702" i="112" s="1"/>
  <c r="J701" i="112"/>
  <c r="K701" i="112" s="1"/>
  <c r="J700" i="112"/>
  <c r="K700" i="112" s="1"/>
  <c r="J699" i="112"/>
  <c r="K699" i="112" s="1"/>
  <c r="J698" i="112"/>
  <c r="K698" i="112" s="1"/>
  <c r="J697" i="112"/>
  <c r="K697" i="112" s="1"/>
  <c r="J696" i="112"/>
  <c r="K696" i="112" s="1"/>
  <c r="J676" i="112"/>
  <c r="J675" i="112"/>
  <c r="J674" i="112"/>
  <c r="J673" i="112"/>
  <c r="J672" i="112"/>
  <c r="J671" i="112"/>
  <c r="K671" i="112" s="1"/>
  <c r="J669" i="112"/>
  <c r="K669" i="112" s="1"/>
  <c r="J668" i="112"/>
  <c r="K668" i="112" s="1"/>
  <c r="J667" i="112"/>
  <c r="K667" i="112" s="1"/>
  <c r="J666" i="112"/>
  <c r="K666" i="112" s="1"/>
  <c r="J665" i="112"/>
  <c r="K665" i="112" s="1"/>
  <c r="J645" i="112"/>
  <c r="J644" i="112"/>
  <c r="J643" i="112"/>
  <c r="J642" i="112"/>
  <c r="J641" i="112"/>
  <c r="J640" i="112"/>
  <c r="K640" i="112" s="1"/>
  <c r="J639" i="112"/>
  <c r="K639" i="112" s="1"/>
  <c r="J638" i="112"/>
  <c r="K638" i="112" s="1"/>
  <c r="J637" i="112"/>
  <c r="K637" i="112" s="1"/>
  <c r="J636" i="112"/>
  <c r="K636" i="112" s="1"/>
  <c r="J635" i="112"/>
  <c r="K635" i="112" s="1"/>
  <c r="J634" i="112"/>
  <c r="K634" i="112" s="1"/>
  <c r="J614" i="112"/>
  <c r="J613" i="112"/>
  <c r="J612" i="112"/>
  <c r="J611" i="112"/>
  <c r="J610" i="112"/>
  <c r="J609" i="112"/>
  <c r="K609" i="112" s="1"/>
  <c r="J607" i="112"/>
  <c r="K607" i="112" s="1"/>
  <c r="J606" i="112"/>
  <c r="K606" i="112" s="1"/>
  <c r="J605" i="112"/>
  <c r="K605" i="112" s="1"/>
  <c r="J604" i="112"/>
  <c r="K604" i="112" s="1"/>
  <c r="J603" i="112"/>
  <c r="K603" i="112" s="1"/>
  <c r="J583" i="112"/>
  <c r="J582" i="112"/>
  <c r="J581" i="112"/>
  <c r="J580" i="112"/>
  <c r="J579" i="112"/>
  <c r="J578" i="112"/>
  <c r="K578" i="112" s="1"/>
  <c r="J577" i="112"/>
  <c r="K577" i="112" s="1"/>
  <c r="J576" i="112"/>
  <c r="K576" i="112" s="1"/>
  <c r="J575" i="112"/>
  <c r="K575" i="112" s="1"/>
  <c r="J574" i="112"/>
  <c r="K574" i="112" s="1"/>
  <c r="J573" i="112"/>
  <c r="K573" i="112" s="1"/>
  <c r="J572" i="112"/>
  <c r="K572" i="112" s="1"/>
  <c r="J552" i="112"/>
  <c r="J551" i="112"/>
  <c r="J550" i="112"/>
  <c r="J549" i="112"/>
  <c r="J548" i="112"/>
  <c r="J547" i="112"/>
  <c r="K547" i="112" s="1"/>
  <c r="J545" i="112"/>
  <c r="K545" i="112" s="1"/>
  <c r="J544" i="112"/>
  <c r="K544" i="112" s="1"/>
  <c r="J543" i="112"/>
  <c r="K543" i="112" s="1"/>
  <c r="J542" i="112"/>
  <c r="K542" i="112" s="1"/>
  <c r="J541" i="112"/>
  <c r="K541" i="112" s="1"/>
  <c r="J518" i="112"/>
  <c r="K518" i="112" s="1"/>
  <c r="J517" i="112"/>
  <c r="K517" i="112" s="1"/>
  <c r="J516" i="112"/>
  <c r="K516" i="112" s="1"/>
  <c r="J515" i="112"/>
  <c r="K515" i="112" s="1"/>
  <c r="J514" i="112"/>
  <c r="K514" i="112" s="1"/>
  <c r="J513" i="112"/>
  <c r="K513" i="112" s="1"/>
  <c r="J512" i="112"/>
  <c r="K512" i="112" s="1"/>
  <c r="J489" i="112"/>
  <c r="K489" i="112" s="1"/>
  <c r="J487" i="112"/>
  <c r="K487" i="112" s="1"/>
  <c r="J486" i="112"/>
  <c r="K486" i="112" s="1"/>
  <c r="J485" i="112"/>
  <c r="K485" i="112" s="1"/>
  <c r="J484" i="112"/>
  <c r="K484" i="112" s="1"/>
  <c r="J483" i="112"/>
  <c r="K483" i="112" s="1"/>
  <c r="J460" i="112"/>
  <c r="K460" i="112" s="1"/>
  <c r="J459" i="112"/>
  <c r="K459" i="112" s="1"/>
  <c r="J458" i="112"/>
  <c r="K458" i="112" s="1"/>
  <c r="J457" i="112"/>
  <c r="K457" i="112" s="1"/>
  <c r="J456" i="112"/>
  <c r="K456" i="112" s="1"/>
  <c r="J455" i="112"/>
  <c r="K455" i="112" s="1"/>
  <c r="J454" i="112"/>
  <c r="K454" i="112" s="1"/>
  <c r="J431" i="112"/>
  <c r="K431" i="112" s="1"/>
  <c r="J429" i="112"/>
  <c r="K429" i="112" s="1"/>
  <c r="J428" i="112"/>
  <c r="K428" i="112" s="1"/>
  <c r="J427" i="112"/>
  <c r="K427" i="112" s="1"/>
  <c r="J426" i="112"/>
  <c r="K426" i="112" s="1"/>
  <c r="J425" i="112"/>
  <c r="K425" i="112" s="1"/>
  <c r="J403" i="112"/>
  <c r="K403" i="112" s="1"/>
  <c r="J402" i="112"/>
  <c r="K402" i="112" s="1"/>
  <c r="J401" i="112"/>
  <c r="K401" i="112" s="1"/>
  <c r="J400" i="112"/>
  <c r="K400" i="112" s="1"/>
  <c r="J399" i="112"/>
  <c r="K399" i="112" s="1"/>
  <c r="J398" i="112"/>
  <c r="K398" i="112" s="1"/>
  <c r="J397" i="112"/>
  <c r="K397" i="112" s="1"/>
  <c r="J374" i="112"/>
  <c r="K374" i="112" s="1"/>
  <c r="J372" i="112"/>
  <c r="K372" i="112" s="1"/>
  <c r="J371" i="112"/>
  <c r="K371" i="112" s="1"/>
  <c r="J370" i="112"/>
  <c r="K370" i="112" s="1"/>
  <c r="J369" i="112"/>
  <c r="K369" i="112" s="1"/>
  <c r="J368" i="112"/>
  <c r="K368" i="112" s="1"/>
  <c r="J345" i="112"/>
  <c r="K345" i="112" s="1"/>
  <c r="J344" i="112"/>
  <c r="K344" i="112" s="1"/>
  <c r="J343" i="112"/>
  <c r="K343" i="112" s="1"/>
  <c r="J342" i="112"/>
  <c r="K342" i="112" s="1"/>
  <c r="J341" i="112"/>
  <c r="K341" i="112" s="1"/>
  <c r="J340" i="112"/>
  <c r="K340" i="112" s="1"/>
  <c r="J339" i="112"/>
  <c r="K339" i="112" s="1"/>
  <c r="J316" i="112"/>
  <c r="K316" i="112" s="1"/>
  <c r="J314" i="112"/>
  <c r="K314" i="112" s="1"/>
  <c r="J313" i="112"/>
  <c r="K313" i="112" s="1"/>
  <c r="J312" i="112"/>
  <c r="K312" i="112" s="1"/>
  <c r="J311" i="112"/>
  <c r="K311" i="112" s="1"/>
  <c r="J310" i="112"/>
  <c r="K310" i="112" s="1"/>
  <c r="J290" i="112"/>
  <c r="J289" i="112"/>
  <c r="J288" i="112"/>
  <c r="J287" i="112"/>
  <c r="J286" i="112"/>
  <c r="J285" i="112"/>
  <c r="J284" i="112"/>
  <c r="J283" i="112"/>
  <c r="J282" i="112"/>
  <c r="J281" i="112"/>
  <c r="J280" i="112"/>
  <c r="J279" i="112"/>
  <c r="J259" i="112"/>
  <c r="J258" i="112"/>
  <c r="J257" i="112"/>
  <c r="J256" i="112"/>
  <c r="J255" i="112"/>
  <c r="J254" i="112"/>
  <c r="J253" i="112"/>
  <c r="J252" i="112"/>
  <c r="J251" i="112"/>
  <c r="J250" i="112"/>
  <c r="J249" i="112"/>
  <c r="J248" i="112"/>
  <c r="J225" i="112"/>
  <c r="J224" i="112"/>
  <c r="J223" i="112"/>
  <c r="J222" i="112"/>
  <c r="J221" i="112"/>
  <c r="J220" i="112"/>
  <c r="J219" i="112"/>
  <c r="J196" i="112"/>
  <c r="J195" i="112"/>
  <c r="J194" i="112"/>
  <c r="J193" i="112"/>
  <c r="J192" i="112"/>
  <c r="J191" i="112"/>
  <c r="J190" i="112"/>
  <c r="J168" i="112"/>
  <c r="J167" i="112"/>
  <c r="J166" i="112"/>
  <c r="J165" i="112"/>
  <c r="J164" i="112"/>
  <c r="J163" i="112"/>
  <c r="J162" i="112"/>
  <c r="J161" i="112"/>
  <c r="J160" i="112"/>
  <c r="J159" i="112"/>
  <c r="J158" i="112"/>
  <c r="J157" i="112"/>
  <c r="J137" i="112"/>
  <c r="J136" i="112"/>
  <c r="J135" i="112"/>
  <c r="J134" i="112"/>
  <c r="J133" i="112"/>
  <c r="J132" i="112"/>
  <c r="J131" i="112"/>
  <c r="J130" i="112"/>
  <c r="J129" i="112"/>
  <c r="J128" i="112"/>
  <c r="J127" i="112"/>
  <c r="J126" i="112"/>
  <c r="J103" i="112"/>
  <c r="J102" i="112"/>
  <c r="J101" i="112"/>
  <c r="J100" i="112"/>
  <c r="J99" i="112"/>
  <c r="J98" i="112"/>
  <c r="J97" i="112"/>
  <c r="J74" i="112"/>
  <c r="J73" i="112"/>
  <c r="J72" i="112"/>
  <c r="J71" i="112"/>
  <c r="J70" i="112"/>
  <c r="J69" i="112"/>
  <c r="J68" i="112"/>
  <c r="J45" i="112"/>
  <c r="J44" i="112"/>
  <c r="J43" i="112"/>
  <c r="J42" i="112"/>
  <c r="J41" i="112"/>
  <c r="J40" i="112"/>
  <c r="J39" i="112"/>
  <c r="J16" i="112"/>
  <c r="J15" i="112"/>
  <c r="J14" i="112"/>
  <c r="J13" i="112"/>
  <c r="J12" i="112"/>
  <c r="J11" i="112"/>
  <c r="J10" i="112"/>
  <c r="J1778" i="111"/>
  <c r="J1777" i="111"/>
  <c r="J1776" i="111"/>
  <c r="J1775" i="111"/>
  <c r="J1733" i="111"/>
  <c r="J1732" i="111"/>
  <c r="J1731" i="111"/>
  <c r="J1730" i="111"/>
  <c r="J1704" i="111"/>
  <c r="J1703" i="111"/>
  <c r="J1702" i="111"/>
  <c r="J1701" i="111"/>
  <c r="J1700" i="111"/>
  <c r="J1699" i="111"/>
  <c r="J1698" i="111"/>
  <c r="J1678" i="111"/>
  <c r="J1677" i="111"/>
  <c r="J1676" i="111"/>
  <c r="J1675" i="111"/>
  <c r="J1633" i="111"/>
  <c r="J1632" i="111"/>
  <c r="J1631" i="111"/>
  <c r="J1630" i="111"/>
  <c r="J1591" i="111"/>
  <c r="K1591" i="111" s="1"/>
  <c r="J1590" i="111"/>
  <c r="K1590" i="111" s="1"/>
  <c r="J1589" i="111"/>
  <c r="K1589" i="111" s="1"/>
  <c r="J1588" i="111"/>
  <c r="K1588" i="111" s="1"/>
  <c r="J1587" i="111"/>
  <c r="K1587" i="111" s="1"/>
  <c r="J1586" i="111"/>
  <c r="K1586" i="111" s="1"/>
  <c r="J1585" i="111"/>
  <c r="K1585" i="111" s="1"/>
  <c r="J1562" i="111"/>
  <c r="K1562" i="111" s="1"/>
  <c r="J1561" i="111"/>
  <c r="K1561" i="111" s="1"/>
  <c r="J1560" i="111"/>
  <c r="K1560" i="111" s="1"/>
  <c r="J1559" i="111"/>
  <c r="K1559" i="111" s="1"/>
  <c r="J1558" i="111"/>
  <c r="K1558" i="111" s="1"/>
  <c r="J1557" i="111"/>
  <c r="K1557" i="111" s="1"/>
  <c r="J1556" i="111"/>
  <c r="K1556" i="111" s="1"/>
  <c r="J1533" i="111"/>
  <c r="K1533" i="111" s="1"/>
  <c r="J1532" i="111"/>
  <c r="K1532" i="111" s="1"/>
  <c r="J1531" i="111"/>
  <c r="K1531" i="111" s="1"/>
  <c r="J1530" i="111"/>
  <c r="K1530" i="111" s="1"/>
  <c r="J1529" i="111"/>
  <c r="K1529" i="111" s="1"/>
  <c r="J1528" i="111"/>
  <c r="K1528" i="111" s="1"/>
  <c r="J1527" i="111"/>
  <c r="K1527" i="111" s="1"/>
  <c r="J1504" i="111"/>
  <c r="K1504" i="111" s="1"/>
  <c r="J1503" i="111"/>
  <c r="K1503" i="111" s="1"/>
  <c r="J1502" i="111"/>
  <c r="K1502" i="111" s="1"/>
  <c r="J1501" i="111"/>
  <c r="K1501" i="111" s="1"/>
  <c r="J1500" i="111"/>
  <c r="K1500" i="111" s="1"/>
  <c r="J1499" i="111"/>
  <c r="K1499" i="111" s="1"/>
  <c r="J1498" i="111"/>
  <c r="K1498" i="111" s="1"/>
  <c r="J1474" i="111"/>
  <c r="K1474" i="111" s="1"/>
  <c r="J1473" i="111"/>
  <c r="K1473" i="111" s="1"/>
  <c r="J1472" i="111"/>
  <c r="K1472" i="111" s="1"/>
  <c r="J1471" i="111"/>
  <c r="K1471" i="111" s="1"/>
  <c r="J1470" i="111"/>
  <c r="K1470" i="111" s="1"/>
  <c r="J1469" i="111"/>
  <c r="K1469" i="111" s="1"/>
  <c r="J1468" i="111"/>
  <c r="K1468" i="111" s="1"/>
  <c r="J1445" i="111"/>
  <c r="J1444" i="111"/>
  <c r="J1443" i="111"/>
  <c r="J1442" i="111"/>
  <c r="J1441" i="111"/>
  <c r="J1440" i="111"/>
  <c r="J1439" i="111"/>
  <c r="J1416" i="111"/>
  <c r="J1415" i="111"/>
  <c r="J1414" i="111"/>
  <c r="J1413" i="111"/>
  <c r="J1412" i="111"/>
  <c r="J1411" i="111"/>
  <c r="J1410" i="111"/>
  <c r="J1387" i="111"/>
  <c r="J1386" i="111"/>
  <c r="J1385" i="111"/>
  <c r="J1384" i="111"/>
  <c r="J1383" i="111"/>
  <c r="J1382" i="111"/>
  <c r="J1381" i="111"/>
  <c r="J1359" i="111"/>
  <c r="J1358" i="111"/>
  <c r="J1357" i="111"/>
  <c r="J1356" i="111"/>
  <c r="J1355" i="111"/>
  <c r="J1354" i="111"/>
  <c r="J1353" i="111"/>
  <c r="J1330" i="111"/>
  <c r="J1329" i="111"/>
  <c r="J1328" i="111"/>
  <c r="J1327" i="111"/>
  <c r="J1326" i="111"/>
  <c r="J1325" i="111"/>
  <c r="J1324" i="111"/>
  <c r="J1301" i="111"/>
  <c r="J1300" i="111"/>
  <c r="J1299" i="111"/>
  <c r="J1298" i="111"/>
  <c r="J1297" i="111"/>
  <c r="J1296" i="111"/>
  <c r="J1295" i="111"/>
  <c r="J1272" i="111"/>
  <c r="J1271" i="111"/>
  <c r="J1270" i="111"/>
  <c r="J1269" i="111"/>
  <c r="J1268" i="111"/>
  <c r="J1267" i="111"/>
  <c r="J1266" i="111"/>
  <c r="J1243" i="111"/>
  <c r="J1242" i="111"/>
  <c r="J1241" i="111"/>
  <c r="J1240" i="111"/>
  <c r="J1239" i="111"/>
  <c r="J1238" i="111"/>
  <c r="J1237" i="111"/>
  <c r="J1214" i="111"/>
  <c r="J1213" i="111"/>
  <c r="J1212" i="111"/>
  <c r="J1211" i="111"/>
  <c r="J1210" i="111"/>
  <c r="J1209" i="111"/>
  <c r="J1208" i="111"/>
  <c r="J1185" i="111"/>
  <c r="J1184" i="111"/>
  <c r="J1183" i="111"/>
  <c r="J1182" i="111"/>
  <c r="J1181" i="111"/>
  <c r="J1180" i="111"/>
  <c r="J1179" i="111"/>
  <c r="J1156" i="111"/>
  <c r="J1155" i="111"/>
  <c r="J1154" i="111"/>
  <c r="J1153" i="111"/>
  <c r="J1152" i="111"/>
  <c r="J1151" i="111"/>
  <c r="J1150" i="111"/>
  <c r="J1129" i="111"/>
  <c r="J1128" i="111"/>
  <c r="J1127" i="111"/>
  <c r="J1126" i="111"/>
  <c r="J1125" i="111"/>
  <c r="J1124" i="111"/>
  <c r="K1124" i="111" s="1"/>
  <c r="J1123" i="111"/>
  <c r="K1123" i="111" s="1"/>
  <c r="J1122" i="111"/>
  <c r="K1122" i="111" s="1"/>
  <c r="J1120" i="111"/>
  <c r="K1120" i="111" s="1"/>
  <c r="J1119" i="111"/>
  <c r="K1119" i="111" s="1"/>
  <c r="J1118" i="111"/>
  <c r="K1118" i="111" s="1"/>
  <c r="J1098" i="111"/>
  <c r="J1097" i="111"/>
  <c r="J1096" i="111"/>
  <c r="J1095" i="111"/>
  <c r="J1094" i="111"/>
  <c r="J1093" i="111"/>
  <c r="K1093" i="111" s="1"/>
  <c r="J1091" i="111"/>
  <c r="K1091" i="111" s="1"/>
  <c r="J1090" i="111"/>
  <c r="K1090" i="111" s="1"/>
  <c r="J1089" i="111"/>
  <c r="K1089" i="111" s="1"/>
  <c r="J1088" i="111"/>
  <c r="K1088" i="111" s="1"/>
  <c r="J1087" i="111"/>
  <c r="K1087" i="111" s="1"/>
  <c r="J1067" i="111"/>
  <c r="J1066" i="111"/>
  <c r="J1065" i="111"/>
  <c r="J1064" i="111"/>
  <c r="J1063" i="111"/>
  <c r="J1062" i="111"/>
  <c r="K1062" i="111" s="1"/>
  <c r="J1061" i="111"/>
  <c r="K1061" i="111" s="1"/>
  <c r="J1060" i="111"/>
  <c r="K1060" i="111" s="1"/>
  <c r="J1058" i="111"/>
  <c r="K1058" i="111" s="1"/>
  <c r="J1057" i="111"/>
  <c r="K1057" i="111" s="1"/>
  <c r="J1056" i="111"/>
  <c r="K1056" i="111" s="1"/>
  <c r="J1036" i="111"/>
  <c r="J1035" i="111"/>
  <c r="J1034" i="111"/>
  <c r="J1033" i="111"/>
  <c r="J1032" i="111"/>
  <c r="J1031" i="111"/>
  <c r="K1031" i="111" s="1"/>
  <c r="J1029" i="111"/>
  <c r="K1029" i="111" s="1"/>
  <c r="J1028" i="111"/>
  <c r="K1028" i="111" s="1"/>
  <c r="J1027" i="111"/>
  <c r="K1027" i="111" s="1"/>
  <c r="J1026" i="111"/>
  <c r="K1026" i="111" s="1"/>
  <c r="J1025" i="111"/>
  <c r="K1025" i="111" s="1"/>
  <c r="J1002" i="111"/>
  <c r="K1002" i="111" s="1"/>
  <c r="J1001" i="111"/>
  <c r="K1001" i="111" s="1"/>
  <c r="J1000" i="111"/>
  <c r="K1000" i="111" s="1"/>
  <c r="J998" i="111"/>
  <c r="K998" i="111" s="1"/>
  <c r="J997" i="111"/>
  <c r="K997" i="111" s="1"/>
  <c r="J996" i="111"/>
  <c r="K996" i="111" s="1"/>
  <c r="J973" i="111"/>
  <c r="K973" i="111" s="1"/>
  <c r="J971" i="111"/>
  <c r="K971" i="111" s="1"/>
  <c r="J970" i="111"/>
  <c r="K970" i="111" s="1"/>
  <c r="J969" i="111"/>
  <c r="K969" i="111" s="1"/>
  <c r="J968" i="111"/>
  <c r="K968" i="111" s="1"/>
  <c r="J967" i="111"/>
  <c r="K967" i="111" s="1"/>
  <c r="J944" i="111"/>
  <c r="K944" i="111" s="1"/>
  <c r="J943" i="111"/>
  <c r="K943" i="111" s="1"/>
  <c r="J942" i="111"/>
  <c r="K942" i="111" s="1"/>
  <c r="J940" i="111"/>
  <c r="K940" i="111" s="1"/>
  <c r="J939" i="111"/>
  <c r="K939" i="111" s="1"/>
  <c r="J938" i="111"/>
  <c r="K938" i="111" s="1"/>
  <c r="J915" i="111"/>
  <c r="K915" i="111" s="1"/>
  <c r="J913" i="111"/>
  <c r="K913" i="111" s="1"/>
  <c r="J912" i="111"/>
  <c r="K912" i="111" s="1"/>
  <c r="J911" i="111"/>
  <c r="K911" i="111" s="1"/>
  <c r="J910" i="111"/>
  <c r="K910" i="111" s="1"/>
  <c r="J909" i="111"/>
  <c r="K909" i="111" s="1"/>
  <c r="J889" i="111"/>
  <c r="J888" i="111"/>
  <c r="J887" i="111"/>
  <c r="J886" i="111"/>
  <c r="J885" i="111"/>
  <c r="J884" i="111"/>
  <c r="K884" i="111" s="1"/>
  <c r="J883" i="111"/>
  <c r="K883" i="111" s="1"/>
  <c r="J882" i="111"/>
  <c r="K882" i="111" s="1"/>
  <c r="J881" i="111"/>
  <c r="K881" i="111" s="1"/>
  <c r="J880" i="111"/>
  <c r="K880" i="111" s="1"/>
  <c r="J879" i="111"/>
  <c r="K879" i="111" s="1"/>
  <c r="J878" i="111"/>
  <c r="K878" i="111" s="1"/>
  <c r="J858" i="111"/>
  <c r="J857" i="111"/>
  <c r="J856" i="111"/>
  <c r="J855" i="111"/>
  <c r="J854" i="111"/>
  <c r="J853" i="111"/>
  <c r="K853" i="111" s="1"/>
  <c r="J851" i="111"/>
  <c r="K851" i="111" s="1"/>
  <c r="J850" i="111"/>
  <c r="K850" i="111" s="1"/>
  <c r="J849" i="111"/>
  <c r="K849" i="111" s="1"/>
  <c r="J848" i="111"/>
  <c r="K848" i="111" s="1"/>
  <c r="J847" i="111"/>
  <c r="K847" i="111" s="1"/>
  <c r="J824" i="111"/>
  <c r="K824" i="111" s="1"/>
  <c r="J823" i="111"/>
  <c r="K823" i="111" s="1"/>
  <c r="J822" i="111"/>
  <c r="K822" i="111" s="1"/>
  <c r="J821" i="111"/>
  <c r="K821" i="111" s="1"/>
  <c r="J820" i="111"/>
  <c r="K820" i="111" s="1"/>
  <c r="J819" i="111"/>
  <c r="K819" i="111" s="1"/>
  <c r="J818" i="111"/>
  <c r="K818" i="111" s="1"/>
  <c r="J795" i="111"/>
  <c r="K795" i="111" s="1"/>
  <c r="J793" i="111"/>
  <c r="K793" i="111" s="1"/>
  <c r="J792" i="111"/>
  <c r="K792" i="111" s="1"/>
  <c r="J791" i="111"/>
  <c r="K791" i="111" s="1"/>
  <c r="J790" i="111"/>
  <c r="K790" i="111" s="1"/>
  <c r="J789" i="111"/>
  <c r="K789" i="111" s="1"/>
  <c r="J769" i="111"/>
  <c r="J768" i="111"/>
  <c r="J767" i="111"/>
  <c r="J766" i="111"/>
  <c r="J765" i="111"/>
  <c r="J764" i="111"/>
  <c r="K764" i="111" s="1"/>
  <c r="J763" i="111"/>
  <c r="K763" i="111" s="1"/>
  <c r="J762" i="111"/>
  <c r="K762" i="111" s="1"/>
  <c r="J761" i="111"/>
  <c r="K761" i="111" s="1"/>
  <c r="J760" i="111"/>
  <c r="K760" i="111" s="1"/>
  <c r="J759" i="111"/>
  <c r="K759" i="111" s="1"/>
  <c r="J758" i="111"/>
  <c r="K758" i="111" s="1"/>
  <c r="J738" i="111"/>
  <c r="J737" i="111"/>
  <c r="J736" i="111"/>
  <c r="J735" i="111"/>
  <c r="J734" i="111"/>
  <c r="J733" i="111"/>
  <c r="K733" i="111" s="1"/>
  <c r="J731" i="111"/>
  <c r="K731" i="111" s="1"/>
  <c r="J730" i="111"/>
  <c r="K730" i="111" s="1"/>
  <c r="J729" i="111"/>
  <c r="K729" i="111" s="1"/>
  <c r="J728" i="111"/>
  <c r="K728" i="111" s="1"/>
  <c r="J727" i="111"/>
  <c r="K727" i="111" s="1"/>
  <c r="J707" i="111"/>
  <c r="J706" i="111"/>
  <c r="J705" i="111"/>
  <c r="J704" i="111"/>
  <c r="J703" i="111"/>
  <c r="J702" i="111"/>
  <c r="K702" i="111" s="1"/>
  <c r="J701" i="111"/>
  <c r="K701" i="111" s="1"/>
  <c r="J700" i="111"/>
  <c r="K700" i="111" s="1"/>
  <c r="J699" i="111"/>
  <c r="K699" i="111" s="1"/>
  <c r="J698" i="111"/>
  <c r="K698" i="111" s="1"/>
  <c r="J697" i="111"/>
  <c r="K697" i="111" s="1"/>
  <c r="J696" i="111"/>
  <c r="K696" i="111" s="1"/>
  <c r="J676" i="111"/>
  <c r="J675" i="111"/>
  <c r="J674" i="111"/>
  <c r="J673" i="111"/>
  <c r="J672" i="111"/>
  <c r="J671" i="111"/>
  <c r="K671" i="111" s="1"/>
  <c r="J669" i="111"/>
  <c r="K669" i="111" s="1"/>
  <c r="J668" i="111"/>
  <c r="K668" i="111" s="1"/>
  <c r="J667" i="111"/>
  <c r="K667" i="111" s="1"/>
  <c r="J666" i="111"/>
  <c r="K666" i="111" s="1"/>
  <c r="J665" i="111"/>
  <c r="K665" i="111" s="1"/>
  <c r="J645" i="111"/>
  <c r="J644" i="111"/>
  <c r="J643" i="111"/>
  <c r="J642" i="111"/>
  <c r="J641" i="111"/>
  <c r="J640" i="111"/>
  <c r="K640" i="111" s="1"/>
  <c r="J639" i="111"/>
  <c r="K639" i="111" s="1"/>
  <c r="J638" i="111"/>
  <c r="K638" i="111" s="1"/>
  <c r="J637" i="111"/>
  <c r="K637" i="111" s="1"/>
  <c r="J636" i="111"/>
  <c r="K636" i="111" s="1"/>
  <c r="J635" i="111"/>
  <c r="K635" i="111" s="1"/>
  <c r="J634" i="111"/>
  <c r="K634" i="111" s="1"/>
  <c r="J614" i="111"/>
  <c r="J613" i="111"/>
  <c r="J612" i="111"/>
  <c r="J611" i="111"/>
  <c r="J610" i="111"/>
  <c r="J609" i="111"/>
  <c r="K609" i="111" s="1"/>
  <c r="J607" i="111"/>
  <c r="K607" i="111" s="1"/>
  <c r="J606" i="111"/>
  <c r="K606" i="111" s="1"/>
  <c r="J605" i="111"/>
  <c r="K605" i="111" s="1"/>
  <c r="J604" i="111"/>
  <c r="K604" i="111" s="1"/>
  <c r="J603" i="111"/>
  <c r="K603" i="111" s="1"/>
  <c r="J583" i="111"/>
  <c r="J582" i="111"/>
  <c r="J581" i="111"/>
  <c r="J580" i="111"/>
  <c r="J579" i="111"/>
  <c r="J578" i="111"/>
  <c r="K578" i="111" s="1"/>
  <c r="J577" i="111"/>
  <c r="K577" i="111" s="1"/>
  <c r="J576" i="111"/>
  <c r="K576" i="111" s="1"/>
  <c r="J575" i="111"/>
  <c r="K575" i="111" s="1"/>
  <c r="J574" i="111"/>
  <c r="K574" i="111" s="1"/>
  <c r="J573" i="111"/>
  <c r="K573" i="111" s="1"/>
  <c r="J572" i="111"/>
  <c r="K572" i="111" s="1"/>
  <c r="J552" i="111"/>
  <c r="J551" i="111"/>
  <c r="J550" i="111"/>
  <c r="J549" i="111"/>
  <c r="J548" i="111"/>
  <c r="J547" i="111"/>
  <c r="K547" i="111" s="1"/>
  <c r="J545" i="111"/>
  <c r="K545" i="111" s="1"/>
  <c r="J544" i="111"/>
  <c r="K544" i="111" s="1"/>
  <c r="J543" i="111"/>
  <c r="K543" i="111" s="1"/>
  <c r="J542" i="111"/>
  <c r="K542" i="111" s="1"/>
  <c r="J541" i="111"/>
  <c r="K541" i="111" s="1"/>
  <c r="J518" i="111"/>
  <c r="K518" i="111" s="1"/>
  <c r="J517" i="111"/>
  <c r="K517" i="111" s="1"/>
  <c r="J516" i="111"/>
  <c r="K516" i="111" s="1"/>
  <c r="J515" i="111"/>
  <c r="K515" i="111" s="1"/>
  <c r="J514" i="111"/>
  <c r="K514" i="111" s="1"/>
  <c r="J513" i="111"/>
  <c r="K513" i="111" s="1"/>
  <c r="J512" i="111"/>
  <c r="K512" i="111" s="1"/>
  <c r="J489" i="111"/>
  <c r="K489" i="111" s="1"/>
  <c r="J487" i="111"/>
  <c r="K487" i="111" s="1"/>
  <c r="J486" i="111"/>
  <c r="K486" i="111" s="1"/>
  <c r="J485" i="111"/>
  <c r="K485" i="111" s="1"/>
  <c r="J484" i="111"/>
  <c r="K484" i="111" s="1"/>
  <c r="J483" i="111"/>
  <c r="K483" i="111" s="1"/>
  <c r="J460" i="111"/>
  <c r="K460" i="111" s="1"/>
  <c r="J459" i="111"/>
  <c r="K459" i="111" s="1"/>
  <c r="J458" i="111"/>
  <c r="K458" i="111" s="1"/>
  <c r="J457" i="111"/>
  <c r="K457" i="111" s="1"/>
  <c r="J456" i="111"/>
  <c r="K456" i="111" s="1"/>
  <c r="J455" i="111"/>
  <c r="K455" i="111" s="1"/>
  <c r="J454" i="111"/>
  <c r="K454" i="111" s="1"/>
  <c r="J431" i="111"/>
  <c r="K431" i="111" s="1"/>
  <c r="J429" i="111"/>
  <c r="K429" i="111" s="1"/>
  <c r="J428" i="111"/>
  <c r="K428" i="111" s="1"/>
  <c r="J427" i="111"/>
  <c r="K427" i="111" s="1"/>
  <c r="J426" i="111"/>
  <c r="K426" i="111" s="1"/>
  <c r="J425" i="111"/>
  <c r="K425" i="111" s="1"/>
  <c r="J403" i="111"/>
  <c r="K403" i="111" s="1"/>
  <c r="J402" i="111"/>
  <c r="K402" i="111" s="1"/>
  <c r="J401" i="111"/>
  <c r="K401" i="111" s="1"/>
  <c r="J400" i="111"/>
  <c r="K400" i="111" s="1"/>
  <c r="J399" i="111"/>
  <c r="K399" i="111" s="1"/>
  <c r="J398" i="111"/>
  <c r="K398" i="111" s="1"/>
  <c r="J397" i="111"/>
  <c r="K397" i="111" s="1"/>
  <c r="J374" i="111"/>
  <c r="K374" i="111" s="1"/>
  <c r="J372" i="111"/>
  <c r="K372" i="111" s="1"/>
  <c r="J371" i="111"/>
  <c r="K371" i="111" s="1"/>
  <c r="J370" i="111"/>
  <c r="K370" i="111" s="1"/>
  <c r="J369" i="111"/>
  <c r="K369" i="111" s="1"/>
  <c r="J368" i="111"/>
  <c r="K368" i="111" s="1"/>
  <c r="J345" i="111"/>
  <c r="K345" i="111" s="1"/>
  <c r="J344" i="111"/>
  <c r="K344" i="111" s="1"/>
  <c r="J343" i="111"/>
  <c r="K343" i="111" s="1"/>
  <c r="J342" i="111"/>
  <c r="K342" i="111" s="1"/>
  <c r="J341" i="111"/>
  <c r="K341" i="111" s="1"/>
  <c r="J340" i="111"/>
  <c r="K340" i="111" s="1"/>
  <c r="J339" i="111"/>
  <c r="K339" i="111" s="1"/>
  <c r="J316" i="111"/>
  <c r="K316" i="111" s="1"/>
  <c r="J314" i="111"/>
  <c r="K314" i="111" s="1"/>
  <c r="J313" i="111"/>
  <c r="K313" i="111" s="1"/>
  <c r="J312" i="111"/>
  <c r="K312" i="111" s="1"/>
  <c r="J311" i="111"/>
  <c r="K311" i="111" s="1"/>
  <c r="J310" i="111"/>
  <c r="K310" i="111" s="1"/>
  <c r="J290" i="111"/>
  <c r="J289" i="111"/>
  <c r="J288" i="111"/>
  <c r="J287" i="111"/>
  <c r="J286" i="111"/>
  <c r="J285" i="111"/>
  <c r="J284" i="111"/>
  <c r="J283" i="111"/>
  <c r="J282" i="111"/>
  <c r="J281" i="111"/>
  <c r="J280" i="111"/>
  <c r="J279" i="111"/>
  <c r="J259" i="111"/>
  <c r="J258" i="111"/>
  <c r="J257" i="111"/>
  <c r="J256" i="111"/>
  <c r="J255" i="111"/>
  <c r="J254" i="111"/>
  <c r="J253" i="111"/>
  <c r="J252" i="111"/>
  <c r="J251" i="111"/>
  <c r="J250" i="111"/>
  <c r="J249" i="111"/>
  <c r="J248" i="111"/>
  <c r="J225" i="111"/>
  <c r="J224" i="111"/>
  <c r="J223" i="111"/>
  <c r="J222" i="111"/>
  <c r="J221" i="111"/>
  <c r="J220" i="111"/>
  <c r="J219" i="111"/>
  <c r="J196" i="111"/>
  <c r="J195" i="111"/>
  <c r="J194" i="111"/>
  <c r="J193" i="111"/>
  <c r="J192" i="111"/>
  <c r="J191" i="111"/>
  <c r="J190" i="111"/>
  <c r="J168" i="111"/>
  <c r="J167" i="111"/>
  <c r="J166" i="111"/>
  <c r="J165" i="111"/>
  <c r="J164" i="111"/>
  <c r="J163" i="111"/>
  <c r="J162" i="111"/>
  <c r="J161" i="111"/>
  <c r="J160" i="111"/>
  <c r="J159" i="111"/>
  <c r="J158" i="111"/>
  <c r="J157" i="111"/>
  <c r="J137" i="111"/>
  <c r="J136" i="111"/>
  <c r="J135" i="111"/>
  <c r="J134" i="111"/>
  <c r="J133" i="111"/>
  <c r="J132" i="111"/>
  <c r="J131" i="111"/>
  <c r="J130" i="111"/>
  <c r="J129" i="111"/>
  <c r="J128" i="111"/>
  <c r="J127" i="111"/>
  <c r="J126" i="111"/>
  <c r="J103" i="111"/>
  <c r="J102" i="111"/>
  <c r="J101" i="111"/>
  <c r="J100" i="111"/>
  <c r="J99" i="111"/>
  <c r="J98" i="111"/>
  <c r="J97" i="111"/>
  <c r="J74" i="111"/>
  <c r="J73" i="111"/>
  <c r="J72" i="111"/>
  <c r="J71" i="111"/>
  <c r="J70" i="111"/>
  <c r="J69" i="111"/>
  <c r="J68" i="111"/>
  <c r="J45" i="111"/>
  <c r="J44" i="111"/>
  <c r="J43" i="111"/>
  <c r="J42" i="111"/>
  <c r="J41" i="111"/>
  <c r="J40" i="111"/>
  <c r="J39" i="111"/>
  <c r="J16" i="111"/>
  <c r="J15" i="111"/>
  <c r="J14" i="111"/>
  <c r="J13" i="111"/>
  <c r="J12" i="111"/>
  <c r="J11" i="111"/>
  <c r="J10" i="111"/>
  <c r="J1778" i="110"/>
  <c r="J1777" i="110"/>
  <c r="J1776" i="110"/>
  <c r="J1775" i="110"/>
  <c r="J1733" i="110"/>
  <c r="J1732" i="110"/>
  <c r="J1731" i="110"/>
  <c r="J1730" i="110"/>
  <c r="J1704" i="110"/>
  <c r="J1703" i="110"/>
  <c r="J1702" i="110"/>
  <c r="J1701" i="110"/>
  <c r="J1700" i="110"/>
  <c r="J1699" i="110"/>
  <c r="J1698" i="110"/>
  <c r="J1678" i="110"/>
  <c r="J1677" i="110"/>
  <c r="J1676" i="110"/>
  <c r="J1675" i="110"/>
  <c r="J1633" i="110"/>
  <c r="J1632" i="110"/>
  <c r="J1631" i="110"/>
  <c r="J1630" i="110"/>
  <c r="J1591" i="110"/>
  <c r="K1591" i="110" s="1"/>
  <c r="J1590" i="110"/>
  <c r="K1590" i="110" s="1"/>
  <c r="J1589" i="110"/>
  <c r="K1589" i="110" s="1"/>
  <c r="J1588" i="110"/>
  <c r="K1588" i="110" s="1"/>
  <c r="J1587" i="110"/>
  <c r="K1587" i="110" s="1"/>
  <c r="J1586" i="110"/>
  <c r="K1586" i="110" s="1"/>
  <c r="J1585" i="110"/>
  <c r="K1585" i="110" s="1"/>
  <c r="J1562" i="110"/>
  <c r="K1562" i="110" s="1"/>
  <c r="J1561" i="110"/>
  <c r="K1561" i="110" s="1"/>
  <c r="J1560" i="110"/>
  <c r="K1560" i="110" s="1"/>
  <c r="J1559" i="110"/>
  <c r="K1559" i="110" s="1"/>
  <c r="J1558" i="110"/>
  <c r="K1558" i="110" s="1"/>
  <c r="J1557" i="110"/>
  <c r="K1557" i="110" s="1"/>
  <c r="J1556" i="110"/>
  <c r="K1556" i="110" s="1"/>
  <c r="J1533" i="110"/>
  <c r="K1533" i="110" s="1"/>
  <c r="J1532" i="110"/>
  <c r="K1532" i="110" s="1"/>
  <c r="J1531" i="110"/>
  <c r="K1531" i="110" s="1"/>
  <c r="J1530" i="110"/>
  <c r="K1530" i="110" s="1"/>
  <c r="J1529" i="110"/>
  <c r="K1529" i="110" s="1"/>
  <c r="J1528" i="110"/>
  <c r="K1528" i="110" s="1"/>
  <c r="J1527" i="110"/>
  <c r="K1527" i="110" s="1"/>
  <c r="J1504" i="110"/>
  <c r="K1504" i="110" s="1"/>
  <c r="J1503" i="110"/>
  <c r="K1503" i="110" s="1"/>
  <c r="J1502" i="110"/>
  <c r="K1502" i="110" s="1"/>
  <c r="J1501" i="110"/>
  <c r="K1501" i="110" s="1"/>
  <c r="J1500" i="110"/>
  <c r="K1500" i="110" s="1"/>
  <c r="J1499" i="110"/>
  <c r="K1499" i="110" s="1"/>
  <c r="J1498" i="110"/>
  <c r="K1498" i="110" s="1"/>
  <c r="J1474" i="110"/>
  <c r="J1473" i="110"/>
  <c r="J1472" i="110"/>
  <c r="J1471" i="110"/>
  <c r="J1470" i="110"/>
  <c r="J1469" i="110"/>
  <c r="J1468" i="110"/>
  <c r="J1445" i="110"/>
  <c r="J1444" i="110"/>
  <c r="J1443" i="110"/>
  <c r="J1442" i="110"/>
  <c r="J1441" i="110"/>
  <c r="J1440" i="110"/>
  <c r="J1439" i="110"/>
  <c r="J1416" i="110"/>
  <c r="J1415" i="110"/>
  <c r="J1414" i="110"/>
  <c r="J1413" i="110"/>
  <c r="J1412" i="110"/>
  <c r="J1411" i="110"/>
  <c r="J1410" i="110"/>
  <c r="J1387" i="110"/>
  <c r="J1386" i="110"/>
  <c r="J1385" i="110"/>
  <c r="J1384" i="110"/>
  <c r="J1383" i="110"/>
  <c r="J1382" i="110"/>
  <c r="J1381" i="110"/>
  <c r="J1359" i="110"/>
  <c r="J1358" i="110"/>
  <c r="J1357" i="110"/>
  <c r="J1356" i="110"/>
  <c r="J1355" i="110"/>
  <c r="J1354" i="110"/>
  <c r="J1353" i="110"/>
  <c r="J1330" i="110"/>
  <c r="J1329" i="110"/>
  <c r="J1328" i="110"/>
  <c r="J1327" i="110"/>
  <c r="J1326" i="110"/>
  <c r="J1325" i="110"/>
  <c r="J1324" i="110"/>
  <c r="J1301" i="110"/>
  <c r="J1300" i="110"/>
  <c r="J1299" i="110"/>
  <c r="J1298" i="110"/>
  <c r="J1297" i="110"/>
  <c r="J1296" i="110"/>
  <c r="J1295" i="110"/>
  <c r="J1272" i="110"/>
  <c r="J1271" i="110"/>
  <c r="J1270" i="110"/>
  <c r="J1269" i="110"/>
  <c r="J1268" i="110"/>
  <c r="J1267" i="110"/>
  <c r="J1266" i="110"/>
  <c r="J1243" i="110"/>
  <c r="J1242" i="110"/>
  <c r="J1241" i="110"/>
  <c r="J1240" i="110"/>
  <c r="J1239" i="110"/>
  <c r="J1238" i="110"/>
  <c r="J1237" i="110"/>
  <c r="J1214" i="110"/>
  <c r="J1213" i="110"/>
  <c r="J1212" i="110"/>
  <c r="J1211" i="110"/>
  <c r="J1210" i="110"/>
  <c r="J1209" i="110"/>
  <c r="J1208" i="110"/>
  <c r="J1185" i="110"/>
  <c r="J1184" i="110"/>
  <c r="J1183" i="110"/>
  <c r="J1182" i="110"/>
  <c r="J1181" i="110"/>
  <c r="J1180" i="110"/>
  <c r="J1179" i="110"/>
  <c r="J1156" i="110"/>
  <c r="J1155" i="110"/>
  <c r="J1154" i="110"/>
  <c r="J1153" i="110"/>
  <c r="J1152" i="110"/>
  <c r="J1151" i="110"/>
  <c r="J1150" i="110"/>
  <c r="J1129" i="110"/>
  <c r="J1128" i="110"/>
  <c r="J1127" i="110"/>
  <c r="J1126" i="110"/>
  <c r="J1125" i="110"/>
  <c r="J1124" i="110"/>
  <c r="K1124" i="110" s="1"/>
  <c r="J1123" i="110"/>
  <c r="K1123" i="110" s="1"/>
  <c r="J1122" i="110"/>
  <c r="K1122" i="110" s="1"/>
  <c r="J1120" i="110"/>
  <c r="K1120" i="110" s="1"/>
  <c r="J1119" i="110"/>
  <c r="K1119" i="110" s="1"/>
  <c r="J1118" i="110"/>
  <c r="K1118" i="110" s="1"/>
  <c r="J1098" i="110"/>
  <c r="J1097" i="110"/>
  <c r="J1096" i="110"/>
  <c r="J1095" i="110"/>
  <c r="J1094" i="110"/>
  <c r="J1093" i="110"/>
  <c r="K1093" i="110" s="1"/>
  <c r="J1091" i="110"/>
  <c r="K1091" i="110" s="1"/>
  <c r="J1090" i="110"/>
  <c r="K1090" i="110" s="1"/>
  <c r="J1089" i="110"/>
  <c r="K1089" i="110" s="1"/>
  <c r="J1088" i="110"/>
  <c r="K1088" i="110" s="1"/>
  <c r="J1087" i="110"/>
  <c r="K1087" i="110" s="1"/>
  <c r="J1067" i="110"/>
  <c r="J1066" i="110"/>
  <c r="J1065" i="110"/>
  <c r="J1064" i="110"/>
  <c r="J1063" i="110"/>
  <c r="J1062" i="110"/>
  <c r="K1062" i="110" s="1"/>
  <c r="J1061" i="110"/>
  <c r="K1061" i="110" s="1"/>
  <c r="J1060" i="110"/>
  <c r="K1060" i="110" s="1"/>
  <c r="J1058" i="110"/>
  <c r="K1058" i="110" s="1"/>
  <c r="J1057" i="110"/>
  <c r="K1057" i="110" s="1"/>
  <c r="J1056" i="110"/>
  <c r="K1056" i="110" s="1"/>
  <c r="J1036" i="110"/>
  <c r="J1035" i="110"/>
  <c r="J1034" i="110"/>
  <c r="J1033" i="110"/>
  <c r="J1032" i="110"/>
  <c r="J1031" i="110"/>
  <c r="K1031" i="110" s="1"/>
  <c r="J1029" i="110"/>
  <c r="K1029" i="110" s="1"/>
  <c r="J1028" i="110"/>
  <c r="K1028" i="110" s="1"/>
  <c r="J1027" i="110"/>
  <c r="K1027" i="110" s="1"/>
  <c r="J1026" i="110"/>
  <c r="K1026" i="110" s="1"/>
  <c r="J1025" i="110"/>
  <c r="K1025" i="110" s="1"/>
  <c r="J1002" i="110"/>
  <c r="K1002" i="110" s="1"/>
  <c r="J1001" i="110"/>
  <c r="K1001" i="110" s="1"/>
  <c r="J1000" i="110"/>
  <c r="K1000" i="110" s="1"/>
  <c r="J998" i="110"/>
  <c r="K998" i="110" s="1"/>
  <c r="J997" i="110"/>
  <c r="K997" i="110" s="1"/>
  <c r="J996" i="110"/>
  <c r="K996" i="110" s="1"/>
  <c r="J973" i="110"/>
  <c r="K973" i="110" s="1"/>
  <c r="J971" i="110"/>
  <c r="K971" i="110" s="1"/>
  <c r="J970" i="110"/>
  <c r="K970" i="110" s="1"/>
  <c r="J969" i="110"/>
  <c r="K969" i="110" s="1"/>
  <c r="J968" i="110"/>
  <c r="K968" i="110" s="1"/>
  <c r="J967" i="110"/>
  <c r="K967" i="110" s="1"/>
  <c r="J944" i="110"/>
  <c r="K944" i="110" s="1"/>
  <c r="J943" i="110"/>
  <c r="K943" i="110" s="1"/>
  <c r="J942" i="110"/>
  <c r="K942" i="110" s="1"/>
  <c r="J940" i="110"/>
  <c r="K940" i="110" s="1"/>
  <c r="J939" i="110"/>
  <c r="K939" i="110" s="1"/>
  <c r="J938" i="110"/>
  <c r="K938" i="110" s="1"/>
  <c r="J915" i="110"/>
  <c r="K915" i="110" s="1"/>
  <c r="J913" i="110"/>
  <c r="K913" i="110" s="1"/>
  <c r="J912" i="110"/>
  <c r="K912" i="110" s="1"/>
  <c r="J911" i="110"/>
  <c r="K911" i="110" s="1"/>
  <c r="J910" i="110"/>
  <c r="K910" i="110" s="1"/>
  <c r="J909" i="110"/>
  <c r="K909" i="110" s="1"/>
  <c r="J889" i="110"/>
  <c r="J888" i="110"/>
  <c r="J887" i="110"/>
  <c r="J886" i="110"/>
  <c r="J885" i="110"/>
  <c r="J884" i="110"/>
  <c r="K884" i="110" s="1"/>
  <c r="J883" i="110"/>
  <c r="K883" i="110" s="1"/>
  <c r="J882" i="110"/>
  <c r="K882" i="110" s="1"/>
  <c r="J881" i="110"/>
  <c r="K881" i="110" s="1"/>
  <c r="J880" i="110"/>
  <c r="K880" i="110" s="1"/>
  <c r="J879" i="110"/>
  <c r="K879" i="110" s="1"/>
  <c r="J878" i="110"/>
  <c r="K878" i="110" s="1"/>
  <c r="J858" i="110"/>
  <c r="J857" i="110"/>
  <c r="J856" i="110"/>
  <c r="J855" i="110"/>
  <c r="J854" i="110"/>
  <c r="J853" i="110"/>
  <c r="K853" i="110" s="1"/>
  <c r="J851" i="110"/>
  <c r="K851" i="110" s="1"/>
  <c r="J850" i="110"/>
  <c r="K850" i="110" s="1"/>
  <c r="J849" i="110"/>
  <c r="K849" i="110" s="1"/>
  <c r="J848" i="110"/>
  <c r="K848" i="110" s="1"/>
  <c r="J847" i="110"/>
  <c r="K847" i="110" s="1"/>
  <c r="J824" i="110"/>
  <c r="K824" i="110" s="1"/>
  <c r="J823" i="110"/>
  <c r="K823" i="110" s="1"/>
  <c r="J822" i="110"/>
  <c r="K822" i="110" s="1"/>
  <c r="J821" i="110"/>
  <c r="K821" i="110" s="1"/>
  <c r="J820" i="110"/>
  <c r="K820" i="110" s="1"/>
  <c r="J819" i="110"/>
  <c r="K819" i="110" s="1"/>
  <c r="J818" i="110"/>
  <c r="K818" i="110" s="1"/>
  <c r="J795" i="110"/>
  <c r="K795" i="110" s="1"/>
  <c r="J793" i="110"/>
  <c r="K793" i="110" s="1"/>
  <c r="J792" i="110"/>
  <c r="K792" i="110" s="1"/>
  <c r="J791" i="110"/>
  <c r="K791" i="110" s="1"/>
  <c r="J790" i="110"/>
  <c r="K790" i="110" s="1"/>
  <c r="J789" i="110"/>
  <c r="K789" i="110" s="1"/>
  <c r="J769" i="110"/>
  <c r="J768" i="110"/>
  <c r="J767" i="110"/>
  <c r="J766" i="110"/>
  <c r="J765" i="110"/>
  <c r="J764" i="110"/>
  <c r="K764" i="110" s="1"/>
  <c r="J763" i="110"/>
  <c r="K763" i="110" s="1"/>
  <c r="J762" i="110"/>
  <c r="K762" i="110" s="1"/>
  <c r="J761" i="110"/>
  <c r="K761" i="110" s="1"/>
  <c r="J760" i="110"/>
  <c r="K760" i="110" s="1"/>
  <c r="J759" i="110"/>
  <c r="K759" i="110" s="1"/>
  <c r="J758" i="110"/>
  <c r="K758" i="110" s="1"/>
  <c r="J738" i="110"/>
  <c r="J737" i="110"/>
  <c r="J736" i="110"/>
  <c r="J735" i="110"/>
  <c r="J734" i="110"/>
  <c r="J733" i="110"/>
  <c r="K733" i="110" s="1"/>
  <c r="J731" i="110"/>
  <c r="K731" i="110" s="1"/>
  <c r="J730" i="110"/>
  <c r="K730" i="110" s="1"/>
  <c r="J729" i="110"/>
  <c r="K729" i="110" s="1"/>
  <c r="J728" i="110"/>
  <c r="K728" i="110" s="1"/>
  <c r="J727" i="110"/>
  <c r="K727" i="110" s="1"/>
  <c r="J707" i="110"/>
  <c r="J706" i="110"/>
  <c r="J705" i="110"/>
  <c r="J704" i="110"/>
  <c r="J703" i="110"/>
  <c r="J702" i="110"/>
  <c r="K702" i="110" s="1"/>
  <c r="J701" i="110"/>
  <c r="K701" i="110" s="1"/>
  <c r="J700" i="110"/>
  <c r="K700" i="110" s="1"/>
  <c r="J699" i="110"/>
  <c r="K699" i="110" s="1"/>
  <c r="J698" i="110"/>
  <c r="K698" i="110" s="1"/>
  <c r="J697" i="110"/>
  <c r="K697" i="110" s="1"/>
  <c r="J696" i="110"/>
  <c r="K696" i="110" s="1"/>
  <c r="J676" i="110"/>
  <c r="J675" i="110"/>
  <c r="J674" i="110"/>
  <c r="J673" i="110"/>
  <c r="J672" i="110"/>
  <c r="J671" i="110"/>
  <c r="K671" i="110" s="1"/>
  <c r="J669" i="110"/>
  <c r="K669" i="110" s="1"/>
  <c r="J668" i="110"/>
  <c r="K668" i="110" s="1"/>
  <c r="J667" i="110"/>
  <c r="K667" i="110" s="1"/>
  <c r="J666" i="110"/>
  <c r="K666" i="110" s="1"/>
  <c r="J665" i="110"/>
  <c r="K665" i="110" s="1"/>
  <c r="J645" i="110"/>
  <c r="J644" i="110"/>
  <c r="J643" i="110"/>
  <c r="J642" i="110"/>
  <c r="J641" i="110"/>
  <c r="J640" i="110"/>
  <c r="K640" i="110" s="1"/>
  <c r="J639" i="110"/>
  <c r="K639" i="110" s="1"/>
  <c r="J638" i="110"/>
  <c r="K638" i="110" s="1"/>
  <c r="J637" i="110"/>
  <c r="K637" i="110" s="1"/>
  <c r="J636" i="110"/>
  <c r="K636" i="110" s="1"/>
  <c r="J635" i="110"/>
  <c r="K635" i="110" s="1"/>
  <c r="J634" i="110"/>
  <c r="K634" i="110" s="1"/>
  <c r="J614" i="110"/>
  <c r="J613" i="110"/>
  <c r="J612" i="110"/>
  <c r="J611" i="110"/>
  <c r="J610" i="110"/>
  <c r="J609" i="110"/>
  <c r="K609" i="110" s="1"/>
  <c r="J607" i="110"/>
  <c r="K607" i="110" s="1"/>
  <c r="J606" i="110"/>
  <c r="K606" i="110" s="1"/>
  <c r="J605" i="110"/>
  <c r="K605" i="110" s="1"/>
  <c r="J604" i="110"/>
  <c r="K604" i="110" s="1"/>
  <c r="J603" i="110"/>
  <c r="K603" i="110" s="1"/>
  <c r="J583" i="110"/>
  <c r="J582" i="110"/>
  <c r="J581" i="110"/>
  <c r="J580" i="110"/>
  <c r="J579" i="110"/>
  <c r="J578" i="110"/>
  <c r="K578" i="110" s="1"/>
  <c r="J577" i="110"/>
  <c r="K577" i="110" s="1"/>
  <c r="J576" i="110"/>
  <c r="K576" i="110" s="1"/>
  <c r="J575" i="110"/>
  <c r="K575" i="110" s="1"/>
  <c r="J574" i="110"/>
  <c r="K574" i="110" s="1"/>
  <c r="J573" i="110"/>
  <c r="K573" i="110" s="1"/>
  <c r="J572" i="110"/>
  <c r="K572" i="110" s="1"/>
  <c r="J552" i="110"/>
  <c r="J551" i="110"/>
  <c r="J550" i="110"/>
  <c r="J549" i="110"/>
  <c r="J548" i="110"/>
  <c r="J547" i="110"/>
  <c r="K547" i="110" s="1"/>
  <c r="J545" i="110"/>
  <c r="K545" i="110" s="1"/>
  <c r="J544" i="110"/>
  <c r="K544" i="110" s="1"/>
  <c r="J543" i="110"/>
  <c r="K543" i="110" s="1"/>
  <c r="J542" i="110"/>
  <c r="K542" i="110" s="1"/>
  <c r="J541" i="110"/>
  <c r="K541" i="110" s="1"/>
  <c r="J518" i="110"/>
  <c r="K518" i="110" s="1"/>
  <c r="J517" i="110"/>
  <c r="K517" i="110" s="1"/>
  <c r="J516" i="110"/>
  <c r="K516" i="110" s="1"/>
  <c r="J515" i="110"/>
  <c r="K515" i="110" s="1"/>
  <c r="J514" i="110"/>
  <c r="K514" i="110" s="1"/>
  <c r="J513" i="110"/>
  <c r="K513" i="110" s="1"/>
  <c r="J512" i="110"/>
  <c r="K512" i="110" s="1"/>
  <c r="J489" i="110"/>
  <c r="K489" i="110" s="1"/>
  <c r="J487" i="110"/>
  <c r="K487" i="110" s="1"/>
  <c r="J486" i="110"/>
  <c r="K486" i="110" s="1"/>
  <c r="J485" i="110"/>
  <c r="K485" i="110" s="1"/>
  <c r="J484" i="110"/>
  <c r="K484" i="110" s="1"/>
  <c r="J483" i="110"/>
  <c r="K483" i="110" s="1"/>
  <c r="J460" i="110"/>
  <c r="K460" i="110" s="1"/>
  <c r="J459" i="110"/>
  <c r="K459" i="110" s="1"/>
  <c r="J458" i="110"/>
  <c r="K458" i="110" s="1"/>
  <c r="J457" i="110"/>
  <c r="K457" i="110" s="1"/>
  <c r="J456" i="110"/>
  <c r="K456" i="110" s="1"/>
  <c r="J455" i="110"/>
  <c r="K455" i="110" s="1"/>
  <c r="J454" i="110"/>
  <c r="K454" i="110" s="1"/>
  <c r="J431" i="110"/>
  <c r="K431" i="110" s="1"/>
  <c r="J429" i="110"/>
  <c r="K429" i="110" s="1"/>
  <c r="J428" i="110"/>
  <c r="K428" i="110" s="1"/>
  <c r="J427" i="110"/>
  <c r="K427" i="110" s="1"/>
  <c r="J426" i="110"/>
  <c r="K426" i="110" s="1"/>
  <c r="J425" i="110"/>
  <c r="K425" i="110" s="1"/>
  <c r="J403" i="110"/>
  <c r="K403" i="110" s="1"/>
  <c r="J402" i="110"/>
  <c r="K402" i="110" s="1"/>
  <c r="J401" i="110"/>
  <c r="K401" i="110" s="1"/>
  <c r="J400" i="110"/>
  <c r="K400" i="110" s="1"/>
  <c r="J399" i="110"/>
  <c r="K399" i="110" s="1"/>
  <c r="J398" i="110"/>
  <c r="K398" i="110" s="1"/>
  <c r="J397" i="110"/>
  <c r="K397" i="110" s="1"/>
  <c r="J374" i="110"/>
  <c r="K374" i="110" s="1"/>
  <c r="J372" i="110"/>
  <c r="K372" i="110" s="1"/>
  <c r="J371" i="110"/>
  <c r="K371" i="110" s="1"/>
  <c r="J370" i="110"/>
  <c r="K370" i="110" s="1"/>
  <c r="J369" i="110"/>
  <c r="K369" i="110" s="1"/>
  <c r="J368" i="110"/>
  <c r="K368" i="110" s="1"/>
  <c r="J345" i="110"/>
  <c r="K345" i="110" s="1"/>
  <c r="J344" i="110"/>
  <c r="K344" i="110" s="1"/>
  <c r="J343" i="110"/>
  <c r="K343" i="110" s="1"/>
  <c r="J342" i="110"/>
  <c r="K342" i="110" s="1"/>
  <c r="J341" i="110"/>
  <c r="K341" i="110" s="1"/>
  <c r="J340" i="110"/>
  <c r="K340" i="110" s="1"/>
  <c r="J339" i="110"/>
  <c r="K339" i="110" s="1"/>
  <c r="J316" i="110"/>
  <c r="K316" i="110" s="1"/>
  <c r="J314" i="110"/>
  <c r="K314" i="110" s="1"/>
  <c r="J313" i="110"/>
  <c r="K313" i="110" s="1"/>
  <c r="J312" i="110"/>
  <c r="K312" i="110" s="1"/>
  <c r="J311" i="110"/>
  <c r="K311" i="110" s="1"/>
  <c r="J310" i="110"/>
  <c r="K310" i="110" s="1"/>
  <c r="J290" i="110"/>
  <c r="J289" i="110"/>
  <c r="J288" i="110"/>
  <c r="J287" i="110"/>
  <c r="J286" i="110"/>
  <c r="J285" i="110"/>
  <c r="K285" i="110" s="1"/>
  <c r="J284" i="110"/>
  <c r="K284" i="110" s="1"/>
  <c r="J283" i="110"/>
  <c r="K283" i="110" s="1"/>
  <c r="J282" i="110"/>
  <c r="K282" i="110" s="1"/>
  <c r="J281" i="110"/>
  <c r="K281" i="110" s="1"/>
  <c r="J280" i="110"/>
  <c r="K280" i="110" s="1"/>
  <c r="J279" i="110"/>
  <c r="K279" i="110" s="1"/>
  <c r="J259" i="110"/>
  <c r="J258" i="110"/>
  <c r="J257" i="110"/>
  <c r="J256" i="110"/>
  <c r="J255" i="110"/>
  <c r="J254" i="110"/>
  <c r="J253" i="110"/>
  <c r="J252" i="110"/>
  <c r="J251" i="110"/>
  <c r="J250" i="110"/>
  <c r="J249" i="110"/>
  <c r="J248" i="110"/>
  <c r="J225" i="110"/>
  <c r="J224" i="110"/>
  <c r="J223" i="110"/>
  <c r="J222" i="110"/>
  <c r="J221" i="110"/>
  <c r="J220" i="110"/>
  <c r="J219" i="110"/>
  <c r="J196" i="110"/>
  <c r="J195" i="110"/>
  <c r="J194" i="110"/>
  <c r="J193" i="110"/>
  <c r="J192" i="110"/>
  <c r="J191" i="110"/>
  <c r="J190" i="110"/>
  <c r="J168" i="110"/>
  <c r="J167" i="110"/>
  <c r="J166" i="110"/>
  <c r="J165" i="110"/>
  <c r="J164" i="110"/>
  <c r="J163" i="110"/>
  <c r="J162" i="110"/>
  <c r="J161" i="110"/>
  <c r="J160" i="110"/>
  <c r="J159" i="110"/>
  <c r="J158" i="110"/>
  <c r="J157" i="110"/>
  <c r="J137" i="110"/>
  <c r="J136" i="110"/>
  <c r="J135" i="110"/>
  <c r="J134" i="110"/>
  <c r="J133" i="110"/>
  <c r="J132" i="110"/>
  <c r="J131" i="110"/>
  <c r="J130" i="110"/>
  <c r="J129" i="110"/>
  <c r="J128" i="110"/>
  <c r="J127" i="110"/>
  <c r="J126" i="110"/>
  <c r="J103" i="110"/>
  <c r="J102" i="110"/>
  <c r="J101" i="110"/>
  <c r="J100" i="110"/>
  <c r="J99" i="110"/>
  <c r="J98" i="110"/>
  <c r="J97" i="110"/>
  <c r="J74" i="110"/>
  <c r="J73" i="110"/>
  <c r="J72" i="110"/>
  <c r="J71" i="110"/>
  <c r="J70" i="110"/>
  <c r="J69" i="110"/>
  <c r="J68" i="110"/>
  <c r="J45" i="110"/>
  <c r="J44" i="110"/>
  <c r="J43" i="110"/>
  <c r="J42" i="110"/>
  <c r="J41" i="110"/>
  <c r="J40" i="110"/>
  <c r="J39" i="110"/>
  <c r="J16" i="110"/>
  <c r="J15" i="110"/>
  <c r="J14" i="110"/>
  <c r="J13" i="110"/>
  <c r="J12" i="110"/>
  <c r="J11" i="110"/>
  <c r="J10" i="110"/>
  <c r="J1778" i="109"/>
  <c r="J1777" i="109"/>
  <c r="J1776" i="109"/>
  <c r="J1775" i="109"/>
  <c r="J1733" i="109"/>
  <c r="J1732" i="109"/>
  <c r="J1731" i="109"/>
  <c r="J1730" i="109"/>
  <c r="J1704" i="109"/>
  <c r="J1703" i="109"/>
  <c r="J1702" i="109"/>
  <c r="J1701" i="109"/>
  <c r="J1700" i="109"/>
  <c r="J1699" i="109"/>
  <c r="J1698" i="109"/>
  <c r="J1678" i="109"/>
  <c r="J1677" i="109"/>
  <c r="J1676" i="109"/>
  <c r="J1675" i="109"/>
  <c r="J1633" i="109"/>
  <c r="J1632" i="109"/>
  <c r="J1631" i="109"/>
  <c r="J1630" i="109"/>
  <c r="J1591" i="109"/>
  <c r="K1591" i="109" s="1"/>
  <c r="J1590" i="109"/>
  <c r="K1590" i="109" s="1"/>
  <c r="J1589" i="109"/>
  <c r="K1589" i="109" s="1"/>
  <c r="J1588" i="109"/>
  <c r="K1588" i="109" s="1"/>
  <c r="J1587" i="109"/>
  <c r="K1587" i="109" s="1"/>
  <c r="J1586" i="109"/>
  <c r="K1586" i="109" s="1"/>
  <c r="J1585" i="109"/>
  <c r="K1585" i="109" s="1"/>
  <c r="J1562" i="109"/>
  <c r="K1562" i="109" s="1"/>
  <c r="J1561" i="109"/>
  <c r="K1561" i="109" s="1"/>
  <c r="J1560" i="109"/>
  <c r="K1560" i="109" s="1"/>
  <c r="J1559" i="109"/>
  <c r="K1559" i="109" s="1"/>
  <c r="J1558" i="109"/>
  <c r="K1558" i="109" s="1"/>
  <c r="J1557" i="109"/>
  <c r="K1557" i="109" s="1"/>
  <c r="J1556" i="109"/>
  <c r="K1556" i="109" s="1"/>
  <c r="J1533" i="109"/>
  <c r="K1533" i="109" s="1"/>
  <c r="J1532" i="109"/>
  <c r="K1532" i="109" s="1"/>
  <c r="J1531" i="109"/>
  <c r="K1531" i="109" s="1"/>
  <c r="J1530" i="109"/>
  <c r="K1530" i="109" s="1"/>
  <c r="J1529" i="109"/>
  <c r="K1529" i="109" s="1"/>
  <c r="J1528" i="109"/>
  <c r="K1528" i="109" s="1"/>
  <c r="J1527" i="109"/>
  <c r="K1527" i="109" s="1"/>
  <c r="J1504" i="109"/>
  <c r="K1504" i="109" s="1"/>
  <c r="J1503" i="109"/>
  <c r="K1503" i="109" s="1"/>
  <c r="J1502" i="109"/>
  <c r="K1502" i="109" s="1"/>
  <c r="J1501" i="109"/>
  <c r="K1501" i="109" s="1"/>
  <c r="J1500" i="109"/>
  <c r="K1500" i="109" s="1"/>
  <c r="J1499" i="109"/>
  <c r="K1499" i="109" s="1"/>
  <c r="J1498" i="109"/>
  <c r="K1498" i="109" s="1"/>
  <c r="J1474" i="109"/>
  <c r="J1473" i="109"/>
  <c r="J1472" i="109"/>
  <c r="J1471" i="109"/>
  <c r="J1470" i="109"/>
  <c r="J1469" i="109"/>
  <c r="J1468" i="109"/>
  <c r="J1445" i="109"/>
  <c r="J1444" i="109"/>
  <c r="J1443" i="109"/>
  <c r="J1442" i="109"/>
  <c r="J1441" i="109"/>
  <c r="J1440" i="109"/>
  <c r="J1439" i="109"/>
  <c r="J1416" i="109"/>
  <c r="J1415" i="109"/>
  <c r="J1414" i="109"/>
  <c r="J1413" i="109"/>
  <c r="J1412" i="109"/>
  <c r="J1411" i="109"/>
  <c r="J1410" i="109"/>
  <c r="J1387" i="109"/>
  <c r="J1386" i="109"/>
  <c r="J1385" i="109"/>
  <c r="J1384" i="109"/>
  <c r="J1383" i="109"/>
  <c r="J1382" i="109"/>
  <c r="J1381" i="109"/>
  <c r="J1359" i="109"/>
  <c r="J1358" i="109"/>
  <c r="J1357" i="109"/>
  <c r="J1356" i="109"/>
  <c r="J1355" i="109"/>
  <c r="J1354" i="109"/>
  <c r="J1353" i="109"/>
  <c r="J1330" i="109"/>
  <c r="J1329" i="109"/>
  <c r="J1328" i="109"/>
  <c r="J1327" i="109"/>
  <c r="J1326" i="109"/>
  <c r="J1325" i="109"/>
  <c r="J1324" i="109"/>
  <c r="J1301" i="109"/>
  <c r="J1300" i="109"/>
  <c r="J1299" i="109"/>
  <c r="J1298" i="109"/>
  <c r="J1297" i="109"/>
  <c r="J1296" i="109"/>
  <c r="J1295" i="109"/>
  <c r="J1272" i="109"/>
  <c r="J1271" i="109"/>
  <c r="J1270" i="109"/>
  <c r="J1269" i="109"/>
  <c r="J1268" i="109"/>
  <c r="J1267" i="109"/>
  <c r="J1266" i="109"/>
  <c r="J1243" i="109"/>
  <c r="J1242" i="109"/>
  <c r="J1241" i="109"/>
  <c r="J1240" i="109"/>
  <c r="J1239" i="109"/>
  <c r="J1238" i="109"/>
  <c r="J1237" i="109"/>
  <c r="J1214" i="109"/>
  <c r="J1213" i="109"/>
  <c r="J1212" i="109"/>
  <c r="J1211" i="109"/>
  <c r="J1210" i="109"/>
  <c r="J1209" i="109"/>
  <c r="J1208" i="109"/>
  <c r="J1185" i="109"/>
  <c r="J1184" i="109"/>
  <c r="J1183" i="109"/>
  <c r="J1182" i="109"/>
  <c r="J1181" i="109"/>
  <c r="J1180" i="109"/>
  <c r="J1179" i="109"/>
  <c r="J1156" i="109"/>
  <c r="J1155" i="109"/>
  <c r="J1154" i="109"/>
  <c r="J1153" i="109"/>
  <c r="J1152" i="109"/>
  <c r="J1151" i="109"/>
  <c r="J1150" i="109"/>
  <c r="J1129" i="109"/>
  <c r="J1128" i="109"/>
  <c r="J1127" i="109"/>
  <c r="J1126" i="109"/>
  <c r="J1125" i="109"/>
  <c r="J1124" i="109"/>
  <c r="K1124" i="109" s="1"/>
  <c r="J1123" i="109"/>
  <c r="K1123" i="109" s="1"/>
  <c r="J1122" i="109"/>
  <c r="K1122" i="109" s="1"/>
  <c r="J1120" i="109"/>
  <c r="K1120" i="109" s="1"/>
  <c r="J1119" i="109"/>
  <c r="K1119" i="109" s="1"/>
  <c r="J1118" i="109"/>
  <c r="K1118" i="109" s="1"/>
  <c r="J1098" i="109"/>
  <c r="J1097" i="109"/>
  <c r="J1096" i="109"/>
  <c r="J1095" i="109"/>
  <c r="J1094" i="109"/>
  <c r="J1093" i="109"/>
  <c r="K1093" i="109" s="1"/>
  <c r="J1091" i="109"/>
  <c r="K1091" i="109" s="1"/>
  <c r="J1090" i="109"/>
  <c r="K1090" i="109" s="1"/>
  <c r="J1089" i="109"/>
  <c r="K1089" i="109" s="1"/>
  <c r="J1088" i="109"/>
  <c r="K1088" i="109" s="1"/>
  <c r="J1087" i="109"/>
  <c r="K1087" i="109" s="1"/>
  <c r="J1067" i="109"/>
  <c r="J1066" i="109"/>
  <c r="J1065" i="109"/>
  <c r="J1064" i="109"/>
  <c r="J1063" i="109"/>
  <c r="J1062" i="109"/>
  <c r="K1062" i="109" s="1"/>
  <c r="J1061" i="109"/>
  <c r="K1061" i="109" s="1"/>
  <c r="J1060" i="109"/>
  <c r="K1060" i="109" s="1"/>
  <c r="J1058" i="109"/>
  <c r="K1058" i="109" s="1"/>
  <c r="J1057" i="109"/>
  <c r="K1057" i="109" s="1"/>
  <c r="J1056" i="109"/>
  <c r="K1056" i="109" s="1"/>
  <c r="J1036" i="109"/>
  <c r="J1035" i="109"/>
  <c r="J1034" i="109"/>
  <c r="J1033" i="109"/>
  <c r="J1032" i="109"/>
  <c r="J1031" i="109"/>
  <c r="K1031" i="109" s="1"/>
  <c r="J1029" i="109"/>
  <c r="K1029" i="109" s="1"/>
  <c r="J1028" i="109"/>
  <c r="K1028" i="109" s="1"/>
  <c r="J1027" i="109"/>
  <c r="K1027" i="109" s="1"/>
  <c r="J1026" i="109"/>
  <c r="K1026" i="109" s="1"/>
  <c r="J1025" i="109"/>
  <c r="K1025" i="109" s="1"/>
  <c r="J1002" i="109"/>
  <c r="K1002" i="109" s="1"/>
  <c r="J1001" i="109"/>
  <c r="K1001" i="109" s="1"/>
  <c r="J1000" i="109"/>
  <c r="K1000" i="109" s="1"/>
  <c r="J998" i="109"/>
  <c r="K998" i="109" s="1"/>
  <c r="J997" i="109"/>
  <c r="K997" i="109" s="1"/>
  <c r="J996" i="109"/>
  <c r="K996" i="109" s="1"/>
  <c r="J973" i="109"/>
  <c r="K973" i="109" s="1"/>
  <c r="J971" i="109"/>
  <c r="K971" i="109" s="1"/>
  <c r="J970" i="109"/>
  <c r="K970" i="109" s="1"/>
  <c r="J969" i="109"/>
  <c r="K969" i="109" s="1"/>
  <c r="J968" i="109"/>
  <c r="K968" i="109" s="1"/>
  <c r="J967" i="109"/>
  <c r="K967" i="109" s="1"/>
  <c r="J944" i="109"/>
  <c r="K944" i="109" s="1"/>
  <c r="J943" i="109"/>
  <c r="K943" i="109" s="1"/>
  <c r="J942" i="109"/>
  <c r="K942" i="109" s="1"/>
  <c r="J940" i="109"/>
  <c r="K940" i="109" s="1"/>
  <c r="J939" i="109"/>
  <c r="K939" i="109" s="1"/>
  <c r="J938" i="109"/>
  <c r="K938" i="109" s="1"/>
  <c r="J915" i="109"/>
  <c r="K915" i="109" s="1"/>
  <c r="J913" i="109"/>
  <c r="K913" i="109" s="1"/>
  <c r="J912" i="109"/>
  <c r="K912" i="109" s="1"/>
  <c r="J911" i="109"/>
  <c r="K911" i="109" s="1"/>
  <c r="J910" i="109"/>
  <c r="K910" i="109" s="1"/>
  <c r="J909" i="109"/>
  <c r="K909" i="109" s="1"/>
  <c r="J889" i="109"/>
  <c r="J888" i="109"/>
  <c r="J887" i="109"/>
  <c r="J886" i="109"/>
  <c r="J885" i="109"/>
  <c r="J884" i="109"/>
  <c r="K884" i="109" s="1"/>
  <c r="J883" i="109"/>
  <c r="K883" i="109" s="1"/>
  <c r="J882" i="109"/>
  <c r="K882" i="109" s="1"/>
  <c r="J881" i="109"/>
  <c r="K881" i="109" s="1"/>
  <c r="J880" i="109"/>
  <c r="K880" i="109" s="1"/>
  <c r="J879" i="109"/>
  <c r="K879" i="109" s="1"/>
  <c r="J878" i="109"/>
  <c r="K878" i="109" s="1"/>
  <c r="J858" i="109"/>
  <c r="J857" i="109"/>
  <c r="J856" i="109"/>
  <c r="J855" i="109"/>
  <c r="J854" i="109"/>
  <c r="J853" i="109"/>
  <c r="K853" i="109" s="1"/>
  <c r="J851" i="109"/>
  <c r="K851" i="109" s="1"/>
  <c r="J850" i="109"/>
  <c r="K850" i="109" s="1"/>
  <c r="J849" i="109"/>
  <c r="K849" i="109" s="1"/>
  <c r="J848" i="109"/>
  <c r="K848" i="109" s="1"/>
  <c r="J847" i="109"/>
  <c r="K847" i="109" s="1"/>
  <c r="J824" i="109"/>
  <c r="K824" i="109" s="1"/>
  <c r="J823" i="109"/>
  <c r="K823" i="109" s="1"/>
  <c r="J822" i="109"/>
  <c r="K822" i="109" s="1"/>
  <c r="J821" i="109"/>
  <c r="K821" i="109" s="1"/>
  <c r="J820" i="109"/>
  <c r="K820" i="109" s="1"/>
  <c r="J819" i="109"/>
  <c r="K819" i="109" s="1"/>
  <c r="J818" i="109"/>
  <c r="K818" i="109" s="1"/>
  <c r="J795" i="109"/>
  <c r="K795" i="109" s="1"/>
  <c r="J793" i="109"/>
  <c r="K793" i="109" s="1"/>
  <c r="J792" i="109"/>
  <c r="K792" i="109" s="1"/>
  <c r="J791" i="109"/>
  <c r="K791" i="109" s="1"/>
  <c r="J790" i="109"/>
  <c r="K790" i="109" s="1"/>
  <c r="J789" i="109"/>
  <c r="K789" i="109" s="1"/>
  <c r="J769" i="109"/>
  <c r="J768" i="109"/>
  <c r="J767" i="109"/>
  <c r="J766" i="109"/>
  <c r="J765" i="109"/>
  <c r="J764" i="109"/>
  <c r="K764" i="109" s="1"/>
  <c r="J763" i="109"/>
  <c r="K763" i="109" s="1"/>
  <c r="J762" i="109"/>
  <c r="K762" i="109" s="1"/>
  <c r="J761" i="109"/>
  <c r="K761" i="109" s="1"/>
  <c r="J760" i="109"/>
  <c r="K760" i="109" s="1"/>
  <c r="J759" i="109"/>
  <c r="K759" i="109" s="1"/>
  <c r="J758" i="109"/>
  <c r="K758" i="109" s="1"/>
  <c r="J738" i="109"/>
  <c r="J737" i="109"/>
  <c r="J736" i="109"/>
  <c r="J735" i="109"/>
  <c r="J734" i="109"/>
  <c r="J733" i="109"/>
  <c r="K733" i="109" s="1"/>
  <c r="J731" i="109"/>
  <c r="K731" i="109" s="1"/>
  <c r="J730" i="109"/>
  <c r="K730" i="109" s="1"/>
  <c r="J729" i="109"/>
  <c r="K729" i="109" s="1"/>
  <c r="J728" i="109"/>
  <c r="K728" i="109" s="1"/>
  <c r="J727" i="109"/>
  <c r="K727" i="109" s="1"/>
  <c r="J707" i="109"/>
  <c r="J706" i="109"/>
  <c r="J705" i="109"/>
  <c r="J704" i="109"/>
  <c r="J703" i="109"/>
  <c r="J702" i="109"/>
  <c r="K702" i="109" s="1"/>
  <c r="J701" i="109"/>
  <c r="K701" i="109" s="1"/>
  <c r="J700" i="109"/>
  <c r="K700" i="109" s="1"/>
  <c r="J699" i="109"/>
  <c r="K699" i="109" s="1"/>
  <c r="J698" i="109"/>
  <c r="K698" i="109" s="1"/>
  <c r="J697" i="109"/>
  <c r="K697" i="109" s="1"/>
  <c r="J696" i="109"/>
  <c r="K696" i="109" s="1"/>
  <c r="J676" i="109"/>
  <c r="J675" i="109"/>
  <c r="J674" i="109"/>
  <c r="J673" i="109"/>
  <c r="J672" i="109"/>
  <c r="J671" i="109"/>
  <c r="K671" i="109" s="1"/>
  <c r="J669" i="109"/>
  <c r="K669" i="109" s="1"/>
  <c r="J668" i="109"/>
  <c r="K668" i="109" s="1"/>
  <c r="J667" i="109"/>
  <c r="K667" i="109" s="1"/>
  <c r="J666" i="109"/>
  <c r="K666" i="109" s="1"/>
  <c r="J665" i="109"/>
  <c r="K665" i="109" s="1"/>
  <c r="J645" i="109"/>
  <c r="J644" i="109"/>
  <c r="J643" i="109"/>
  <c r="J642" i="109"/>
  <c r="J641" i="109"/>
  <c r="J640" i="109"/>
  <c r="K640" i="109" s="1"/>
  <c r="J639" i="109"/>
  <c r="K639" i="109" s="1"/>
  <c r="J638" i="109"/>
  <c r="K638" i="109" s="1"/>
  <c r="J637" i="109"/>
  <c r="K637" i="109" s="1"/>
  <c r="J636" i="109"/>
  <c r="K636" i="109" s="1"/>
  <c r="J635" i="109"/>
  <c r="K635" i="109" s="1"/>
  <c r="J634" i="109"/>
  <c r="K634" i="109" s="1"/>
  <c r="J614" i="109"/>
  <c r="J613" i="109"/>
  <c r="J612" i="109"/>
  <c r="J611" i="109"/>
  <c r="J610" i="109"/>
  <c r="J609" i="109"/>
  <c r="K609" i="109" s="1"/>
  <c r="J607" i="109"/>
  <c r="K607" i="109" s="1"/>
  <c r="J606" i="109"/>
  <c r="K606" i="109" s="1"/>
  <c r="J605" i="109"/>
  <c r="K605" i="109" s="1"/>
  <c r="J604" i="109"/>
  <c r="K604" i="109" s="1"/>
  <c r="J603" i="109"/>
  <c r="K603" i="109" s="1"/>
  <c r="J583" i="109"/>
  <c r="J582" i="109"/>
  <c r="J581" i="109"/>
  <c r="J580" i="109"/>
  <c r="J579" i="109"/>
  <c r="J578" i="109"/>
  <c r="K578" i="109" s="1"/>
  <c r="J577" i="109"/>
  <c r="K577" i="109" s="1"/>
  <c r="J576" i="109"/>
  <c r="K576" i="109" s="1"/>
  <c r="J575" i="109"/>
  <c r="K575" i="109" s="1"/>
  <c r="J574" i="109"/>
  <c r="K574" i="109" s="1"/>
  <c r="J573" i="109"/>
  <c r="K573" i="109" s="1"/>
  <c r="J572" i="109"/>
  <c r="K572" i="109" s="1"/>
  <c r="J552" i="109"/>
  <c r="J551" i="109"/>
  <c r="J550" i="109"/>
  <c r="J549" i="109"/>
  <c r="J548" i="109"/>
  <c r="J547" i="109"/>
  <c r="K547" i="109" s="1"/>
  <c r="J545" i="109"/>
  <c r="K545" i="109" s="1"/>
  <c r="J544" i="109"/>
  <c r="K544" i="109" s="1"/>
  <c r="J543" i="109"/>
  <c r="K543" i="109" s="1"/>
  <c r="J542" i="109"/>
  <c r="K542" i="109" s="1"/>
  <c r="J541" i="109"/>
  <c r="K541" i="109" s="1"/>
  <c r="J518" i="109"/>
  <c r="K518" i="109" s="1"/>
  <c r="J517" i="109"/>
  <c r="K517" i="109" s="1"/>
  <c r="J516" i="109"/>
  <c r="K516" i="109" s="1"/>
  <c r="J515" i="109"/>
  <c r="K515" i="109" s="1"/>
  <c r="J514" i="109"/>
  <c r="K514" i="109" s="1"/>
  <c r="J513" i="109"/>
  <c r="K513" i="109" s="1"/>
  <c r="J512" i="109"/>
  <c r="K512" i="109" s="1"/>
  <c r="J489" i="109"/>
  <c r="K489" i="109" s="1"/>
  <c r="J487" i="109"/>
  <c r="K487" i="109" s="1"/>
  <c r="J486" i="109"/>
  <c r="K486" i="109" s="1"/>
  <c r="J485" i="109"/>
  <c r="K485" i="109" s="1"/>
  <c r="J484" i="109"/>
  <c r="K484" i="109" s="1"/>
  <c r="J483" i="109"/>
  <c r="K483" i="109" s="1"/>
  <c r="J460" i="109"/>
  <c r="K460" i="109" s="1"/>
  <c r="J459" i="109"/>
  <c r="K459" i="109" s="1"/>
  <c r="J458" i="109"/>
  <c r="K458" i="109" s="1"/>
  <c r="J457" i="109"/>
  <c r="K457" i="109" s="1"/>
  <c r="J456" i="109"/>
  <c r="K456" i="109" s="1"/>
  <c r="J455" i="109"/>
  <c r="K455" i="109" s="1"/>
  <c r="J454" i="109"/>
  <c r="K454" i="109" s="1"/>
  <c r="J431" i="109"/>
  <c r="K431" i="109" s="1"/>
  <c r="J429" i="109"/>
  <c r="K429" i="109" s="1"/>
  <c r="J428" i="109"/>
  <c r="K428" i="109" s="1"/>
  <c r="J427" i="109"/>
  <c r="K427" i="109" s="1"/>
  <c r="J426" i="109"/>
  <c r="K426" i="109" s="1"/>
  <c r="J425" i="109"/>
  <c r="K425" i="109" s="1"/>
  <c r="J403" i="109"/>
  <c r="K403" i="109" s="1"/>
  <c r="J402" i="109"/>
  <c r="K402" i="109" s="1"/>
  <c r="J401" i="109"/>
  <c r="K401" i="109" s="1"/>
  <c r="J400" i="109"/>
  <c r="K400" i="109" s="1"/>
  <c r="J399" i="109"/>
  <c r="K399" i="109" s="1"/>
  <c r="J398" i="109"/>
  <c r="K398" i="109" s="1"/>
  <c r="J397" i="109"/>
  <c r="K397" i="109" s="1"/>
  <c r="J374" i="109"/>
  <c r="K374" i="109" s="1"/>
  <c r="J372" i="109"/>
  <c r="K372" i="109" s="1"/>
  <c r="J371" i="109"/>
  <c r="K371" i="109" s="1"/>
  <c r="J370" i="109"/>
  <c r="K370" i="109" s="1"/>
  <c r="J369" i="109"/>
  <c r="K369" i="109" s="1"/>
  <c r="J368" i="109"/>
  <c r="K368" i="109" s="1"/>
  <c r="J345" i="109"/>
  <c r="K345" i="109" s="1"/>
  <c r="J344" i="109"/>
  <c r="K344" i="109" s="1"/>
  <c r="J343" i="109"/>
  <c r="K343" i="109" s="1"/>
  <c r="J342" i="109"/>
  <c r="K342" i="109" s="1"/>
  <c r="J341" i="109"/>
  <c r="K341" i="109" s="1"/>
  <c r="J340" i="109"/>
  <c r="K340" i="109" s="1"/>
  <c r="J339" i="109"/>
  <c r="K339" i="109" s="1"/>
  <c r="J316" i="109"/>
  <c r="K316" i="109" s="1"/>
  <c r="J314" i="109"/>
  <c r="K314" i="109" s="1"/>
  <c r="J313" i="109"/>
  <c r="K313" i="109" s="1"/>
  <c r="J312" i="109"/>
  <c r="K312" i="109" s="1"/>
  <c r="J311" i="109"/>
  <c r="K311" i="109" s="1"/>
  <c r="J310" i="109"/>
  <c r="K310" i="109" s="1"/>
  <c r="J290" i="109"/>
  <c r="J289" i="109"/>
  <c r="J288" i="109"/>
  <c r="J287" i="109"/>
  <c r="J286" i="109"/>
  <c r="J285" i="109"/>
  <c r="J284" i="109"/>
  <c r="J283" i="109"/>
  <c r="J282" i="109"/>
  <c r="J281" i="109"/>
  <c r="J280" i="109"/>
  <c r="J279" i="109"/>
  <c r="J259" i="109"/>
  <c r="J258" i="109"/>
  <c r="J257" i="109"/>
  <c r="J256" i="109"/>
  <c r="J255" i="109"/>
  <c r="J254" i="109"/>
  <c r="J253" i="109"/>
  <c r="J252" i="109"/>
  <c r="J251" i="109"/>
  <c r="J250" i="109"/>
  <c r="J249" i="109"/>
  <c r="J248" i="109"/>
  <c r="J225" i="109"/>
  <c r="J224" i="109"/>
  <c r="J223" i="109"/>
  <c r="J222" i="109"/>
  <c r="J221" i="109"/>
  <c r="J220" i="109"/>
  <c r="J219" i="109"/>
  <c r="J196" i="109"/>
  <c r="J195" i="109"/>
  <c r="J194" i="109"/>
  <c r="J193" i="109"/>
  <c r="J192" i="109"/>
  <c r="J191" i="109"/>
  <c r="J190" i="109"/>
  <c r="J168" i="109"/>
  <c r="J167" i="109"/>
  <c r="J166" i="109"/>
  <c r="J165" i="109"/>
  <c r="J164" i="109"/>
  <c r="J163" i="109"/>
  <c r="J162" i="109"/>
  <c r="J161" i="109"/>
  <c r="J160" i="109"/>
  <c r="J159" i="109"/>
  <c r="J158" i="109"/>
  <c r="J157" i="109"/>
  <c r="J137" i="109"/>
  <c r="J136" i="109"/>
  <c r="J135" i="109"/>
  <c r="J134" i="109"/>
  <c r="J133" i="109"/>
  <c r="J132" i="109"/>
  <c r="J131" i="109"/>
  <c r="J130" i="109"/>
  <c r="J129" i="109"/>
  <c r="J128" i="109"/>
  <c r="J127" i="109"/>
  <c r="J126" i="109"/>
  <c r="J103" i="109"/>
  <c r="J102" i="109"/>
  <c r="J101" i="109"/>
  <c r="J100" i="109"/>
  <c r="J99" i="109"/>
  <c r="J98" i="109"/>
  <c r="J97" i="109"/>
  <c r="J74" i="109"/>
  <c r="J73" i="109"/>
  <c r="J72" i="109"/>
  <c r="J71" i="109"/>
  <c r="J70" i="109"/>
  <c r="J69" i="109"/>
  <c r="J68" i="109"/>
  <c r="J45" i="109"/>
  <c r="J44" i="109"/>
  <c r="J43" i="109"/>
  <c r="J42" i="109"/>
  <c r="J41" i="109"/>
  <c r="J40" i="109"/>
  <c r="J39" i="109"/>
  <c r="J16" i="109"/>
  <c r="J15" i="109"/>
  <c r="J14" i="109"/>
  <c r="J13" i="109"/>
  <c r="J12" i="109"/>
  <c r="J11" i="109"/>
  <c r="J10" i="109"/>
  <c r="J1778" i="108"/>
  <c r="J1777" i="108"/>
  <c r="J1776" i="108"/>
  <c r="J1775" i="108"/>
  <c r="J1733" i="108"/>
  <c r="J1732" i="108"/>
  <c r="J1731" i="108"/>
  <c r="J1730" i="108"/>
  <c r="J1704" i="108"/>
  <c r="J1703" i="108"/>
  <c r="J1702" i="108"/>
  <c r="J1701" i="108"/>
  <c r="J1700" i="108"/>
  <c r="J1699" i="108"/>
  <c r="J1698" i="108"/>
  <c r="J1678" i="108"/>
  <c r="J1677" i="108"/>
  <c r="J1676" i="108"/>
  <c r="J1675" i="108"/>
  <c r="J1633" i="108"/>
  <c r="J1632" i="108"/>
  <c r="J1631" i="108"/>
  <c r="J1630" i="108"/>
  <c r="J1591" i="108"/>
  <c r="K1591" i="108" s="1"/>
  <c r="J1590" i="108"/>
  <c r="K1590" i="108" s="1"/>
  <c r="J1589" i="108"/>
  <c r="K1589" i="108" s="1"/>
  <c r="J1588" i="108"/>
  <c r="K1588" i="108" s="1"/>
  <c r="J1587" i="108"/>
  <c r="K1587" i="108" s="1"/>
  <c r="J1586" i="108"/>
  <c r="K1586" i="108" s="1"/>
  <c r="J1585" i="108"/>
  <c r="K1585" i="108" s="1"/>
  <c r="J1562" i="108"/>
  <c r="K1562" i="108" s="1"/>
  <c r="J1561" i="108"/>
  <c r="K1561" i="108" s="1"/>
  <c r="J1560" i="108"/>
  <c r="K1560" i="108" s="1"/>
  <c r="J1559" i="108"/>
  <c r="K1559" i="108" s="1"/>
  <c r="J1558" i="108"/>
  <c r="K1558" i="108" s="1"/>
  <c r="J1557" i="108"/>
  <c r="K1557" i="108" s="1"/>
  <c r="J1556" i="108"/>
  <c r="K1556" i="108" s="1"/>
  <c r="J1533" i="108"/>
  <c r="K1533" i="108" s="1"/>
  <c r="J1532" i="108"/>
  <c r="K1532" i="108" s="1"/>
  <c r="J1531" i="108"/>
  <c r="K1531" i="108" s="1"/>
  <c r="J1530" i="108"/>
  <c r="K1530" i="108" s="1"/>
  <c r="J1529" i="108"/>
  <c r="K1529" i="108" s="1"/>
  <c r="J1528" i="108"/>
  <c r="K1528" i="108" s="1"/>
  <c r="J1527" i="108"/>
  <c r="K1527" i="108" s="1"/>
  <c r="J1504" i="108"/>
  <c r="K1504" i="108" s="1"/>
  <c r="J1503" i="108"/>
  <c r="K1503" i="108" s="1"/>
  <c r="J1502" i="108"/>
  <c r="K1502" i="108" s="1"/>
  <c r="J1501" i="108"/>
  <c r="K1501" i="108" s="1"/>
  <c r="J1500" i="108"/>
  <c r="K1500" i="108" s="1"/>
  <c r="J1499" i="108"/>
  <c r="K1499" i="108" s="1"/>
  <c r="J1498" i="108"/>
  <c r="K1498" i="108" s="1"/>
  <c r="J1474" i="108"/>
  <c r="J1473" i="108"/>
  <c r="J1472" i="108"/>
  <c r="J1471" i="108"/>
  <c r="J1470" i="108"/>
  <c r="J1469" i="108"/>
  <c r="J1468" i="108"/>
  <c r="J1445" i="108"/>
  <c r="J1444" i="108"/>
  <c r="J1443" i="108"/>
  <c r="J1442" i="108"/>
  <c r="J1441" i="108"/>
  <c r="J1440" i="108"/>
  <c r="J1439" i="108"/>
  <c r="J1416" i="108"/>
  <c r="J1415" i="108"/>
  <c r="J1414" i="108"/>
  <c r="J1413" i="108"/>
  <c r="J1412" i="108"/>
  <c r="J1411" i="108"/>
  <c r="J1410" i="108"/>
  <c r="J1387" i="108"/>
  <c r="J1386" i="108"/>
  <c r="J1385" i="108"/>
  <c r="J1384" i="108"/>
  <c r="J1383" i="108"/>
  <c r="J1382" i="108"/>
  <c r="J1381" i="108"/>
  <c r="J1359" i="108"/>
  <c r="J1358" i="108"/>
  <c r="J1357" i="108"/>
  <c r="J1356" i="108"/>
  <c r="J1355" i="108"/>
  <c r="J1354" i="108"/>
  <c r="J1353" i="108"/>
  <c r="J1330" i="108"/>
  <c r="J1329" i="108"/>
  <c r="J1328" i="108"/>
  <c r="J1327" i="108"/>
  <c r="J1326" i="108"/>
  <c r="J1325" i="108"/>
  <c r="J1324" i="108"/>
  <c r="J1301" i="108"/>
  <c r="J1300" i="108"/>
  <c r="J1299" i="108"/>
  <c r="J1298" i="108"/>
  <c r="J1297" i="108"/>
  <c r="J1296" i="108"/>
  <c r="J1295" i="108"/>
  <c r="J1272" i="108"/>
  <c r="J1271" i="108"/>
  <c r="J1270" i="108"/>
  <c r="J1269" i="108"/>
  <c r="J1268" i="108"/>
  <c r="J1267" i="108"/>
  <c r="J1266" i="108"/>
  <c r="J1243" i="108"/>
  <c r="J1242" i="108"/>
  <c r="J1241" i="108"/>
  <c r="J1240" i="108"/>
  <c r="J1239" i="108"/>
  <c r="J1238" i="108"/>
  <c r="J1237" i="108"/>
  <c r="J1214" i="108"/>
  <c r="J1213" i="108"/>
  <c r="J1212" i="108"/>
  <c r="J1211" i="108"/>
  <c r="J1210" i="108"/>
  <c r="J1209" i="108"/>
  <c r="J1208" i="108"/>
  <c r="J1185" i="108"/>
  <c r="J1184" i="108"/>
  <c r="J1183" i="108"/>
  <c r="J1182" i="108"/>
  <c r="J1181" i="108"/>
  <c r="J1180" i="108"/>
  <c r="J1179" i="108"/>
  <c r="J1156" i="108"/>
  <c r="J1155" i="108"/>
  <c r="J1154" i="108"/>
  <c r="J1153" i="108"/>
  <c r="J1152" i="108"/>
  <c r="J1151" i="108"/>
  <c r="J1150" i="108"/>
  <c r="J1129" i="108"/>
  <c r="J1128" i="108"/>
  <c r="J1127" i="108"/>
  <c r="J1126" i="108"/>
  <c r="J1125" i="108"/>
  <c r="J1124" i="108"/>
  <c r="K1124" i="108" s="1"/>
  <c r="J1123" i="108"/>
  <c r="K1123" i="108" s="1"/>
  <c r="J1122" i="108"/>
  <c r="K1122" i="108" s="1"/>
  <c r="J1120" i="108"/>
  <c r="K1120" i="108" s="1"/>
  <c r="J1119" i="108"/>
  <c r="K1119" i="108" s="1"/>
  <c r="J1118" i="108"/>
  <c r="K1118" i="108" s="1"/>
  <c r="J1098" i="108"/>
  <c r="J1097" i="108"/>
  <c r="J1096" i="108"/>
  <c r="J1095" i="108"/>
  <c r="J1094" i="108"/>
  <c r="J1093" i="108"/>
  <c r="K1093" i="108" s="1"/>
  <c r="J1091" i="108"/>
  <c r="K1091" i="108" s="1"/>
  <c r="J1090" i="108"/>
  <c r="K1090" i="108" s="1"/>
  <c r="J1089" i="108"/>
  <c r="K1089" i="108" s="1"/>
  <c r="J1088" i="108"/>
  <c r="K1088" i="108" s="1"/>
  <c r="J1087" i="108"/>
  <c r="K1087" i="108" s="1"/>
  <c r="J1067" i="108"/>
  <c r="J1066" i="108"/>
  <c r="J1065" i="108"/>
  <c r="J1064" i="108"/>
  <c r="J1063" i="108"/>
  <c r="J1062" i="108"/>
  <c r="K1062" i="108" s="1"/>
  <c r="J1061" i="108"/>
  <c r="K1061" i="108" s="1"/>
  <c r="J1060" i="108"/>
  <c r="K1060" i="108" s="1"/>
  <c r="J1058" i="108"/>
  <c r="K1058" i="108" s="1"/>
  <c r="J1057" i="108"/>
  <c r="K1057" i="108" s="1"/>
  <c r="J1056" i="108"/>
  <c r="K1056" i="108" s="1"/>
  <c r="J1036" i="108"/>
  <c r="J1035" i="108"/>
  <c r="J1034" i="108"/>
  <c r="J1033" i="108"/>
  <c r="J1032" i="108"/>
  <c r="J1031" i="108"/>
  <c r="K1031" i="108" s="1"/>
  <c r="J1029" i="108"/>
  <c r="K1029" i="108" s="1"/>
  <c r="J1028" i="108"/>
  <c r="K1028" i="108" s="1"/>
  <c r="J1027" i="108"/>
  <c r="K1027" i="108" s="1"/>
  <c r="J1026" i="108"/>
  <c r="K1026" i="108" s="1"/>
  <c r="J1025" i="108"/>
  <c r="K1025" i="108" s="1"/>
  <c r="J1002" i="108"/>
  <c r="K1002" i="108" s="1"/>
  <c r="J1001" i="108"/>
  <c r="K1001" i="108" s="1"/>
  <c r="J1000" i="108"/>
  <c r="K1000" i="108" s="1"/>
  <c r="J998" i="108"/>
  <c r="K998" i="108" s="1"/>
  <c r="J997" i="108"/>
  <c r="K997" i="108" s="1"/>
  <c r="J996" i="108"/>
  <c r="K996" i="108" s="1"/>
  <c r="J973" i="108"/>
  <c r="K973" i="108" s="1"/>
  <c r="J971" i="108"/>
  <c r="K971" i="108" s="1"/>
  <c r="J970" i="108"/>
  <c r="K970" i="108" s="1"/>
  <c r="J969" i="108"/>
  <c r="K969" i="108" s="1"/>
  <c r="J968" i="108"/>
  <c r="K968" i="108" s="1"/>
  <c r="J967" i="108"/>
  <c r="K967" i="108" s="1"/>
  <c r="J944" i="108"/>
  <c r="K944" i="108" s="1"/>
  <c r="J943" i="108"/>
  <c r="K943" i="108" s="1"/>
  <c r="J942" i="108"/>
  <c r="K942" i="108" s="1"/>
  <c r="J940" i="108"/>
  <c r="K940" i="108" s="1"/>
  <c r="J939" i="108"/>
  <c r="K939" i="108" s="1"/>
  <c r="J938" i="108"/>
  <c r="K938" i="108" s="1"/>
  <c r="J915" i="108"/>
  <c r="K915" i="108" s="1"/>
  <c r="J913" i="108"/>
  <c r="K913" i="108" s="1"/>
  <c r="J912" i="108"/>
  <c r="K912" i="108" s="1"/>
  <c r="J911" i="108"/>
  <c r="K911" i="108" s="1"/>
  <c r="J910" i="108"/>
  <c r="K910" i="108" s="1"/>
  <c r="J909" i="108"/>
  <c r="K909" i="108" s="1"/>
  <c r="J889" i="108"/>
  <c r="J888" i="108"/>
  <c r="J887" i="108"/>
  <c r="J886" i="108"/>
  <c r="J885" i="108"/>
  <c r="J884" i="108"/>
  <c r="K884" i="108" s="1"/>
  <c r="J883" i="108"/>
  <c r="K883" i="108" s="1"/>
  <c r="J882" i="108"/>
  <c r="K882" i="108" s="1"/>
  <c r="J881" i="108"/>
  <c r="K881" i="108" s="1"/>
  <c r="J880" i="108"/>
  <c r="K880" i="108" s="1"/>
  <c r="J879" i="108"/>
  <c r="K879" i="108" s="1"/>
  <c r="J878" i="108"/>
  <c r="K878" i="108" s="1"/>
  <c r="J858" i="108"/>
  <c r="J857" i="108"/>
  <c r="J856" i="108"/>
  <c r="J855" i="108"/>
  <c r="J854" i="108"/>
  <c r="J853" i="108"/>
  <c r="K853" i="108" s="1"/>
  <c r="J851" i="108"/>
  <c r="K851" i="108" s="1"/>
  <c r="J850" i="108"/>
  <c r="K850" i="108" s="1"/>
  <c r="J849" i="108"/>
  <c r="K849" i="108" s="1"/>
  <c r="J848" i="108"/>
  <c r="K848" i="108" s="1"/>
  <c r="J847" i="108"/>
  <c r="K847" i="108" s="1"/>
  <c r="J824" i="108"/>
  <c r="K824" i="108" s="1"/>
  <c r="J823" i="108"/>
  <c r="K823" i="108" s="1"/>
  <c r="J822" i="108"/>
  <c r="K822" i="108" s="1"/>
  <c r="J821" i="108"/>
  <c r="K821" i="108" s="1"/>
  <c r="J820" i="108"/>
  <c r="K820" i="108" s="1"/>
  <c r="J819" i="108"/>
  <c r="K819" i="108" s="1"/>
  <c r="J818" i="108"/>
  <c r="K818" i="108" s="1"/>
  <c r="J795" i="108"/>
  <c r="K795" i="108" s="1"/>
  <c r="J793" i="108"/>
  <c r="K793" i="108" s="1"/>
  <c r="J792" i="108"/>
  <c r="K792" i="108" s="1"/>
  <c r="J791" i="108"/>
  <c r="K791" i="108" s="1"/>
  <c r="J790" i="108"/>
  <c r="K790" i="108" s="1"/>
  <c r="J789" i="108"/>
  <c r="K789" i="108" s="1"/>
  <c r="J769" i="108"/>
  <c r="J768" i="108"/>
  <c r="J767" i="108"/>
  <c r="J766" i="108"/>
  <c r="J765" i="108"/>
  <c r="J764" i="108"/>
  <c r="K764" i="108" s="1"/>
  <c r="J763" i="108"/>
  <c r="K763" i="108" s="1"/>
  <c r="J762" i="108"/>
  <c r="K762" i="108" s="1"/>
  <c r="J761" i="108"/>
  <c r="K761" i="108" s="1"/>
  <c r="J760" i="108"/>
  <c r="K760" i="108" s="1"/>
  <c r="J759" i="108"/>
  <c r="K759" i="108" s="1"/>
  <c r="J758" i="108"/>
  <c r="K758" i="108" s="1"/>
  <c r="J738" i="108"/>
  <c r="J737" i="108"/>
  <c r="J736" i="108"/>
  <c r="J735" i="108"/>
  <c r="J734" i="108"/>
  <c r="J733" i="108"/>
  <c r="K733" i="108" s="1"/>
  <c r="J731" i="108"/>
  <c r="K731" i="108" s="1"/>
  <c r="J730" i="108"/>
  <c r="K730" i="108" s="1"/>
  <c r="J729" i="108"/>
  <c r="K729" i="108" s="1"/>
  <c r="J728" i="108"/>
  <c r="K728" i="108" s="1"/>
  <c r="J727" i="108"/>
  <c r="K727" i="108" s="1"/>
  <c r="J707" i="108"/>
  <c r="J706" i="108"/>
  <c r="J705" i="108"/>
  <c r="J704" i="108"/>
  <c r="J703" i="108"/>
  <c r="J702" i="108"/>
  <c r="K702" i="108" s="1"/>
  <c r="J701" i="108"/>
  <c r="K701" i="108" s="1"/>
  <c r="J700" i="108"/>
  <c r="K700" i="108" s="1"/>
  <c r="J699" i="108"/>
  <c r="K699" i="108" s="1"/>
  <c r="J698" i="108"/>
  <c r="K698" i="108" s="1"/>
  <c r="J697" i="108"/>
  <c r="K697" i="108" s="1"/>
  <c r="J696" i="108"/>
  <c r="K696" i="108" s="1"/>
  <c r="J676" i="108"/>
  <c r="J675" i="108"/>
  <c r="J674" i="108"/>
  <c r="J673" i="108"/>
  <c r="J672" i="108"/>
  <c r="J671" i="108"/>
  <c r="K671" i="108" s="1"/>
  <c r="J669" i="108"/>
  <c r="K669" i="108" s="1"/>
  <c r="J668" i="108"/>
  <c r="K668" i="108" s="1"/>
  <c r="J667" i="108"/>
  <c r="K667" i="108" s="1"/>
  <c r="J666" i="108"/>
  <c r="K666" i="108" s="1"/>
  <c r="J665" i="108"/>
  <c r="K665" i="108" s="1"/>
  <c r="J645" i="108"/>
  <c r="J644" i="108"/>
  <c r="J643" i="108"/>
  <c r="J642" i="108"/>
  <c r="J641" i="108"/>
  <c r="J640" i="108"/>
  <c r="K640" i="108" s="1"/>
  <c r="J639" i="108"/>
  <c r="K639" i="108" s="1"/>
  <c r="J638" i="108"/>
  <c r="K638" i="108" s="1"/>
  <c r="J637" i="108"/>
  <c r="K637" i="108" s="1"/>
  <c r="J636" i="108"/>
  <c r="K636" i="108" s="1"/>
  <c r="J635" i="108"/>
  <c r="K635" i="108" s="1"/>
  <c r="J634" i="108"/>
  <c r="K634" i="108" s="1"/>
  <c r="J614" i="108"/>
  <c r="J613" i="108"/>
  <c r="J612" i="108"/>
  <c r="J611" i="108"/>
  <c r="J610" i="108"/>
  <c r="J609" i="108"/>
  <c r="K609" i="108" s="1"/>
  <c r="J607" i="108"/>
  <c r="K607" i="108" s="1"/>
  <c r="J606" i="108"/>
  <c r="K606" i="108" s="1"/>
  <c r="J605" i="108"/>
  <c r="K605" i="108" s="1"/>
  <c r="J604" i="108"/>
  <c r="K604" i="108" s="1"/>
  <c r="J603" i="108"/>
  <c r="K603" i="108" s="1"/>
  <c r="J583" i="108"/>
  <c r="J582" i="108"/>
  <c r="J581" i="108"/>
  <c r="J580" i="108"/>
  <c r="J579" i="108"/>
  <c r="J578" i="108"/>
  <c r="K578" i="108" s="1"/>
  <c r="J577" i="108"/>
  <c r="K577" i="108" s="1"/>
  <c r="J576" i="108"/>
  <c r="K576" i="108" s="1"/>
  <c r="J575" i="108"/>
  <c r="K575" i="108" s="1"/>
  <c r="J574" i="108"/>
  <c r="K574" i="108" s="1"/>
  <c r="J573" i="108"/>
  <c r="K573" i="108" s="1"/>
  <c r="J572" i="108"/>
  <c r="K572" i="108" s="1"/>
  <c r="J552" i="108"/>
  <c r="J551" i="108"/>
  <c r="J550" i="108"/>
  <c r="J549" i="108"/>
  <c r="J548" i="108"/>
  <c r="J547" i="108"/>
  <c r="K547" i="108" s="1"/>
  <c r="J545" i="108"/>
  <c r="K545" i="108" s="1"/>
  <c r="J544" i="108"/>
  <c r="K544" i="108" s="1"/>
  <c r="J543" i="108"/>
  <c r="K543" i="108" s="1"/>
  <c r="J542" i="108"/>
  <c r="K542" i="108" s="1"/>
  <c r="J541" i="108"/>
  <c r="K541" i="108" s="1"/>
  <c r="J518" i="108"/>
  <c r="K518" i="108" s="1"/>
  <c r="J517" i="108"/>
  <c r="K517" i="108" s="1"/>
  <c r="J516" i="108"/>
  <c r="K516" i="108" s="1"/>
  <c r="J515" i="108"/>
  <c r="K515" i="108" s="1"/>
  <c r="J514" i="108"/>
  <c r="K514" i="108" s="1"/>
  <c r="J513" i="108"/>
  <c r="K513" i="108" s="1"/>
  <c r="J512" i="108"/>
  <c r="K512" i="108" s="1"/>
  <c r="J489" i="108"/>
  <c r="K489" i="108" s="1"/>
  <c r="J487" i="108"/>
  <c r="K487" i="108" s="1"/>
  <c r="J486" i="108"/>
  <c r="K486" i="108" s="1"/>
  <c r="J485" i="108"/>
  <c r="K485" i="108" s="1"/>
  <c r="J484" i="108"/>
  <c r="K484" i="108" s="1"/>
  <c r="J483" i="108"/>
  <c r="K483" i="108" s="1"/>
  <c r="J460" i="108"/>
  <c r="K460" i="108" s="1"/>
  <c r="J459" i="108"/>
  <c r="K459" i="108" s="1"/>
  <c r="J458" i="108"/>
  <c r="K458" i="108" s="1"/>
  <c r="J457" i="108"/>
  <c r="K457" i="108" s="1"/>
  <c r="J456" i="108"/>
  <c r="K456" i="108" s="1"/>
  <c r="J455" i="108"/>
  <c r="K455" i="108" s="1"/>
  <c r="J454" i="108"/>
  <c r="K454" i="108" s="1"/>
  <c r="J431" i="108"/>
  <c r="K431" i="108" s="1"/>
  <c r="J429" i="108"/>
  <c r="K429" i="108" s="1"/>
  <c r="J428" i="108"/>
  <c r="K428" i="108" s="1"/>
  <c r="J427" i="108"/>
  <c r="K427" i="108" s="1"/>
  <c r="J426" i="108"/>
  <c r="K426" i="108" s="1"/>
  <c r="J425" i="108"/>
  <c r="K425" i="108" s="1"/>
  <c r="J403" i="108"/>
  <c r="K403" i="108" s="1"/>
  <c r="J402" i="108"/>
  <c r="K402" i="108" s="1"/>
  <c r="J401" i="108"/>
  <c r="K401" i="108" s="1"/>
  <c r="J400" i="108"/>
  <c r="K400" i="108" s="1"/>
  <c r="J399" i="108"/>
  <c r="K399" i="108" s="1"/>
  <c r="J398" i="108"/>
  <c r="K398" i="108" s="1"/>
  <c r="J397" i="108"/>
  <c r="K397" i="108" s="1"/>
  <c r="J374" i="108"/>
  <c r="K374" i="108" s="1"/>
  <c r="J372" i="108"/>
  <c r="K372" i="108" s="1"/>
  <c r="J371" i="108"/>
  <c r="K371" i="108" s="1"/>
  <c r="J370" i="108"/>
  <c r="K370" i="108" s="1"/>
  <c r="J369" i="108"/>
  <c r="K369" i="108" s="1"/>
  <c r="J368" i="108"/>
  <c r="K368" i="108" s="1"/>
  <c r="J345" i="108"/>
  <c r="K345" i="108" s="1"/>
  <c r="J344" i="108"/>
  <c r="K344" i="108" s="1"/>
  <c r="J343" i="108"/>
  <c r="K343" i="108" s="1"/>
  <c r="J342" i="108"/>
  <c r="K342" i="108" s="1"/>
  <c r="J341" i="108"/>
  <c r="K341" i="108" s="1"/>
  <c r="J340" i="108"/>
  <c r="K340" i="108" s="1"/>
  <c r="J339" i="108"/>
  <c r="K339" i="108" s="1"/>
  <c r="J316" i="108"/>
  <c r="K316" i="108" s="1"/>
  <c r="J314" i="108"/>
  <c r="K314" i="108" s="1"/>
  <c r="J313" i="108"/>
  <c r="K313" i="108" s="1"/>
  <c r="J312" i="108"/>
  <c r="K312" i="108" s="1"/>
  <c r="J311" i="108"/>
  <c r="K311" i="108" s="1"/>
  <c r="J310" i="108"/>
  <c r="K310" i="108" s="1"/>
  <c r="J290" i="108"/>
  <c r="J289" i="108"/>
  <c r="J288" i="108"/>
  <c r="J287" i="108"/>
  <c r="J286" i="108"/>
  <c r="J285" i="108"/>
  <c r="K285" i="108" s="1"/>
  <c r="J284" i="108"/>
  <c r="K284" i="108" s="1"/>
  <c r="J283" i="108"/>
  <c r="K283" i="108" s="1"/>
  <c r="J282" i="108"/>
  <c r="K282" i="108" s="1"/>
  <c r="J281" i="108"/>
  <c r="K281" i="108" s="1"/>
  <c r="J280" i="108"/>
  <c r="K280" i="108" s="1"/>
  <c r="J279" i="108"/>
  <c r="K279" i="108" s="1"/>
  <c r="J259" i="108"/>
  <c r="J258" i="108"/>
  <c r="J257" i="108"/>
  <c r="J256" i="108"/>
  <c r="J255" i="108"/>
  <c r="J254" i="108"/>
  <c r="J253" i="108"/>
  <c r="J252" i="108"/>
  <c r="J251" i="108"/>
  <c r="J250" i="108"/>
  <c r="J249" i="108"/>
  <c r="J248" i="108"/>
  <c r="J225" i="108"/>
  <c r="J224" i="108"/>
  <c r="J223" i="108"/>
  <c r="J222" i="108"/>
  <c r="J221" i="108"/>
  <c r="J220" i="108"/>
  <c r="J219" i="108"/>
  <c r="J196" i="108"/>
  <c r="J195" i="108"/>
  <c r="J194" i="108"/>
  <c r="J193" i="108"/>
  <c r="J192" i="108"/>
  <c r="J191" i="108"/>
  <c r="J190" i="108"/>
  <c r="J168" i="108"/>
  <c r="J167" i="108"/>
  <c r="J166" i="108"/>
  <c r="J165" i="108"/>
  <c r="J164" i="108"/>
  <c r="J163" i="108"/>
  <c r="J162" i="108"/>
  <c r="J161" i="108"/>
  <c r="J160" i="108"/>
  <c r="J159" i="108"/>
  <c r="J158" i="108"/>
  <c r="J157" i="108"/>
  <c r="J137" i="108"/>
  <c r="J136" i="108"/>
  <c r="J135" i="108"/>
  <c r="J134" i="108"/>
  <c r="J133" i="108"/>
  <c r="J132" i="108"/>
  <c r="J131" i="108"/>
  <c r="J130" i="108"/>
  <c r="J129" i="108"/>
  <c r="J128" i="108"/>
  <c r="J127" i="108"/>
  <c r="J126" i="108"/>
  <c r="J103" i="108"/>
  <c r="J102" i="108"/>
  <c r="J101" i="108"/>
  <c r="J100" i="108"/>
  <c r="J99" i="108"/>
  <c r="J98" i="108"/>
  <c r="J97" i="108"/>
  <c r="J74" i="108"/>
  <c r="J73" i="108"/>
  <c r="J72" i="108"/>
  <c r="J71" i="108"/>
  <c r="J70" i="108"/>
  <c r="J69" i="108"/>
  <c r="J68" i="108"/>
  <c r="J45" i="108"/>
  <c r="J44" i="108"/>
  <c r="J43" i="108"/>
  <c r="J42" i="108"/>
  <c r="J41" i="108"/>
  <c r="J40" i="108"/>
  <c r="J39" i="108"/>
  <c r="J16" i="108"/>
  <c r="J15" i="108"/>
  <c r="J14" i="108"/>
  <c r="J13" i="108"/>
  <c r="J12" i="108"/>
  <c r="J11" i="108"/>
  <c r="J10" i="108"/>
  <c r="J1778" i="107"/>
  <c r="J1777" i="107"/>
  <c r="J1776" i="107"/>
  <c r="J1775" i="107"/>
  <c r="J1733" i="107"/>
  <c r="J1732" i="107"/>
  <c r="J1731" i="107"/>
  <c r="J1730" i="107"/>
  <c r="J1704" i="107"/>
  <c r="J1703" i="107"/>
  <c r="J1702" i="107"/>
  <c r="J1701" i="107"/>
  <c r="J1700" i="107"/>
  <c r="J1699" i="107"/>
  <c r="J1698" i="107"/>
  <c r="J1678" i="107"/>
  <c r="J1677" i="107"/>
  <c r="J1676" i="107"/>
  <c r="J1675" i="107"/>
  <c r="J1633" i="107"/>
  <c r="J1632" i="107"/>
  <c r="J1631" i="107"/>
  <c r="J1630" i="107"/>
  <c r="J1591" i="107"/>
  <c r="K1591" i="107" s="1"/>
  <c r="J1590" i="107"/>
  <c r="K1590" i="107" s="1"/>
  <c r="J1589" i="107"/>
  <c r="K1589" i="107" s="1"/>
  <c r="J1588" i="107"/>
  <c r="K1588" i="107" s="1"/>
  <c r="J1587" i="107"/>
  <c r="K1587" i="107" s="1"/>
  <c r="J1586" i="107"/>
  <c r="K1586" i="107" s="1"/>
  <c r="J1585" i="107"/>
  <c r="K1585" i="107" s="1"/>
  <c r="J1562" i="107"/>
  <c r="K1562" i="107" s="1"/>
  <c r="J1561" i="107"/>
  <c r="K1561" i="107" s="1"/>
  <c r="J1560" i="107"/>
  <c r="K1560" i="107" s="1"/>
  <c r="J1559" i="107"/>
  <c r="K1559" i="107" s="1"/>
  <c r="J1558" i="107"/>
  <c r="K1558" i="107" s="1"/>
  <c r="J1557" i="107"/>
  <c r="K1557" i="107" s="1"/>
  <c r="J1556" i="107"/>
  <c r="K1556" i="107" s="1"/>
  <c r="J1533" i="107"/>
  <c r="K1533" i="107" s="1"/>
  <c r="J1532" i="107"/>
  <c r="K1532" i="107" s="1"/>
  <c r="J1531" i="107"/>
  <c r="K1531" i="107" s="1"/>
  <c r="J1530" i="107"/>
  <c r="K1530" i="107" s="1"/>
  <c r="J1529" i="107"/>
  <c r="K1529" i="107" s="1"/>
  <c r="J1528" i="107"/>
  <c r="K1528" i="107" s="1"/>
  <c r="J1527" i="107"/>
  <c r="K1527" i="107" s="1"/>
  <c r="J1504" i="107"/>
  <c r="K1504" i="107" s="1"/>
  <c r="J1503" i="107"/>
  <c r="K1503" i="107" s="1"/>
  <c r="J1502" i="107"/>
  <c r="K1502" i="107" s="1"/>
  <c r="J1501" i="107"/>
  <c r="K1501" i="107" s="1"/>
  <c r="J1500" i="107"/>
  <c r="K1500" i="107" s="1"/>
  <c r="J1499" i="107"/>
  <c r="K1499" i="107" s="1"/>
  <c r="J1498" i="107"/>
  <c r="K1498" i="107" s="1"/>
  <c r="J1474" i="107"/>
  <c r="J1473" i="107"/>
  <c r="J1472" i="107"/>
  <c r="J1471" i="107"/>
  <c r="J1470" i="107"/>
  <c r="J1469" i="107"/>
  <c r="J1468" i="107"/>
  <c r="J1445" i="107"/>
  <c r="J1444" i="107"/>
  <c r="J1443" i="107"/>
  <c r="J1442" i="107"/>
  <c r="J1441" i="107"/>
  <c r="J1440" i="107"/>
  <c r="J1439" i="107"/>
  <c r="J1416" i="107"/>
  <c r="J1415" i="107"/>
  <c r="J1414" i="107"/>
  <c r="J1413" i="107"/>
  <c r="J1412" i="107"/>
  <c r="J1411" i="107"/>
  <c r="J1410" i="107"/>
  <c r="J1387" i="107"/>
  <c r="J1386" i="107"/>
  <c r="J1385" i="107"/>
  <c r="J1384" i="107"/>
  <c r="J1383" i="107"/>
  <c r="J1382" i="107"/>
  <c r="J1381" i="107"/>
  <c r="J1359" i="107"/>
  <c r="J1358" i="107"/>
  <c r="J1357" i="107"/>
  <c r="J1356" i="107"/>
  <c r="J1355" i="107"/>
  <c r="J1354" i="107"/>
  <c r="J1353" i="107"/>
  <c r="J1330" i="107"/>
  <c r="J1329" i="107"/>
  <c r="J1328" i="107"/>
  <c r="J1327" i="107"/>
  <c r="J1326" i="107"/>
  <c r="J1325" i="107"/>
  <c r="J1324" i="107"/>
  <c r="J1301" i="107"/>
  <c r="J1300" i="107"/>
  <c r="J1299" i="107"/>
  <c r="J1298" i="107"/>
  <c r="J1297" i="107"/>
  <c r="J1296" i="107"/>
  <c r="J1295" i="107"/>
  <c r="J1272" i="107"/>
  <c r="J1271" i="107"/>
  <c r="J1270" i="107"/>
  <c r="J1269" i="107"/>
  <c r="J1268" i="107"/>
  <c r="J1267" i="107"/>
  <c r="J1266" i="107"/>
  <c r="J1243" i="107"/>
  <c r="J1242" i="107"/>
  <c r="J1241" i="107"/>
  <c r="J1240" i="107"/>
  <c r="J1239" i="107"/>
  <c r="J1238" i="107"/>
  <c r="J1237" i="107"/>
  <c r="J1214" i="107"/>
  <c r="J1213" i="107"/>
  <c r="J1212" i="107"/>
  <c r="J1211" i="107"/>
  <c r="J1210" i="107"/>
  <c r="J1209" i="107"/>
  <c r="J1208" i="107"/>
  <c r="J1185" i="107"/>
  <c r="J1184" i="107"/>
  <c r="J1183" i="107"/>
  <c r="J1182" i="107"/>
  <c r="J1181" i="107"/>
  <c r="J1180" i="107"/>
  <c r="J1179" i="107"/>
  <c r="J1156" i="107"/>
  <c r="K1156" i="107" s="1"/>
  <c r="J1155" i="107"/>
  <c r="K1155" i="107" s="1"/>
  <c r="J1154" i="107"/>
  <c r="K1154" i="107" s="1"/>
  <c r="J1153" i="107"/>
  <c r="K1153" i="107" s="1"/>
  <c r="J1152" i="107"/>
  <c r="K1152" i="107" s="1"/>
  <c r="J1151" i="107"/>
  <c r="K1151" i="107" s="1"/>
  <c r="J1150" i="107"/>
  <c r="K1150" i="107" s="1"/>
  <c r="J1129" i="107"/>
  <c r="J1128" i="107"/>
  <c r="J1127" i="107"/>
  <c r="J1126" i="107"/>
  <c r="J1125" i="107"/>
  <c r="J1124" i="107"/>
  <c r="K1124" i="107" s="1"/>
  <c r="J1123" i="107"/>
  <c r="K1123" i="107" s="1"/>
  <c r="J1122" i="107"/>
  <c r="K1122" i="107" s="1"/>
  <c r="J1120" i="107"/>
  <c r="K1120" i="107" s="1"/>
  <c r="J1119" i="107"/>
  <c r="K1119" i="107" s="1"/>
  <c r="J1118" i="107"/>
  <c r="K1118" i="107" s="1"/>
  <c r="J1098" i="107"/>
  <c r="J1097" i="107"/>
  <c r="J1096" i="107"/>
  <c r="J1095" i="107"/>
  <c r="J1094" i="107"/>
  <c r="J1093" i="107"/>
  <c r="K1093" i="107" s="1"/>
  <c r="J1091" i="107"/>
  <c r="K1091" i="107" s="1"/>
  <c r="J1090" i="107"/>
  <c r="K1090" i="107" s="1"/>
  <c r="J1089" i="107"/>
  <c r="K1089" i="107" s="1"/>
  <c r="J1088" i="107"/>
  <c r="K1088" i="107" s="1"/>
  <c r="J1087" i="107"/>
  <c r="K1087" i="107" s="1"/>
  <c r="J1067" i="107"/>
  <c r="J1066" i="107"/>
  <c r="J1065" i="107"/>
  <c r="J1064" i="107"/>
  <c r="J1063" i="107"/>
  <c r="J1062" i="107"/>
  <c r="K1062" i="107" s="1"/>
  <c r="J1061" i="107"/>
  <c r="K1061" i="107" s="1"/>
  <c r="J1060" i="107"/>
  <c r="K1060" i="107" s="1"/>
  <c r="J1058" i="107"/>
  <c r="K1058" i="107" s="1"/>
  <c r="J1057" i="107"/>
  <c r="K1057" i="107" s="1"/>
  <c r="J1056" i="107"/>
  <c r="K1056" i="107" s="1"/>
  <c r="J1036" i="107"/>
  <c r="J1035" i="107"/>
  <c r="J1034" i="107"/>
  <c r="J1033" i="107"/>
  <c r="J1032" i="107"/>
  <c r="J1031" i="107"/>
  <c r="K1031" i="107" s="1"/>
  <c r="J1029" i="107"/>
  <c r="K1029" i="107" s="1"/>
  <c r="J1028" i="107"/>
  <c r="K1028" i="107" s="1"/>
  <c r="J1027" i="107"/>
  <c r="K1027" i="107" s="1"/>
  <c r="J1026" i="107"/>
  <c r="K1026" i="107" s="1"/>
  <c r="J1025" i="107"/>
  <c r="K1025" i="107" s="1"/>
  <c r="J1002" i="107"/>
  <c r="K1002" i="107" s="1"/>
  <c r="J1001" i="107"/>
  <c r="K1001" i="107" s="1"/>
  <c r="J1000" i="107"/>
  <c r="K1000" i="107" s="1"/>
  <c r="J998" i="107"/>
  <c r="K998" i="107" s="1"/>
  <c r="J997" i="107"/>
  <c r="K997" i="107" s="1"/>
  <c r="J996" i="107"/>
  <c r="K996" i="107" s="1"/>
  <c r="J973" i="107"/>
  <c r="K973" i="107" s="1"/>
  <c r="J971" i="107"/>
  <c r="K971" i="107" s="1"/>
  <c r="J970" i="107"/>
  <c r="K970" i="107" s="1"/>
  <c r="J969" i="107"/>
  <c r="K969" i="107" s="1"/>
  <c r="J968" i="107"/>
  <c r="K968" i="107" s="1"/>
  <c r="J967" i="107"/>
  <c r="K967" i="107" s="1"/>
  <c r="J944" i="107"/>
  <c r="K944" i="107" s="1"/>
  <c r="J943" i="107"/>
  <c r="K943" i="107" s="1"/>
  <c r="J942" i="107"/>
  <c r="K942" i="107" s="1"/>
  <c r="J940" i="107"/>
  <c r="K940" i="107" s="1"/>
  <c r="J939" i="107"/>
  <c r="K939" i="107" s="1"/>
  <c r="J938" i="107"/>
  <c r="K938" i="107" s="1"/>
  <c r="J915" i="107"/>
  <c r="K915" i="107" s="1"/>
  <c r="J913" i="107"/>
  <c r="K913" i="107" s="1"/>
  <c r="J912" i="107"/>
  <c r="K912" i="107" s="1"/>
  <c r="J911" i="107"/>
  <c r="K911" i="107" s="1"/>
  <c r="J910" i="107"/>
  <c r="K910" i="107" s="1"/>
  <c r="J909" i="107"/>
  <c r="K909" i="107" s="1"/>
  <c r="J889" i="107"/>
  <c r="J888" i="107"/>
  <c r="J887" i="107"/>
  <c r="J886" i="107"/>
  <c r="J885" i="107"/>
  <c r="J884" i="107"/>
  <c r="K884" i="107" s="1"/>
  <c r="J883" i="107"/>
  <c r="K883" i="107" s="1"/>
  <c r="J882" i="107"/>
  <c r="K882" i="107" s="1"/>
  <c r="J881" i="107"/>
  <c r="K881" i="107" s="1"/>
  <c r="J880" i="107"/>
  <c r="K880" i="107" s="1"/>
  <c r="J879" i="107"/>
  <c r="K879" i="107" s="1"/>
  <c r="J878" i="107"/>
  <c r="K878" i="107" s="1"/>
  <c r="J858" i="107"/>
  <c r="J857" i="107"/>
  <c r="J856" i="107"/>
  <c r="J855" i="107"/>
  <c r="J854" i="107"/>
  <c r="J853" i="107"/>
  <c r="K853" i="107" s="1"/>
  <c r="J851" i="107"/>
  <c r="K851" i="107" s="1"/>
  <c r="J850" i="107"/>
  <c r="K850" i="107" s="1"/>
  <c r="J849" i="107"/>
  <c r="K849" i="107" s="1"/>
  <c r="J848" i="107"/>
  <c r="K848" i="107" s="1"/>
  <c r="J847" i="107"/>
  <c r="K847" i="107" s="1"/>
  <c r="J824" i="107"/>
  <c r="K824" i="107" s="1"/>
  <c r="J823" i="107"/>
  <c r="K823" i="107" s="1"/>
  <c r="J822" i="107"/>
  <c r="K822" i="107" s="1"/>
  <c r="J821" i="107"/>
  <c r="K821" i="107" s="1"/>
  <c r="J820" i="107"/>
  <c r="K820" i="107" s="1"/>
  <c r="J819" i="107"/>
  <c r="K819" i="107" s="1"/>
  <c r="J818" i="107"/>
  <c r="K818" i="107" s="1"/>
  <c r="J795" i="107"/>
  <c r="K795" i="107" s="1"/>
  <c r="J793" i="107"/>
  <c r="K793" i="107" s="1"/>
  <c r="J792" i="107"/>
  <c r="K792" i="107" s="1"/>
  <c r="J791" i="107"/>
  <c r="K791" i="107" s="1"/>
  <c r="J790" i="107"/>
  <c r="K790" i="107" s="1"/>
  <c r="J789" i="107"/>
  <c r="K789" i="107" s="1"/>
  <c r="J769" i="107"/>
  <c r="J768" i="107"/>
  <c r="J767" i="107"/>
  <c r="J766" i="107"/>
  <c r="J765" i="107"/>
  <c r="J764" i="107"/>
  <c r="K764" i="107" s="1"/>
  <c r="J763" i="107"/>
  <c r="K763" i="107" s="1"/>
  <c r="J762" i="107"/>
  <c r="K762" i="107" s="1"/>
  <c r="J761" i="107"/>
  <c r="K761" i="107" s="1"/>
  <c r="J760" i="107"/>
  <c r="K760" i="107" s="1"/>
  <c r="J759" i="107"/>
  <c r="K759" i="107" s="1"/>
  <c r="J758" i="107"/>
  <c r="K758" i="107" s="1"/>
  <c r="J738" i="107"/>
  <c r="J737" i="107"/>
  <c r="J736" i="107"/>
  <c r="J735" i="107"/>
  <c r="J734" i="107"/>
  <c r="J733" i="107"/>
  <c r="K733" i="107" s="1"/>
  <c r="J731" i="107"/>
  <c r="K731" i="107" s="1"/>
  <c r="J730" i="107"/>
  <c r="K730" i="107" s="1"/>
  <c r="J729" i="107"/>
  <c r="K729" i="107" s="1"/>
  <c r="J728" i="107"/>
  <c r="K728" i="107" s="1"/>
  <c r="J727" i="107"/>
  <c r="K727" i="107" s="1"/>
  <c r="J707" i="107"/>
  <c r="J706" i="107"/>
  <c r="J705" i="107"/>
  <c r="J704" i="107"/>
  <c r="J703" i="107"/>
  <c r="J702" i="107"/>
  <c r="K702" i="107" s="1"/>
  <c r="J701" i="107"/>
  <c r="K701" i="107" s="1"/>
  <c r="J700" i="107"/>
  <c r="K700" i="107" s="1"/>
  <c r="J699" i="107"/>
  <c r="K699" i="107" s="1"/>
  <c r="J698" i="107"/>
  <c r="K698" i="107" s="1"/>
  <c r="J697" i="107"/>
  <c r="K697" i="107" s="1"/>
  <c r="J696" i="107"/>
  <c r="K696" i="107" s="1"/>
  <c r="J676" i="107"/>
  <c r="J675" i="107"/>
  <c r="J674" i="107"/>
  <c r="J673" i="107"/>
  <c r="J672" i="107"/>
  <c r="J671" i="107"/>
  <c r="K671" i="107" s="1"/>
  <c r="J669" i="107"/>
  <c r="K669" i="107" s="1"/>
  <c r="J668" i="107"/>
  <c r="K668" i="107" s="1"/>
  <c r="J667" i="107"/>
  <c r="K667" i="107" s="1"/>
  <c r="J666" i="107"/>
  <c r="K666" i="107" s="1"/>
  <c r="J665" i="107"/>
  <c r="K665" i="107" s="1"/>
  <c r="J645" i="107"/>
  <c r="J644" i="107"/>
  <c r="J643" i="107"/>
  <c r="J642" i="107"/>
  <c r="J641" i="107"/>
  <c r="J640" i="107"/>
  <c r="K640" i="107" s="1"/>
  <c r="J639" i="107"/>
  <c r="K639" i="107" s="1"/>
  <c r="J638" i="107"/>
  <c r="K638" i="107" s="1"/>
  <c r="J637" i="107"/>
  <c r="K637" i="107" s="1"/>
  <c r="J636" i="107"/>
  <c r="K636" i="107" s="1"/>
  <c r="J635" i="107"/>
  <c r="K635" i="107" s="1"/>
  <c r="J634" i="107"/>
  <c r="K634" i="107" s="1"/>
  <c r="J614" i="107"/>
  <c r="J613" i="107"/>
  <c r="J612" i="107"/>
  <c r="J611" i="107"/>
  <c r="J610" i="107"/>
  <c r="J609" i="107"/>
  <c r="K609" i="107" s="1"/>
  <c r="J607" i="107"/>
  <c r="K607" i="107" s="1"/>
  <c r="J606" i="107"/>
  <c r="K606" i="107" s="1"/>
  <c r="J605" i="107"/>
  <c r="K605" i="107" s="1"/>
  <c r="J604" i="107"/>
  <c r="K604" i="107" s="1"/>
  <c r="J603" i="107"/>
  <c r="K603" i="107" s="1"/>
  <c r="J583" i="107"/>
  <c r="J582" i="107"/>
  <c r="J581" i="107"/>
  <c r="J580" i="107"/>
  <c r="J579" i="107"/>
  <c r="J578" i="107"/>
  <c r="K578" i="107" s="1"/>
  <c r="J577" i="107"/>
  <c r="K577" i="107" s="1"/>
  <c r="J576" i="107"/>
  <c r="K576" i="107" s="1"/>
  <c r="J575" i="107"/>
  <c r="K575" i="107" s="1"/>
  <c r="J574" i="107"/>
  <c r="K574" i="107" s="1"/>
  <c r="J573" i="107"/>
  <c r="K573" i="107" s="1"/>
  <c r="J572" i="107"/>
  <c r="K572" i="107" s="1"/>
  <c r="J552" i="107"/>
  <c r="J551" i="107"/>
  <c r="J550" i="107"/>
  <c r="J549" i="107"/>
  <c r="J548" i="107"/>
  <c r="J547" i="107"/>
  <c r="K547" i="107" s="1"/>
  <c r="J545" i="107"/>
  <c r="K545" i="107" s="1"/>
  <c r="J544" i="107"/>
  <c r="K544" i="107" s="1"/>
  <c r="J543" i="107"/>
  <c r="K543" i="107" s="1"/>
  <c r="J542" i="107"/>
  <c r="K542" i="107" s="1"/>
  <c r="J541" i="107"/>
  <c r="K541" i="107" s="1"/>
  <c r="J518" i="107"/>
  <c r="K518" i="107" s="1"/>
  <c r="J517" i="107"/>
  <c r="K517" i="107" s="1"/>
  <c r="J516" i="107"/>
  <c r="K516" i="107" s="1"/>
  <c r="J515" i="107"/>
  <c r="K515" i="107" s="1"/>
  <c r="J514" i="107"/>
  <c r="K514" i="107" s="1"/>
  <c r="J513" i="107"/>
  <c r="K513" i="107" s="1"/>
  <c r="J512" i="107"/>
  <c r="K512" i="107" s="1"/>
  <c r="J489" i="107"/>
  <c r="K489" i="107" s="1"/>
  <c r="J487" i="107"/>
  <c r="K487" i="107" s="1"/>
  <c r="J486" i="107"/>
  <c r="K486" i="107" s="1"/>
  <c r="J485" i="107"/>
  <c r="K485" i="107" s="1"/>
  <c r="J484" i="107"/>
  <c r="K484" i="107" s="1"/>
  <c r="J483" i="107"/>
  <c r="K483" i="107" s="1"/>
  <c r="J460" i="107"/>
  <c r="K460" i="107" s="1"/>
  <c r="J459" i="107"/>
  <c r="K459" i="107" s="1"/>
  <c r="J458" i="107"/>
  <c r="K458" i="107" s="1"/>
  <c r="J457" i="107"/>
  <c r="K457" i="107" s="1"/>
  <c r="J456" i="107"/>
  <c r="K456" i="107" s="1"/>
  <c r="J455" i="107"/>
  <c r="K455" i="107" s="1"/>
  <c r="J454" i="107"/>
  <c r="K454" i="107" s="1"/>
  <c r="J431" i="107"/>
  <c r="K431" i="107" s="1"/>
  <c r="J429" i="107"/>
  <c r="K429" i="107" s="1"/>
  <c r="J428" i="107"/>
  <c r="K428" i="107" s="1"/>
  <c r="J427" i="107"/>
  <c r="K427" i="107" s="1"/>
  <c r="J426" i="107"/>
  <c r="K426" i="107" s="1"/>
  <c r="J425" i="107"/>
  <c r="K425" i="107" s="1"/>
  <c r="J403" i="107"/>
  <c r="K403" i="107" s="1"/>
  <c r="J402" i="107"/>
  <c r="K402" i="107" s="1"/>
  <c r="J401" i="107"/>
  <c r="K401" i="107" s="1"/>
  <c r="J400" i="107"/>
  <c r="K400" i="107" s="1"/>
  <c r="J399" i="107"/>
  <c r="K399" i="107" s="1"/>
  <c r="J398" i="107"/>
  <c r="K398" i="107" s="1"/>
  <c r="J397" i="107"/>
  <c r="K397" i="107" s="1"/>
  <c r="J374" i="107"/>
  <c r="K374" i="107" s="1"/>
  <c r="J372" i="107"/>
  <c r="K372" i="107" s="1"/>
  <c r="J371" i="107"/>
  <c r="K371" i="107" s="1"/>
  <c r="J370" i="107"/>
  <c r="K370" i="107" s="1"/>
  <c r="J369" i="107"/>
  <c r="K369" i="107" s="1"/>
  <c r="J368" i="107"/>
  <c r="K368" i="107" s="1"/>
  <c r="J345" i="107"/>
  <c r="K345" i="107" s="1"/>
  <c r="J344" i="107"/>
  <c r="K344" i="107" s="1"/>
  <c r="J343" i="107"/>
  <c r="K343" i="107" s="1"/>
  <c r="J342" i="107"/>
  <c r="K342" i="107" s="1"/>
  <c r="J341" i="107"/>
  <c r="K341" i="107" s="1"/>
  <c r="J340" i="107"/>
  <c r="K340" i="107" s="1"/>
  <c r="J339" i="107"/>
  <c r="K339" i="107" s="1"/>
  <c r="J316" i="107"/>
  <c r="K316" i="107" s="1"/>
  <c r="J314" i="107"/>
  <c r="K314" i="107" s="1"/>
  <c r="J313" i="107"/>
  <c r="K313" i="107" s="1"/>
  <c r="J312" i="107"/>
  <c r="K312" i="107" s="1"/>
  <c r="J311" i="107"/>
  <c r="K311" i="107" s="1"/>
  <c r="J310" i="107"/>
  <c r="K310" i="107" s="1"/>
  <c r="J290" i="107"/>
  <c r="J289" i="107"/>
  <c r="J288" i="107"/>
  <c r="J287" i="107"/>
  <c r="J286" i="107"/>
  <c r="J285" i="107"/>
  <c r="J284" i="107"/>
  <c r="J283" i="107"/>
  <c r="J282" i="107"/>
  <c r="J281" i="107"/>
  <c r="J280" i="107"/>
  <c r="J279" i="107"/>
  <c r="J259" i="107"/>
  <c r="J258" i="107"/>
  <c r="J257" i="107"/>
  <c r="J256" i="107"/>
  <c r="J255" i="107"/>
  <c r="J254" i="107"/>
  <c r="J253" i="107"/>
  <c r="J252" i="107"/>
  <c r="J251" i="107"/>
  <c r="J250" i="107"/>
  <c r="J249" i="107"/>
  <c r="J248" i="107"/>
  <c r="J225" i="107"/>
  <c r="J224" i="107"/>
  <c r="J223" i="107"/>
  <c r="J222" i="107"/>
  <c r="J221" i="107"/>
  <c r="J220" i="107"/>
  <c r="J219" i="107"/>
  <c r="J196" i="107"/>
  <c r="J195" i="107"/>
  <c r="J194" i="107"/>
  <c r="J193" i="107"/>
  <c r="J192" i="107"/>
  <c r="J191" i="107"/>
  <c r="J190" i="107"/>
  <c r="J168" i="107"/>
  <c r="J167" i="107"/>
  <c r="J166" i="107"/>
  <c r="J165" i="107"/>
  <c r="J164" i="107"/>
  <c r="J163" i="107"/>
  <c r="J162" i="107"/>
  <c r="J161" i="107"/>
  <c r="J160" i="107"/>
  <c r="J159" i="107"/>
  <c r="J158" i="107"/>
  <c r="J157" i="107"/>
  <c r="J137" i="107"/>
  <c r="J136" i="107"/>
  <c r="J135" i="107"/>
  <c r="J134" i="107"/>
  <c r="J133" i="107"/>
  <c r="J132" i="107"/>
  <c r="J131" i="107"/>
  <c r="J130" i="107"/>
  <c r="J129" i="107"/>
  <c r="J128" i="107"/>
  <c r="J127" i="107"/>
  <c r="J126" i="107"/>
  <c r="J103" i="107"/>
  <c r="J102" i="107"/>
  <c r="J101" i="107"/>
  <c r="J100" i="107"/>
  <c r="J99" i="107"/>
  <c r="J98" i="107"/>
  <c r="J97" i="107"/>
  <c r="J74" i="107"/>
  <c r="J73" i="107"/>
  <c r="J72" i="107"/>
  <c r="J71" i="107"/>
  <c r="J70" i="107"/>
  <c r="J69" i="107"/>
  <c r="J68" i="107"/>
  <c r="J45" i="107"/>
  <c r="J44" i="107"/>
  <c r="J43" i="107"/>
  <c r="J42" i="107"/>
  <c r="J41" i="107"/>
  <c r="J40" i="107"/>
  <c r="J39" i="107"/>
  <c r="J16" i="107"/>
  <c r="J15" i="107"/>
  <c r="J14" i="107"/>
  <c r="J13" i="107"/>
  <c r="J12" i="107"/>
  <c r="J11" i="107"/>
  <c r="J10" i="107"/>
  <c r="F48" i="105"/>
  <c r="J1121" i="115" s="1"/>
  <c r="K1121" i="115" s="1"/>
  <c r="J852" i="115" l="1"/>
  <c r="K852" i="115" s="1"/>
  <c r="J794" i="115"/>
  <c r="K794" i="115" s="1"/>
  <c r="J732" i="115"/>
  <c r="K732" i="115" s="1"/>
  <c r="J670" i="115"/>
  <c r="K670" i="115" s="1"/>
  <c r="J608" i="115"/>
  <c r="K608" i="115" s="1"/>
  <c r="J546" i="115"/>
  <c r="K546" i="115" s="1"/>
  <c r="J488" i="115"/>
  <c r="K488" i="115" s="1"/>
  <c r="J430" i="115"/>
  <c r="K430" i="115" s="1"/>
  <c r="J373" i="115"/>
  <c r="K373" i="115" s="1"/>
  <c r="J315" i="115"/>
  <c r="K315" i="115" s="1"/>
  <c r="J852" i="113"/>
  <c r="K852" i="113" s="1"/>
  <c r="J794" i="113"/>
  <c r="K794" i="113" s="1"/>
  <c r="J732" i="113"/>
  <c r="K732" i="113" s="1"/>
  <c r="J670" i="113"/>
  <c r="K670" i="113" s="1"/>
  <c r="J608" i="113"/>
  <c r="K608" i="113" s="1"/>
  <c r="J546" i="113"/>
  <c r="K546" i="113" s="1"/>
  <c r="J488" i="113"/>
  <c r="K488" i="113" s="1"/>
  <c r="J430" i="113"/>
  <c r="K430" i="113" s="1"/>
  <c r="J373" i="113"/>
  <c r="K373" i="113" s="1"/>
  <c r="J315" i="113"/>
  <c r="K315" i="113" s="1"/>
  <c r="J852" i="111"/>
  <c r="K852" i="111" s="1"/>
  <c r="J794" i="111"/>
  <c r="K794" i="111" s="1"/>
  <c r="J732" i="111"/>
  <c r="K732" i="111" s="1"/>
  <c r="J670" i="111"/>
  <c r="K670" i="111" s="1"/>
  <c r="J608" i="111"/>
  <c r="K608" i="111" s="1"/>
  <c r="J546" i="111"/>
  <c r="K546" i="111" s="1"/>
  <c r="J488" i="111"/>
  <c r="K488" i="111" s="1"/>
  <c r="J430" i="111"/>
  <c r="K430" i="111" s="1"/>
  <c r="J373" i="111"/>
  <c r="K373" i="111" s="1"/>
  <c r="J315" i="111"/>
  <c r="K315" i="111" s="1"/>
  <c r="J852" i="109"/>
  <c r="K852" i="109" s="1"/>
  <c r="J794" i="109"/>
  <c r="K794" i="109" s="1"/>
  <c r="J732" i="109"/>
  <c r="K732" i="109" s="1"/>
  <c r="J670" i="109"/>
  <c r="K670" i="109" s="1"/>
  <c r="J608" i="109"/>
  <c r="K608" i="109" s="1"/>
  <c r="J546" i="109"/>
  <c r="K546" i="109" s="1"/>
  <c r="J488" i="109"/>
  <c r="K488" i="109" s="1"/>
  <c r="J430" i="109"/>
  <c r="K430" i="109" s="1"/>
  <c r="J373" i="109"/>
  <c r="K373" i="109" s="1"/>
  <c r="J315" i="109"/>
  <c r="K315" i="109" s="1"/>
  <c r="J852" i="107"/>
  <c r="K852" i="107" s="1"/>
  <c r="J794" i="107"/>
  <c r="K794" i="107" s="1"/>
  <c r="J732" i="107"/>
  <c r="K732" i="107" s="1"/>
  <c r="J670" i="107"/>
  <c r="K670" i="107" s="1"/>
  <c r="J608" i="107"/>
  <c r="K608" i="107" s="1"/>
  <c r="J546" i="107"/>
  <c r="K546" i="107" s="1"/>
  <c r="J488" i="107"/>
  <c r="K488" i="107" s="1"/>
  <c r="J430" i="107"/>
  <c r="K430" i="107" s="1"/>
  <c r="J373" i="107"/>
  <c r="K373" i="107" s="1"/>
  <c r="J315" i="107"/>
  <c r="K315" i="107" s="1"/>
  <c r="J852" i="114"/>
  <c r="K852" i="114" s="1"/>
  <c r="J794" i="114"/>
  <c r="K794" i="114" s="1"/>
  <c r="J732" i="114"/>
  <c r="K732" i="114" s="1"/>
  <c r="J670" i="114"/>
  <c r="K670" i="114" s="1"/>
  <c r="J608" i="114"/>
  <c r="K608" i="114" s="1"/>
  <c r="J546" i="114"/>
  <c r="K546" i="114" s="1"/>
  <c r="J488" i="114"/>
  <c r="K488" i="114" s="1"/>
  <c r="J430" i="114"/>
  <c r="K430" i="114" s="1"/>
  <c r="J373" i="114"/>
  <c r="K373" i="114" s="1"/>
  <c r="J315" i="114"/>
  <c r="K315" i="114" s="1"/>
  <c r="J852" i="112"/>
  <c r="K852" i="112" s="1"/>
  <c r="J794" i="112"/>
  <c r="K794" i="112" s="1"/>
  <c r="J732" i="112"/>
  <c r="K732" i="112" s="1"/>
  <c r="J670" i="112"/>
  <c r="K670" i="112" s="1"/>
  <c r="J608" i="112"/>
  <c r="K608" i="112" s="1"/>
  <c r="J546" i="112"/>
  <c r="K546" i="112" s="1"/>
  <c r="J488" i="112"/>
  <c r="K488" i="112" s="1"/>
  <c r="J430" i="112"/>
  <c r="K430" i="112" s="1"/>
  <c r="J373" i="112"/>
  <c r="K373" i="112" s="1"/>
  <c r="J315" i="112"/>
  <c r="K315" i="112" s="1"/>
  <c r="J852" i="110"/>
  <c r="K852" i="110" s="1"/>
  <c r="J794" i="110"/>
  <c r="K794" i="110" s="1"/>
  <c r="J732" i="110"/>
  <c r="K732" i="110" s="1"/>
  <c r="J670" i="110"/>
  <c r="K670" i="110" s="1"/>
  <c r="J608" i="110"/>
  <c r="K608" i="110" s="1"/>
  <c r="J546" i="110"/>
  <c r="K546" i="110" s="1"/>
  <c r="J488" i="110"/>
  <c r="K488" i="110" s="1"/>
  <c r="J430" i="110"/>
  <c r="K430" i="110" s="1"/>
  <c r="J373" i="110"/>
  <c r="K373" i="110" s="1"/>
  <c r="J315" i="110"/>
  <c r="K315" i="110" s="1"/>
  <c r="J852" i="108"/>
  <c r="K852" i="108" s="1"/>
  <c r="J794" i="108"/>
  <c r="K794" i="108" s="1"/>
  <c r="J732" i="108"/>
  <c r="K732" i="108" s="1"/>
  <c r="J670" i="108"/>
  <c r="K670" i="108" s="1"/>
  <c r="J608" i="108"/>
  <c r="K608" i="108" s="1"/>
  <c r="J546" i="108"/>
  <c r="K546" i="108" s="1"/>
  <c r="J488" i="108"/>
  <c r="K488" i="108" s="1"/>
  <c r="J430" i="108"/>
  <c r="K430" i="108" s="1"/>
  <c r="J373" i="108"/>
  <c r="K373" i="108" s="1"/>
  <c r="J315" i="108"/>
  <c r="K315" i="108" s="1"/>
  <c r="D45" i="105"/>
  <c r="J1030" i="115"/>
  <c r="K1030" i="115" s="1"/>
  <c r="J914" i="115"/>
  <c r="K914" i="115" s="1"/>
  <c r="J1092" i="114"/>
  <c r="K1092" i="114" s="1"/>
  <c r="J972" i="114"/>
  <c r="K972" i="114" s="1"/>
  <c r="J1030" i="113"/>
  <c r="K1030" i="113" s="1"/>
  <c r="J914" i="113"/>
  <c r="K914" i="113" s="1"/>
  <c r="J1092" i="112"/>
  <c r="K1092" i="112" s="1"/>
  <c r="J972" i="112"/>
  <c r="K972" i="112" s="1"/>
  <c r="J1030" i="111"/>
  <c r="K1030" i="111" s="1"/>
  <c r="J914" i="111"/>
  <c r="K914" i="111" s="1"/>
  <c r="J1092" i="110"/>
  <c r="K1092" i="110" s="1"/>
  <c r="J972" i="110"/>
  <c r="K972" i="110" s="1"/>
  <c r="J1030" i="109"/>
  <c r="K1030" i="109" s="1"/>
  <c r="J914" i="109"/>
  <c r="K914" i="109" s="1"/>
  <c r="J1092" i="108"/>
  <c r="K1092" i="108" s="1"/>
  <c r="J972" i="108"/>
  <c r="K972" i="108" s="1"/>
  <c r="J1030" i="107"/>
  <c r="K1030" i="107" s="1"/>
  <c r="J914" i="107"/>
  <c r="K914" i="107" s="1"/>
  <c r="J1092" i="115"/>
  <c r="K1092" i="115" s="1"/>
  <c r="J972" i="115"/>
  <c r="K972" i="115" s="1"/>
  <c r="J1030" i="114"/>
  <c r="K1030" i="114" s="1"/>
  <c r="J914" i="114"/>
  <c r="K914" i="114" s="1"/>
  <c r="J1092" i="113"/>
  <c r="K1092" i="113" s="1"/>
  <c r="J972" i="113"/>
  <c r="K972" i="113" s="1"/>
  <c r="J1030" i="112"/>
  <c r="K1030" i="112" s="1"/>
  <c r="J914" i="112"/>
  <c r="K914" i="112" s="1"/>
  <c r="J1092" i="111"/>
  <c r="K1092" i="111" s="1"/>
  <c r="J972" i="111"/>
  <c r="K972" i="111" s="1"/>
  <c r="J1030" i="110"/>
  <c r="K1030" i="110" s="1"/>
  <c r="J914" i="110"/>
  <c r="K914" i="110" s="1"/>
  <c r="J1092" i="109"/>
  <c r="K1092" i="109" s="1"/>
  <c r="J972" i="109"/>
  <c r="K972" i="109" s="1"/>
  <c r="J1030" i="108"/>
  <c r="K1030" i="108" s="1"/>
  <c r="J914" i="108"/>
  <c r="K914" i="108" s="1"/>
  <c r="J1092" i="107"/>
  <c r="K1092" i="107" s="1"/>
  <c r="J972" i="107"/>
  <c r="K972" i="107" s="1"/>
  <c r="J941" i="107"/>
  <c r="K941" i="107" s="1"/>
  <c r="J999" i="107"/>
  <c r="K999" i="107" s="1"/>
  <c r="J1059" i="108"/>
  <c r="K1059" i="108" s="1"/>
  <c r="J1121" i="108"/>
  <c r="K1121" i="108" s="1"/>
  <c r="J941" i="109"/>
  <c r="K941" i="109" s="1"/>
  <c r="J999" i="109"/>
  <c r="K999" i="109" s="1"/>
  <c r="J1059" i="110"/>
  <c r="K1059" i="110" s="1"/>
  <c r="J1121" i="110"/>
  <c r="K1121" i="110" s="1"/>
  <c r="J941" i="111"/>
  <c r="K941" i="111" s="1"/>
  <c r="J999" i="111"/>
  <c r="K999" i="111" s="1"/>
  <c r="J1059" i="112"/>
  <c r="K1059" i="112" s="1"/>
  <c r="J1121" i="112"/>
  <c r="K1121" i="112" s="1"/>
  <c r="J941" i="113"/>
  <c r="K941" i="113" s="1"/>
  <c r="J999" i="113"/>
  <c r="K999" i="113" s="1"/>
  <c r="J1059" i="114"/>
  <c r="K1059" i="114" s="1"/>
  <c r="J1121" i="114"/>
  <c r="K1121" i="114" s="1"/>
  <c r="J941" i="115"/>
  <c r="K941" i="115" s="1"/>
  <c r="J999" i="115"/>
  <c r="K999" i="115" s="1"/>
  <c r="J1059" i="107"/>
  <c r="K1059" i="107" s="1"/>
  <c r="J1121" i="107"/>
  <c r="K1121" i="107" s="1"/>
  <c r="J941" i="108"/>
  <c r="K941" i="108" s="1"/>
  <c r="J999" i="108"/>
  <c r="K999" i="108" s="1"/>
  <c r="J1059" i="109"/>
  <c r="K1059" i="109" s="1"/>
  <c r="J1121" i="109"/>
  <c r="K1121" i="109" s="1"/>
  <c r="J941" i="110"/>
  <c r="K941" i="110" s="1"/>
  <c r="J999" i="110"/>
  <c r="K999" i="110" s="1"/>
  <c r="J1059" i="111"/>
  <c r="K1059" i="111" s="1"/>
  <c r="J1121" i="111"/>
  <c r="K1121" i="111" s="1"/>
  <c r="J941" i="112"/>
  <c r="K941" i="112" s="1"/>
  <c r="J999" i="112"/>
  <c r="K999" i="112" s="1"/>
  <c r="J1059" i="113"/>
  <c r="K1059" i="113" s="1"/>
  <c r="J1121" i="113"/>
  <c r="K1121" i="113" s="1"/>
  <c r="J941" i="114"/>
  <c r="K941" i="114" s="1"/>
  <c r="J999" i="114"/>
  <c r="K999" i="114" s="1"/>
  <c r="J1059" i="115"/>
  <c r="K1059" i="115" s="1"/>
  <c r="K127" i="72"/>
  <c r="I123" i="72"/>
  <c r="K114" i="72"/>
  <c r="I110" i="72"/>
  <c r="K101" i="72"/>
  <c r="I97" i="72"/>
  <c r="K88" i="72"/>
  <c r="I84" i="72"/>
  <c r="K75" i="72"/>
  <c r="I71" i="72"/>
  <c r="K62" i="72"/>
  <c r="I58" i="72"/>
  <c r="K49" i="72"/>
  <c r="I45" i="72"/>
  <c r="K36" i="72"/>
  <c r="I32" i="72"/>
  <c r="K23" i="72"/>
  <c r="I19" i="72"/>
  <c r="K10" i="72"/>
  <c r="I6" i="72"/>
  <c r="J2081" i="73" l="1"/>
  <c r="H2083" i="73"/>
  <c r="F2085" i="73"/>
  <c r="M2086" i="73"/>
  <c r="K2088" i="73"/>
  <c r="I2090" i="73"/>
  <c r="G2092" i="73"/>
  <c r="E2094" i="73"/>
  <c r="L2095" i="73"/>
  <c r="J2097" i="73"/>
  <c r="I2100" i="73"/>
  <c r="H2101" i="73"/>
  <c r="G2102" i="73"/>
  <c r="E2104" i="73"/>
  <c r="L2105" i="73"/>
  <c r="J2107" i="73"/>
  <c r="H2110" i="73"/>
  <c r="L2110" i="73"/>
  <c r="G2111" i="73"/>
  <c r="K2111" i="73"/>
  <c r="F2112" i="73"/>
  <c r="J2112" i="73"/>
  <c r="E2113" i="73"/>
  <c r="I2113" i="73"/>
  <c r="M2113" i="73"/>
  <c r="H2114" i="73"/>
  <c r="L2114" i="73"/>
  <c r="G2115" i="73"/>
  <c r="K2115" i="73"/>
  <c r="F2116" i="73"/>
  <c r="J2116" i="73"/>
  <c r="E2117" i="73"/>
  <c r="I2117" i="73"/>
  <c r="M2117" i="73"/>
  <c r="H2118" i="73"/>
  <c r="L2118" i="73"/>
  <c r="G2119" i="73"/>
  <c r="K2119" i="73"/>
  <c r="F2120" i="73"/>
  <c r="E2121" i="73"/>
  <c r="I2121" i="73"/>
  <c r="M2121" i="73"/>
  <c r="L2122" i="73"/>
  <c r="K2123" i="73"/>
  <c r="F2124" i="73"/>
  <c r="J2124" i="73"/>
  <c r="E2125" i="73"/>
  <c r="I2125" i="73"/>
  <c r="M2125" i="73"/>
  <c r="H2126" i="73"/>
  <c r="L2126" i="73"/>
  <c r="G2127" i="73"/>
  <c r="K2127" i="73"/>
  <c r="F2128" i="73"/>
  <c r="E2129" i="73"/>
  <c r="M2129" i="73"/>
  <c r="H2130" i="73"/>
  <c r="L2130" i="73"/>
  <c r="G2131" i="73"/>
  <c r="K2131" i="73"/>
  <c r="J2132" i="73"/>
  <c r="I2133" i="73"/>
  <c r="H2134" i="73"/>
  <c r="G2135" i="73"/>
  <c r="F2136" i="73"/>
  <c r="E2137" i="73"/>
  <c r="M2137" i="73"/>
  <c r="D2131" i="73"/>
  <c r="D2127" i="73"/>
  <c r="D2125" i="73"/>
  <c r="D2123" i="73"/>
  <c r="D2121" i="73"/>
  <c r="D2119" i="73"/>
  <c r="D2117" i="73"/>
  <c r="D2115" i="73"/>
  <c r="D2113" i="73"/>
  <c r="D2111" i="73"/>
  <c r="D2106" i="73"/>
  <c r="D2102" i="73"/>
  <c r="D2098" i="73"/>
  <c r="D2096" i="73"/>
  <c r="D2094" i="73"/>
  <c r="D2092" i="73"/>
  <c r="D2090" i="73"/>
  <c r="D2088" i="73"/>
  <c r="D2086" i="73"/>
  <c r="D2084" i="73"/>
  <c r="D2082" i="73"/>
  <c r="F1541" i="73"/>
  <c r="M1542" i="73"/>
  <c r="K1544" i="73"/>
  <c r="I1546" i="73"/>
  <c r="G1548" i="73"/>
  <c r="L1551" i="73"/>
  <c r="F1554" i="73"/>
  <c r="E1555" i="73"/>
  <c r="M1555" i="73"/>
  <c r="L1556" i="73"/>
  <c r="K1557" i="73"/>
  <c r="H1560" i="73"/>
  <c r="G1561" i="73"/>
  <c r="H1569" i="73"/>
  <c r="G1570" i="73"/>
  <c r="F1571" i="73"/>
  <c r="E1572" i="73"/>
  <c r="M1572" i="73"/>
  <c r="L1573" i="73"/>
  <c r="K1574" i="73"/>
  <c r="J1575" i="73"/>
  <c r="I1576" i="73"/>
  <c r="H1577" i="73"/>
  <c r="G1578" i="73"/>
  <c r="E1580" i="73"/>
  <c r="M1580" i="73"/>
  <c r="J1583" i="73"/>
  <c r="I1584" i="73"/>
  <c r="H1585" i="73"/>
  <c r="G1586" i="73"/>
  <c r="L1589" i="73"/>
  <c r="K1590" i="73"/>
  <c r="L1598" i="73"/>
  <c r="K1599" i="73"/>
  <c r="J1600" i="73"/>
  <c r="I1601" i="73"/>
  <c r="H1602" i="73"/>
  <c r="G1603" i="73"/>
  <c r="F1604" i="73"/>
  <c r="E1605" i="73"/>
  <c r="M1605" i="73"/>
  <c r="L1606" i="73"/>
  <c r="K1607" i="73"/>
  <c r="I1609" i="73"/>
  <c r="F1612" i="73"/>
  <c r="E1613" i="73"/>
  <c r="M1613" i="73"/>
  <c r="L1614" i="73"/>
  <c r="K1615" i="73"/>
  <c r="H1618" i="73"/>
  <c r="M1618" i="73"/>
  <c r="H1619" i="73"/>
  <c r="L1619" i="73"/>
  <c r="E1627" i="73"/>
  <c r="I1627" i="73"/>
  <c r="M1627" i="73"/>
  <c r="H1628" i="73"/>
  <c r="L1628" i="73"/>
  <c r="G1629" i="73"/>
  <c r="K1629" i="73"/>
  <c r="F1630" i="73"/>
  <c r="J1630" i="73"/>
  <c r="E1631" i="73"/>
  <c r="I1631" i="73"/>
  <c r="M1631" i="73"/>
  <c r="H1632" i="73"/>
  <c r="L1632" i="73"/>
  <c r="G1633" i="73"/>
  <c r="K1633" i="73"/>
  <c r="F1634" i="73"/>
  <c r="J1634" i="73"/>
  <c r="E1635" i="73"/>
  <c r="I1635" i="73"/>
  <c r="M1635" i="73"/>
  <c r="H1636" i="73"/>
  <c r="L1636" i="73"/>
  <c r="F1638" i="73"/>
  <c r="J1638" i="73"/>
  <c r="G1641" i="73"/>
  <c r="K1641" i="73"/>
  <c r="F1642" i="73"/>
  <c r="J1642" i="73"/>
  <c r="E1643" i="73"/>
  <c r="I1643" i="73"/>
  <c r="M1643" i="73"/>
  <c r="H1644" i="73"/>
  <c r="L1644" i="73"/>
  <c r="E1647" i="73"/>
  <c r="I1647" i="73"/>
  <c r="M1647" i="73"/>
  <c r="H1648" i="73"/>
  <c r="L1648" i="73"/>
  <c r="E1656" i="73"/>
  <c r="I1656" i="73"/>
  <c r="M1656" i="73"/>
  <c r="H1657" i="73"/>
  <c r="L1657" i="73"/>
  <c r="G1658" i="73"/>
  <c r="K1658" i="73"/>
  <c r="F1659" i="73"/>
  <c r="J1659" i="73"/>
  <c r="E1660" i="73"/>
  <c r="I1660" i="73"/>
  <c r="M1660" i="73"/>
  <c r="H1661" i="73"/>
  <c r="J1661" i="73"/>
  <c r="L1661" i="73"/>
  <c r="E1662" i="73"/>
  <c r="G1662" i="73"/>
  <c r="I1662" i="73"/>
  <c r="K1662" i="73"/>
  <c r="M1662" i="73"/>
  <c r="F1663" i="73"/>
  <c r="H1663" i="73"/>
  <c r="J1663" i="73"/>
  <c r="L1663" i="73"/>
  <c r="E1664" i="73"/>
  <c r="G1664" i="73"/>
  <c r="I1664" i="73"/>
  <c r="K1664" i="73"/>
  <c r="M1664" i="73"/>
  <c r="F1665" i="73"/>
  <c r="H1665" i="73"/>
  <c r="J1665" i="73"/>
  <c r="L1665" i="73"/>
  <c r="F1667" i="73"/>
  <c r="H1667" i="73"/>
  <c r="J1667" i="73"/>
  <c r="L1667" i="73"/>
  <c r="E1670" i="73"/>
  <c r="G1670" i="73"/>
  <c r="I1670" i="73"/>
  <c r="K1670" i="73"/>
  <c r="M1670" i="73"/>
  <c r="F1671" i="73"/>
  <c r="H1671" i="73"/>
  <c r="J1671" i="73"/>
  <c r="L1671" i="73"/>
  <c r="E1672" i="73"/>
  <c r="G1672" i="73"/>
  <c r="I1672" i="73"/>
  <c r="K1672" i="73"/>
  <c r="M1672" i="73"/>
  <c r="F1673" i="73"/>
  <c r="H1673" i="73"/>
  <c r="J1673" i="73"/>
  <c r="L1673" i="73"/>
  <c r="E1676" i="73"/>
  <c r="G1676" i="73"/>
  <c r="I1676" i="73"/>
  <c r="K1676" i="73"/>
  <c r="M1676" i="73"/>
  <c r="F1677" i="73"/>
  <c r="H1677" i="73"/>
  <c r="J1677" i="73"/>
  <c r="L1677" i="73"/>
  <c r="D1677" i="73"/>
  <c r="D1673" i="73"/>
  <c r="D1671" i="73"/>
  <c r="D1667" i="73"/>
  <c r="D1665" i="73"/>
  <c r="D1663" i="73"/>
  <c r="D1661" i="73"/>
  <c r="D1659" i="73"/>
  <c r="D1657" i="73"/>
  <c r="D1648" i="73"/>
  <c r="D1644" i="73"/>
  <c r="D1642" i="73"/>
  <c r="D1638" i="73"/>
  <c r="D1636" i="73"/>
  <c r="D1634" i="73"/>
  <c r="D1632" i="73"/>
  <c r="D1630" i="73"/>
  <c r="D1628" i="73"/>
  <c r="D1619" i="73"/>
  <c r="D1615" i="73"/>
  <c r="D1613" i="73"/>
  <c r="D1609" i="73"/>
  <c r="D1607" i="73"/>
  <c r="D1605" i="73"/>
  <c r="D1603" i="73"/>
  <c r="D1601" i="73"/>
  <c r="D1599" i="73"/>
  <c r="D1590" i="73"/>
  <c r="D1586" i="73"/>
  <c r="D1584" i="73"/>
  <c r="D1580" i="73"/>
  <c r="D1578" i="73"/>
  <c r="D1576" i="73"/>
  <c r="D1574" i="73"/>
  <c r="D1572" i="73"/>
  <c r="D1570" i="73"/>
  <c r="D1561" i="73"/>
  <c r="D1557" i="73"/>
  <c r="D1555" i="73"/>
  <c r="D1551" i="73"/>
  <c r="D1549" i="73"/>
  <c r="D1547" i="73"/>
  <c r="D1545" i="73"/>
  <c r="D1543" i="73"/>
  <c r="D1541" i="73"/>
  <c r="F1666" i="73"/>
  <c r="E1667" i="73"/>
  <c r="F1668" i="73"/>
  <c r="F1670" i="73"/>
  <c r="F1674" i="73"/>
  <c r="F1676" i="73"/>
  <c r="F1678" i="73"/>
  <c r="F1649" i="73" l="1"/>
  <c r="H1649" i="73"/>
  <c r="J1649" i="73"/>
  <c r="L1649" i="73"/>
  <c r="E1650" i="73"/>
  <c r="G1650" i="73"/>
  <c r="I1650" i="73"/>
  <c r="K1650" i="73"/>
  <c r="M1650" i="73"/>
  <c r="F1651" i="73"/>
  <c r="H1651" i="73"/>
  <c r="J1651" i="73"/>
  <c r="L1651" i="73"/>
  <c r="E1652" i="73"/>
  <c r="G1652" i="73"/>
  <c r="I1652" i="73"/>
  <c r="K1652" i="73"/>
  <c r="M1652" i="73"/>
  <c r="F1653" i="73"/>
  <c r="H1653" i="73"/>
  <c r="J1653" i="73"/>
  <c r="L1653" i="73"/>
  <c r="E1654" i="73"/>
  <c r="G1654" i="73"/>
  <c r="I1654" i="73"/>
  <c r="K1654" i="73"/>
  <c r="M1654" i="73"/>
  <c r="F1645" i="73"/>
  <c r="H1645" i="73"/>
  <c r="J1645" i="73"/>
  <c r="L1645" i="73"/>
  <c r="E1646" i="73"/>
  <c r="G1646" i="73"/>
  <c r="I1646" i="73"/>
  <c r="K1646" i="73"/>
  <c r="M1646" i="73"/>
  <c r="F1639" i="73"/>
  <c r="H1639" i="73"/>
  <c r="J1639" i="73"/>
  <c r="L1639" i="73"/>
  <c r="E1640" i="73"/>
  <c r="G1640" i="73"/>
  <c r="I1640" i="73"/>
  <c r="K1640" i="73"/>
  <c r="M1640" i="73"/>
  <c r="F1637" i="73"/>
  <c r="H1637" i="73"/>
  <c r="J1637" i="73"/>
  <c r="L1637" i="73"/>
  <c r="F1620" i="73"/>
  <c r="H1620" i="73"/>
  <c r="J1620" i="73"/>
  <c r="L1620" i="73"/>
  <c r="E1621" i="73"/>
  <c r="G1621" i="73"/>
  <c r="I1621" i="73"/>
  <c r="K1621" i="73"/>
  <c r="M1621" i="73"/>
  <c r="F1622" i="73"/>
  <c r="H1622" i="73"/>
  <c r="J1622" i="73"/>
  <c r="L1622" i="73"/>
  <c r="E1623" i="73"/>
  <c r="G1623" i="73"/>
  <c r="I1623" i="73"/>
  <c r="K1623" i="73"/>
  <c r="M1623" i="73"/>
  <c r="F1624" i="73"/>
  <c r="H1624" i="73"/>
  <c r="J1624" i="73"/>
  <c r="L1624" i="73"/>
  <c r="E1625" i="73"/>
  <c r="G1625" i="73"/>
  <c r="I1625" i="73"/>
  <c r="K1625" i="73"/>
  <c r="M1625" i="73"/>
  <c r="E1616" i="73"/>
  <c r="G1616" i="73"/>
  <c r="I1616" i="73"/>
  <c r="K1616" i="73"/>
  <c r="M1616" i="73"/>
  <c r="F1617" i="73"/>
  <c r="H1617" i="73"/>
  <c r="J1617" i="73"/>
  <c r="L1617" i="73"/>
  <c r="H1616" i="73"/>
  <c r="L1616" i="73"/>
  <c r="G1617" i="73"/>
  <c r="K1617" i="73"/>
  <c r="E1610" i="73"/>
  <c r="G1610" i="73"/>
  <c r="I1610" i="73"/>
  <c r="K1610" i="73"/>
  <c r="M1610" i="73"/>
  <c r="F1611" i="73"/>
  <c r="H1611" i="73"/>
  <c r="J1611" i="73"/>
  <c r="L1611" i="73"/>
  <c r="F1610" i="73"/>
  <c r="J1610" i="73"/>
  <c r="E1611" i="73"/>
  <c r="I1611" i="73"/>
  <c r="M1611" i="73"/>
  <c r="E1608" i="73"/>
  <c r="G1608" i="73"/>
  <c r="I1608" i="73"/>
  <c r="K1608" i="73"/>
  <c r="M1608" i="73"/>
  <c r="H1608" i="73"/>
  <c r="L1608" i="73"/>
  <c r="E1591" i="73"/>
  <c r="G1591" i="73"/>
  <c r="I1591" i="73"/>
  <c r="K1591" i="73"/>
  <c r="M1591" i="73"/>
  <c r="F1592" i="73"/>
  <c r="H1592" i="73"/>
  <c r="J1592" i="73"/>
  <c r="L1592" i="73"/>
  <c r="E1593" i="73"/>
  <c r="G1593" i="73"/>
  <c r="I1593" i="73"/>
  <c r="K1593" i="73"/>
  <c r="M1593" i="73"/>
  <c r="F1594" i="73"/>
  <c r="H1594" i="73"/>
  <c r="J1594" i="73"/>
  <c r="L1594" i="73"/>
  <c r="E1595" i="73"/>
  <c r="G1595" i="73"/>
  <c r="I1595" i="73"/>
  <c r="K1595" i="73"/>
  <c r="M1595" i="73"/>
  <c r="F1596" i="73"/>
  <c r="H1596" i="73"/>
  <c r="J1596" i="73"/>
  <c r="L1596" i="73"/>
  <c r="H1591" i="73"/>
  <c r="L1591" i="73"/>
  <c r="G1592" i="73"/>
  <c r="K1592" i="73"/>
  <c r="F1593" i="73"/>
  <c r="J1593" i="73"/>
  <c r="E1594" i="73"/>
  <c r="I1594" i="73"/>
  <c r="M1594" i="73"/>
  <c r="H1595" i="73"/>
  <c r="L1595" i="73"/>
  <c r="G1596" i="73"/>
  <c r="K1596" i="73"/>
  <c r="E1587" i="73"/>
  <c r="G1587" i="73"/>
  <c r="I1587" i="73"/>
  <c r="K1587" i="73"/>
  <c r="M1587" i="73"/>
  <c r="F1588" i="73"/>
  <c r="H1588" i="73"/>
  <c r="J1588" i="73"/>
  <c r="L1588" i="73"/>
  <c r="H1587" i="73"/>
  <c r="L1587" i="73"/>
  <c r="G1588" i="73"/>
  <c r="K1588" i="73"/>
  <c r="E1581" i="73"/>
  <c r="G1581" i="73"/>
  <c r="I1581" i="73"/>
  <c r="K1581" i="73"/>
  <c r="M1581" i="73"/>
  <c r="F1582" i="73"/>
  <c r="H1582" i="73"/>
  <c r="J1582" i="73"/>
  <c r="L1582" i="73"/>
  <c r="F1581" i="73"/>
  <c r="J1581" i="73"/>
  <c r="E1582" i="73"/>
  <c r="I1582" i="73"/>
  <c r="M1582" i="73"/>
  <c r="E1579" i="73"/>
  <c r="G1579" i="73"/>
  <c r="I1579" i="73"/>
  <c r="K1579" i="73"/>
  <c r="M1579" i="73"/>
  <c r="H1579" i="73"/>
  <c r="L1579" i="73"/>
  <c r="E1562" i="73"/>
  <c r="G1562" i="73"/>
  <c r="I1562" i="73"/>
  <c r="K1562" i="73"/>
  <c r="M1562" i="73"/>
  <c r="F1563" i="73"/>
  <c r="H1563" i="73"/>
  <c r="J1563" i="73"/>
  <c r="L1563" i="73"/>
  <c r="E1564" i="73"/>
  <c r="G1564" i="73"/>
  <c r="I1564" i="73"/>
  <c r="K1564" i="73"/>
  <c r="M1564" i="73"/>
  <c r="F1565" i="73"/>
  <c r="H1565" i="73"/>
  <c r="J1565" i="73"/>
  <c r="L1565" i="73"/>
  <c r="E1566" i="73"/>
  <c r="G1566" i="73"/>
  <c r="I1566" i="73"/>
  <c r="K1566" i="73"/>
  <c r="M1566" i="73"/>
  <c r="F1567" i="73"/>
  <c r="H1567" i="73"/>
  <c r="J1567" i="73"/>
  <c r="L1567" i="73"/>
  <c r="H1562" i="73"/>
  <c r="L1562" i="73"/>
  <c r="G1563" i="73"/>
  <c r="K1563" i="73"/>
  <c r="F1564" i="73"/>
  <c r="J1564" i="73"/>
  <c r="E1565" i="73"/>
  <c r="I1565" i="73"/>
  <c r="M1565" i="73"/>
  <c r="H1566" i="73"/>
  <c r="L1566" i="73"/>
  <c r="G1567" i="73"/>
  <c r="K1567" i="73"/>
  <c r="E1558" i="73"/>
  <c r="G1558" i="73"/>
  <c r="I1558" i="73"/>
  <c r="K1558" i="73"/>
  <c r="M1558" i="73"/>
  <c r="F1559" i="73"/>
  <c r="H1559" i="73"/>
  <c r="J1559" i="73"/>
  <c r="L1559" i="73"/>
  <c r="H1558" i="73"/>
  <c r="L1558" i="73"/>
  <c r="G1559" i="73"/>
  <c r="K1559" i="73"/>
  <c r="F1552" i="73"/>
  <c r="H1552" i="73"/>
  <c r="J1552" i="73"/>
  <c r="L1552" i="73"/>
  <c r="E1552" i="73"/>
  <c r="I1552" i="73"/>
  <c r="M1552" i="73"/>
  <c r="F1553" i="73"/>
  <c r="H1553" i="73"/>
  <c r="J1553" i="73"/>
  <c r="L1553" i="73"/>
  <c r="G1552" i="73"/>
  <c r="E1553" i="73"/>
  <c r="I1553" i="73"/>
  <c r="M1553" i="73"/>
  <c r="F1550" i="73"/>
  <c r="H1550" i="73"/>
  <c r="J1550" i="73"/>
  <c r="L1550" i="73"/>
  <c r="G1550" i="73"/>
  <c r="K1550" i="73"/>
  <c r="I1550" i="73"/>
  <c r="D1553" i="73"/>
  <c r="D1559" i="73"/>
  <c r="D1563" i="73"/>
  <c r="D1565" i="73"/>
  <c r="D1567" i="73"/>
  <c r="D1582" i="73"/>
  <c r="D1588" i="73"/>
  <c r="D1592" i="73"/>
  <c r="D1594" i="73"/>
  <c r="D1596" i="73"/>
  <c r="D1611" i="73"/>
  <c r="D1617" i="73"/>
  <c r="D1621" i="73"/>
  <c r="D1623" i="73"/>
  <c r="D1625" i="73"/>
  <c r="D1640" i="73"/>
  <c r="D1646" i="73"/>
  <c r="D1650" i="73"/>
  <c r="D1652" i="73"/>
  <c r="D1654" i="73"/>
  <c r="D1669" i="73"/>
  <c r="D1675" i="73"/>
  <c r="D1679" i="73"/>
  <c r="D1681" i="73"/>
  <c r="D1683" i="73"/>
  <c r="L1683" i="73"/>
  <c r="J1683" i="73"/>
  <c r="H1683" i="73"/>
  <c r="F1683" i="73"/>
  <c r="M1682" i="73"/>
  <c r="K1682" i="73"/>
  <c r="I1682" i="73"/>
  <c r="G1682" i="73"/>
  <c r="E1682" i="73"/>
  <c r="L1681" i="73"/>
  <c r="J1681" i="73"/>
  <c r="H1681" i="73"/>
  <c r="F1681" i="73"/>
  <c r="M1680" i="73"/>
  <c r="K1680" i="73"/>
  <c r="I1680" i="73"/>
  <c r="G1680" i="73"/>
  <c r="E1680" i="73"/>
  <c r="L1679" i="73"/>
  <c r="J1679" i="73"/>
  <c r="H1679" i="73"/>
  <c r="F1679" i="73"/>
  <c r="M1678" i="73"/>
  <c r="K1678" i="73"/>
  <c r="I1678" i="73"/>
  <c r="G1678" i="73"/>
  <c r="E1678" i="73"/>
  <c r="L1675" i="73"/>
  <c r="J1675" i="73"/>
  <c r="H1675" i="73"/>
  <c r="F1675" i="73"/>
  <c r="M1674" i="73"/>
  <c r="K1674" i="73"/>
  <c r="I1674" i="73"/>
  <c r="G1674" i="73"/>
  <c r="E1674" i="73"/>
  <c r="L1669" i="73"/>
  <c r="J1669" i="73"/>
  <c r="H1669" i="73"/>
  <c r="F1669" i="73"/>
  <c r="M1668" i="73"/>
  <c r="K1668" i="73"/>
  <c r="I1668" i="73"/>
  <c r="G1668" i="73"/>
  <c r="E1668" i="73"/>
  <c r="M1666" i="73"/>
  <c r="K1666" i="73"/>
  <c r="I1666" i="73"/>
  <c r="G1666" i="73"/>
  <c r="E1666" i="73"/>
  <c r="J1654" i="73"/>
  <c r="F1654" i="73"/>
  <c r="K1653" i="73"/>
  <c r="G1653" i="73"/>
  <c r="L1652" i="73"/>
  <c r="H1652" i="73"/>
  <c r="M1651" i="73"/>
  <c r="I1651" i="73"/>
  <c r="E1651" i="73"/>
  <c r="J1650" i="73"/>
  <c r="F1650" i="73"/>
  <c r="K1649" i="73"/>
  <c r="G1649" i="73"/>
  <c r="J1646" i="73"/>
  <c r="F1646" i="73"/>
  <c r="K1645" i="73"/>
  <c r="G1645" i="73"/>
  <c r="L1640" i="73"/>
  <c r="H1640" i="73"/>
  <c r="M1639" i="73"/>
  <c r="I1639" i="73"/>
  <c r="E1639" i="73"/>
  <c r="K1637" i="73"/>
  <c r="G1637" i="73"/>
  <c r="J1625" i="73"/>
  <c r="F1625" i="73"/>
  <c r="K1624" i="73"/>
  <c r="G1624" i="73"/>
  <c r="L1623" i="73"/>
  <c r="H1623" i="73"/>
  <c r="M1622" i="73"/>
  <c r="I1622" i="73"/>
  <c r="E1622" i="73"/>
  <c r="J1621" i="73"/>
  <c r="F1621" i="73"/>
  <c r="K1620" i="73"/>
  <c r="G1620" i="73"/>
  <c r="I1617" i="73"/>
  <c r="J1616" i="73"/>
  <c r="G1611" i="73"/>
  <c r="H1610" i="73"/>
  <c r="J1608" i="73"/>
  <c r="M1596" i="73"/>
  <c r="E1596" i="73"/>
  <c r="F1595" i="73"/>
  <c r="G1594" i="73"/>
  <c r="H1593" i="73"/>
  <c r="I1592" i="73"/>
  <c r="J1591" i="73"/>
  <c r="M1588" i="73"/>
  <c r="E1588" i="73"/>
  <c r="F1587" i="73"/>
  <c r="K1582" i="73"/>
  <c r="L1581" i="73"/>
  <c r="F1579" i="73"/>
  <c r="I1567" i="73"/>
  <c r="J1566" i="73"/>
  <c r="K1565" i="73"/>
  <c r="L1564" i="73"/>
  <c r="M1563" i="73"/>
  <c r="E1563" i="73"/>
  <c r="F1562" i="73"/>
  <c r="I1559" i="73"/>
  <c r="J1558" i="73"/>
  <c r="G1553" i="73"/>
  <c r="E1550" i="73"/>
  <c r="F1540" i="73"/>
  <c r="H1540" i="73"/>
  <c r="J1540" i="73"/>
  <c r="L1540" i="73"/>
  <c r="E1541" i="73"/>
  <c r="G1541" i="73"/>
  <c r="I1541" i="73"/>
  <c r="K1541" i="73"/>
  <c r="M1541" i="73"/>
  <c r="F1542" i="73"/>
  <c r="H1542" i="73"/>
  <c r="J1542" i="73"/>
  <c r="L1542" i="73"/>
  <c r="E1543" i="73"/>
  <c r="G1543" i="73"/>
  <c r="I1543" i="73"/>
  <c r="K1543" i="73"/>
  <c r="M1543" i="73"/>
  <c r="F1544" i="73"/>
  <c r="H1544" i="73"/>
  <c r="J1544" i="73"/>
  <c r="L1544" i="73"/>
  <c r="E1545" i="73"/>
  <c r="G1545" i="73"/>
  <c r="I1545" i="73"/>
  <c r="K1545" i="73"/>
  <c r="M1545" i="73"/>
  <c r="F1546" i="73"/>
  <c r="H1546" i="73"/>
  <c r="J1546" i="73"/>
  <c r="L1546" i="73"/>
  <c r="E1547" i="73"/>
  <c r="G1547" i="73"/>
  <c r="I1547" i="73"/>
  <c r="K1547" i="73"/>
  <c r="M1547" i="73"/>
  <c r="F1548" i="73"/>
  <c r="H1548" i="73"/>
  <c r="J1548" i="73"/>
  <c r="L1548" i="73"/>
  <c r="E1549" i="73"/>
  <c r="G1549" i="73"/>
  <c r="I1549" i="73"/>
  <c r="K1549" i="73"/>
  <c r="M1549" i="73"/>
  <c r="E1540" i="73"/>
  <c r="I1540" i="73"/>
  <c r="M1540" i="73"/>
  <c r="H1541" i="73"/>
  <c r="L1541" i="73"/>
  <c r="G1542" i="73"/>
  <c r="K1542" i="73"/>
  <c r="F1543" i="73"/>
  <c r="J1543" i="73"/>
  <c r="E1544" i="73"/>
  <c r="I1544" i="73"/>
  <c r="M1544" i="73"/>
  <c r="H1545" i="73"/>
  <c r="L1545" i="73"/>
  <c r="G1546" i="73"/>
  <c r="K1546" i="73"/>
  <c r="F1547" i="73"/>
  <c r="J1547" i="73"/>
  <c r="E1548" i="73"/>
  <c r="I1548" i="73"/>
  <c r="M1548" i="73"/>
  <c r="H1549" i="73"/>
  <c r="L1549" i="73"/>
  <c r="K1540" i="73"/>
  <c r="J1541" i="73"/>
  <c r="I1542" i="73"/>
  <c r="H1543" i="73"/>
  <c r="G1544" i="73"/>
  <c r="F1545" i="73"/>
  <c r="E1546" i="73"/>
  <c r="M1546" i="73"/>
  <c r="L1547" i="73"/>
  <c r="K1548" i="73"/>
  <c r="J1549" i="73"/>
  <c r="F1656" i="73"/>
  <c r="H1656" i="73"/>
  <c r="J1656" i="73"/>
  <c r="L1656" i="73"/>
  <c r="E1657" i="73"/>
  <c r="G1657" i="73"/>
  <c r="I1657" i="73"/>
  <c r="K1657" i="73"/>
  <c r="M1657" i="73"/>
  <c r="F1658" i="73"/>
  <c r="H1658" i="73"/>
  <c r="J1658" i="73"/>
  <c r="L1658" i="73"/>
  <c r="E1659" i="73"/>
  <c r="G1659" i="73"/>
  <c r="I1659" i="73"/>
  <c r="K1659" i="73"/>
  <c r="M1659" i="73"/>
  <c r="F1660" i="73"/>
  <c r="H1660" i="73"/>
  <c r="J1660" i="73"/>
  <c r="L1660" i="73"/>
  <c r="E1661" i="73"/>
  <c r="G1661" i="73"/>
  <c r="F1647" i="73"/>
  <c r="H1647" i="73"/>
  <c r="J1647" i="73"/>
  <c r="L1647" i="73"/>
  <c r="E1648" i="73"/>
  <c r="G1648" i="73"/>
  <c r="I1648" i="73"/>
  <c r="K1648" i="73"/>
  <c r="M1648" i="73"/>
  <c r="F1641" i="73"/>
  <c r="H1641" i="73"/>
  <c r="J1641" i="73"/>
  <c r="L1641" i="73"/>
  <c r="E1642" i="73"/>
  <c r="G1642" i="73"/>
  <c r="I1642" i="73"/>
  <c r="K1642" i="73"/>
  <c r="M1642" i="73"/>
  <c r="F1643" i="73"/>
  <c r="H1643" i="73"/>
  <c r="J1643" i="73"/>
  <c r="L1643" i="73"/>
  <c r="E1644" i="73"/>
  <c r="G1644" i="73"/>
  <c r="I1644" i="73"/>
  <c r="K1644" i="73"/>
  <c r="M1644" i="73"/>
  <c r="E1638" i="73"/>
  <c r="G1638" i="73"/>
  <c r="I1638" i="73"/>
  <c r="K1638" i="73"/>
  <c r="M1638" i="73"/>
  <c r="F1627" i="73"/>
  <c r="H1627" i="73"/>
  <c r="J1627" i="73"/>
  <c r="L1627" i="73"/>
  <c r="E1628" i="73"/>
  <c r="G1628" i="73"/>
  <c r="I1628" i="73"/>
  <c r="K1628" i="73"/>
  <c r="M1628" i="73"/>
  <c r="F1629" i="73"/>
  <c r="H1629" i="73"/>
  <c r="J1629" i="73"/>
  <c r="L1629" i="73"/>
  <c r="E1630" i="73"/>
  <c r="G1630" i="73"/>
  <c r="I1630" i="73"/>
  <c r="K1630" i="73"/>
  <c r="M1630" i="73"/>
  <c r="F1631" i="73"/>
  <c r="H1631" i="73"/>
  <c r="J1631" i="73"/>
  <c r="L1631" i="73"/>
  <c r="E1632" i="73"/>
  <c r="G1632" i="73"/>
  <c r="I1632" i="73"/>
  <c r="K1632" i="73"/>
  <c r="M1632" i="73"/>
  <c r="F1633" i="73"/>
  <c r="H1633" i="73"/>
  <c r="J1633" i="73"/>
  <c r="L1633" i="73"/>
  <c r="E1634" i="73"/>
  <c r="G1634" i="73"/>
  <c r="I1634" i="73"/>
  <c r="K1634" i="73"/>
  <c r="M1634" i="73"/>
  <c r="F1635" i="73"/>
  <c r="H1635" i="73"/>
  <c r="J1635" i="73"/>
  <c r="L1635" i="73"/>
  <c r="E1636" i="73"/>
  <c r="G1636" i="73"/>
  <c r="I1636" i="73"/>
  <c r="K1636" i="73"/>
  <c r="M1636" i="73"/>
  <c r="E1618" i="73"/>
  <c r="G1618" i="73"/>
  <c r="I1618" i="73"/>
  <c r="F1618" i="73"/>
  <c r="J1618" i="73"/>
  <c r="L1618" i="73"/>
  <c r="E1619" i="73"/>
  <c r="G1619" i="73"/>
  <c r="I1619" i="73"/>
  <c r="K1619" i="73"/>
  <c r="M1619" i="73"/>
  <c r="E1612" i="73"/>
  <c r="G1612" i="73"/>
  <c r="I1612" i="73"/>
  <c r="K1612" i="73"/>
  <c r="M1612" i="73"/>
  <c r="F1613" i="73"/>
  <c r="H1613" i="73"/>
  <c r="J1613" i="73"/>
  <c r="L1613" i="73"/>
  <c r="E1614" i="73"/>
  <c r="G1614" i="73"/>
  <c r="I1614" i="73"/>
  <c r="K1614" i="73"/>
  <c r="M1614" i="73"/>
  <c r="F1615" i="73"/>
  <c r="H1615" i="73"/>
  <c r="J1615" i="73"/>
  <c r="L1615" i="73"/>
  <c r="H1612" i="73"/>
  <c r="L1612" i="73"/>
  <c r="G1613" i="73"/>
  <c r="K1613" i="73"/>
  <c r="F1614" i="73"/>
  <c r="J1614" i="73"/>
  <c r="E1615" i="73"/>
  <c r="I1615" i="73"/>
  <c r="M1615" i="73"/>
  <c r="F1609" i="73"/>
  <c r="H1609" i="73"/>
  <c r="J1609" i="73"/>
  <c r="L1609" i="73"/>
  <c r="G1609" i="73"/>
  <c r="K1609" i="73"/>
  <c r="E1598" i="73"/>
  <c r="G1598" i="73"/>
  <c r="I1598" i="73"/>
  <c r="K1598" i="73"/>
  <c r="M1598" i="73"/>
  <c r="F1599" i="73"/>
  <c r="H1599" i="73"/>
  <c r="J1599" i="73"/>
  <c r="L1599" i="73"/>
  <c r="E1600" i="73"/>
  <c r="G1600" i="73"/>
  <c r="I1600" i="73"/>
  <c r="K1600" i="73"/>
  <c r="M1600" i="73"/>
  <c r="F1601" i="73"/>
  <c r="H1601" i="73"/>
  <c r="J1601" i="73"/>
  <c r="L1601" i="73"/>
  <c r="E1602" i="73"/>
  <c r="G1602" i="73"/>
  <c r="I1602" i="73"/>
  <c r="K1602" i="73"/>
  <c r="M1602" i="73"/>
  <c r="F1603" i="73"/>
  <c r="H1603" i="73"/>
  <c r="J1603" i="73"/>
  <c r="L1603" i="73"/>
  <c r="E1604" i="73"/>
  <c r="G1604" i="73"/>
  <c r="I1604" i="73"/>
  <c r="K1604" i="73"/>
  <c r="M1604" i="73"/>
  <c r="F1605" i="73"/>
  <c r="H1605" i="73"/>
  <c r="J1605" i="73"/>
  <c r="L1605" i="73"/>
  <c r="E1606" i="73"/>
  <c r="G1606" i="73"/>
  <c r="I1606" i="73"/>
  <c r="K1606" i="73"/>
  <c r="M1606" i="73"/>
  <c r="F1607" i="73"/>
  <c r="H1607" i="73"/>
  <c r="J1607" i="73"/>
  <c r="L1607" i="73"/>
  <c r="F1598" i="73"/>
  <c r="J1598" i="73"/>
  <c r="E1599" i="73"/>
  <c r="I1599" i="73"/>
  <c r="M1599" i="73"/>
  <c r="H1600" i="73"/>
  <c r="L1600" i="73"/>
  <c r="G1601" i="73"/>
  <c r="K1601" i="73"/>
  <c r="F1602" i="73"/>
  <c r="J1602" i="73"/>
  <c r="E1603" i="73"/>
  <c r="I1603" i="73"/>
  <c r="M1603" i="73"/>
  <c r="H1604" i="73"/>
  <c r="L1604" i="73"/>
  <c r="G1605" i="73"/>
  <c r="K1605" i="73"/>
  <c r="F1606" i="73"/>
  <c r="J1606" i="73"/>
  <c r="E1607" i="73"/>
  <c r="I1607" i="73"/>
  <c r="M1607" i="73"/>
  <c r="E1589" i="73"/>
  <c r="G1589" i="73"/>
  <c r="I1589" i="73"/>
  <c r="K1589" i="73"/>
  <c r="M1589" i="73"/>
  <c r="F1590" i="73"/>
  <c r="H1590" i="73"/>
  <c r="J1590" i="73"/>
  <c r="L1590" i="73"/>
  <c r="F1589" i="73"/>
  <c r="J1589" i="73"/>
  <c r="E1590" i="73"/>
  <c r="I1590" i="73"/>
  <c r="M1590" i="73"/>
  <c r="E1583" i="73"/>
  <c r="G1583" i="73"/>
  <c r="I1583" i="73"/>
  <c r="K1583" i="73"/>
  <c r="M1583" i="73"/>
  <c r="F1584" i="73"/>
  <c r="H1584" i="73"/>
  <c r="J1584" i="73"/>
  <c r="L1584" i="73"/>
  <c r="E1585" i="73"/>
  <c r="G1585" i="73"/>
  <c r="I1585" i="73"/>
  <c r="K1585" i="73"/>
  <c r="M1585" i="73"/>
  <c r="F1586" i="73"/>
  <c r="H1586" i="73"/>
  <c r="J1586" i="73"/>
  <c r="L1586" i="73"/>
  <c r="H1583" i="73"/>
  <c r="L1583" i="73"/>
  <c r="G1584" i="73"/>
  <c r="K1584" i="73"/>
  <c r="F1585" i="73"/>
  <c r="J1585" i="73"/>
  <c r="E1586" i="73"/>
  <c r="I1586" i="73"/>
  <c r="M1586" i="73"/>
  <c r="F1580" i="73"/>
  <c r="H1580" i="73"/>
  <c r="J1580" i="73"/>
  <c r="L1580" i="73"/>
  <c r="G1580" i="73"/>
  <c r="K1580" i="73"/>
  <c r="E1569" i="73"/>
  <c r="G1569" i="73"/>
  <c r="I1569" i="73"/>
  <c r="K1569" i="73"/>
  <c r="M1569" i="73"/>
  <c r="F1570" i="73"/>
  <c r="H1570" i="73"/>
  <c r="J1570" i="73"/>
  <c r="L1570" i="73"/>
  <c r="E1571" i="73"/>
  <c r="G1571" i="73"/>
  <c r="I1571" i="73"/>
  <c r="K1571" i="73"/>
  <c r="M1571" i="73"/>
  <c r="F1572" i="73"/>
  <c r="H1572" i="73"/>
  <c r="J1572" i="73"/>
  <c r="L1572" i="73"/>
  <c r="E1573" i="73"/>
  <c r="G1573" i="73"/>
  <c r="I1573" i="73"/>
  <c r="K1573" i="73"/>
  <c r="M1573" i="73"/>
  <c r="F1574" i="73"/>
  <c r="H1574" i="73"/>
  <c r="J1574" i="73"/>
  <c r="L1574" i="73"/>
  <c r="E1575" i="73"/>
  <c r="G1575" i="73"/>
  <c r="I1575" i="73"/>
  <c r="K1575" i="73"/>
  <c r="M1575" i="73"/>
  <c r="F1576" i="73"/>
  <c r="H1576" i="73"/>
  <c r="J1576" i="73"/>
  <c r="L1576" i="73"/>
  <c r="E1577" i="73"/>
  <c r="G1577" i="73"/>
  <c r="I1577" i="73"/>
  <c r="K1577" i="73"/>
  <c r="M1577" i="73"/>
  <c r="F1578" i="73"/>
  <c r="H1578" i="73"/>
  <c r="J1578" i="73"/>
  <c r="L1578" i="73"/>
  <c r="F1569" i="73"/>
  <c r="J1569" i="73"/>
  <c r="E1570" i="73"/>
  <c r="I1570" i="73"/>
  <c r="M1570" i="73"/>
  <c r="H1571" i="73"/>
  <c r="L1571" i="73"/>
  <c r="G1572" i="73"/>
  <c r="K1572" i="73"/>
  <c r="F1573" i="73"/>
  <c r="J1573" i="73"/>
  <c r="E1574" i="73"/>
  <c r="I1574" i="73"/>
  <c r="M1574" i="73"/>
  <c r="H1575" i="73"/>
  <c r="L1575" i="73"/>
  <c r="G1576" i="73"/>
  <c r="K1576" i="73"/>
  <c r="F1577" i="73"/>
  <c r="J1577" i="73"/>
  <c r="E1578" i="73"/>
  <c r="I1578" i="73"/>
  <c r="M1578" i="73"/>
  <c r="E1560" i="73"/>
  <c r="G1560" i="73"/>
  <c r="I1560" i="73"/>
  <c r="K1560" i="73"/>
  <c r="M1560" i="73"/>
  <c r="F1561" i="73"/>
  <c r="H1561" i="73"/>
  <c r="J1561" i="73"/>
  <c r="L1561" i="73"/>
  <c r="F1560" i="73"/>
  <c r="J1560" i="73"/>
  <c r="E1561" i="73"/>
  <c r="I1561" i="73"/>
  <c r="M1561" i="73"/>
  <c r="E1554" i="73"/>
  <c r="G1554" i="73"/>
  <c r="I1554" i="73"/>
  <c r="K1554" i="73"/>
  <c r="M1554" i="73"/>
  <c r="F1555" i="73"/>
  <c r="H1555" i="73"/>
  <c r="J1555" i="73"/>
  <c r="L1555" i="73"/>
  <c r="E1556" i="73"/>
  <c r="G1556" i="73"/>
  <c r="I1556" i="73"/>
  <c r="K1556" i="73"/>
  <c r="M1556" i="73"/>
  <c r="F1557" i="73"/>
  <c r="H1557" i="73"/>
  <c r="J1557" i="73"/>
  <c r="L1557" i="73"/>
  <c r="H1554" i="73"/>
  <c r="L1554" i="73"/>
  <c r="G1555" i="73"/>
  <c r="K1555" i="73"/>
  <c r="F1556" i="73"/>
  <c r="J1556" i="73"/>
  <c r="E1557" i="73"/>
  <c r="I1557" i="73"/>
  <c r="M1557" i="73"/>
  <c r="E1551" i="73"/>
  <c r="G1551" i="73"/>
  <c r="I1551" i="73"/>
  <c r="K1551" i="73"/>
  <c r="M1551" i="73"/>
  <c r="F1551" i="73"/>
  <c r="J1551" i="73"/>
  <c r="H1551" i="73"/>
  <c r="D1540" i="73"/>
  <c r="D1542" i="73"/>
  <c r="D1544" i="73"/>
  <c r="D1546" i="73"/>
  <c r="D1548" i="73"/>
  <c r="D1550" i="73"/>
  <c r="D1552" i="73"/>
  <c r="D1554" i="73"/>
  <c r="D1556" i="73"/>
  <c r="D1558" i="73"/>
  <c r="D1560" i="73"/>
  <c r="D1562" i="73"/>
  <c r="D1564" i="73"/>
  <c r="D1566" i="73"/>
  <c r="D1569" i="73"/>
  <c r="D1571" i="73"/>
  <c r="D1573" i="73"/>
  <c r="D1575" i="73"/>
  <c r="D1577" i="73"/>
  <c r="D1579" i="73"/>
  <c r="D1581" i="73"/>
  <c r="D1583" i="73"/>
  <c r="D1585" i="73"/>
  <c r="D1587" i="73"/>
  <c r="D1589" i="73"/>
  <c r="D1591" i="73"/>
  <c r="D1593" i="73"/>
  <c r="D1595" i="73"/>
  <c r="D1598" i="73"/>
  <c r="D1600" i="73"/>
  <c r="D1602" i="73"/>
  <c r="D1604" i="73"/>
  <c r="D1606" i="73"/>
  <c r="D1608" i="73"/>
  <c r="D1610" i="73"/>
  <c r="D1612" i="73"/>
  <c r="D1614" i="73"/>
  <c r="D1616" i="73"/>
  <c r="D1618" i="73"/>
  <c r="D1620" i="73"/>
  <c r="D1622" i="73"/>
  <c r="D1624" i="73"/>
  <c r="D1627" i="73"/>
  <c r="D1629" i="73"/>
  <c r="D1631" i="73"/>
  <c r="D1633" i="73"/>
  <c r="D1635" i="73"/>
  <c r="D1637" i="73"/>
  <c r="D1639" i="73"/>
  <c r="D1641" i="73"/>
  <c r="D1643" i="73"/>
  <c r="D1645" i="73"/>
  <c r="D1647" i="73"/>
  <c r="D1649" i="73"/>
  <c r="D1651" i="73"/>
  <c r="D1653" i="73"/>
  <c r="D1656" i="73"/>
  <c r="D1658" i="73"/>
  <c r="D1660" i="73"/>
  <c r="D1662" i="73"/>
  <c r="D1664" i="73"/>
  <c r="D1666" i="73"/>
  <c r="D1668" i="73"/>
  <c r="D1670" i="73"/>
  <c r="D1672" i="73"/>
  <c r="D1674" i="73"/>
  <c r="D1676" i="73"/>
  <c r="D1678" i="73"/>
  <c r="D1680" i="73"/>
  <c r="D1682" i="73"/>
  <c r="M1683" i="73"/>
  <c r="K1683" i="73"/>
  <c r="I1683" i="73"/>
  <c r="G1683" i="73"/>
  <c r="E1683" i="73"/>
  <c r="L1682" i="73"/>
  <c r="J1682" i="73"/>
  <c r="H1682" i="73"/>
  <c r="F1682" i="73"/>
  <c r="M1681" i="73"/>
  <c r="K1681" i="73"/>
  <c r="I1681" i="73"/>
  <c r="G1681" i="73"/>
  <c r="E1681" i="73"/>
  <c r="L1680" i="73"/>
  <c r="J1680" i="73"/>
  <c r="H1680" i="73"/>
  <c r="F1680" i="73"/>
  <c r="M1679" i="73"/>
  <c r="K1679" i="73"/>
  <c r="I1679" i="73"/>
  <c r="G1679" i="73"/>
  <c r="E1679" i="73"/>
  <c r="L1678" i="73"/>
  <c r="J1678" i="73"/>
  <c r="H1678" i="73"/>
  <c r="M1677" i="73"/>
  <c r="K1677" i="73"/>
  <c r="I1677" i="73"/>
  <c r="G1677" i="73"/>
  <c r="E1677" i="73"/>
  <c r="L1676" i="73"/>
  <c r="J1676" i="73"/>
  <c r="H1676" i="73"/>
  <c r="M1675" i="73"/>
  <c r="K1675" i="73"/>
  <c r="I1675" i="73"/>
  <c r="G1675" i="73"/>
  <c r="E1675" i="73"/>
  <c r="L1674" i="73"/>
  <c r="J1674" i="73"/>
  <c r="H1674" i="73"/>
  <c r="M1673" i="73"/>
  <c r="K1673" i="73"/>
  <c r="I1673" i="73"/>
  <c r="G1673" i="73"/>
  <c r="E1673" i="73"/>
  <c r="L1672" i="73"/>
  <c r="J1672" i="73"/>
  <c r="H1672" i="73"/>
  <c r="F1672" i="73"/>
  <c r="M1671" i="73"/>
  <c r="K1671" i="73"/>
  <c r="I1671" i="73"/>
  <c r="G1671" i="73"/>
  <c r="E1671" i="73"/>
  <c r="L1670" i="73"/>
  <c r="J1670" i="73"/>
  <c r="H1670" i="73"/>
  <c r="M1669" i="73"/>
  <c r="K1669" i="73"/>
  <c r="I1669" i="73"/>
  <c r="G1669" i="73"/>
  <c r="E1669" i="73"/>
  <c r="L1668" i="73"/>
  <c r="J1668" i="73"/>
  <c r="H1668" i="73"/>
  <c r="M1667" i="73"/>
  <c r="K1667" i="73"/>
  <c r="I1667" i="73"/>
  <c r="G1667" i="73"/>
  <c r="L1666" i="73"/>
  <c r="J1666" i="73"/>
  <c r="H1666" i="73"/>
  <c r="M1665" i="73"/>
  <c r="K1665" i="73"/>
  <c r="I1665" i="73"/>
  <c r="G1665" i="73"/>
  <c r="E1665" i="73"/>
  <c r="L1664" i="73"/>
  <c r="J1664" i="73"/>
  <c r="H1664" i="73"/>
  <c r="F1664" i="73"/>
  <c r="M1663" i="73"/>
  <c r="K1663" i="73"/>
  <c r="I1663" i="73"/>
  <c r="G1663" i="73"/>
  <c r="E1663" i="73"/>
  <c r="L1662" i="73"/>
  <c r="J1662" i="73"/>
  <c r="H1662" i="73"/>
  <c r="F1662" i="73"/>
  <c r="M1661" i="73"/>
  <c r="K1661" i="73"/>
  <c r="I1661" i="73"/>
  <c r="F1661" i="73"/>
  <c r="K1660" i="73"/>
  <c r="G1660" i="73"/>
  <c r="L1659" i="73"/>
  <c r="H1659" i="73"/>
  <c r="M1658" i="73"/>
  <c r="I1658" i="73"/>
  <c r="E1658" i="73"/>
  <c r="J1657" i="73"/>
  <c r="F1657" i="73"/>
  <c r="K1656" i="73"/>
  <c r="G1656" i="73"/>
  <c r="L1654" i="73"/>
  <c r="H1654" i="73"/>
  <c r="M1653" i="73"/>
  <c r="I1653" i="73"/>
  <c r="E1653" i="73"/>
  <c r="J1652" i="73"/>
  <c r="F1652" i="73"/>
  <c r="K1651" i="73"/>
  <c r="G1651" i="73"/>
  <c r="L1650" i="73"/>
  <c r="H1650" i="73"/>
  <c r="M1649" i="73"/>
  <c r="I1649" i="73"/>
  <c r="E1649" i="73"/>
  <c r="J1648" i="73"/>
  <c r="F1648" i="73"/>
  <c r="K1647" i="73"/>
  <c r="G1647" i="73"/>
  <c r="L1646" i="73"/>
  <c r="H1646" i="73"/>
  <c r="M1645" i="73"/>
  <c r="I1645" i="73"/>
  <c r="E1645" i="73"/>
  <c r="J1644" i="73"/>
  <c r="F1644" i="73"/>
  <c r="K1643" i="73"/>
  <c r="G1643" i="73"/>
  <c r="L1642" i="73"/>
  <c r="H1642" i="73"/>
  <c r="M1641" i="73"/>
  <c r="I1641" i="73"/>
  <c r="E1641" i="73"/>
  <c r="J1640" i="73"/>
  <c r="F1640" i="73"/>
  <c r="K1639" i="73"/>
  <c r="G1639" i="73"/>
  <c r="L1638" i="73"/>
  <c r="H1638" i="73"/>
  <c r="M1637" i="73"/>
  <c r="I1637" i="73"/>
  <c r="E1637" i="73"/>
  <c r="J1636" i="73"/>
  <c r="F1636" i="73"/>
  <c r="K1635" i="73"/>
  <c r="G1635" i="73"/>
  <c r="L1634" i="73"/>
  <c r="H1634" i="73"/>
  <c r="M1633" i="73"/>
  <c r="I1633" i="73"/>
  <c r="E1633" i="73"/>
  <c r="J1632" i="73"/>
  <c r="F1632" i="73"/>
  <c r="K1631" i="73"/>
  <c r="G1631" i="73"/>
  <c r="L1630" i="73"/>
  <c r="H1630" i="73"/>
  <c r="M1629" i="73"/>
  <c r="I1629" i="73"/>
  <c r="E1629" i="73"/>
  <c r="J1628" i="73"/>
  <c r="F1628" i="73"/>
  <c r="K1627" i="73"/>
  <c r="G1627" i="73"/>
  <c r="L1625" i="73"/>
  <c r="H1625" i="73"/>
  <c r="M1624" i="73"/>
  <c r="I1624" i="73"/>
  <c r="E1624" i="73"/>
  <c r="J1623" i="73"/>
  <c r="F1623" i="73"/>
  <c r="K1622" i="73"/>
  <c r="G1622" i="73"/>
  <c r="L1621" i="73"/>
  <c r="H1621" i="73"/>
  <c r="M1620" i="73"/>
  <c r="I1620" i="73"/>
  <c r="E1620" i="73"/>
  <c r="J1619" i="73"/>
  <c r="F1619" i="73"/>
  <c r="K1618" i="73"/>
  <c r="M1617" i="73"/>
  <c r="E1617" i="73"/>
  <c r="F1616" i="73"/>
  <c r="G1615" i="73"/>
  <c r="H1614" i="73"/>
  <c r="I1613" i="73"/>
  <c r="J1612" i="73"/>
  <c r="K1611" i="73"/>
  <c r="L1610" i="73"/>
  <c r="M1609" i="73"/>
  <c r="E1609" i="73"/>
  <c r="F1608" i="73"/>
  <c r="G1607" i="73"/>
  <c r="H1606" i="73"/>
  <c r="I1605" i="73"/>
  <c r="J1604" i="73"/>
  <c r="K1603" i="73"/>
  <c r="L1602" i="73"/>
  <c r="M1601" i="73"/>
  <c r="E1601" i="73"/>
  <c r="F1600" i="73"/>
  <c r="G1599" i="73"/>
  <c r="H1598" i="73"/>
  <c r="I1596" i="73"/>
  <c r="J1595" i="73"/>
  <c r="K1594" i="73"/>
  <c r="L1593" i="73"/>
  <c r="M1592" i="73"/>
  <c r="E1592" i="73"/>
  <c r="F1591" i="73"/>
  <c r="G1590" i="73"/>
  <c r="H1589" i="73"/>
  <c r="I1588" i="73"/>
  <c r="J1587" i="73"/>
  <c r="K1586" i="73"/>
  <c r="L1585" i="73"/>
  <c r="M1584" i="73"/>
  <c r="E1584" i="73"/>
  <c r="F1583" i="73"/>
  <c r="G1582" i="73"/>
  <c r="H1581" i="73"/>
  <c r="I1580" i="73"/>
  <c r="J1579" i="73"/>
  <c r="K1578" i="73"/>
  <c r="L1577" i="73"/>
  <c r="M1576" i="73"/>
  <c r="E1576" i="73"/>
  <c r="F1575" i="73"/>
  <c r="G1574" i="73"/>
  <c r="H1573" i="73"/>
  <c r="I1572" i="73"/>
  <c r="J1571" i="73"/>
  <c r="K1570" i="73"/>
  <c r="L1569" i="73"/>
  <c r="M1567" i="73"/>
  <c r="E1567" i="73"/>
  <c r="F1566" i="73"/>
  <c r="G1565" i="73"/>
  <c r="H1564" i="73"/>
  <c r="I1563" i="73"/>
  <c r="J1562" i="73"/>
  <c r="K1561" i="73"/>
  <c r="L1560" i="73"/>
  <c r="M1559" i="73"/>
  <c r="E1559" i="73"/>
  <c r="F1558" i="73"/>
  <c r="G1557" i="73"/>
  <c r="H1556" i="73"/>
  <c r="I1555" i="73"/>
  <c r="J1554" i="73"/>
  <c r="K1553" i="73"/>
  <c r="K1552" i="73"/>
  <c r="M1550" i="73"/>
  <c r="F1549" i="73"/>
  <c r="H1547" i="73"/>
  <c r="J1545" i="73"/>
  <c r="L1543" i="73"/>
  <c r="E1542" i="73"/>
  <c r="G1540" i="73"/>
  <c r="E2091" i="73"/>
  <c r="G2091" i="73"/>
  <c r="I2091" i="73"/>
  <c r="K2091" i="73"/>
  <c r="M2091" i="73"/>
  <c r="F2091" i="73"/>
  <c r="J2091" i="73"/>
  <c r="L2091" i="73"/>
  <c r="H2091" i="73"/>
  <c r="D2091" i="73"/>
  <c r="E2093" i="73"/>
  <c r="G2093" i="73"/>
  <c r="I2093" i="73"/>
  <c r="K2093" i="73"/>
  <c r="M2093" i="73"/>
  <c r="F2094" i="73"/>
  <c r="H2094" i="73"/>
  <c r="J2094" i="73"/>
  <c r="L2094" i="73"/>
  <c r="H2093" i="73"/>
  <c r="L2093" i="73"/>
  <c r="G2094" i="73"/>
  <c r="K2094" i="73"/>
  <c r="J2093" i="73"/>
  <c r="I2094" i="73"/>
  <c r="F2093" i="73"/>
  <c r="M2094" i="73"/>
  <c r="D2093" i="73"/>
  <c r="E2099" i="73"/>
  <c r="G2099" i="73"/>
  <c r="I2099" i="73"/>
  <c r="K2099" i="73"/>
  <c r="F2099" i="73"/>
  <c r="J2099" i="73"/>
  <c r="M2099" i="73"/>
  <c r="F2100" i="73"/>
  <c r="H2100" i="73"/>
  <c r="J2100" i="73"/>
  <c r="L2100" i="73"/>
  <c r="L2099" i="73"/>
  <c r="G2100" i="73"/>
  <c r="K2100" i="73"/>
  <c r="E2100" i="73"/>
  <c r="M2100" i="73"/>
  <c r="D2099" i="73"/>
  <c r="E2103" i="73"/>
  <c r="G2103" i="73"/>
  <c r="I2103" i="73"/>
  <c r="K2103" i="73"/>
  <c r="M2103" i="73"/>
  <c r="F2104" i="73"/>
  <c r="H2104" i="73"/>
  <c r="J2104" i="73"/>
  <c r="L2104" i="73"/>
  <c r="E2105" i="73"/>
  <c r="G2105" i="73"/>
  <c r="I2105" i="73"/>
  <c r="K2105" i="73"/>
  <c r="M2105" i="73"/>
  <c r="F2106" i="73"/>
  <c r="H2106" i="73"/>
  <c r="J2106" i="73"/>
  <c r="L2106" i="73"/>
  <c r="E2107" i="73"/>
  <c r="G2107" i="73"/>
  <c r="I2107" i="73"/>
  <c r="K2107" i="73"/>
  <c r="M2107" i="73"/>
  <c r="F2108" i="73"/>
  <c r="H2108" i="73"/>
  <c r="J2108" i="73"/>
  <c r="L2108" i="73"/>
  <c r="H2103" i="73"/>
  <c r="L2103" i="73"/>
  <c r="G2104" i="73"/>
  <c r="K2104" i="73"/>
  <c r="F2105" i="73"/>
  <c r="J2105" i="73"/>
  <c r="E2106" i="73"/>
  <c r="I2106" i="73"/>
  <c r="M2106" i="73"/>
  <c r="H2107" i="73"/>
  <c r="L2107" i="73"/>
  <c r="G2108" i="73"/>
  <c r="K2108" i="73"/>
  <c r="J2103" i="73"/>
  <c r="I2104" i="73"/>
  <c r="H2105" i="73"/>
  <c r="G2106" i="73"/>
  <c r="F2107" i="73"/>
  <c r="E2108" i="73"/>
  <c r="M2108" i="73"/>
  <c r="D2107" i="73"/>
  <c r="D2105" i="73"/>
  <c r="D2103" i="73"/>
  <c r="E2120" i="73"/>
  <c r="G2120" i="73"/>
  <c r="I2120" i="73"/>
  <c r="K2120" i="73"/>
  <c r="M2120" i="73"/>
  <c r="H2120" i="73"/>
  <c r="L2120" i="73"/>
  <c r="D2120" i="73"/>
  <c r="E2122" i="73"/>
  <c r="G2122" i="73"/>
  <c r="I2122" i="73"/>
  <c r="K2122" i="73"/>
  <c r="M2122" i="73"/>
  <c r="F2123" i="73"/>
  <c r="H2123" i="73"/>
  <c r="J2123" i="73"/>
  <c r="L2123" i="73"/>
  <c r="F2122" i="73"/>
  <c r="J2122" i="73"/>
  <c r="E2123" i="73"/>
  <c r="I2123" i="73"/>
  <c r="M2123" i="73"/>
  <c r="D2122" i="73"/>
  <c r="E2128" i="73"/>
  <c r="G2128" i="73"/>
  <c r="I2128" i="73"/>
  <c r="K2128" i="73"/>
  <c r="M2128" i="73"/>
  <c r="F2129" i="73"/>
  <c r="H2129" i="73"/>
  <c r="J2129" i="73"/>
  <c r="L2129" i="73"/>
  <c r="H2128" i="73"/>
  <c r="L2128" i="73"/>
  <c r="G2129" i="73"/>
  <c r="K2129" i="73"/>
  <c r="D2128" i="73"/>
  <c r="E2132" i="73"/>
  <c r="G2132" i="73"/>
  <c r="I2132" i="73"/>
  <c r="K2132" i="73"/>
  <c r="M2132" i="73"/>
  <c r="F2133" i="73"/>
  <c r="H2133" i="73"/>
  <c r="J2133" i="73"/>
  <c r="L2133" i="73"/>
  <c r="E2134" i="73"/>
  <c r="G2134" i="73"/>
  <c r="I2134" i="73"/>
  <c r="K2134" i="73"/>
  <c r="M2134" i="73"/>
  <c r="F2135" i="73"/>
  <c r="H2135" i="73"/>
  <c r="J2135" i="73"/>
  <c r="L2135" i="73"/>
  <c r="E2136" i="73"/>
  <c r="G2136" i="73"/>
  <c r="I2136" i="73"/>
  <c r="K2136" i="73"/>
  <c r="M2136" i="73"/>
  <c r="F2137" i="73"/>
  <c r="H2137" i="73"/>
  <c r="J2137" i="73"/>
  <c r="L2137" i="73"/>
  <c r="D2137" i="73"/>
  <c r="D2135" i="73"/>
  <c r="D2133" i="73"/>
  <c r="H2132" i="73"/>
  <c r="L2132" i="73"/>
  <c r="G2133" i="73"/>
  <c r="K2133" i="73"/>
  <c r="F2134" i="73"/>
  <c r="J2134" i="73"/>
  <c r="E2135" i="73"/>
  <c r="I2135" i="73"/>
  <c r="M2135" i="73"/>
  <c r="H2136" i="73"/>
  <c r="L2136" i="73"/>
  <c r="G2137" i="73"/>
  <c r="K2137" i="73"/>
  <c r="D2136" i="73"/>
  <c r="D2132" i="73"/>
  <c r="D2100" i="73"/>
  <c r="D2104" i="73"/>
  <c r="D2108" i="73"/>
  <c r="D2129" i="73"/>
  <c r="D2134" i="73"/>
  <c r="I2137" i="73"/>
  <c r="J2136" i="73"/>
  <c r="K2135" i="73"/>
  <c r="L2134" i="73"/>
  <c r="M2133" i="73"/>
  <c r="E2133" i="73"/>
  <c r="F2132" i="73"/>
  <c r="I2129" i="73"/>
  <c r="J2128" i="73"/>
  <c r="G2123" i="73"/>
  <c r="H2122" i="73"/>
  <c r="J2120" i="73"/>
  <c r="I2108" i="73"/>
  <c r="K2106" i="73"/>
  <c r="M2104" i="73"/>
  <c r="F2103" i="73"/>
  <c r="H2099" i="73"/>
  <c r="E2081" i="73"/>
  <c r="G2081" i="73"/>
  <c r="I2081" i="73"/>
  <c r="K2081" i="73"/>
  <c r="M2081" i="73"/>
  <c r="F2082" i="73"/>
  <c r="H2082" i="73"/>
  <c r="J2082" i="73"/>
  <c r="L2082" i="73"/>
  <c r="E2083" i="73"/>
  <c r="G2083" i="73"/>
  <c r="I2083" i="73"/>
  <c r="K2083" i="73"/>
  <c r="M2083" i="73"/>
  <c r="F2084" i="73"/>
  <c r="H2084" i="73"/>
  <c r="J2084" i="73"/>
  <c r="L2084" i="73"/>
  <c r="E2085" i="73"/>
  <c r="G2085" i="73"/>
  <c r="I2085" i="73"/>
  <c r="K2085" i="73"/>
  <c r="M2085" i="73"/>
  <c r="F2086" i="73"/>
  <c r="H2086" i="73"/>
  <c r="J2086" i="73"/>
  <c r="L2086" i="73"/>
  <c r="E2087" i="73"/>
  <c r="G2087" i="73"/>
  <c r="I2087" i="73"/>
  <c r="K2087" i="73"/>
  <c r="M2087" i="73"/>
  <c r="F2088" i="73"/>
  <c r="H2088" i="73"/>
  <c r="J2088" i="73"/>
  <c r="L2088" i="73"/>
  <c r="E2089" i="73"/>
  <c r="G2089" i="73"/>
  <c r="I2089" i="73"/>
  <c r="K2089" i="73"/>
  <c r="M2089" i="73"/>
  <c r="F2090" i="73"/>
  <c r="H2090" i="73"/>
  <c r="J2090" i="73"/>
  <c r="L2090" i="73"/>
  <c r="H2081" i="73"/>
  <c r="L2081" i="73"/>
  <c r="G2082" i="73"/>
  <c r="K2082" i="73"/>
  <c r="F2083" i="73"/>
  <c r="J2083" i="73"/>
  <c r="E2084" i="73"/>
  <c r="I2084" i="73"/>
  <c r="M2084" i="73"/>
  <c r="H2085" i="73"/>
  <c r="L2085" i="73"/>
  <c r="G2086" i="73"/>
  <c r="K2086" i="73"/>
  <c r="F2087" i="73"/>
  <c r="J2087" i="73"/>
  <c r="E2088" i="73"/>
  <c r="I2088" i="73"/>
  <c r="M2088" i="73"/>
  <c r="H2089" i="73"/>
  <c r="L2089" i="73"/>
  <c r="G2090" i="73"/>
  <c r="K2090" i="73"/>
  <c r="F2081" i="73"/>
  <c r="E2082" i="73"/>
  <c r="M2082" i="73"/>
  <c r="L2083" i="73"/>
  <c r="K2084" i="73"/>
  <c r="J2085" i="73"/>
  <c r="I2086" i="73"/>
  <c r="H2087" i="73"/>
  <c r="G2088" i="73"/>
  <c r="F2089" i="73"/>
  <c r="E2090" i="73"/>
  <c r="M2090" i="73"/>
  <c r="F2092" i="73"/>
  <c r="H2092" i="73"/>
  <c r="J2092" i="73"/>
  <c r="L2092" i="73"/>
  <c r="E2092" i="73"/>
  <c r="I2092" i="73"/>
  <c r="M2092" i="73"/>
  <c r="K2092" i="73"/>
  <c r="E2095" i="73"/>
  <c r="G2095" i="73"/>
  <c r="I2095" i="73"/>
  <c r="K2095" i="73"/>
  <c r="M2095" i="73"/>
  <c r="F2096" i="73"/>
  <c r="H2096" i="73"/>
  <c r="J2096" i="73"/>
  <c r="L2096" i="73"/>
  <c r="E2097" i="73"/>
  <c r="G2097" i="73"/>
  <c r="I2097" i="73"/>
  <c r="K2097" i="73"/>
  <c r="M2097" i="73"/>
  <c r="F2098" i="73"/>
  <c r="H2098" i="73"/>
  <c r="J2098" i="73"/>
  <c r="L2098" i="73"/>
  <c r="F2095" i="73"/>
  <c r="J2095" i="73"/>
  <c r="E2096" i="73"/>
  <c r="I2096" i="73"/>
  <c r="M2096" i="73"/>
  <c r="H2097" i="73"/>
  <c r="L2097" i="73"/>
  <c r="G2098" i="73"/>
  <c r="K2098" i="73"/>
  <c r="H2095" i="73"/>
  <c r="G2096" i="73"/>
  <c r="F2097" i="73"/>
  <c r="E2098" i="73"/>
  <c r="M2098" i="73"/>
  <c r="E2101" i="73"/>
  <c r="G2101" i="73"/>
  <c r="I2101" i="73"/>
  <c r="K2101" i="73"/>
  <c r="M2101" i="73"/>
  <c r="F2102" i="73"/>
  <c r="H2102" i="73"/>
  <c r="J2102" i="73"/>
  <c r="L2102" i="73"/>
  <c r="F2101" i="73"/>
  <c r="J2101" i="73"/>
  <c r="E2102" i="73"/>
  <c r="I2102" i="73"/>
  <c r="M2102" i="73"/>
  <c r="E2110" i="73"/>
  <c r="G2110" i="73"/>
  <c r="F2110" i="73"/>
  <c r="I2110" i="73"/>
  <c r="K2110" i="73"/>
  <c r="M2110" i="73"/>
  <c r="F2111" i="73"/>
  <c r="H2111" i="73"/>
  <c r="J2111" i="73"/>
  <c r="L2111" i="73"/>
  <c r="E2112" i="73"/>
  <c r="G2112" i="73"/>
  <c r="I2112" i="73"/>
  <c r="K2112" i="73"/>
  <c r="M2112" i="73"/>
  <c r="F2113" i="73"/>
  <c r="H2113" i="73"/>
  <c r="J2113" i="73"/>
  <c r="L2113" i="73"/>
  <c r="E2114" i="73"/>
  <c r="G2114" i="73"/>
  <c r="I2114" i="73"/>
  <c r="K2114" i="73"/>
  <c r="M2114" i="73"/>
  <c r="F2115" i="73"/>
  <c r="H2115" i="73"/>
  <c r="J2115" i="73"/>
  <c r="L2115" i="73"/>
  <c r="E2116" i="73"/>
  <c r="G2116" i="73"/>
  <c r="I2116" i="73"/>
  <c r="K2116" i="73"/>
  <c r="M2116" i="73"/>
  <c r="F2117" i="73"/>
  <c r="H2117" i="73"/>
  <c r="J2117" i="73"/>
  <c r="L2117" i="73"/>
  <c r="E2118" i="73"/>
  <c r="G2118" i="73"/>
  <c r="I2118" i="73"/>
  <c r="K2118" i="73"/>
  <c r="M2118" i="73"/>
  <c r="F2119" i="73"/>
  <c r="H2119" i="73"/>
  <c r="J2119" i="73"/>
  <c r="L2119" i="73"/>
  <c r="F2121" i="73"/>
  <c r="H2121" i="73"/>
  <c r="J2121" i="73"/>
  <c r="L2121" i="73"/>
  <c r="E2124" i="73"/>
  <c r="G2124" i="73"/>
  <c r="I2124" i="73"/>
  <c r="K2124" i="73"/>
  <c r="M2124" i="73"/>
  <c r="F2125" i="73"/>
  <c r="H2125" i="73"/>
  <c r="J2125" i="73"/>
  <c r="L2125" i="73"/>
  <c r="E2126" i="73"/>
  <c r="G2126" i="73"/>
  <c r="I2126" i="73"/>
  <c r="K2126" i="73"/>
  <c r="M2126" i="73"/>
  <c r="F2127" i="73"/>
  <c r="H2127" i="73"/>
  <c r="J2127" i="73"/>
  <c r="L2127" i="73"/>
  <c r="E2130" i="73"/>
  <c r="G2130" i="73"/>
  <c r="I2130" i="73"/>
  <c r="K2130" i="73"/>
  <c r="M2130" i="73"/>
  <c r="F2131" i="73"/>
  <c r="H2131" i="73"/>
  <c r="J2131" i="73"/>
  <c r="L2131" i="73"/>
  <c r="D2081" i="73"/>
  <c r="D2083" i="73"/>
  <c r="D2085" i="73"/>
  <c r="D2087" i="73"/>
  <c r="D2089" i="73"/>
  <c r="D2095" i="73"/>
  <c r="D2097" i="73"/>
  <c r="D2101" i="73"/>
  <c r="D2110" i="73"/>
  <c r="D2112" i="73"/>
  <c r="D2114" i="73"/>
  <c r="D2116" i="73"/>
  <c r="D2118" i="73"/>
  <c r="D2124" i="73"/>
  <c r="D2126" i="73"/>
  <c r="D2130" i="73"/>
  <c r="M2131" i="73"/>
  <c r="I2131" i="73"/>
  <c r="E2131" i="73"/>
  <c r="J2130" i="73"/>
  <c r="F2130" i="73"/>
  <c r="M2127" i="73"/>
  <c r="I2127" i="73"/>
  <c r="E2127" i="73"/>
  <c r="J2126" i="73"/>
  <c r="F2126" i="73"/>
  <c r="K2125" i="73"/>
  <c r="G2125" i="73"/>
  <c r="L2124" i="73"/>
  <c r="H2124" i="73"/>
  <c r="K2121" i="73"/>
  <c r="G2121" i="73"/>
  <c r="M2119" i="73"/>
  <c r="I2119" i="73"/>
  <c r="E2119" i="73"/>
  <c r="J2118" i="73"/>
  <c r="F2118" i="73"/>
  <c r="K2117" i="73"/>
  <c r="G2117" i="73"/>
  <c r="L2116" i="73"/>
  <c r="H2116" i="73"/>
  <c r="M2115" i="73"/>
  <c r="I2115" i="73"/>
  <c r="E2115" i="73"/>
  <c r="J2114" i="73"/>
  <c r="F2114" i="73"/>
  <c r="K2113" i="73"/>
  <c r="G2113" i="73"/>
  <c r="L2112" i="73"/>
  <c r="H2112" i="73"/>
  <c r="M2111" i="73"/>
  <c r="I2111" i="73"/>
  <c r="E2111" i="73"/>
  <c r="J2110" i="73"/>
  <c r="K2102" i="73"/>
  <c r="L2101" i="73"/>
  <c r="I2098" i="73"/>
  <c r="K2096" i="73"/>
  <c r="J2089" i="73"/>
  <c r="L2087" i="73"/>
  <c r="E2086" i="73"/>
  <c r="G2084" i="73"/>
  <c r="I2082" i="73"/>
  <c r="X12" i="50"/>
  <c r="X11" i="50"/>
  <c r="X10" i="50"/>
  <c r="X9" i="50"/>
  <c r="X8" i="50"/>
  <c r="X7" i="50"/>
  <c r="X6" i="50"/>
  <c r="X5" i="50"/>
  <c r="X4" i="50"/>
  <c r="X3" i="50"/>
  <c r="AL33" i="23"/>
  <c r="F19" i="23" l="1"/>
  <c r="F18" i="23"/>
  <c r="F17" i="23"/>
  <c r="F16" i="23"/>
  <c r="F15" i="23"/>
  <c r="F14" i="23"/>
  <c r="F13" i="23"/>
  <c r="F12" i="23"/>
  <c r="F11" i="23"/>
  <c r="F10" i="23"/>
  <c r="G15" i="23"/>
  <c r="T10" i="23" l="1"/>
  <c r="L10" i="23" s="1"/>
  <c r="M2077" i="73" l="1"/>
  <c r="M2076" i="73"/>
  <c r="M2075" i="73"/>
  <c r="M2074" i="73"/>
  <c r="M2073" i="73"/>
  <c r="M2072" i="73"/>
  <c r="M2071" i="73"/>
  <c r="M2070" i="73"/>
  <c r="M2069" i="73"/>
  <c r="M2068" i="73"/>
  <c r="M2067" i="73"/>
  <c r="M2066" i="73"/>
  <c r="M2065" i="73"/>
  <c r="M2064" i="73"/>
  <c r="M2063" i="73"/>
  <c r="M2062" i="73"/>
  <c r="L2077" i="73"/>
  <c r="L2076" i="73"/>
  <c r="L2075" i="73"/>
  <c r="L2074" i="73"/>
  <c r="L2073" i="73"/>
  <c r="L2072" i="73"/>
  <c r="L2071" i="73"/>
  <c r="L2070" i="73"/>
  <c r="L2069" i="73"/>
  <c r="L2068" i="73"/>
  <c r="L2067" i="73"/>
  <c r="L2066" i="73"/>
  <c r="L2065" i="73"/>
  <c r="L2064" i="73"/>
  <c r="L2063" i="73"/>
  <c r="L2062" i="73"/>
  <c r="K2077" i="73"/>
  <c r="K2076" i="73"/>
  <c r="K2075" i="73"/>
  <c r="K2074" i="73"/>
  <c r="K2073" i="73"/>
  <c r="K2072" i="73"/>
  <c r="K2071" i="73"/>
  <c r="K2070" i="73"/>
  <c r="K2069" i="73"/>
  <c r="K2068" i="73"/>
  <c r="K2067" i="73"/>
  <c r="K2066" i="73"/>
  <c r="K2065" i="73"/>
  <c r="K2064" i="73"/>
  <c r="K2063" i="73"/>
  <c r="K2062" i="73"/>
  <c r="J2077" i="73"/>
  <c r="J2076" i="73"/>
  <c r="J2075" i="73"/>
  <c r="J2074" i="73"/>
  <c r="J2073" i="73"/>
  <c r="J2072" i="73"/>
  <c r="J2071" i="73"/>
  <c r="J2070" i="73"/>
  <c r="J2069" i="73"/>
  <c r="J2068" i="73"/>
  <c r="J2067" i="73"/>
  <c r="J2066" i="73"/>
  <c r="J2065" i="73"/>
  <c r="J2064" i="73"/>
  <c r="J2063" i="73"/>
  <c r="J2062" i="73"/>
  <c r="I2077" i="73"/>
  <c r="I2076" i="73"/>
  <c r="I2075" i="73"/>
  <c r="I2074" i="73"/>
  <c r="I2073" i="73"/>
  <c r="I2072" i="73"/>
  <c r="I2071" i="73"/>
  <c r="I2070" i="73"/>
  <c r="I2069" i="73"/>
  <c r="I2068" i="73"/>
  <c r="I2067" i="73"/>
  <c r="I2066" i="73"/>
  <c r="I2065" i="73"/>
  <c r="I2064" i="73"/>
  <c r="I2063" i="73"/>
  <c r="I2062" i="73"/>
  <c r="H2077" i="73"/>
  <c r="H2076" i="73"/>
  <c r="H2075" i="73"/>
  <c r="H2074" i="73"/>
  <c r="H2073" i="73"/>
  <c r="H2072" i="73"/>
  <c r="H2071" i="73"/>
  <c r="H2070" i="73"/>
  <c r="H2069" i="73"/>
  <c r="H2068" i="73"/>
  <c r="H2067" i="73"/>
  <c r="H2066" i="73"/>
  <c r="H2065" i="73"/>
  <c r="H2064" i="73"/>
  <c r="H2063" i="73"/>
  <c r="H2062" i="73"/>
  <c r="G2077" i="73"/>
  <c r="G2076" i="73"/>
  <c r="G2075" i="73"/>
  <c r="G2074" i="73"/>
  <c r="G2073" i="73"/>
  <c r="G2072" i="73"/>
  <c r="G2071" i="73"/>
  <c r="G2070" i="73"/>
  <c r="G2069" i="73"/>
  <c r="G2068" i="73"/>
  <c r="G2067" i="73"/>
  <c r="G2066" i="73"/>
  <c r="G2065" i="73"/>
  <c r="G2064" i="73"/>
  <c r="G2063" i="73"/>
  <c r="G2062" i="73"/>
  <c r="F2077" i="73"/>
  <c r="F2076" i="73"/>
  <c r="F2075" i="73"/>
  <c r="F2074" i="73"/>
  <c r="F2073" i="73"/>
  <c r="F2072" i="73"/>
  <c r="F2071" i="73"/>
  <c r="F2070" i="73"/>
  <c r="F2069" i="73"/>
  <c r="F2068" i="73"/>
  <c r="F2067" i="73"/>
  <c r="F2066" i="73"/>
  <c r="F2065" i="73"/>
  <c r="F2064" i="73"/>
  <c r="F2063" i="73"/>
  <c r="F2062" i="73"/>
  <c r="E2077" i="73"/>
  <c r="E2076" i="73"/>
  <c r="E2075" i="73"/>
  <c r="E2074" i="73"/>
  <c r="E2073" i="73"/>
  <c r="E2072" i="73"/>
  <c r="E2071" i="73"/>
  <c r="E2070" i="73"/>
  <c r="E2069" i="73"/>
  <c r="E2068" i="73"/>
  <c r="E2067" i="73"/>
  <c r="E2066" i="73"/>
  <c r="E2065" i="73"/>
  <c r="E2064" i="73"/>
  <c r="E2063" i="73"/>
  <c r="E2062" i="73"/>
  <c r="C1111" i="107"/>
  <c r="C1080" i="107"/>
  <c r="C1049" i="107"/>
  <c r="C1018" i="107"/>
  <c r="C871" i="107"/>
  <c r="C840" i="107"/>
  <c r="C751" i="107"/>
  <c r="C720" i="107"/>
  <c r="C689" i="107"/>
  <c r="C658" i="107"/>
  <c r="C627" i="107"/>
  <c r="C596" i="107"/>
  <c r="C565" i="107"/>
  <c r="C534" i="107"/>
  <c r="C272" i="107"/>
  <c r="C241" i="107"/>
  <c r="C150" i="107"/>
  <c r="C119" i="107"/>
  <c r="P134" i="107" s="1"/>
  <c r="E1754" i="107"/>
  <c r="E1709" i="107"/>
  <c r="C1730" i="107" s="1"/>
  <c r="E1654" i="107"/>
  <c r="E1609" i="107"/>
  <c r="C1630" i="107" s="1"/>
  <c r="E1462" i="107"/>
  <c r="E1433" i="107"/>
  <c r="I1439" i="107" s="1"/>
  <c r="I1440" i="107" s="1"/>
  <c r="I1441" i="107" s="1"/>
  <c r="I1442" i="107" s="1"/>
  <c r="I1443" i="107" s="1"/>
  <c r="I1444" i="107" s="1"/>
  <c r="I1445" i="107" s="1"/>
  <c r="E1404" i="107"/>
  <c r="E1375" i="107"/>
  <c r="I1381" i="107" s="1"/>
  <c r="I1382" i="107" s="1"/>
  <c r="I1383" i="107" s="1"/>
  <c r="I1384" i="107" s="1"/>
  <c r="I1385" i="107" s="1"/>
  <c r="I1386" i="107" s="1"/>
  <c r="I1387" i="107" s="1"/>
  <c r="E1347" i="107"/>
  <c r="E1318" i="107"/>
  <c r="I1324" i="107" s="1"/>
  <c r="E1289" i="107"/>
  <c r="E1260" i="107"/>
  <c r="I1266" i="107" s="1"/>
  <c r="E1231" i="107"/>
  <c r="E1202" i="107"/>
  <c r="I1208" i="107" s="1"/>
  <c r="E1173" i="107"/>
  <c r="E1144" i="107"/>
  <c r="I1150" i="107" s="1"/>
  <c r="E273" i="107"/>
  <c r="E242" i="107"/>
  <c r="I248" i="107" s="1"/>
  <c r="E213" i="107"/>
  <c r="E184" i="107"/>
  <c r="I190" i="107" s="1"/>
  <c r="E151" i="107"/>
  <c r="E120" i="107"/>
  <c r="E91" i="107"/>
  <c r="E62" i="107"/>
  <c r="I68" i="107" s="1"/>
  <c r="E33" i="107"/>
  <c r="E4" i="107"/>
  <c r="I10" i="107" s="1"/>
  <c r="C1754" i="107"/>
  <c r="C1709" i="107"/>
  <c r="B1730" i="107" s="1"/>
  <c r="C1697" i="107"/>
  <c r="C1654" i="107"/>
  <c r="B1675" i="107" s="1"/>
  <c r="M1675" i="107" s="1"/>
  <c r="C1609" i="107"/>
  <c r="E1578" i="107"/>
  <c r="H1585" i="107" s="1"/>
  <c r="E1549" i="107"/>
  <c r="E1520" i="107"/>
  <c r="H1527" i="107" s="1"/>
  <c r="E1491" i="107"/>
  <c r="E1461" i="107"/>
  <c r="H1468" i="107" s="1"/>
  <c r="E1432" i="107"/>
  <c r="E1403" i="107"/>
  <c r="H1410" i="107" s="1"/>
  <c r="E1374" i="107"/>
  <c r="E1346" i="107"/>
  <c r="H1353" i="107" s="1"/>
  <c r="E1317" i="107"/>
  <c r="E1288" i="107"/>
  <c r="H1295" i="107" s="1"/>
  <c r="E1259" i="107"/>
  <c r="E1230" i="107"/>
  <c r="H1237" i="107" s="1"/>
  <c r="E1201" i="107"/>
  <c r="E1172" i="107"/>
  <c r="H1179" i="107" s="1"/>
  <c r="E1143" i="107"/>
  <c r="E1111" i="107"/>
  <c r="E1080" i="107"/>
  <c r="E1049" i="107"/>
  <c r="H1056" i="107" s="1"/>
  <c r="M1061" i="107" s="1"/>
  <c r="O1061" i="107" s="1"/>
  <c r="E1018" i="107"/>
  <c r="E989" i="107"/>
  <c r="H996" i="107" s="1"/>
  <c r="E960" i="107"/>
  <c r="E931" i="107"/>
  <c r="H938" i="107" s="1"/>
  <c r="E902" i="107"/>
  <c r="E871" i="107"/>
  <c r="E840" i="107"/>
  <c r="E811" i="107"/>
  <c r="E782" i="107"/>
  <c r="E751" i="107"/>
  <c r="H758" i="107" s="1"/>
  <c r="E720" i="107"/>
  <c r="E689" i="107"/>
  <c r="E658" i="107"/>
  <c r="E627" i="107"/>
  <c r="E596" i="107"/>
  <c r="E565" i="107"/>
  <c r="E534" i="107"/>
  <c r="E505" i="107"/>
  <c r="E476" i="107"/>
  <c r="E447" i="107"/>
  <c r="E418" i="107"/>
  <c r="E390" i="107"/>
  <c r="E361" i="107"/>
  <c r="E332" i="107"/>
  <c r="E303" i="107"/>
  <c r="E272" i="107"/>
  <c r="E241" i="107"/>
  <c r="E212" i="107"/>
  <c r="E183" i="107"/>
  <c r="E150" i="107"/>
  <c r="H157" i="107" s="1"/>
  <c r="E119" i="107"/>
  <c r="E90" i="107"/>
  <c r="H97" i="107" s="1"/>
  <c r="E61" i="107"/>
  <c r="E32" i="107"/>
  <c r="E3" i="107"/>
  <c r="C1754" i="108"/>
  <c r="C1709" i="108"/>
  <c r="C1697" i="108"/>
  <c r="C1654" i="108"/>
  <c r="C1609" i="108"/>
  <c r="B1630" i="108" s="1"/>
  <c r="E1578" i="108"/>
  <c r="E1549" i="108"/>
  <c r="H1556" i="108" s="1"/>
  <c r="E1520" i="108"/>
  <c r="E1491" i="108"/>
  <c r="H1498" i="108" s="1"/>
  <c r="E1461" i="108"/>
  <c r="E1432" i="108"/>
  <c r="H1439" i="108" s="1"/>
  <c r="E1403" i="108"/>
  <c r="E1374" i="108"/>
  <c r="H1381" i="108" s="1"/>
  <c r="E1346" i="108"/>
  <c r="E1317" i="108"/>
  <c r="H1324" i="108" s="1"/>
  <c r="E1288" i="108"/>
  <c r="E1259" i="108"/>
  <c r="H1266" i="108" s="1"/>
  <c r="E1230" i="108"/>
  <c r="E1201" i="108"/>
  <c r="H1208" i="108" s="1"/>
  <c r="E1172" i="108"/>
  <c r="E1143" i="108"/>
  <c r="H1150" i="108" s="1"/>
  <c r="E1111" i="108"/>
  <c r="E1080" i="108"/>
  <c r="E1049" i="108"/>
  <c r="E1018" i="108"/>
  <c r="H1025" i="108" s="1"/>
  <c r="M1027" i="108" s="1"/>
  <c r="E989" i="108"/>
  <c r="E960" i="108"/>
  <c r="H967" i="108" s="1"/>
  <c r="E931" i="108"/>
  <c r="E902" i="108"/>
  <c r="H909" i="108" s="1"/>
  <c r="E871" i="108"/>
  <c r="E840" i="108"/>
  <c r="H847" i="108" s="1"/>
  <c r="M849" i="108" s="1"/>
  <c r="E811" i="108"/>
  <c r="E782" i="108"/>
  <c r="H789" i="108" s="1"/>
  <c r="E751" i="108"/>
  <c r="E720" i="108"/>
  <c r="E689" i="108"/>
  <c r="E658" i="108"/>
  <c r="H665" i="108" s="1"/>
  <c r="E627" i="108"/>
  <c r="E596" i="108"/>
  <c r="H603" i="108" s="1"/>
  <c r="E565" i="108"/>
  <c r="E534" i="108"/>
  <c r="H541" i="108" s="1"/>
  <c r="E505" i="108"/>
  <c r="E476" i="108"/>
  <c r="H483" i="108" s="1"/>
  <c r="E447" i="108"/>
  <c r="E418" i="108"/>
  <c r="H425" i="108" s="1"/>
  <c r="E390" i="108"/>
  <c r="E361" i="108"/>
  <c r="H368" i="108" s="1"/>
  <c r="E332" i="108"/>
  <c r="E303" i="108"/>
  <c r="H310" i="108" s="1"/>
  <c r="E272" i="108"/>
  <c r="E241" i="108"/>
  <c r="H248" i="108" s="1"/>
  <c r="E212" i="108"/>
  <c r="E183" i="108"/>
  <c r="E150" i="108"/>
  <c r="E119" i="108"/>
  <c r="E90" i="108"/>
  <c r="E61" i="108"/>
  <c r="H68" i="108" s="1"/>
  <c r="E32" i="108"/>
  <c r="E3" i="108"/>
  <c r="H10" i="108" s="1"/>
  <c r="E1754" i="108"/>
  <c r="E1709" i="108"/>
  <c r="C1730" i="108" s="1"/>
  <c r="E1654" i="108"/>
  <c r="E1609" i="108"/>
  <c r="E1462" i="108"/>
  <c r="E1433" i="108"/>
  <c r="I1439" i="108" s="1"/>
  <c r="E1404" i="108"/>
  <c r="E1375" i="108"/>
  <c r="I1381" i="108" s="1"/>
  <c r="E1347" i="108"/>
  <c r="E1318" i="108"/>
  <c r="I1324" i="108" s="1"/>
  <c r="E1289" i="108"/>
  <c r="E1260" i="108"/>
  <c r="I1266" i="108" s="1"/>
  <c r="E1231" i="108"/>
  <c r="E1202" i="108"/>
  <c r="E1173" i="108"/>
  <c r="E1144" i="108"/>
  <c r="I1150" i="108" s="1"/>
  <c r="E273" i="108"/>
  <c r="E242" i="108"/>
  <c r="I248" i="108" s="1"/>
  <c r="I249" i="108" s="1"/>
  <c r="I250" i="108" s="1"/>
  <c r="I251" i="108" s="1"/>
  <c r="I252" i="108" s="1"/>
  <c r="I253" i="108" s="1"/>
  <c r="I254" i="108" s="1"/>
  <c r="E213" i="108"/>
  <c r="E184" i="108"/>
  <c r="I190" i="108" s="1"/>
  <c r="E151" i="108"/>
  <c r="E120" i="108"/>
  <c r="I126" i="108" s="1"/>
  <c r="I127" i="108" s="1"/>
  <c r="I128" i="108" s="1"/>
  <c r="I129" i="108" s="1"/>
  <c r="I130" i="108" s="1"/>
  <c r="I131" i="108" s="1"/>
  <c r="I132" i="108" s="1"/>
  <c r="E91" i="108"/>
  <c r="E62" i="108"/>
  <c r="I68" i="108" s="1"/>
  <c r="E33" i="108"/>
  <c r="E4" i="108"/>
  <c r="C1111" i="108"/>
  <c r="C1080" i="108"/>
  <c r="C1049" i="108"/>
  <c r="C1018" i="108"/>
  <c r="P1033" i="108" s="1"/>
  <c r="C871" i="108"/>
  <c r="C840" i="108"/>
  <c r="P855" i="108" s="1"/>
  <c r="C751" i="108"/>
  <c r="C720" i="108"/>
  <c r="C689" i="108"/>
  <c r="C658" i="108"/>
  <c r="P673" i="108" s="1"/>
  <c r="C627" i="108"/>
  <c r="C596" i="108"/>
  <c r="P611" i="108" s="1"/>
  <c r="C565" i="108"/>
  <c r="C534" i="108"/>
  <c r="P549" i="108" s="1"/>
  <c r="C272" i="108"/>
  <c r="C241" i="108"/>
  <c r="P256" i="108" s="1"/>
  <c r="C150" i="108"/>
  <c r="C119" i="108"/>
  <c r="P134" i="108" s="1"/>
  <c r="C1111" i="109"/>
  <c r="C1080" i="109"/>
  <c r="C1049" i="109"/>
  <c r="C1018" i="109"/>
  <c r="C871" i="109"/>
  <c r="C840" i="109"/>
  <c r="C751" i="109"/>
  <c r="C720" i="109"/>
  <c r="C689" i="109"/>
  <c r="C658" i="109"/>
  <c r="C627" i="109"/>
  <c r="C596" i="109"/>
  <c r="C565" i="109"/>
  <c r="C534" i="109"/>
  <c r="C272" i="109"/>
  <c r="C241" i="109"/>
  <c r="C150" i="109"/>
  <c r="C119" i="109"/>
  <c r="P134" i="109" s="1"/>
  <c r="E1754" i="109"/>
  <c r="E1709" i="109"/>
  <c r="C1730" i="109" s="1"/>
  <c r="E1654" i="109"/>
  <c r="E1609" i="109"/>
  <c r="C1630" i="109" s="1"/>
  <c r="E1462" i="109"/>
  <c r="E1433" i="109"/>
  <c r="I1439" i="109" s="1"/>
  <c r="I1440" i="109" s="1"/>
  <c r="I1441" i="109" s="1"/>
  <c r="I1442" i="109" s="1"/>
  <c r="I1443" i="109" s="1"/>
  <c r="I1444" i="109" s="1"/>
  <c r="I1445" i="109" s="1"/>
  <c r="E1404" i="109"/>
  <c r="E1375" i="109"/>
  <c r="I1381" i="109" s="1"/>
  <c r="I1382" i="109" s="1"/>
  <c r="I1383" i="109" s="1"/>
  <c r="I1384" i="109" s="1"/>
  <c r="I1385" i="109" s="1"/>
  <c r="I1386" i="109" s="1"/>
  <c r="I1387" i="109" s="1"/>
  <c r="E1347" i="109"/>
  <c r="E1318" i="109"/>
  <c r="I1324" i="109" s="1"/>
  <c r="E1289" i="109"/>
  <c r="E1260" i="109"/>
  <c r="I1266" i="109" s="1"/>
  <c r="E1231" i="109"/>
  <c r="E1202" i="109"/>
  <c r="I1208" i="109" s="1"/>
  <c r="E1173" i="109"/>
  <c r="E1144" i="109"/>
  <c r="I1150" i="109" s="1"/>
  <c r="E273" i="109"/>
  <c r="E242" i="109"/>
  <c r="E213" i="109"/>
  <c r="E184" i="109"/>
  <c r="I190" i="109" s="1"/>
  <c r="E151" i="109"/>
  <c r="E120" i="109"/>
  <c r="E91" i="109"/>
  <c r="E62" i="109"/>
  <c r="I68" i="109" s="1"/>
  <c r="E33" i="109"/>
  <c r="E4" i="109"/>
  <c r="I10" i="109" s="1"/>
  <c r="C1754" i="109"/>
  <c r="C1709" i="109"/>
  <c r="B1730" i="109" s="1"/>
  <c r="C1697" i="109"/>
  <c r="C1654" i="109"/>
  <c r="B1675" i="109" s="1"/>
  <c r="M1675" i="109" s="1"/>
  <c r="C1609" i="109"/>
  <c r="E1578" i="109"/>
  <c r="H1585" i="109" s="1"/>
  <c r="E1549" i="109"/>
  <c r="E1520" i="109"/>
  <c r="H1527" i="109" s="1"/>
  <c r="E1491" i="109"/>
  <c r="E1461" i="109"/>
  <c r="H1468" i="109" s="1"/>
  <c r="E1432" i="109"/>
  <c r="E1403" i="109"/>
  <c r="H1410" i="109" s="1"/>
  <c r="E1374" i="109"/>
  <c r="E1346" i="109"/>
  <c r="H1353" i="109" s="1"/>
  <c r="E1317" i="109"/>
  <c r="E1288" i="109"/>
  <c r="H1295" i="109" s="1"/>
  <c r="E1259" i="109"/>
  <c r="E1230" i="109"/>
  <c r="H1237" i="109" s="1"/>
  <c r="E1201" i="109"/>
  <c r="E1172" i="109"/>
  <c r="H1179" i="109" s="1"/>
  <c r="E1143" i="109"/>
  <c r="E1111" i="109"/>
  <c r="H1118" i="109" s="1"/>
  <c r="E1080" i="109"/>
  <c r="E1049" i="109"/>
  <c r="H1056" i="109" s="1"/>
  <c r="M1061" i="109" s="1"/>
  <c r="O1061" i="109" s="1"/>
  <c r="E1018" i="109"/>
  <c r="E989" i="109"/>
  <c r="H996" i="109" s="1"/>
  <c r="E960" i="109"/>
  <c r="E931" i="109"/>
  <c r="H938" i="109" s="1"/>
  <c r="E902" i="109"/>
  <c r="E871" i="109"/>
  <c r="H878" i="109" s="1"/>
  <c r="E840" i="109"/>
  <c r="E811" i="109"/>
  <c r="E782" i="109"/>
  <c r="E751" i="109"/>
  <c r="E720" i="109"/>
  <c r="E689" i="109"/>
  <c r="E658" i="109"/>
  <c r="E627" i="109"/>
  <c r="H634" i="109" s="1"/>
  <c r="E596" i="109"/>
  <c r="E565" i="109"/>
  <c r="H572" i="109" s="1"/>
  <c r="E534" i="109"/>
  <c r="E505" i="109"/>
  <c r="E476" i="109"/>
  <c r="E447" i="109"/>
  <c r="E418" i="109"/>
  <c r="E390" i="109"/>
  <c r="H397" i="109" s="1"/>
  <c r="E361" i="109"/>
  <c r="E332" i="109"/>
  <c r="H339" i="109" s="1"/>
  <c r="E303" i="109"/>
  <c r="E272" i="109"/>
  <c r="E241" i="109"/>
  <c r="E212" i="109"/>
  <c r="H219" i="109" s="1"/>
  <c r="E183" i="109"/>
  <c r="E150" i="109"/>
  <c r="E119" i="109"/>
  <c r="E90" i="109"/>
  <c r="H97" i="109" s="1"/>
  <c r="E61" i="109"/>
  <c r="E32" i="109"/>
  <c r="E3" i="109"/>
  <c r="C1754" i="110"/>
  <c r="B1775" i="110" s="1"/>
  <c r="M1775" i="110" s="1"/>
  <c r="C1709" i="110"/>
  <c r="C1697" i="110"/>
  <c r="C1654" i="110"/>
  <c r="B1675" i="110" s="1"/>
  <c r="M1675" i="110" s="1"/>
  <c r="C1609" i="110"/>
  <c r="B1630" i="110" s="1"/>
  <c r="E1578" i="110"/>
  <c r="E1549" i="110"/>
  <c r="H1556" i="110" s="1"/>
  <c r="E1520" i="110"/>
  <c r="E1491" i="110"/>
  <c r="H1498" i="110" s="1"/>
  <c r="E1461" i="110"/>
  <c r="E1432" i="110"/>
  <c r="E1403" i="110"/>
  <c r="E1374" i="110"/>
  <c r="H1381" i="110" s="1"/>
  <c r="E1346" i="110"/>
  <c r="E1317" i="110"/>
  <c r="H1324" i="110" s="1"/>
  <c r="E1288" i="110"/>
  <c r="E1259" i="110"/>
  <c r="H1266" i="110" s="1"/>
  <c r="E1230" i="110"/>
  <c r="E1201" i="110"/>
  <c r="E1172" i="110"/>
  <c r="E1143" i="110"/>
  <c r="H1150" i="110" s="1"/>
  <c r="E1111" i="110"/>
  <c r="H1118" i="110" s="1"/>
  <c r="E1080" i="110"/>
  <c r="H1087" i="110" s="1"/>
  <c r="E1049" i="110"/>
  <c r="H1056" i="110" s="1"/>
  <c r="M1061" i="110" s="1"/>
  <c r="O1061" i="110" s="1"/>
  <c r="E1018" i="110"/>
  <c r="H1025" i="110" s="1"/>
  <c r="E989" i="110"/>
  <c r="H996" i="110" s="1"/>
  <c r="E960" i="110"/>
  <c r="H967" i="110" s="1"/>
  <c r="E931" i="110"/>
  <c r="E902" i="110"/>
  <c r="H909" i="110" s="1"/>
  <c r="E871" i="110"/>
  <c r="E840" i="110"/>
  <c r="H847" i="110" s="1"/>
  <c r="E811" i="110"/>
  <c r="H818" i="110" s="1"/>
  <c r="E782" i="110"/>
  <c r="H789" i="110" s="1"/>
  <c r="E751" i="110"/>
  <c r="H758" i="110" s="1"/>
  <c r="E720" i="110"/>
  <c r="E689" i="110"/>
  <c r="H696" i="110" s="1"/>
  <c r="E658" i="110"/>
  <c r="H665" i="110" s="1"/>
  <c r="E627" i="110"/>
  <c r="E596" i="110"/>
  <c r="H603" i="110" s="1"/>
  <c r="E565" i="110"/>
  <c r="E534" i="110"/>
  <c r="H541" i="110" s="1"/>
  <c r="E505" i="110"/>
  <c r="H512" i="110" s="1"/>
  <c r="E476" i="110"/>
  <c r="H483" i="110" s="1"/>
  <c r="E447" i="110"/>
  <c r="H454" i="110" s="1"/>
  <c r="E418" i="110"/>
  <c r="H425" i="110" s="1"/>
  <c r="E390" i="110"/>
  <c r="E361" i="110"/>
  <c r="H368" i="110" s="1"/>
  <c r="E332" i="110"/>
  <c r="E303" i="110"/>
  <c r="H310" i="110" s="1"/>
  <c r="E272" i="110"/>
  <c r="H279" i="110" s="1"/>
  <c r="E241" i="110"/>
  <c r="H248" i="110" s="1"/>
  <c r="E212" i="110"/>
  <c r="E183" i="110"/>
  <c r="H190" i="110" s="1"/>
  <c r="E150" i="110"/>
  <c r="E119" i="110"/>
  <c r="H126" i="110" s="1"/>
  <c r="E90" i="110"/>
  <c r="H97" i="110" s="1"/>
  <c r="E61" i="110"/>
  <c r="H68" i="110" s="1"/>
  <c r="E32" i="110"/>
  <c r="H39" i="110" s="1"/>
  <c r="E3" i="110"/>
  <c r="H10" i="110" s="1"/>
  <c r="E1754" i="110"/>
  <c r="E1709" i="110"/>
  <c r="C1730" i="110" s="1"/>
  <c r="E1654" i="110"/>
  <c r="E1609" i="110"/>
  <c r="C1630" i="110" s="1"/>
  <c r="E1462" i="110"/>
  <c r="E1433" i="110"/>
  <c r="I1439" i="110" s="1"/>
  <c r="I1440" i="110" s="1"/>
  <c r="I1441" i="110" s="1"/>
  <c r="I1442" i="110" s="1"/>
  <c r="I1443" i="110" s="1"/>
  <c r="I1444" i="110" s="1"/>
  <c r="I1445" i="110" s="1"/>
  <c r="E1404" i="110"/>
  <c r="E1375" i="110"/>
  <c r="I1381" i="110" s="1"/>
  <c r="I1382" i="110" s="1"/>
  <c r="I1383" i="110" s="1"/>
  <c r="I1384" i="110" s="1"/>
  <c r="I1385" i="110" s="1"/>
  <c r="I1386" i="110" s="1"/>
  <c r="I1387" i="110" s="1"/>
  <c r="E1347" i="110"/>
  <c r="E1318" i="110"/>
  <c r="I1324" i="110" s="1"/>
  <c r="E1289" i="110"/>
  <c r="E1260" i="110"/>
  <c r="I1266" i="110" s="1"/>
  <c r="E1231" i="110"/>
  <c r="E1202" i="110"/>
  <c r="I1208" i="110" s="1"/>
  <c r="E1173" i="110"/>
  <c r="E1144" i="110"/>
  <c r="I1150" i="110" s="1"/>
  <c r="E273" i="110"/>
  <c r="E242" i="110"/>
  <c r="I248" i="110" s="1"/>
  <c r="E213" i="110"/>
  <c r="E184" i="110"/>
  <c r="I190" i="110" s="1"/>
  <c r="E151" i="110"/>
  <c r="E120" i="110"/>
  <c r="I126" i="110" s="1"/>
  <c r="I127" i="110" s="1"/>
  <c r="I128" i="110" s="1"/>
  <c r="I129" i="110" s="1"/>
  <c r="I130" i="110" s="1"/>
  <c r="I131" i="110" s="1"/>
  <c r="I132" i="110" s="1"/>
  <c r="E91" i="110"/>
  <c r="E62" i="110"/>
  <c r="I68" i="110" s="1"/>
  <c r="E33" i="110"/>
  <c r="E4" i="110"/>
  <c r="I10" i="110" s="1"/>
  <c r="C1111" i="110"/>
  <c r="C1080" i="110"/>
  <c r="C1049" i="110"/>
  <c r="C1018" i="110"/>
  <c r="C871" i="110"/>
  <c r="C840" i="110"/>
  <c r="C751" i="110"/>
  <c r="C720" i="110"/>
  <c r="P735" i="110" s="1"/>
  <c r="C689" i="110"/>
  <c r="C658" i="110"/>
  <c r="C627" i="110"/>
  <c r="C596" i="110"/>
  <c r="C565" i="110"/>
  <c r="C534" i="110"/>
  <c r="C272" i="110"/>
  <c r="C241" i="110"/>
  <c r="C150" i="110"/>
  <c r="C119" i="110"/>
  <c r="P134" i="110" s="1"/>
  <c r="C1111" i="111"/>
  <c r="C1080" i="111"/>
  <c r="C1049" i="111"/>
  <c r="C1018" i="111"/>
  <c r="C871" i="111"/>
  <c r="C840" i="111"/>
  <c r="C751" i="111"/>
  <c r="C720" i="111"/>
  <c r="P735" i="111" s="1"/>
  <c r="C689" i="111"/>
  <c r="C658" i="111"/>
  <c r="C627" i="111"/>
  <c r="C596" i="111"/>
  <c r="C565" i="111"/>
  <c r="C534" i="111"/>
  <c r="C272" i="111"/>
  <c r="C241" i="111"/>
  <c r="C150" i="111"/>
  <c r="C119" i="111"/>
  <c r="E1754" i="111"/>
  <c r="E1709" i="111"/>
  <c r="C1730" i="111" s="1"/>
  <c r="E1654" i="111"/>
  <c r="E1609" i="111"/>
  <c r="C1630" i="111" s="1"/>
  <c r="E1462" i="111"/>
  <c r="E1433" i="111"/>
  <c r="I1439" i="111" s="1"/>
  <c r="I1440" i="111" s="1"/>
  <c r="I1441" i="111" s="1"/>
  <c r="I1442" i="111" s="1"/>
  <c r="I1443" i="111" s="1"/>
  <c r="I1444" i="111" s="1"/>
  <c r="I1445" i="111" s="1"/>
  <c r="E1404" i="111"/>
  <c r="E1375" i="111"/>
  <c r="I1381" i="111" s="1"/>
  <c r="I1382" i="111" s="1"/>
  <c r="I1383" i="111" s="1"/>
  <c r="I1384" i="111" s="1"/>
  <c r="I1385" i="111" s="1"/>
  <c r="I1386" i="111" s="1"/>
  <c r="I1387" i="111" s="1"/>
  <c r="E1347" i="111"/>
  <c r="E1318" i="111"/>
  <c r="I1324" i="111" s="1"/>
  <c r="E1289" i="111"/>
  <c r="E1260" i="111"/>
  <c r="I1266" i="111" s="1"/>
  <c r="E1231" i="111"/>
  <c r="E1202" i="111"/>
  <c r="I1208" i="111" s="1"/>
  <c r="E1173" i="111"/>
  <c r="E1144" i="111"/>
  <c r="I1150" i="111" s="1"/>
  <c r="E273" i="111"/>
  <c r="E242" i="111"/>
  <c r="I248" i="111" s="1"/>
  <c r="E213" i="111"/>
  <c r="E184" i="111"/>
  <c r="I190" i="111" s="1"/>
  <c r="E151" i="111"/>
  <c r="E120" i="111"/>
  <c r="I126" i="111" s="1"/>
  <c r="I127" i="111" s="1"/>
  <c r="I128" i="111" s="1"/>
  <c r="I129" i="111" s="1"/>
  <c r="I130" i="111" s="1"/>
  <c r="I131" i="111" s="1"/>
  <c r="I132" i="111" s="1"/>
  <c r="E91" i="111"/>
  <c r="E62" i="111"/>
  <c r="I68" i="111" s="1"/>
  <c r="E33" i="111"/>
  <c r="E4" i="111"/>
  <c r="I10" i="111" s="1"/>
  <c r="C1754" i="111"/>
  <c r="C1709" i="111"/>
  <c r="B1730" i="111" s="1"/>
  <c r="C1697" i="111"/>
  <c r="C1654" i="111"/>
  <c r="B1675" i="111" s="1"/>
  <c r="M1675" i="111" s="1"/>
  <c r="C1609" i="111"/>
  <c r="E1578" i="111"/>
  <c r="H1585" i="111" s="1"/>
  <c r="E1549" i="111"/>
  <c r="E1520" i="111"/>
  <c r="H1527" i="111" s="1"/>
  <c r="E1491" i="111"/>
  <c r="E1461" i="111"/>
  <c r="H1468" i="111" s="1"/>
  <c r="E1432" i="111"/>
  <c r="E1403" i="111"/>
  <c r="H1410" i="111" s="1"/>
  <c r="E1374" i="111"/>
  <c r="E1346" i="111"/>
  <c r="H1353" i="111" s="1"/>
  <c r="E1317" i="111"/>
  <c r="E1288" i="111"/>
  <c r="H1295" i="111" s="1"/>
  <c r="E1259" i="111"/>
  <c r="E1230" i="111"/>
  <c r="E1201" i="111"/>
  <c r="E1172" i="111"/>
  <c r="H1179" i="111" s="1"/>
  <c r="E1143" i="111"/>
  <c r="E1111" i="111"/>
  <c r="H1118" i="111" s="1"/>
  <c r="E1080" i="111"/>
  <c r="E1049" i="111"/>
  <c r="E1018" i="111"/>
  <c r="E989" i="111"/>
  <c r="H996" i="111" s="1"/>
  <c r="E960" i="111"/>
  <c r="E931" i="111"/>
  <c r="H938" i="111" s="1"/>
  <c r="E902" i="111"/>
  <c r="E871" i="111"/>
  <c r="H878" i="111" s="1"/>
  <c r="E840" i="111"/>
  <c r="E811" i="111"/>
  <c r="H818" i="111" s="1"/>
  <c r="E782" i="111"/>
  <c r="E751" i="111"/>
  <c r="H758" i="111" s="1"/>
  <c r="E720" i="111"/>
  <c r="E689" i="111"/>
  <c r="H696" i="111" s="1"/>
  <c r="E658" i="111"/>
  <c r="E627" i="111"/>
  <c r="H634" i="111" s="1"/>
  <c r="E596" i="111"/>
  <c r="E565" i="111"/>
  <c r="H572" i="111" s="1"/>
  <c r="E534" i="111"/>
  <c r="E505" i="111"/>
  <c r="H512" i="111" s="1"/>
  <c r="E476" i="111"/>
  <c r="E447" i="111"/>
  <c r="H454" i="111" s="1"/>
  <c r="E418" i="111"/>
  <c r="E390" i="111"/>
  <c r="H397" i="111" s="1"/>
  <c r="E361" i="111"/>
  <c r="E332" i="111"/>
  <c r="H339" i="111" s="1"/>
  <c r="E303" i="111"/>
  <c r="E272" i="111"/>
  <c r="H279" i="111" s="1"/>
  <c r="E241" i="111"/>
  <c r="E212" i="111"/>
  <c r="H219" i="111" s="1"/>
  <c r="E183" i="111"/>
  <c r="E150" i="111"/>
  <c r="H157" i="111" s="1"/>
  <c r="E119" i="111"/>
  <c r="E90" i="111"/>
  <c r="H97" i="111" s="1"/>
  <c r="E61" i="111"/>
  <c r="E32" i="111"/>
  <c r="H39" i="111" s="1"/>
  <c r="E3" i="111"/>
  <c r="C1754" i="112"/>
  <c r="B1775" i="112" s="1"/>
  <c r="M1775" i="112" s="1"/>
  <c r="C1709" i="112"/>
  <c r="C1697" i="112"/>
  <c r="C1654" i="112"/>
  <c r="B1675" i="112" s="1"/>
  <c r="M1675" i="112" s="1"/>
  <c r="C1609" i="112"/>
  <c r="B1630" i="112" s="1"/>
  <c r="E1578" i="112"/>
  <c r="E1549" i="112"/>
  <c r="H1556" i="112" s="1"/>
  <c r="E1520" i="112"/>
  <c r="E1491" i="112"/>
  <c r="H1498" i="112" s="1"/>
  <c r="E1461" i="112"/>
  <c r="E1432" i="112"/>
  <c r="H1439" i="112" s="1"/>
  <c r="E1403" i="112"/>
  <c r="E1374" i="112"/>
  <c r="H1381" i="112" s="1"/>
  <c r="E1346" i="112"/>
  <c r="E1317" i="112"/>
  <c r="H1324" i="112" s="1"/>
  <c r="E1288" i="112"/>
  <c r="E1259" i="112"/>
  <c r="H1266" i="112" s="1"/>
  <c r="E1230" i="112"/>
  <c r="E1201" i="112"/>
  <c r="H1208" i="112" s="1"/>
  <c r="E1172" i="112"/>
  <c r="E1143" i="112"/>
  <c r="H1150" i="112" s="1"/>
  <c r="E1111" i="112"/>
  <c r="H1118" i="112" s="1"/>
  <c r="E1080" i="112"/>
  <c r="H1087" i="112" s="1"/>
  <c r="E1049" i="112"/>
  <c r="E1018" i="112"/>
  <c r="H1025" i="112" s="1"/>
  <c r="E989" i="112"/>
  <c r="H996" i="112" s="1"/>
  <c r="E960" i="112"/>
  <c r="H967" i="112" s="1"/>
  <c r="E931" i="112"/>
  <c r="E902" i="112"/>
  <c r="H909" i="112" s="1"/>
  <c r="E871" i="112"/>
  <c r="E840" i="112"/>
  <c r="H847" i="112" s="1"/>
  <c r="M852" i="112" s="1"/>
  <c r="O852" i="112" s="1"/>
  <c r="E811" i="112"/>
  <c r="E782" i="112"/>
  <c r="H789" i="112" s="1"/>
  <c r="E751" i="112"/>
  <c r="E720" i="112"/>
  <c r="H727" i="112" s="1"/>
  <c r="E689" i="112"/>
  <c r="H696" i="112" s="1"/>
  <c r="E658" i="112"/>
  <c r="H665" i="112" s="1"/>
  <c r="H666" i="112" s="1"/>
  <c r="E627" i="112"/>
  <c r="E596" i="112"/>
  <c r="E565" i="112"/>
  <c r="E534" i="112"/>
  <c r="H541" i="112" s="1"/>
  <c r="M546" i="112" s="1"/>
  <c r="O546" i="112" s="1"/>
  <c r="E505" i="112"/>
  <c r="H512" i="112" s="1"/>
  <c r="E476" i="112"/>
  <c r="H483" i="112" s="1"/>
  <c r="E447" i="112"/>
  <c r="H454" i="112" s="1"/>
  <c r="E418" i="112"/>
  <c r="H425" i="112" s="1"/>
  <c r="E390" i="112"/>
  <c r="E361" i="112"/>
  <c r="H368" i="112" s="1"/>
  <c r="E332" i="112"/>
  <c r="E303" i="112"/>
  <c r="H310" i="112" s="1"/>
  <c r="E272" i="112"/>
  <c r="H279" i="112" s="1"/>
  <c r="E241" i="112"/>
  <c r="H248" i="112" s="1"/>
  <c r="E212" i="112"/>
  <c r="E183" i="112"/>
  <c r="H190" i="112" s="1"/>
  <c r="E150" i="112"/>
  <c r="E119" i="112"/>
  <c r="H126" i="112" s="1"/>
  <c r="H127" i="112" s="1"/>
  <c r="E90" i="112"/>
  <c r="H97" i="112" s="1"/>
  <c r="E61" i="112"/>
  <c r="H68" i="112" s="1"/>
  <c r="E32" i="112"/>
  <c r="H39" i="112" s="1"/>
  <c r="E3" i="112"/>
  <c r="H10" i="112" s="1"/>
  <c r="E1754" i="112"/>
  <c r="C1775" i="112" s="1"/>
  <c r="E1709" i="112"/>
  <c r="C1730" i="112" s="1"/>
  <c r="E1654" i="112"/>
  <c r="C1675" i="112" s="1"/>
  <c r="E1609" i="112"/>
  <c r="C1630" i="112" s="1"/>
  <c r="E1462" i="112"/>
  <c r="E1433" i="112"/>
  <c r="I1439" i="112" s="1"/>
  <c r="I1440" i="112" s="1"/>
  <c r="I1441" i="112" s="1"/>
  <c r="I1442" i="112" s="1"/>
  <c r="I1443" i="112" s="1"/>
  <c r="I1444" i="112" s="1"/>
  <c r="I1445" i="112" s="1"/>
  <c r="E1404" i="112"/>
  <c r="E1375" i="112"/>
  <c r="I1381" i="112" s="1"/>
  <c r="I1382" i="112" s="1"/>
  <c r="I1383" i="112" s="1"/>
  <c r="I1384" i="112" s="1"/>
  <c r="I1385" i="112" s="1"/>
  <c r="I1386" i="112" s="1"/>
  <c r="I1387" i="112" s="1"/>
  <c r="E1347" i="112"/>
  <c r="E1318" i="112"/>
  <c r="I1324" i="112" s="1"/>
  <c r="E1289" i="112"/>
  <c r="E1260" i="112"/>
  <c r="I1266" i="112" s="1"/>
  <c r="E1231" i="112"/>
  <c r="E1202" i="112"/>
  <c r="I1208" i="112" s="1"/>
  <c r="E1173" i="112"/>
  <c r="E1144" i="112"/>
  <c r="I1150" i="112" s="1"/>
  <c r="E273" i="112"/>
  <c r="I279" i="112" s="1"/>
  <c r="I280" i="112" s="1"/>
  <c r="I281" i="112" s="1"/>
  <c r="I282" i="112" s="1"/>
  <c r="I283" i="112" s="1"/>
  <c r="I284" i="112" s="1"/>
  <c r="I285" i="112" s="1"/>
  <c r="E242" i="112"/>
  <c r="I248" i="112" s="1"/>
  <c r="E213" i="112"/>
  <c r="E184" i="112"/>
  <c r="I190" i="112" s="1"/>
  <c r="E151" i="112"/>
  <c r="E120" i="112"/>
  <c r="I126" i="112" s="1"/>
  <c r="I127" i="112" s="1"/>
  <c r="I128" i="112" s="1"/>
  <c r="I129" i="112" s="1"/>
  <c r="I130" i="112" s="1"/>
  <c r="I131" i="112" s="1"/>
  <c r="I132" i="112" s="1"/>
  <c r="E91" i="112"/>
  <c r="E62" i="112"/>
  <c r="I68" i="112" s="1"/>
  <c r="E33" i="112"/>
  <c r="I39" i="112" s="1"/>
  <c r="E4" i="112"/>
  <c r="I10" i="112" s="1"/>
  <c r="C1111" i="112"/>
  <c r="C1080" i="112"/>
  <c r="C1049" i="112"/>
  <c r="C1018" i="112"/>
  <c r="C871" i="112"/>
  <c r="C840" i="112"/>
  <c r="C751" i="112"/>
  <c r="C720" i="112"/>
  <c r="P735" i="112" s="1"/>
  <c r="C689" i="112"/>
  <c r="C658" i="112"/>
  <c r="C627" i="112"/>
  <c r="C596" i="112"/>
  <c r="C565" i="112"/>
  <c r="C534" i="112"/>
  <c r="C272" i="112"/>
  <c r="C241" i="112"/>
  <c r="C150" i="112"/>
  <c r="C119" i="112"/>
  <c r="P134" i="112" s="1"/>
  <c r="C1111" i="113"/>
  <c r="C1080" i="113"/>
  <c r="C1049" i="113"/>
  <c r="C1018" i="113"/>
  <c r="C871" i="113"/>
  <c r="C840" i="113"/>
  <c r="C751" i="113"/>
  <c r="C720" i="113"/>
  <c r="C689" i="113"/>
  <c r="C658" i="113"/>
  <c r="C627" i="113"/>
  <c r="C596" i="113"/>
  <c r="P611" i="113" s="1"/>
  <c r="C565" i="113"/>
  <c r="C534" i="113"/>
  <c r="C272" i="113"/>
  <c r="C241" i="113"/>
  <c r="C150" i="113"/>
  <c r="C119" i="113"/>
  <c r="E1754" i="113"/>
  <c r="E1709" i="113"/>
  <c r="C1730" i="113" s="1"/>
  <c r="E1654" i="113"/>
  <c r="E1609" i="113"/>
  <c r="C1630" i="113" s="1"/>
  <c r="E1462" i="113"/>
  <c r="E1433" i="113"/>
  <c r="I1439" i="113" s="1"/>
  <c r="I1440" i="113" s="1"/>
  <c r="I1441" i="113" s="1"/>
  <c r="I1442" i="113" s="1"/>
  <c r="I1443" i="113" s="1"/>
  <c r="I1444" i="113" s="1"/>
  <c r="I1445" i="113" s="1"/>
  <c r="E1404" i="113"/>
  <c r="E1375" i="113"/>
  <c r="I1381" i="113" s="1"/>
  <c r="I1382" i="113" s="1"/>
  <c r="I1383" i="113" s="1"/>
  <c r="I1384" i="113" s="1"/>
  <c r="I1385" i="113" s="1"/>
  <c r="I1386" i="113" s="1"/>
  <c r="I1387" i="113" s="1"/>
  <c r="E1347" i="113"/>
  <c r="E1318" i="113"/>
  <c r="I1324" i="113" s="1"/>
  <c r="E1289" i="113"/>
  <c r="E1260" i="113"/>
  <c r="I1266" i="113" s="1"/>
  <c r="E1231" i="113"/>
  <c r="E1202" i="113"/>
  <c r="I1208" i="113" s="1"/>
  <c r="E1173" i="113"/>
  <c r="E1144" i="113"/>
  <c r="I1150" i="113" s="1"/>
  <c r="E273" i="113"/>
  <c r="E242" i="113"/>
  <c r="I248" i="113" s="1"/>
  <c r="N250" i="113" s="1"/>
  <c r="E213" i="113"/>
  <c r="E184" i="113"/>
  <c r="I190" i="113" s="1"/>
  <c r="E151" i="113"/>
  <c r="E120" i="113"/>
  <c r="I126" i="113" s="1"/>
  <c r="N128" i="113" s="1"/>
  <c r="E91" i="113"/>
  <c r="E62" i="113"/>
  <c r="I68" i="113" s="1"/>
  <c r="E33" i="113"/>
  <c r="E4" i="113"/>
  <c r="I10" i="113" s="1"/>
  <c r="C1754" i="113"/>
  <c r="C1709" i="113"/>
  <c r="B1730" i="113" s="1"/>
  <c r="C1697" i="113"/>
  <c r="C1654" i="113"/>
  <c r="B1675" i="113" s="1"/>
  <c r="M1675" i="113" s="1"/>
  <c r="C1609" i="113"/>
  <c r="E1578" i="113"/>
  <c r="H1585" i="113" s="1"/>
  <c r="E1549" i="113"/>
  <c r="E1520" i="113"/>
  <c r="H1527" i="113" s="1"/>
  <c r="E1491" i="113"/>
  <c r="E1461" i="113"/>
  <c r="H1468" i="113" s="1"/>
  <c r="E1432" i="113"/>
  <c r="E1403" i="113"/>
  <c r="H1410" i="113" s="1"/>
  <c r="E1374" i="113"/>
  <c r="E1346" i="113"/>
  <c r="H1353" i="113" s="1"/>
  <c r="E1317" i="113"/>
  <c r="E1288" i="113"/>
  <c r="H1295" i="113" s="1"/>
  <c r="E1259" i="113"/>
  <c r="E1230" i="113"/>
  <c r="E1201" i="113"/>
  <c r="E1172" i="113"/>
  <c r="H1179" i="113" s="1"/>
  <c r="E1143" i="113"/>
  <c r="E1111" i="113"/>
  <c r="H1118" i="113" s="1"/>
  <c r="E1080" i="113"/>
  <c r="E1049" i="113"/>
  <c r="H1056" i="113" s="1"/>
  <c r="E1018" i="113"/>
  <c r="E989" i="113"/>
  <c r="H996" i="113" s="1"/>
  <c r="E960" i="113"/>
  <c r="E931" i="113"/>
  <c r="H938" i="113" s="1"/>
  <c r="E902" i="113"/>
  <c r="E871" i="113"/>
  <c r="H878" i="113" s="1"/>
  <c r="E840" i="113"/>
  <c r="E811" i="113"/>
  <c r="H818" i="113" s="1"/>
  <c r="E782" i="113"/>
  <c r="E751" i="113"/>
  <c r="H758" i="113" s="1"/>
  <c r="E720" i="113"/>
  <c r="E689" i="113"/>
  <c r="H696" i="113" s="1"/>
  <c r="E658" i="113"/>
  <c r="E627" i="113"/>
  <c r="H634" i="113" s="1"/>
  <c r="E596" i="113"/>
  <c r="E565" i="113"/>
  <c r="H572" i="113" s="1"/>
  <c r="E534" i="113"/>
  <c r="E505" i="113"/>
  <c r="H512" i="113" s="1"/>
  <c r="H513" i="113" s="1"/>
  <c r="E476" i="113"/>
  <c r="E447" i="113"/>
  <c r="H454" i="113" s="1"/>
  <c r="H455" i="113" s="1"/>
  <c r="E418" i="113"/>
  <c r="E390" i="113"/>
  <c r="H397" i="113" s="1"/>
  <c r="M400" i="113" s="1"/>
  <c r="O400" i="113" s="1"/>
  <c r="E361" i="113"/>
  <c r="E332" i="113"/>
  <c r="H339" i="113" s="1"/>
  <c r="M342" i="113" s="1"/>
  <c r="O342" i="113" s="1"/>
  <c r="E303" i="113"/>
  <c r="E272" i="113"/>
  <c r="H279" i="113" s="1"/>
  <c r="E241" i="113"/>
  <c r="E212" i="113"/>
  <c r="H219" i="113" s="1"/>
  <c r="E183" i="113"/>
  <c r="E150" i="113"/>
  <c r="H157" i="113" s="1"/>
  <c r="E119" i="113"/>
  <c r="E90" i="113"/>
  <c r="H97" i="113" s="1"/>
  <c r="E61" i="113"/>
  <c r="E32" i="113"/>
  <c r="H39" i="113" s="1"/>
  <c r="E3" i="113"/>
  <c r="C1754" i="114"/>
  <c r="B1775" i="114" s="1"/>
  <c r="M1775" i="114" s="1"/>
  <c r="C1709" i="114"/>
  <c r="C1697" i="114"/>
  <c r="C1654" i="114"/>
  <c r="B1675" i="114" s="1"/>
  <c r="M1675" i="114" s="1"/>
  <c r="C1609" i="114"/>
  <c r="B1630" i="114" s="1"/>
  <c r="E1578" i="114"/>
  <c r="H1585" i="114" s="1"/>
  <c r="E1549" i="114"/>
  <c r="H1556" i="114" s="1"/>
  <c r="E1520" i="114"/>
  <c r="H1527" i="114" s="1"/>
  <c r="E1491" i="114"/>
  <c r="H1498" i="114" s="1"/>
  <c r="E1461" i="114"/>
  <c r="H1468" i="114" s="1"/>
  <c r="E1432" i="114"/>
  <c r="H1439" i="114" s="1"/>
  <c r="E1403" i="114"/>
  <c r="H1410" i="114" s="1"/>
  <c r="E1374" i="114"/>
  <c r="H1381" i="114" s="1"/>
  <c r="E1346" i="114"/>
  <c r="E1317" i="114"/>
  <c r="H1324" i="114" s="1"/>
  <c r="E1288" i="114"/>
  <c r="H1295" i="114" s="1"/>
  <c r="E1259" i="114"/>
  <c r="H1266" i="114" s="1"/>
  <c r="E1230" i="114"/>
  <c r="E1201" i="114"/>
  <c r="H1208" i="114" s="1"/>
  <c r="E1172" i="114"/>
  <c r="H1179" i="114" s="1"/>
  <c r="E1143" i="114"/>
  <c r="H1150" i="114" s="1"/>
  <c r="E1111" i="114"/>
  <c r="H1118" i="114" s="1"/>
  <c r="E1080" i="114"/>
  <c r="H1087" i="114" s="1"/>
  <c r="E1049" i="114"/>
  <c r="E1018" i="114"/>
  <c r="H1025" i="114" s="1"/>
  <c r="E989" i="114"/>
  <c r="E960" i="114"/>
  <c r="H967" i="114" s="1"/>
  <c r="E931" i="114"/>
  <c r="H938" i="114" s="1"/>
  <c r="E902" i="114"/>
  <c r="H909" i="114" s="1"/>
  <c r="E871" i="114"/>
  <c r="H878" i="114" s="1"/>
  <c r="M883" i="114" s="1"/>
  <c r="O883" i="114" s="1"/>
  <c r="E840" i="114"/>
  <c r="H847" i="114" s="1"/>
  <c r="M852" i="114" s="1"/>
  <c r="O852" i="114" s="1"/>
  <c r="E811" i="114"/>
  <c r="E782" i="114"/>
  <c r="H789" i="114" s="1"/>
  <c r="E751" i="114"/>
  <c r="H758" i="114" s="1"/>
  <c r="M760" i="114" s="1"/>
  <c r="E720" i="114"/>
  <c r="H727" i="114" s="1"/>
  <c r="E689" i="114"/>
  <c r="H696" i="114" s="1"/>
  <c r="E658" i="114"/>
  <c r="H665" i="114" s="1"/>
  <c r="H666" i="114" s="1"/>
  <c r="E627" i="114"/>
  <c r="H634" i="114" s="1"/>
  <c r="E596" i="114"/>
  <c r="H603" i="114" s="1"/>
  <c r="M608" i="114" s="1"/>
  <c r="O608" i="114" s="1"/>
  <c r="E565" i="114"/>
  <c r="E534" i="114"/>
  <c r="H541" i="114" s="1"/>
  <c r="M546" i="114" s="1"/>
  <c r="O546" i="114" s="1"/>
  <c r="E505" i="114"/>
  <c r="E476" i="114"/>
  <c r="H483" i="114" s="1"/>
  <c r="E447" i="114"/>
  <c r="E418" i="114"/>
  <c r="H425" i="114" s="1"/>
  <c r="E390" i="114"/>
  <c r="H397" i="114" s="1"/>
  <c r="E361" i="114"/>
  <c r="H368" i="114" s="1"/>
  <c r="E332" i="114"/>
  <c r="H339" i="114" s="1"/>
  <c r="E303" i="114"/>
  <c r="H310" i="114" s="1"/>
  <c r="E272" i="114"/>
  <c r="E241" i="114"/>
  <c r="H248" i="114" s="1"/>
  <c r="E212" i="114"/>
  <c r="E183" i="114"/>
  <c r="H190" i="114" s="1"/>
  <c r="E150" i="114"/>
  <c r="H157" i="114" s="1"/>
  <c r="E119" i="114"/>
  <c r="H126" i="114" s="1"/>
  <c r="H127" i="114" s="1"/>
  <c r="E90" i="114"/>
  <c r="H97" i="114" s="1"/>
  <c r="E61" i="114"/>
  <c r="H68" i="114" s="1"/>
  <c r="E32" i="114"/>
  <c r="H39" i="114" s="1"/>
  <c r="E3" i="114"/>
  <c r="H10" i="114" s="1"/>
  <c r="E1754" i="114"/>
  <c r="E1709" i="114"/>
  <c r="C1730" i="114" s="1"/>
  <c r="E1654" i="114"/>
  <c r="E1609" i="114"/>
  <c r="C1630" i="114" s="1"/>
  <c r="E1462" i="114"/>
  <c r="E1433" i="114"/>
  <c r="I1439" i="114" s="1"/>
  <c r="I1440" i="114" s="1"/>
  <c r="I1441" i="114" s="1"/>
  <c r="I1442" i="114" s="1"/>
  <c r="I1443" i="114" s="1"/>
  <c r="I1444" i="114" s="1"/>
  <c r="I1445" i="114" s="1"/>
  <c r="E1404" i="114"/>
  <c r="E1375" i="114"/>
  <c r="I1381" i="114" s="1"/>
  <c r="I1382" i="114" s="1"/>
  <c r="I1383" i="114" s="1"/>
  <c r="I1384" i="114" s="1"/>
  <c r="I1385" i="114" s="1"/>
  <c r="I1386" i="114" s="1"/>
  <c r="I1387" i="114" s="1"/>
  <c r="E1347" i="114"/>
  <c r="E1318" i="114"/>
  <c r="I1324" i="114" s="1"/>
  <c r="E1289" i="114"/>
  <c r="E1260" i="114"/>
  <c r="I1266" i="114" s="1"/>
  <c r="E1231" i="114"/>
  <c r="E1202" i="114"/>
  <c r="I1208" i="114" s="1"/>
  <c r="E1173" i="114"/>
  <c r="E1144" i="114"/>
  <c r="I1150" i="114" s="1"/>
  <c r="E273" i="114"/>
  <c r="E242" i="114"/>
  <c r="I248" i="114" s="1"/>
  <c r="E213" i="114"/>
  <c r="E184" i="114"/>
  <c r="I190" i="114" s="1"/>
  <c r="E151" i="114"/>
  <c r="E120" i="114"/>
  <c r="I126" i="114" s="1"/>
  <c r="I127" i="114" s="1"/>
  <c r="I128" i="114" s="1"/>
  <c r="I129" i="114" s="1"/>
  <c r="I130" i="114" s="1"/>
  <c r="I131" i="114" s="1"/>
  <c r="I132" i="114" s="1"/>
  <c r="E91" i="114"/>
  <c r="E62" i="114"/>
  <c r="I68" i="114" s="1"/>
  <c r="E33" i="114"/>
  <c r="E4" i="114"/>
  <c r="I10" i="114" s="1"/>
  <c r="C1111" i="114"/>
  <c r="C1080" i="114"/>
  <c r="C1049" i="114"/>
  <c r="C1018" i="114"/>
  <c r="C871" i="114"/>
  <c r="C840" i="114"/>
  <c r="C751" i="114"/>
  <c r="C720" i="114"/>
  <c r="C689" i="114"/>
  <c r="C658" i="114"/>
  <c r="C627" i="114"/>
  <c r="C596" i="114"/>
  <c r="C565" i="114"/>
  <c r="C534" i="114"/>
  <c r="C272" i="114"/>
  <c r="C241" i="114"/>
  <c r="C150" i="114"/>
  <c r="C119" i="114"/>
  <c r="P134" i="114" s="1"/>
  <c r="C1111" i="115"/>
  <c r="L1126" i="115" s="1"/>
  <c r="C1080" i="115"/>
  <c r="C1049" i="115"/>
  <c r="C1018" i="115"/>
  <c r="C871" i="115"/>
  <c r="C840" i="115"/>
  <c r="C751" i="115"/>
  <c r="P766" i="115" s="1"/>
  <c r="C720" i="115"/>
  <c r="C689" i="115"/>
  <c r="C658" i="115"/>
  <c r="C627" i="115"/>
  <c r="C596" i="115"/>
  <c r="C565" i="115"/>
  <c r="C534" i="115"/>
  <c r="C272" i="115"/>
  <c r="C241" i="115"/>
  <c r="C150" i="115"/>
  <c r="C119" i="115"/>
  <c r="P134" i="115" s="1"/>
  <c r="E1754" i="115"/>
  <c r="E1709" i="115"/>
  <c r="C1730" i="115" s="1"/>
  <c r="E1654" i="115"/>
  <c r="E1609" i="115"/>
  <c r="C1630" i="115" s="1"/>
  <c r="E1462" i="115"/>
  <c r="E1433" i="115"/>
  <c r="I1439" i="115" s="1"/>
  <c r="I1440" i="115" s="1"/>
  <c r="I1441" i="115" s="1"/>
  <c r="I1442" i="115" s="1"/>
  <c r="I1443" i="115" s="1"/>
  <c r="I1444" i="115" s="1"/>
  <c r="I1445" i="115" s="1"/>
  <c r="E1404" i="115"/>
  <c r="I1410" i="115" s="1"/>
  <c r="E1375" i="115"/>
  <c r="I1381" i="115" s="1"/>
  <c r="I1382" i="115" s="1"/>
  <c r="I1383" i="115" s="1"/>
  <c r="I1384" i="115" s="1"/>
  <c r="I1385" i="115" s="1"/>
  <c r="I1386" i="115" s="1"/>
  <c r="I1387" i="115" s="1"/>
  <c r="E1347" i="115"/>
  <c r="I1353" i="115" s="1"/>
  <c r="I1354" i="115" s="1"/>
  <c r="I1355" i="115" s="1"/>
  <c r="I1356" i="115" s="1"/>
  <c r="I1357" i="115" s="1"/>
  <c r="I1358" i="115" s="1"/>
  <c r="I1359" i="115" s="1"/>
  <c r="E1318" i="115"/>
  <c r="I1324" i="115" s="1"/>
  <c r="E1289" i="115"/>
  <c r="E1260" i="115"/>
  <c r="I1266" i="115" s="1"/>
  <c r="E1231" i="115"/>
  <c r="E1202" i="115"/>
  <c r="I1208" i="115" s="1"/>
  <c r="E1173" i="115"/>
  <c r="I1179" i="115" s="1"/>
  <c r="I1180" i="115" s="1"/>
  <c r="I1181" i="115" s="1"/>
  <c r="I1182" i="115" s="1"/>
  <c r="I1183" i="115" s="1"/>
  <c r="I1184" i="115" s="1"/>
  <c r="I1185" i="115" s="1"/>
  <c r="E1144" i="115"/>
  <c r="I1150" i="115" s="1"/>
  <c r="E273" i="115"/>
  <c r="E242" i="115"/>
  <c r="I248" i="115" s="1"/>
  <c r="E213" i="115"/>
  <c r="I219" i="115" s="1"/>
  <c r="N219" i="115" s="1"/>
  <c r="E184" i="115"/>
  <c r="I190" i="115" s="1"/>
  <c r="E151" i="115"/>
  <c r="E120" i="115"/>
  <c r="I126" i="115" s="1"/>
  <c r="E91" i="115"/>
  <c r="I97" i="115" s="1"/>
  <c r="E62" i="115"/>
  <c r="I68" i="115" s="1"/>
  <c r="E33" i="115"/>
  <c r="E4" i="115"/>
  <c r="I10" i="115" s="1"/>
  <c r="C1754" i="115"/>
  <c r="B1775" i="115" s="1"/>
  <c r="M1775" i="115" s="1"/>
  <c r="C1709" i="115"/>
  <c r="C1697" i="115"/>
  <c r="C1654" i="115"/>
  <c r="C1609" i="115"/>
  <c r="E1578" i="115"/>
  <c r="E1549" i="115"/>
  <c r="H1556" i="115" s="1"/>
  <c r="E1520" i="115"/>
  <c r="H1527" i="115" s="1"/>
  <c r="E1491" i="115"/>
  <c r="H1498" i="115" s="1"/>
  <c r="E1461" i="115"/>
  <c r="H1468" i="115" s="1"/>
  <c r="E1432" i="115"/>
  <c r="E1403" i="115"/>
  <c r="H1410" i="115" s="1"/>
  <c r="E1374" i="115"/>
  <c r="H1381" i="115" s="1"/>
  <c r="E1346" i="115"/>
  <c r="H1353" i="115" s="1"/>
  <c r="E1317" i="115"/>
  <c r="E1288" i="115"/>
  <c r="E1259" i="115"/>
  <c r="H1266" i="115" s="1"/>
  <c r="E1230" i="115"/>
  <c r="E1201" i="115"/>
  <c r="E1172" i="115"/>
  <c r="E1143" i="115"/>
  <c r="H1150" i="115" s="1"/>
  <c r="E1111" i="115"/>
  <c r="H1118" i="115" s="1"/>
  <c r="E1080" i="115"/>
  <c r="H1087" i="115" s="1"/>
  <c r="E1049" i="115"/>
  <c r="H1056" i="115" s="1"/>
  <c r="M1061" i="115" s="1"/>
  <c r="O1061" i="115" s="1"/>
  <c r="E1018" i="115"/>
  <c r="H1025" i="115" s="1"/>
  <c r="E989" i="115"/>
  <c r="H996" i="115" s="1"/>
  <c r="E960" i="115"/>
  <c r="H967" i="115" s="1"/>
  <c r="E931" i="115"/>
  <c r="H938" i="115" s="1"/>
  <c r="E902" i="115"/>
  <c r="H909" i="115" s="1"/>
  <c r="E871" i="115"/>
  <c r="H878" i="115" s="1"/>
  <c r="E840" i="115"/>
  <c r="H847" i="115" s="1"/>
  <c r="E811" i="115"/>
  <c r="H818" i="115" s="1"/>
  <c r="E782" i="115"/>
  <c r="H789" i="115" s="1"/>
  <c r="E751" i="115"/>
  <c r="H758" i="115" s="1"/>
  <c r="E720" i="115"/>
  <c r="H727" i="115" s="1"/>
  <c r="E689" i="115"/>
  <c r="H696" i="115" s="1"/>
  <c r="E658" i="115"/>
  <c r="E627" i="115"/>
  <c r="H634" i="115" s="1"/>
  <c r="H635" i="115" s="1"/>
  <c r="E596" i="115"/>
  <c r="E565" i="115"/>
  <c r="H572" i="115" s="1"/>
  <c r="M577" i="115" s="1"/>
  <c r="O577" i="115" s="1"/>
  <c r="E534" i="115"/>
  <c r="E505" i="115"/>
  <c r="H512" i="115" s="1"/>
  <c r="E476" i="115"/>
  <c r="E447" i="115"/>
  <c r="H454" i="115" s="1"/>
  <c r="E418" i="115"/>
  <c r="E390" i="115"/>
  <c r="H397" i="115" s="1"/>
  <c r="E361" i="115"/>
  <c r="H368" i="115" s="1"/>
  <c r="E332" i="115"/>
  <c r="H339" i="115" s="1"/>
  <c r="E303" i="115"/>
  <c r="H310" i="115" s="1"/>
  <c r="E272" i="115"/>
  <c r="H279" i="115" s="1"/>
  <c r="E241" i="115"/>
  <c r="H248" i="115" s="1"/>
  <c r="E212" i="115"/>
  <c r="H219" i="115" s="1"/>
  <c r="E183" i="115"/>
  <c r="H190" i="115" s="1"/>
  <c r="E150" i="115"/>
  <c r="H157" i="115" s="1"/>
  <c r="E119" i="115"/>
  <c r="H126" i="115" s="1"/>
  <c r="E90" i="115"/>
  <c r="H97" i="115" s="1"/>
  <c r="E61" i="115"/>
  <c r="H68" i="115" s="1"/>
  <c r="E32" i="115"/>
  <c r="H39" i="115" s="1"/>
  <c r="E3" i="115"/>
  <c r="K1788" i="115"/>
  <c r="K1787" i="115"/>
  <c r="K1786" i="115"/>
  <c r="K1785" i="115"/>
  <c r="C1775" i="115"/>
  <c r="I1736" i="115"/>
  <c r="K1736" i="115" s="1"/>
  <c r="K1743" i="115" s="1"/>
  <c r="K1745" i="115" s="1"/>
  <c r="B1730" i="115"/>
  <c r="K1688" i="115"/>
  <c r="K1687" i="115"/>
  <c r="K1686" i="115"/>
  <c r="K1685" i="115"/>
  <c r="C1675" i="115"/>
  <c r="B1675" i="115"/>
  <c r="M1675" i="115" s="1"/>
  <c r="K1636" i="115"/>
  <c r="K1643" i="115" s="1"/>
  <c r="I1636" i="115"/>
  <c r="B1630" i="115"/>
  <c r="N1585" i="115"/>
  <c r="N1586" i="115" s="1"/>
  <c r="N1587" i="115" s="1"/>
  <c r="I1585" i="115"/>
  <c r="I1586" i="115" s="1"/>
  <c r="I1587" i="115" s="1"/>
  <c r="I1588" i="115" s="1"/>
  <c r="I1589" i="115" s="1"/>
  <c r="I1590" i="115" s="1"/>
  <c r="I1591" i="115" s="1"/>
  <c r="H1585" i="115"/>
  <c r="I1556" i="115"/>
  <c r="I1557" i="115" s="1"/>
  <c r="I1558" i="115" s="1"/>
  <c r="I1559" i="115" s="1"/>
  <c r="I1560" i="115" s="1"/>
  <c r="I1561" i="115" s="1"/>
  <c r="I1562" i="115" s="1"/>
  <c r="I1527" i="115"/>
  <c r="N1527" i="115" s="1"/>
  <c r="N1528" i="115" s="1"/>
  <c r="N1529" i="115" s="1"/>
  <c r="I1502" i="115"/>
  <c r="I1503" i="115" s="1"/>
  <c r="I1504" i="115" s="1"/>
  <c r="I1498" i="115"/>
  <c r="I1499" i="115" s="1"/>
  <c r="I1500" i="115" s="1"/>
  <c r="I1501" i="115" s="1"/>
  <c r="I1468" i="115"/>
  <c r="H1439" i="115"/>
  <c r="H1324" i="115"/>
  <c r="I1295" i="115"/>
  <c r="I1296" i="115" s="1"/>
  <c r="I1297" i="115" s="1"/>
  <c r="I1298" i="115" s="1"/>
  <c r="I1299" i="115" s="1"/>
  <c r="I1300" i="115" s="1"/>
  <c r="I1301" i="115" s="1"/>
  <c r="H1295" i="115"/>
  <c r="I1237" i="115"/>
  <c r="I1238" i="115" s="1"/>
  <c r="I1239" i="115" s="1"/>
  <c r="I1240" i="115" s="1"/>
  <c r="I1241" i="115" s="1"/>
  <c r="I1242" i="115" s="1"/>
  <c r="I1243" i="115" s="1"/>
  <c r="H1237" i="115"/>
  <c r="H1208" i="115"/>
  <c r="H1179" i="115"/>
  <c r="Q1123" i="115"/>
  <c r="N1121" i="115"/>
  <c r="N1122" i="115" s="1"/>
  <c r="N1126" i="115" s="1"/>
  <c r="N1119" i="115"/>
  <c r="I1119" i="115"/>
  <c r="I1120" i="115" s="1"/>
  <c r="I1121" i="115" s="1"/>
  <c r="I1122" i="115" s="1"/>
  <c r="I1123" i="115" s="1"/>
  <c r="I1124" i="115" s="1"/>
  <c r="I1118" i="115"/>
  <c r="N1118" i="115" s="1"/>
  <c r="N1120" i="115" s="1"/>
  <c r="Q1092" i="115"/>
  <c r="I1087" i="115"/>
  <c r="I1056" i="115"/>
  <c r="I1025" i="115"/>
  <c r="N997" i="115"/>
  <c r="N996" i="115"/>
  <c r="N998" i="115" s="1"/>
  <c r="I996" i="115"/>
  <c r="I997" i="115" s="1"/>
  <c r="I998" i="115" s="1"/>
  <c r="I999" i="115" s="1"/>
  <c r="I1000" i="115" s="1"/>
  <c r="I1001" i="115" s="1"/>
  <c r="I1002" i="115" s="1"/>
  <c r="N968" i="115"/>
  <c r="N967" i="115"/>
  <c r="N969" i="115" s="1"/>
  <c r="I967" i="115"/>
  <c r="I968" i="115" s="1"/>
  <c r="I969" i="115" s="1"/>
  <c r="I970" i="115" s="1"/>
  <c r="I971" i="115" s="1"/>
  <c r="I972" i="115" s="1"/>
  <c r="I973" i="115" s="1"/>
  <c r="I938" i="115"/>
  <c r="N910" i="115"/>
  <c r="N909" i="115"/>
  <c r="N911" i="115" s="1"/>
  <c r="I909" i="115"/>
  <c r="I910" i="115" s="1"/>
  <c r="I911" i="115" s="1"/>
  <c r="I912" i="115" s="1"/>
  <c r="I913" i="115" s="1"/>
  <c r="I914" i="115" s="1"/>
  <c r="I915" i="115" s="1"/>
  <c r="I878" i="115"/>
  <c r="I847" i="115"/>
  <c r="I818" i="115"/>
  <c r="N819" i="115" s="1"/>
  <c r="N790" i="115"/>
  <c r="N789" i="115"/>
  <c r="N791" i="115" s="1"/>
  <c r="I789" i="115"/>
  <c r="I790" i="115" s="1"/>
  <c r="I791" i="115" s="1"/>
  <c r="I792" i="115" s="1"/>
  <c r="I793" i="115" s="1"/>
  <c r="I794" i="115" s="1"/>
  <c r="I795" i="115" s="1"/>
  <c r="Q763" i="115"/>
  <c r="N759" i="115"/>
  <c r="I759" i="115"/>
  <c r="I760" i="115" s="1"/>
  <c r="I761" i="115" s="1"/>
  <c r="I762" i="115" s="1"/>
  <c r="I763" i="115" s="1"/>
  <c r="I764" i="115" s="1"/>
  <c r="I758" i="115"/>
  <c r="N758" i="115" s="1"/>
  <c r="N760" i="115" s="1"/>
  <c r="N762" i="115" s="1"/>
  <c r="N766" i="115" s="1"/>
  <c r="N730" i="115"/>
  <c r="N728" i="115"/>
  <c r="I728" i="115"/>
  <c r="I729" i="115" s="1"/>
  <c r="I730" i="115" s="1"/>
  <c r="I731" i="115" s="1"/>
  <c r="I732" i="115" s="1"/>
  <c r="I733" i="115" s="1"/>
  <c r="I727" i="115"/>
  <c r="N727" i="115" s="1"/>
  <c r="N729" i="115" s="1"/>
  <c r="N731" i="115" s="1"/>
  <c r="N735" i="115" s="1"/>
  <c r="Q701" i="115"/>
  <c r="I696" i="115"/>
  <c r="I665" i="115"/>
  <c r="H665" i="115"/>
  <c r="H666" i="115" s="1"/>
  <c r="I634" i="115"/>
  <c r="I603" i="115"/>
  <c r="H603" i="115"/>
  <c r="M608" i="115" s="1"/>
  <c r="O608" i="115" s="1"/>
  <c r="I572" i="115"/>
  <c r="I541" i="115"/>
  <c r="H541" i="115"/>
  <c r="M546" i="115" s="1"/>
  <c r="O546" i="115" s="1"/>
  <c r="N513" i="115"/>
  <c r="N512" i="115"/>
  <c r="N514" i="115" s="1"/>
  <c r="I512" i="115"/>
  <c r="I513" i="115" s="1"/>
  <c r="I514" i="115" s="1"/>
  <c r="I515" i="115" s="1"/>
  <c r="I516" i="115" s="1"/>
  <c r="I517" i="115" s="1"/>
  <c r="I518" i="115" s="1"/>
  <c r="N484" i="115"/>
  <c r="N483" i="115"/>
  <c r="N485" i="115" s="1"/>
  <c r="I483" i="115"/>
  <c r="I484" i="115" s="1"/>
  <c r="I485" i="115" s="1"/>
  <c r="I486" i="115" s="1"/>
  <c r="I487" i="115" s="1"/>
  <c r="I488" i="115" s="1"/>
  <c r="I489" i="115" s="1"/>
  <c r="H483" i="115"/>
  <c r="N455" i="115"/>
  <c r="N454" i="115"/>
  <c r="N456" i="115" s="1"/>
  <c r="I454" i="115"/>
  <c r="I455" i="115" s="1"/>
  <c r="I456" i="115" s="1"/>
  <c r="I457" i="115" s="1"/>
  <c r="I458" i="115" s="1"/>
  <c r="I459" i="115" s="1"/>
  <c r="I460" i="115" s="1"/>
  <c r="N426" i="115"/>
  <c r="N425" i="115"/>
  <c r="N427" i="115" s="1"/>
  <c r="I425" i="115"/>
  <c r="I426" i="115" s="1"/>
  <c r="I427" i="115" s="1"/>
  <c r="I428" i="115" s="1"/>
  <c r="I429" i="115" s="1"/>
  <c r="I430" i="115" s="1"/>
  <c r="I431" i="115" s="1"/>
  <c r="H425" i="115"/>
  <c r="I397" i="115"/>
  <c r="N369" i="115"/>
  <c r="N368" i="115"/>
  <c r="N370" i="115" s="1"/>
  <c r="I368" i="115"/>
  <c r="I369" i="115" s="1"/>
  <c r="I370" i="115" s="1"/>
  <c r="I371" i="115" s="1"/>
  <c r="I372" i="115" s="1"/>
  <c r="I373" i="115" s="1"/>
  <c r="I374" i="115" s="1"/>
  <c r="I339" i="115"/>
  <c r="N311" i="115"/>
  <c r="N310" i="115"/>
  <c r="N312" i="115" s="1"/>
  <c r="I310" i="115"/>
  <c r="I311" i="115" s="1"/>
  <c r="I312" i="115" s="1"/>
  <c r="I313" i="115" s="1"/>
  <c r="I314" i="115" s="1"/>
  <c r="I315" i="115" s="1"/>
  <c r="I316" i="115" s="1"/>
  <c r="L287" i="115"/>
  <c r="I279" i="115"/>
  <c r="I280" i="115" s="1"/>
  <c r="I281" i="115" s="1"/>
  <c r="I282" i="115" s="1"/>
  <c r="I283" i="115" s="1"/>
  <c r="I284" i="115" s="1"/>
  <c r="I285" i="115" s="1"/>
  <c r="I157" i="115"/>
  <c r="I39" i="115"/>
  <c r="H10" i="115"/>
  <c r="K1788" i="114"/>
  <c r="K1787" i="114"/>
  <c r="K1786" i="114"/>
  <c r="K1785" i="114"/>
  <c r="C1775" i="114"/>
  <c r="I1736" i="114"/>
  <c r="K1736" i="114" s="1"/>
  <c r="K1743" i="114" s="1"/>
  <c r="K1745" i="114" s="1"/>
  <c r="B1730" i="114"/>
  <c r="K1688" i="114"/>
  <c r="K1687" i="114"/>
  <c r="K1686" i="114"/>
  <c r="K1685" i="114"/>
  <c r="C1675" i="114"/>
  <c r="K1636" i="114"/>
  <c r="K1643" i="114" s="1"/>
  <c r="I1636" i="114"/>
  <c r="N1585" i="114"/>
  <c r="N1586" i="114" s="1"/>
  <c r="N1587" i="114" s="1"/>
  <c r="I1585" i="114"/>
  <c r="I1586" i="114" s="1"/>
  <c r="I1587" i="114" s="1"/>
  <c r="I1588" i="114" s="1"/>
  <c r="I1589" i="114" s="1"/>
  <c r="I1590" i="114" s="1"/>
  <c r="I1591" i="114" s="1"/>
  <c r="I1556" i="114"/>
  <c r="I1557" i="114" s="1"/>
  <c r="I1558" i="114" s="1"/>
  <c r="I1559" i="114" s="1"/>
  <c r="I1560" i="114" s="1"/>
  <c r="I1561" i="114" s="1"/>
  <c r="I1562" i="114" s="1"/>
  <c r="I1527" i="114"/>
  <c r="N1527" i="114" s="1"/>
  <c r="N1528" i="114" s="1"/>
  <c r="N1529" i="114" s="1"/>
  <c r="I1502" i="114"/>
  <c r="I1503" i="114" s="1"/>
  <c r="I1504" i="114" s="1"/>
  <c r="I1498" i="114"/>
  <c r="I1499" i="114" s="1"/>
  <c r="I1500" i="114" s="1"/>
  <c r="I1501" i="114" s="1"/>
  <c r="I1468" i="114"/>
  <c r="I1410" i="114"/>
  <c r="I1353" i="114"/>
  <c r="I1354" i="114" s="1"/>
  <c r="I1355" i="114" s="1"/>
  <c r="I1356" i="114" s="1"/>
  <c r="I1357" i="114" s="1"/>
  <c r="I1358" i="114" s="1"/>
  <c r="I1359" i="114" s="1"/>
  <c r="H1353" i="114"/>
  <c r="I1295" i="114"/>
  <c r="I1296" i="114" s="1"/>
  <c r="I1297" i="114" s="1"/>
  <c r="I1298" i="114" s="1"/>
  <c r="I1299" i="114" s="1"/>
  <c r="I1300" i="114" s="1"/>
  <c r="I1301" i="114" s="1"/>
  <c r="I1237" i="114"/>
  <c r="I1238" i="114" s="1"/>
  <c r="I1239" i="114" s="1"/>
  <c r="I1240" i="114" s="1"/>
  <c r="I1241" i="114" s="1"/>
  <c r="I1242" i="114" s="1"/>
  <c r="I1243" i="114" s="1"/>
  <c r="H1237" i="114"/>
  <c r="I1179" i="114"/>
  <c r="I1180" i="114" s="1"/>
  <c r="I1181" i="114" s="1"/>
  <c r="I1182" i="114" s="1"/>
  <c r="I1183" i="114" s="1"/>
  <c r="I1184" i="114" s="1"/>
  <c r="I1185" i="114" s="1"/>
  <c r="Q1123" i="114"/>
  <c r="N1121" i="114"/>
  <c r="N1122" i="114" s="1"/>
  <c r="N1126" i="114" s="1"/>
  <c r="N1119" i="114"/>
  <c r="I1119" i="114"/>
  <c r="I1120" i="114" s="1"/>
  <c r="I1121" i="114" s="1"/>
  <c r="I1122" i="114" s="1"/>
  <c r="I1123" i="114" s="1"/>
  <c r="I1124" i="114" s="1"/>
  <c r="I1118" i="114"/>
  <c r="N1118" i="114" s="1"/>
  <c r="N1120" i="114" s="1"/>
  <c r="Q1092" i="114"/>
  <c r="I1087" i="114"/>
  <c r="I1056" i="114"/>
  <c r="H1056" i="114"/>
  <c r="M1061" i="114" s="1"/>
  <c r="O1061" i="114" s="1"/>
  <c r="I1025" i="114"/>
  <c r="N997" i="114"/>
  <c r="N996" i="114"/>
  <c r="N998" i="114" s="1"/>
  <c r="I996" i="114"/>
  <c r="I997" i="114" s="1"/>
  <c r="I998" i="114" s="1"/>
  <c r="I999" i="114" s="1"/>
  <c r="I1000" i="114" s="1"/>
  <c r="I1001" i="114" s="1"/>
  <c r="I1002" i="114" s="1"/>
  <c r="H996" i="114"/>
  <c r="N968" i="114"/>
  <c r="N967" i="114"/>
  <c r="N969" i="114" s="1"/>
  <c r="I967" i="114"/>
  <c r="I968" i="114" s="1"/>
  <c r="I969" i="114" s="1"/>
  <c r="I970" i="114" s="1"/>
  <c r="I971" i="114" s="1"/>
  <c r="I972" i="114" s="1"/>
  <c r="I973" i="114" s="1"/>
  <c r="I938" i="114"/>
  <c r="N910" i="114"/>
  <c r="N909" i="114"/>
  <c r="N911" i="114" s="1"/>
  <c r="I909" i="114"/>
  <c r="I910" i="114" s="1"/>
  <c r="I911" i="114" s="1"/>
  <c r="I912" i="114" s="1"/>
  <c r="I913" i="114" s="1"/>
  <c r="I914" i="114" s="1"/>
  <c r="I915" i="114" s="1"/>
  <c r="I878" i="114"/>
  <c r="I847" i="114"/>
  <c r="I818" i="114"/>
  <c r="H818" i="114"/>
  <c r="N790" i="114"/>
  <c r="N789" i="114"/>
  <c r="N791" i="114" s="1"/>
  <c r="I789" i="114"/>
  <c r="I790" i="114" s="1"/>
  <c r="I791" i="114" s="1"/>
  <c r="I792" i="114" s="1"/>
  <c r="I793" i="114" s="1"/>
  <c r="I794" i="114" s="1"/>
  <c r="I795" i="114" s="1"/>
  <c r="L766" i="114"/>
  <c r="Q763" i="114"/>
  <c r="N759" i="114"/>
  <c r="I759" i="114"/>
  <c r="I760" i="114" s="1"/>
  <c r="I761" i="114" s="1"/>
  <c r="I762" i="114" s="1"/>
  <c r="I763" i="114" s="1"/>
  <c r="I764" i="114" s="1"/>
  <c r="I758" i="114"/>
  <c r="N758" i="114" s="1"/>
  <c r="N760" i="114" s="1"/>
  <c r="I733" i="114"/>
  <c r="N730" i="114"/>
  <c r="N728" i="114"/>
  <c r="I728" i="114"/>
  <c r="I729" i="114" s="1"/>
  <c r="I730" i="114" s="1"/>
  <c r="I731" i="114" s="1"/>
  <c r="I732" i="114" s="1"/>
  <c r="I727" i="114"/>
  <c r="N727" i="114" s="1"/>
  <c r="N729" i="114" s="1"/>
  <c r="N731" i="114" s="1"/>
  <c r="N735" i="114" s="1"/>
  <c r="Q701" i="114"/>
  <c r="I696" i="114"/>
  <c r="I665" i="114"/>
  <c r="I634" i="114"/>
  <c r="I603" i="114"/>
  <c r="I572" i="114"/>
  <c r="H572" i="114"/>
  <c r="I541" i="114"/>
  <c r="N513" i="114"/>
  <c r="N512" i="114"/>
  <c r="N514" i="114" s="1"/>
  <c r="I512" i="114"/>
  <c r="I513" i="114" s="1"/>
  <c r="I514" i="114" s="1"/>
  <c r="I515" i="114" s="1"/>
  <c r="I516" i="114" s="1"/>
  <c r="I517" i="114" s="1"/>
  <c r="I518" i="114" s="1"/>
  <c r="H512" i="114"/>
  <c r="N484" i="114"/>
  <c r="N483" i="114"/>
  <c r="N485" i="114" s="1"/>
  <c r="I483" i="114"/>
  <c r="I484" i="114" s="1"/>
  <c r="I485" i="114" s="1"/>
  <c r="I486" i="114" s="1"/>
  <c r="I487" i="114" s="1"/>
  <c r="I488" i="114" s="1"/>
  <c r="I489" i="114" s="1"/>
  <c r="N455" i="114"/>
  <c r="N454" i="114"/>
  <c r="N456" i="114" s="1"/>
  <c r="I454" i="114"/>
  <c r="I455" i="114" s="1"/>
  <c r="I456" i="114" s="1"/>
  <c r="I457" i="114" s="1"/>
  <c r="I458" i="114" s="1"/>
  <c r="I459" i="114" s="1"/>
  <c r="I460" i="114" s="1"/>
  <c r="H454" i="114"/>
  <c r="N426" i="114"/>
  <c r="N425" i="114"/>
  <c r="N427" i="114" s="1"/>
  <c r="I425" i="114"/>
  <c r="I426" i="114" s="1"/>
  <c r="I427" i="114" s="1"/>
  <c r="I428" i="114" s="1"/>
  <c r="I429" i="114" s="1"/>
  <c r="I430" i="114" s="1"/>
  <c r="I431" i="114" s="1"/>
  <c r="I397" i="114"/>
  <c r="N369" i="114"/>
  <c r="N368" i="114"/>
  <c r="N370" i="114" s="1"/>
  <c r="I368" i="114"/>
  <c r="I369" i="114" s="1"/>
  <c r="I370" i="114" s="1"/>
  <c r="I371" i="114" s="1"/>
  <c r="I372" i="114" s="1"/>
  <c r="I373" i="114" s="1"/>
  <c r="I374" i="114" s="1"/>
  <c r="I339" i="114"/>
  <c r="N311" i="114"/>
  <c r="N310" i="114"/>
  <c r="N312" i="114" s="1"/>
  <c r="I310" i="114"/>
  <c r="I311" i="114" s="1"/>
  <c r="I312" i="114" s="1"/>
  <c r="I313" i="114" s="1"/>
  <c r="I314" i="114" s="1"/>
  <c r="I315" i="114" s="1"/>
  <c r="I316" i="114" s="1"/>
  <c r="H279" i="114"/>
  <c r="I279" i="114"/>
  <c r="I280" i="114" s="1"/>
  <c r="I281" i="114" s="1"/>
  <c r="I282" i="114" s="1"/>
  <c r="I283" i="114" s="1"/>
  <c r="I284" i="114" s="1"/>
  <c r="I285" i="114" s="1"/>
  <c r="I219" i="114"/>
  <c r="H219" i="114"/>
  <c r="I157" i="114"/>
  <c r="I97" i="114"/>
  <c r="I39" i="114"/>
  <c r="K1788" i="113"/>
  <c r="K1787" i="113"/>
  <c r="K1786" i="113"/>
  <c r="K1785" i="113"/>
  <c r="C1775" i="113"/>
  <c r="B1775" i="113"/>
  <c r="M1775" i="113" s="1"/>
  <c r="I1736" i="113"/>
  <c r="K1736" i="113" s="1"/>
  <c r="K1743" i="113" s="1"/>
  <c r="K1745" i="113" s="1"/>
  <c r="K1688" i="113"/>
  <c r="K1687" i="113"/>
  <c r="K1686" i="113"/>
  <c r="K1685" i="113"/>
  <c r="C1675" i="113"/>
  <c r="K1636" i="113"/>
  <c r="K1643" i="113" s="1"/>
  <c r="I1636" i="113"/>
  <c r="B1630" i="113"/>
  <c r="N1585" i="113"/>
  <c r="N1586" i="113" s="1"/>
  <c r="N1587" i="113" s="1"/>
  <c r="I1585" i="113"/>
  <c r="I1586" i="113" s="1"/>
  <c r="I1587" i="113" s="1"/>
  <c r="I1588" i="113" s="1"/>
  <c r="I1589" i="113" s="1"/>
  <c r="I1590" i="113" s="1"/>
  <c r="I1591" i="113" s="1"/>
  <c r="I1556" i="113"/>
  <c r="I1557" i="113" s="1"/>
  <c r="I1558" i="113" s="1"/>
  <c r="I1559" i="113" s="1"/>
  <c r="I1560" i="113" s="1"/>
  <c r="I1561" i="113" s="1"/>
  <c r="I1562" i="113" s="1"/>
  <c r="H1556" i="113"/>
  <c r="I1527" i="113"/>
  <c r="N1527" i="113" s="1"/>
  <c r="N1528" i="113" s="1"/>
  <c r="N1529" i="113" s="1"/>
  <c r="I1502" i="113"/>
  <c r="I1503" i="113" s="1"/>
  <c r="I1504" i="113" s="1"/>
  <c r="I1498" i="113"/>
  <c r="I1499" i="113" s="1"/>
  <c r="I1500" i="113" s="1"/>
  <c r="I1501" i="113" s="1"/>
  <c r="H1498" i="113"/>
  <c r="I1468" i="113"/>
  <c r="H1439" i="113"/>
  <c r="I1410" i="113"/>
  <c r="H1381" i="113"/>
  <c r="I1353" i="113"/>
  <c r="I1354" i="113" s="1"/>
  <c r="I1355" i="113" s="1"/>
  <c r="I1356" i="113" s="1"/>
  <c r="I1357" i="113" s="1"/>
  <c r="I1358" i="113" s="1"/>
  <c r="I1359" i="113" s="1"/>
  <c r="H1324" i="113"/>
  <c r="I1295" i="113"/>
  <c r="I1296" i="113" s="1"/>
  <c r="I1297" i="113" s="1"/>
  <c r="I1298" i="113" s="1"/>
  <c r="I1299" i="113" s="1"/>
  <c r="I1300" i="113" s="1"/>
  <c r="I1301" i="113" s="1"/>
  <c r="H1266" i="113"/>
  <c r="I1237" i="113"/>
  <c r="I1238" i="113" s="1"/>
  <c r="I1239" i="113" s="1"/>
  <c r="I1240" i="113" s="1"/>
  <c r="I1241" i="113" s="1"/>
  <c r="I1242" i="113" s="1"/>
  <c r="I1243" i="113" s="1"/>
  <c r="H1237" i="113"/>
  <c r="H1208" i="113"/>
  <c r="I1179" i="113"/>
  <c r="I1180" i="113" s="1"/>
  <c r="I1181" i="113" s="1"/>
  <c r="I1182" i="113" s="1"/>
  <c r="I1183" i="113" s="1"/>
  <c r="I1184" i="113" s="1"/>
  <c r="I1185" i="113" s="1"/>
  <c r="H1150" i="113"/>
  <c r="L1126" i="113"/>
  <c r="Q1123" i="113"/>
  <c r="N1121" i="113"/>
  <c r="N1122" i="113" s="1"/>
  <c r="N1126" i="113" s="1"/>
  <c r="N1119" i="113"/>
  <c r="I1119" i="113"/>
  <c r="I1120" i="113" s="1"/>
  <c r="I1121" i="113" s="1"/>
  <c r="I1122" i="113" s="1"/>
  <c r="I1123" i="113" s="1"/>
  <c r="I1124" i="113" s="1"/>
  <c r="I1118" i="113"/>
  <c r="N1118" i="113" s="1"/>
  <c r="N1120" i="113" s="1"/>
  <c r="Q1092" i="113"/>
  <c r="I1087" i="113"/>
  <c r="H1087" i="113"/>
  <c r="H1088" i="113" s="1"/>
  <c r="I1056" i="113"/>
  <c r="I1025" i="113"/>
  <c r="H1025" i="113"/>
  <c r="M1030" i="113" s="1"/>
  <c r="O1030" i="113" s="1"/>
  <c r="N997" i="113"/>
  <c r="N996" i="113"/>
  <c r="N998" i="113" s="1"/>
  <c r="I996" i="113"/>
  <c r="I997" i="113" s="1"/>
  <c r="I998" i="113" s="1"/>
  <c r="I999" i="113" s="1"/>
  <c r="I1000" i="113" s="1"/>
  <c r="I1001" i="113" s="1"/>
  <c r="I1002" i="113" s="1"/>
  <c r="N968" i="113"/>
  <c r="N967" i="113"/>
  <c r="N969" i="113" s="1"/>
  <c r="I967" i="113"/>
  <c r="I968" i="113" s="1"/>
  <c r="I969" i="113" s="1"/>
  <c r="I970" i="113" s="1"/>
  <c r="I971" i="113" s="1"/>
  <c r="I972" i="113" s="1"/>
  <c r="I973" i="113" s="1"/>
  <c r="H967" i="113"/>
  <c r="I938" i="113"/>
  <c r="I909" i="113"/>
  <c r="N910" i="113" s="1"/>
  <c r="H909" i="113"/>
  <c r="N878" i="113"/>
  <c r="N880" i="113" s="1"/>
  <c r="I878" i="113"/>
  <c r="N847" i="113"/>
  <c r="N849" i="113" s="1"/>
  <c r="I847" i="113"/>
  <c r="H847" i="113"/>
  <c r="I818" i="113"/>
  <c r="N819" i="113" s="1"/>
  <c r="I789" i="113"/>
  <c r="N790" i="113" s="1"/>
  <c r="H789" i="113"/>
  <c r="Q763" i="113"/>
  <c r="N758" i="113"/>
  <c r="N760" i="113" s="1"/>
  <c r="I758" i="113"/>
  <c r="N727" i="113"/>
  <c r="N729" i="113" s="1"/>
  <c r="I727" i="113"/>
  <c r="H727" i="113"/>
  <c r="Q701" i="113"/>
  <c r="N699" i="113"/>
  <c r="N697" i="113"/>
  <c r="I697" i="113"/>
  <c r="I698" i="113" s="1"/>
  <c r="I699" i="113" s="1"/>
  <c r="I700" i="113" s="1"/>
  <c r="I701" i="113" s="1"/>
  <c r="I702" i="113" s="1"/>
  <c r="I696" i="113"/>
  <c r="N696" i="113" s="1"/>
  <c r="N698" i="113" s="1"/>
  <c r="N700" i="113" s="1"/>
  <c r="N704" i="113" s="1"/>
  <c r="P704" i="113"/>
  <c r="N666" i="113"/>
  <c r="I666" i="113"/>
  <c r="I667" i="113" s="1"/>
  <c r="I668" i="113" s="1"/>
  <c r="I669" i="113" s="1"/>
  <c r="I670" i="113" s="1"/>
  <c r="I671" i="113" s="1"/>
  <c r="I665" i="113"/>
  <c r="N665" i="113" s="1"/>
  <c r="N667" i="113" s="1"/>
  <c r="N669" i="113" s="1"/>
  <c r="N673" i="113" s="1"/>
  <c r="H665" i="113"/>
  <c r="I634" i="113"/>
  <c r="N634" i="113" s="1"/>
  <c r="N636" i="113" s="1"/>
  <c r="I603" i="113"/>
  <c r="N603" i="113" s="1"/>
  <c r="N605" i="113" s="1"/>
  <c r="H603" i="113"/>
  <c r="I572" i="113"/>
  <c r="N572" i="113" s="1"/>
  <c r="N574" i="113" s="1"/>
  <c r="I541" i="113"/>
  <c r="N541" i="113" s="1"/>
  <c r="N543" i="113" s="1"/>
  <c r="H541" i="113"/>
  <c r="I512" i="113"/>
  <c r="N513" i="113" s="1"/>
  <c r="I483" i="113"/>
  <c r="N484" i="113" s="1"/>
  <c r="H483" i="113"/>
  <c r="H484" i="113" s="1"/>
  <c r="I454" i="113"/>
  <c r="N455" i="113" s="1"/>
  <c r="I425" i="113"/>
  <c r="N426" i="113" s="1"/>
  <c r="H425" i="113"/>
  <c r="H426" i="113" s="1"/>
  <c r="I397" i="113"/>
  <c r="N398" i="113" s="1"/>
  <c r="I368" i="113"/>
  <c r="N369" i="113" s="1"/>
  <c r="H368" i="113"/>
  <c r="M371" i="113" s="1"/>
  <c r="O371" i="113" s="1"/>
  <c r="I339" i="113"/>
  <c r="N340" i="113" s="1"/>
  <c r="I310" i="113"/>
  <c r="N311" i="113" s="1"/>
  <c r="H310" i="113"/>
  <c r="M313" i="113" s="1"/>
  <c r="O313" i="113" s="1"/>
  <c r="I279" i="113"/>
  <c r="N281" i="113" s="1"/>
  <c r="H248" i="113"/>
  <c r="I219" i="113"/>
  <c r="H190" i="113"/>
  <c r="I157" i="113"/>
  <c r="N159" i="113" s="1"/>
  <c r="H126" i="113"/>
  <c r="I97" i="113"/>
  <c r="H68" i="113"/>
  <c r="I39" i="113"/>
  <c r="H10" i="113"/>
  <c r="K1788" i="112"/>
  <c r="K1787" i="112"/>
  <c r="K1786" i="112"/>
  <c r="K1785" i="112"/>
  <c r="I1736" i="112"/>
  <c r="K1736" i="112" s="1"/>
  <c r="K1743" i="112" s="1"/>
  <c r="K1745" i="112" s="1"/>
  <c r="B1730" i="112"/>
  <c r="K1688" i="112"/>
  <c r="K1687" i="112"/>
  <c r="K1686" i="112"/>
  <c r="K1685" i="112"/>
  <c r="K1636" i="112"/>
  <c r="K1643" i="112" s="1"/>
  <c r="I1636" i="112"/>
  <c r="N1585" i="112"/>
  <c r="N1586" i="112" s="1"/>
  <c r="N1587" i="112" s="1"/>
  <c r="I1585" i="112"/>
  <c r="I1586" i="112" s="1"/>
  <c r="I1587" i="112" s="1"/>
  <c r="I1588" i="112" s="1"/>
  <c r="I1589" i="112" s="1"/>
  <c r="I1590" i="112" s="1"/>
  <c r="I1591" i="112" s="1"/>
  <c r="H1585" i="112"/>
  <c r="I1556" i="112"/>
  <c r="I1557" i="112" s="1"/>
  <c r="I1558" i="112" s="1"/>
  <c r="I1559" i="112" s="1"/>
  <c r="I1560" i="112" s="1"/>
  <c r="I1561" i="112" s="1"/>
  <c r="I1562" i="112" s="1"/>
  <c r="I1527" i="112"/>
  <c r="N1527" i="112" s="1"/>
  <c r="N1528" i="112" s="1"/>
  <c r="N1529" i="112" s="1"/>
  <c r="H1527" i="112"/>
  <c r="I1502" i="112"/>
  <c r="I1503" i="112" s="1"/>
  <c r="I1504" i="112" s="1"/>
  <c r="I1498" i="112"/>
  <c r="I1499" i="112" s="1"/>
  <c r="I1500" i="112" s="1"/>
  <c r="I1501" i="112" s="1"/>
  <c r="I1468" i="112"/>
  <c r="H1468" i="112"/>
  <c r="I1410" i="112"/>
  <c r="H1410" i="112"/>
  <c r="I1353" i="112"/>
  <c r="I1354" i="112" s="1"/>
  <c r="I1355" i="112" s="1"/>
  <c r="I1356" i="112" s="1"/>
  <c r="I1357" i="112" s="1"/>
  <c r="I1358" i="112" s="1"/>
  <c r="I1359" i="112" s="1"/>
  <c r="H1353" i="112"/>
  <c r="I1295" i="112"/>
  <c r="I1296" i="112" s="1"/>
  <c r="I1297" i="112" s="1"/>
  <c r="I1298" i="112" s="1"/>
  <c r="I1299" i="112" s="1"/>
  <c r="I1300" i="112" s="1"/>
  <c r="I1301" i="112" s="1"/>
  <c r="H1295" i="112"/>
  <c r="I1237" i="112"/>
  <c r="I1238" i="112" s="1"/>
  <c r="I1239" i="112" s="1"/>
  <c r="I1240" i="112" s="1"/>
  <c r="I1241" i="112" s="1"/>
  <c r="I1242" i="112" s="1"/>
  <c r="I1243" i="112" s="1"/>
  <c r="H1237" i="112"/>
  <c r="I1179" i="112"/>
  <c r="I1180" i="112" s="1"/>
  <c r="I1181" i="112" s="1"/>
  <c r="I1182" i="112" s="1"/>
  <c r="I1183" i="112" s="1"/>
  <c r="I1184" i="112" s="1"/>
  <c r="I1185" i="112" s="1"/>
  <c r="H1179" i="112"/>
  <c r="Q1123" i="112"/>
  <c r="N1121" i="112"/>
  <c r="N1122" i="112" s="1"/>
  <c r="N1126" i="112" s="1"/>
  <c r="N1119" i="112"/>
  <c r="I1119" i="112"/>
  <c r="I1120" i="112" s="1"/>
  <c r="I1121" i="112" s="1"/>
  <c r="I1122" i="112" s="1"/>
  <c r="I1123" i="112" s="1"/>
  <c r="I1124" i="112" s="1"/>
  <c r="I1118" i="112"/>
  <c r="N1118" i="112" s="1"/>
  <c r="N1120" i="112" s="1"/>
  <c r="Q1092" i="112"/>
  <c r="I1087" i="112"/>
  <c r="I1056" i="112"/>
  <c r="H1056" i="112"/>
  <c r="M1061" i="112" s="1"/>
  <c r="O1061" i="112" s="1"/>
  <c r="I1025" i="112"/>
  <c r="N997" i="112"/>
  <c r="N996" i="112"/>
  <c r="N998" i="112" s="1"/>
  <c r="I996" i="112"/>
  <c r="I997" i="112" s="1"/>
  <c r="I998" i="112" s="1"/>
  <c r="I999" i="112" s="1"/>
  <c r="I1000" i="112" s="1"/>
  <c r="I1001" i="112" s="1"/>
  <c r="I1002" i="112" s="1"/>
  <c r="N968" i="112"/>
  <c r="N967" i="112"/>
  <c r="N969" i="112" s="1"/>
  <c r="I967" i="112"/>
  <c r="I968" i="112" s="1"/>
  <c r="I969" i="112" s="1"/>
  <c r="I970" i="112" s="1"/>
  <c r="I971" i="112" s="1"/>
  <c r="I972" i="112" s="1"/>
  <c r="I973" i="112" s="1"/>
  <c r="I938" i="112"/>
  <c r="H938" i="112"/>
  <c r="N910" i="112"/>
  <c r="N909" i="112"/>
  <c r="N911" i="112" s="1"/>
  <c r="I909" i="112"/>
  <c r="I910" i="112" s="1"/>
  <c r="I911" i="112" s="1"/>
  <c r="I912" i="112" s="1"/>
  <c r="I913" i="112" s="1"/>
  <c r="I914" i="112" s="1"/>
  <c r="I915" i="112" s="1"/>
  <c r="I878" i="112"/>
  <c r="H878" i="112"/>
  <c r="I847" i="112"/>
  <c r="I818" i="112"/>
  <c r="H818" i="112"/>
  <c r="N790" i="112"/>
  <c r="N789" i="112"/>
  <c r="N791" i="112" s="1"/>
  <c r="I789" i="112"/>
  <c r="I790" i="112" s="1"/>
  <c r="I791" i="112" s="1"/>
  <c r="I792" i="112" s="1"/>
  <c r="I793" i="112" s="1"/>
  <c r="I794" i="112" s="1"/>
  <c r="I795" i="112" s="1"/>
  <c r="Q763" i="112"/>
  <c r="N759" i="112"/>
  <c r="I759" i="112"/>
  <c r="I760" i="112" s="1"/>
  <c r="I761" i="112" s="1"/>
  <c r="I762" i="112" s="1"/>
  <c r="I763" i="112" s="1"/>
  <c r="I764" i="112" s="1"/>
  <c r="I758" i="112"/>
  <c r="N758" i="112" s="1"/>
  <c r="N760" i="112" s="1"/>
  <c r="H758" i="112"/>
  <c r="M760" i="112" s="1"/>
  <c r="I733" i="112"/>
  <c r="N730" i="112"/>
  <c r="N728" i="112"/>
  <c r="I728" i="112"/>
  <c r="I729" i="112" s="1"/>
  <c r="I730" i="112" s="1"/>
  <c r="I731" i="112" s="1"/>
  <c r="I732" i="112" s="1"/>
  <c r="I727" i="112"/>
  <c r="N727" i="112" s="1"/>
  <c r="N729" i="112" s="1"/>
  <c r="N731" i="112" s="1"/>
  <c r="N735" i="112" s="1"/>
  <c r="Q701" i="112"/>
  <c r="I696" i="112"/>
  <c r="I665" i="112"/>
  <c r="I634" i="112"/>
  <c r="H634" i="112"/>
  <c r="I603" i="112"/>
  <c r="H603" i="112"/>
  <c r="M608" i="112" s="1"/>
  <c r="O608" i="112" s="1"/>
  <c r="I572" i="112"/>
  <c r="H572" i="112"/>
  <c r="I541" i="112"/>
  <c r="N513" i="112"/>
  <c r="N512" i="112"/>
  <c r="N514" i="112" s="1"/>
  <c r="I512" i="112"/>
  <c r="I513" i="112" s="1"/>
  <c r="I514" i="112" s="1"/>
  <c r="I515" i="112" s="1"/>
  <c r="I516" i="112" s="1"/>
  <c r="I517" i="112" s="1"/>
  <c r="I518" i="112" s="1"/>
  <c r="N484" i="112"/>
  <c r="N483" i="112"/>
  <c r="N485" i="112" s="1"/>
  <c r="I483" i="112"/>
  <c r="I484" i="112" s="1"/>
  <c r="I485" i="112" s="1"/>
  <c r="I486" i="112" s="1"/>
  <c r="I487" i="112" s="1"/>
  <c r="I488" i="112" s="1"/>
  <c r="I489" i="112" s="1"/>
  <c r="N455" i="112"/>
  <c r="N454" i="112"/>
  <c r="N456" i="112" s="1"/>
  <c r="I454" i="112"/>
  <c r="I455" i="112" s="1"/>
  <c r="I456" i="112" s="1"/>
  <c r="I457" i="112" s="1"/>
  <c r="I458" i="112" s="1"/>
  <c r="I459" i="112" s="1"/>
  <c r="I460" i="112" s="1"/>
  <c r="N426" i="112"/>
  <c r="N425" i="112"/>
  <c r="N427" i="112" s="1"/>
  <c r="I425" i="112"/>
  <c r="I426" i="112" s="1"/>
  <c r="I427" i="112" s="1"/>
  <c r="I428" i="112" s="1"/>
  <c r="I429" i="112" s="1"/>
  <c r="I430" i="112" s="1"/>
  <c r="I431" i="112" s="1"/>
  <c r="I397" i="112"/>
  <c r="H397" i="112"/>
  <c r="N369" i="112"/>
  <c r="N368" i="112"/>
  <c r="N370" i="112" s="1"/>
  <c r="I368" i="112"/>
  <c r="I369" i="112" s="1"/>
  <c r="I370" i="112" s="1"/>
  <c r="I371" i="112" s="1"/>
  <c r="I372" i="112" s="1"/>
  <c r="I373" i="112" s="1"/>
  <c r="I374" i="112" s="1"/>
  <c r="I339" i="112"/>
  <c r="H339" i="112"/>
  <c r="N311" i="112"/>
  <c r="N310" i="112"/>
  <c r="N312" i="112" s="1"/>
  <c r="I310" i="112"/>
  <c r="I311" i="112" s="1"/>
  <c r="I312" i="112" s="1"/>
  <c r="I313" i="112" s="1"/>
  <c r="I314" i="112" s="1"/>
  <c r="I315" i="112" s="1"/>
  <c r="I316" i="112" s="1"/>
  <c r="I219" i="112"/>
  <c r="H219" i="112"/>
  <c r="I157" i="112"/>
  <c r="H157" i="112"/>
  <c r="I97" i="112"/>
  <c r="K1788" i="111"/>
  <c r="K1787" i="111"/>
  <c r="K1786" i="111"/>
  <c r="K1785" i="111"/>
  <c r="C1775" i="111"/>
  <c r="B1775" i="111"/>
  <c r="M1775" i="111" s="1"/>
  <c r="I1736" i="111"/>
  <c r="K1736" i="111" s="1"/>
  <c r="K1743" i="111" s="1"/>
  <c r="K1745" i="111" s="1"/>
  <c r="K1688" i="111"/>
  <c r="K1687" i="111"/>
  <c r="K1686" i="111"/>
  <c r="K1685" i="111"/>
  <c r="C1675" i="111"/>
  <c r="K1636" i="111"/>
  <c r="K1643" i="111" s="1"/>
  <c r="I1636" i="111"/>
  <c r="B1630" i="111"/>
  <c r="N1585" i="111"/>
  <c r="N1586" i="111" s="1"/>
  <c r="N1587" i="111" s="1"/>
  <c r="I1585" i="111"/>
  <c r="I1586" i="111" s="1"/>
  <c r="I1587" i="111" s="1"/>
  <c r="I1588" i="111" s="1"/>
  <c r="I1589" i="111" s="1"/>
  <c r="I1590" i="111" s="1"/>
  <c r="I1591" i="111" s="1"/>
  <c r="I1556" i="111"/>
  <c r="I1557" i="111" s="1"/>
  <c r="I1558" i="111" s="1"/>
  <c r="I1559" i="111" s="1"/>
  <c r="I1560" i="111" s="1"/>
  <c r="I1561" i="111" s="1"/>
  <c r="I1562" i="111" s="1"/>
  <c r="H1556" i="111"/>
  <c r="I1527" i="111"/>
  <c r="N1527" i="111" s="1"/>
  <c r="N1528" i="111" s="1"/>
  <c r="N1529" i="111" s="1"/>
  <c r="I1502" i="111"/>
  <c r="I1503" i="111" s="1"/>
  <c r="I1504" i="111" s="1"/>
  <c r="I1498" i="111"/>
  <c r="I1499" i="111" s="1"/>
  <c r="I1500" i="111" s="1"/>
  <c r="I1501" i="111" s="1"/>
  <c r="H1498" i="111"/>
  <c r="I1468" i="111"/>
  <c r="H1439" i="111"/>
  <c r="I1410" i="111"/>
  <c r="H1381" i="111"/>
  <c r="I1353" i="111"/>
  <c r="I1354" i="111" s="1"/>
  <c r="I1355" i="111" s="1"/>
  <c r="I1356" i="111" s="1"/>
  <c r="I1357" i="111" s="1"/>
  <c r="I1358" i="111" s="1"/>
  <c r="I1359" i="111" s="1"/>
  <c r="H1324" i="111"/>
  <c r="I1295" i="111"/>
  <c r="I1296" i="111" s="1"/>
  <c r="I1297" i="111" s="1"/>
  <c r="I1298" i="111" s="1"/>
  <c r="I1299" i="111" s="1"/>
  <c r="I1300" i="111" s="1"/>
  <c r="I1301" i="111" s="1"/>
  <c r="H1266" i="111"/>
  <c r="I1237" i="111"/>
  <c r="I1238" i="111" s="1"/>
  <c r="I1239" i="111" s="1"/>
  <c r="I1240" i="111" s="1"/>
  <c r="I1241" i="111" s="1"/>
  <c r="I1242" i="111" s="1"/>
  <c r="I1243" i="111" s="1"/>
  <c r="H1237" i="111"/>
  <c r="H1208" i="111"/>
  <c r="I1179" i="111"/>
  <c r="I1180" i="111" s="1"/>
  <c r="I1181" i="111" s="1"/>
  <c r="I1182" i="111" s="1"/>
  <c r="I1183" i="111" s="1"/>
  <c r="I1184" i="111" s="1"/>
  <c r="I1185" i="111" s="1"/>
  <c r="H1150" i="111"/>
  <c r="Q1123" i="111"/>
  <c r="N1121" i="111"/>
  <c r="N1122" i="111" s="1"/>
  <c r="N1126" i="111" s="1"/>
  <c r="N1119" i="111"/>
  <c r="I1119" i="111"/>
  <c r="I1120" i="111" s="1"/>
  <c r="I1121" i="111" s="1"/>
  <c r="I1122" i="111" s="1"/>
  <c r="I1123" i="111" s="1"/>
  <c r="I1124" i="111" s="1"/>
  <c r="I1118" i="111"/>
  <c r="N1118" i="111" s="1"/>
  <c r="N1120" i="111" s="1"/>
  <c r="Q1092" i="111"/>
  <c r="I1087" i="111"/>
  <c r="H1087" i="111"/>
  <c r="I1056" i="111"/>
  <c r="H1056" i="111"/>
  <c r="M1061" i="111" s="1"/>
  <c r="O1061" i="111" s="1"/>
  <c r="I1025" i="111"/>
  <c r="H1025" i="111"/>
  <c r="N997" i="111"/>
  <c r="N996" i="111"/>
  <c r="N998" i="111" s="1"/>
  <c r="I996" i="111"/>
  <c r="I997" i="111" s="1"/>
  <c r="I998" i="111" s="1"/>
  <c r="I999" i="111" s="1"/>
  <c r="I1000" i="111" s="1"/>
  <c r="I1001" i="111" s="1"/>
  <c r="I1002" i="111" s="1"/>
  <c r="N968" i="111"/>
  <c r="N967" i="111"/>
  <c r="N969" i="111" s="1"/>
  <c r="I967" i="111"/>
  <c r="I968" i="111" s="1"/>
  <c r="I969" i="111" s="1"/>
  <c r="I970" i="111" s="1"/>
  <c r="I971" i="111" s="1"/>
  <c r="I972" i="111" s="1"/>
  <c r="I973" i="111" s="1"/>
  <c r="H967" i="111"/>
  <c r="I938" i="111"/>
  <c r="N910" i="111"/>
  <c r="N909" i="111"/>
  <c r="N911" i="111" s="1"/>
  <c r="I909" i="111"/>
  <c r="I910" i="111" s="1"/>
  <c r="I911" i="111" s="1"/>
  <c r="I912" i="111" s="1"/>
  <c r="I913" i="111" s="1"/>
  <c r="I914" i="111" s="1"/>
  <c r="I915" i="111" s="1"/>
  <c r="H909" i="111"/>
  <c r="I878" i="111"/>
  <c r="I847" i="111"/>
  <c r="H847" i="111"/>
  <c r="I818" i="111"/>
  <c r="N819" i="111" s="1"/>
  <c r="N790" i="111"/>
  <c r="N789" i="111"/>
  <c r="N791" i="111" s="1"/>
  <c r="I789" i="111"/>
  <c r="I790" i="111" s="1"/>
  <c r="I791" i="111" s="1"/>
  <c r="I792" i="111" s="1"/>
  <c r="I793" i="111" s="1"/>
  <c r="I794" i="111" s="1"/>
  <c r="I795" i="111" s="1"/>
  <c r="H789" i="111"/>
  <c r="Q763" i="111"/>
  <c r="N759" i="111"/>
  <c r="I759" i="111"/>
  <c r="I760" i="111" s="1"/>
  <c r="I761" i="111" s="1"/>
  <c r="I762" i="111" s="1"/>
  <c r="I763" i="111" s="1"/>
  <c r="I764" i="111" s="1"/>
  <c r="I758" i="111"/>
  <c r="N758" i="111" s="1"/>
  <c r="N760" i="111" s="1"/>
  <c r="N762" i="111" s="1"/>
  <c r="N766" i="111" s="1"/>
  <c r="N730" i="111"/>
  <c r="N728" i="111"/>
  <c r="I728" i="111"/>
  <c r="I729" i="111" s="1"/>
  <c r="I730" i="111" s="1"/>
  <c r="I731" i="111" s="1"/>
  <c r="I732" i="111" s="1"/>
  <c r="I733" i="111" s="1"/>
  <c r="I727" i="111"/>
  <c r="N727" i="111" s="1"/>
  <c r="N729" i="111" s="1"/>
  <c r="N731" i="111" s="1"/>
  <c r="N735" i="111" s="1"/>
  <c r="H727" i="111"/>
  <c r="Q701" i="111"/>
  <c r="I696" i="111"/>
  <c r="I665" i="111"/>
  <c r="H665" i="111"/>
  <c r="I634" i="111"/>
  <c r="I603" i="111"/>
  <c r="H603" i="111"/>
  <c r="I572" i="111"/>
  <c r="I541" i="111"/>
  <c r="H541" i="111"/>
  <c r="N513" i="111"/>
  <c r="N512" i="111"/>
  <c r="N514" i="111" s="1"/>
  <c r="I512" i="111"/>
  <c r="I513" i="111" s="1"/>
  <c r="I514" i="111" s="1"/>
  <c r="I515" i="111" s="1"/>
  <c r="I516" i="111" s="1"/>
  <c r="I517" i="111" s="1"/>
  <c r="I518" i="111" s="1"/>
  <c r="N484" i="111"/>
  <c r="N483" i="111"/>
  <c r="N485" i="111" s="1"/>
  <c r="I483" i="111"/>
  <c r="I484" i="111" s="1"/>
  <c r="I485" i="111" s="1"/>
  <c r="I486" i="111" s="1"/>
  <c r="I487" i="111" s="1"/>
  <c r="I488" i="111" s="1"/>
  <c r="I489" i="111" s="1"/>
  <c r="H483" i="111"/>
  <c r="N455" i="111"/>
  <c r="N454" i="111"/>
  <c r="N456" i="111" s="1"/>
  <c r="I454" i="111"/>
  <c r="I455" i="111" s="1"/>
  <c r="I456" i="111" s="1"/>
  <c r="I457" i="111" s="1"/>
  <c r="I458" i="111" s="1"/>
  <c r="I459" i="111" s="1"/>
  <c r="I460" i="111" s="1"/>
  <c r="N426" i="111"/>
  <c r="N425" i="111"/>
  <c r="N427" i="111" s="1"/>
  <c r="I425" i="111"/>
  <c r="I426" i="111" s="1"/>
  <c r="I427" i="111" s="1"/>
  <c r="I428" i="111" s="1"/>
  <c r="I429" i="111" s="1"/>
  <c r="I430" i="111" s="1"/>
  <c r="I431" i="111" s="1"/>
  <c r="H425" i="111"/>
  <c r="I397" i="111"/>
  <c r="N398" i="111" s="1"/>
  <c r="N369" i="111"/>
  <c r="N368" i="111"/>
  <c r="N370" i="111" s="1"/>
  <c r="I368" i="111"/>
  <c r="I369" i="111" s="1"/>
  <c r="I370" i="111" s="1"/>
  <c r="I371" i="111" s="1"/>
  <c r="I372" i="111" s="1"/>
  <c r="I373" i="111" s="1"/>
  <c r="I374" i="111" s="1"/>
  <c r="H368" i="111"/>
  <c r="I339" i="111"/>
  <c r="N340" i="111" s="1"/>
  <c r="N311" i="111"/>
  <c r="N310" i="111"/>
  <c r="N312" i="111" s="1"/>
  <c r="I310" i="111"/>
  <c r="I311" i="111" s="1"/>
  <c r="I312" i="111" s="1"/>
  <c r="I313" i="111" s="1"/>
  <c r="I314" i="111" s="1"/>
  <c r="I315" i="111" s="1"/>
  <c r="I316" i="111" s="1"/>
  <c r="H310" i="111"/>
  <c r="I279" i="111"/>
  <c r="H248" i="111"/>
  <c r="I219" i="111"/>
  <c r="H190" i="111"/>
  <c r="I157" i="111"/>
  <c r="H126" i="111"/>
  <c r="I97" i="111"/>
  <c r="H68" i="111"/>
  <c r="I39" i="111"/>
  <c r="H10" i="111"/>
  <c r="K1788" i="110"/>
  <c r="K1787" i="110"/>
  <c r="K1786" i="110"/>
  <c r="K1785" i="110"/>
  <c r="C1775" i="110"/>
  <c r="K1745" i="110"/>
  <c r="I1736" i="110"/>
  <c r="K1736" i="110" s="1"/>
  <c r="K1743" i="110" s="1"/>
  <c r="B1730" i="110"/>
  <c r="K1688" i="110"/>
  <c r="K1687" i="110"/>
  <c r="K1686" i="110"/>
  <c r="K1685" i="110"/>
  <c r="C1675" i="110"/>
  <c r="K1636" i="110"/>
  <c r="K1643" i="110" s="1"/>
  <c r="I1636" i="110"/>
  <c r="N1585" i="110"/>
  <c r="N1586" i="110" s="1"/>
  <c r="N1587" i="110" s="1"/>
  <c r="I1585" i="110"/>
  <c r="I1586" i="110" s="1"/>
  <c r="I1587" i="110" s="1"/>
  <c r="I1588" i="110" s="1"/>
  <c r="I1589" i="110" s="1"/>
  <c r="I1590" i="110" s="1"/>
  <c r="I1591" i="110" s="1"/>
  <c r="H1585" i="110"/>
  <c r="I1556" i="110"/>
  <c r="I1557" i="110" s="1"/>
  <c r="I1558" i="110" s="1"/>
  <c r="I1559" i="110" s="1"/>
  <c r="I1560" i="110" s="1"/>
  <c r="I1561" i="110" s="1"/>
  <c r="I1562" i="110" s="1"/>
  <c r="I1527" i="110"/>
  <c r="N1527" i="110" s="1"/>
  <c r="N1528" i="110" s="1"/>
  <c r="N1529" i="110" s="1"/>
  <c r="H1527" i="110"/>
  <c r="I1502" i="110"/>
  <c r="I1503" i="110" s="1"/>
  <c r="I1504" i="110" s="1"/>
  <c r="I1498" i="110"/>
  <c r="I1499" i="110" s="1"/>
  <c r="I1500" i="110" s="1"/>
  <c r="I1501" i="110" s="1"/>
  <c r="I1468" i="110"/>
  <c r="H1468" i="110"/>
  <c r="H1439" i="110"/>
  <c r="I1410" i="110"/>
  <c r="H1410" i="110"/>
  <c r="I1353" i="110"/>
  <c r="I1354" i="110" s="1"/>
  <c r="I1355" i="110" s="1"/>
  <c r="I1356" i="110" s="1"/>
  <c r="I1357" i="110" s="1"/>
  <c r="I1358" i="110" s="1"/>
  <c r="I1359" i="110" s="1"/>
  <c r="H1353" i="110"/>
  <c r="I1295" i="110"/>
  <c r="I1296" i="110" s="1"/>
  <c r="I1297" i="110" s="1"/>
  <c r="I1298" i="110" s="1"/>
  <c r="I1299" i="110" s="1"/>
  <c r="I1300" i="110" s="1"/>
  <c r="I1301" i="110" s="1"/>
  <c r="H1295" i="110"/>
  <c r="I1237" i="110"/>
  <c r="I1238" i="110" s="1"/>
  <c r="I1239" i="110" s="1"/>
  <c r="I1240" i="110" s="1"/>
  <c r="I1241" i="110" s="1"/>
  <c r="I1242" i="110" s="1"/>
  <c r="I1243" i="110" s="1"/>
  <c r="H1237" i="110"/>
  <c r="H1208" i="110"/>
  <c r="I1179" i="110"/>
  <c r="I1180" i="110" s="1"/>
  <c r="I1181" i="110" s="1"/>
  <c r="I1182" i="110" s="1"/>
  <c r="I1183" i="110" s="1"/>
  <c r="I1184" i="110" s="1"/>
  <c r="I1185" i="110" s="1"/>
  <c r="H1179" i="110"/>
  <c r="Q1123" i="110"/>
  <c r="N1121" i="110"/>
  <c r="N1122" i="110" s="1"/>
  <c r="N1126" i="110" s="1"/>
  <c r="N1119" i="110"/>
  <c r="I1119" i="110"/>
  <c r="I1120" i="110" s="1"/>
  <c r="I1121" i="110" s="1"/>
  <c r="I1122" i="110" s="1"/>
  <c r="I1123" i="110" s="1"/>
  <c r="I1124" i="110" s="1"/>
  <c r="I1118" i="110"/>
  <c r="N1118" i="110" s="1"/>
  <c r="N1120" i="110" s="1"/>
  <c r="Q1092" i="110"/>
  <c r="I1087" i="110"/>
  <c r="I1056" i="110"/>
  <c r="I1025" i="110"/>
  <c r="N997" i="110"/>
  <c r="N996" i="110"/>
  <c r="N998" i="110" s="1"/>
  <c r="I996" i="110"/>
  <c r="I997" i="110" s="1"/>
  <c r="I998" i="110" s="1"/>
  <c r="I999" i="110" s="1"/>
  <c r="I1000" i="110" s="1"/>
  <c r="I1001" i="110" s="1"/>
  <c r="I1002" i="110" s="1"/>
  <c r="N968" i="110"/>
  <c r="N967" i="110"/>
  <c r="N969" i="110" s="1"/>
  <c r="I967" i="110"/>
  <c r="I968" i="110" s="1"/>
  <c r="I969" i="110" s="1"/>
  <c r="I970" i="110" s="1"/>
  <c r="I971" i="110" s="1"/>
  <c r="I972" i="110" s="1"/>
  <c r="I973" i="110" s="1"/>
  <c r="I938" i="110"/>
  <c r="H938" i="110"/>
  <c r="N910" i="110"/>
  <c r="N909" i="110"/>
  <c r="N911" i="110" s="1"/>
  <c r="I909" i="110"/>
  <c r="I910" i="110" s="1"/>
  <c r="I911" i="110" s="1"/>
  <c r="I912" i="110" s="1"/>
  <c r="I913" i="110" s="1"/>
  <c r="I914" i="110" s="1"/>
  <c r="I915" i="110" s="1"/>
  <c r="I878" i="110"/>
  <c r="H878" i="110"/>
  <c r="I847" i="110"/>
  <c r="I818" i="110"/>
  <c r="N819" i="110" s="1"/>
  <c r="N790" i="110"/>
  <c r="N789" i="110"/>
  <c r="N791" i="110" s="1"/>
  <c r="I789" i="110"/>
  <c r="I790" i="110" s="1"/>
  <c r="I791" i="110" s="1"/>
  <c r="I792" i="110" s="1"/>
  <c r="I793" i="110" s="1"/>
  <c r="I794" i="110" s="1"/>
  <c r="I795" i="110" s="1"/>
  <c r="Q763" i="110"/>
  <c r="N759" i="110"/>
  <c r="I759" i="110"/>
  <c r="I760" i="110" s="1"/>
  <c r="I761" i="110" s="1"/>
  <c r="I762" i="110" s="1"/>
  <c r="I763" i="110" s="1"/>
  <c r="I764" i="110" s="1"/>
  <c r="I758" i="110"/>
  <c r="N758" i="110" s="1"/>
  <c r="N760" i="110" s="1"/>
  <c r="N762" i="110" s="1"/>
  <c r="N766" i="110" s="1"/>
  <c r="N730" i="110"/>
  <c r="N728" i="110"/>
  <c r="I728" i="110"/>
  <c r="I729" i="110" s="1"/>
  <c r="I730" i="110" s="1"/>
  <c r="I731" i="110" s="1"/>
  <c r="I732" i="110" s="1"/>
  <c r="I733" i="110" s="1"/>
  <c r="I727" i="110"/>
  <c r="N727" i="110" s="1"/>
  <c r="N729" i="110" s="1"/>
  <c r="N731" i="110" s="1"/>
  <c r="N735" i="110" s="1"/>
  <c r="H727" i="110"/>
  <c r="Q701" i="110"/>
  <c r="I696" i="110"/>
  <c r="I665" i="110"/>
  <c r="I634" i="110"/>
  <c r="H634" i="110"/>
  <c r="I603" i="110"/>
  <c r="I572" i="110"/>
  <c r="H572" i="110"/>
  <c r="I541" i="110"/>
  <c r="N513" i="110"/>
  <c r="N512" i="110"/>
  <c r="N514" i="110" s="1"/>
  <c r="I512" i="110"/>
  <c r="I513" i="110" s="1"/>
  <c r="I514" i="110" s="1"/>
  <c r="I515" i="110" s="1"/>
  <c r="I516" i="110" s="1"/>
  <c r="I517" i="110" s="1"/>
  <c r="I518" i="110" s="1"/>
  <c r="N484" i="110"/>
  <c r="N483" i="110"/>
  <c r="N485" i="110" s="1"/>
  <c r="I483" i="110"/>
  <c r="I484" i="110" s="1"/>
  <c r="I485" i="110" s="1"/>
  <c r="I486" i="110" s="1"/>
  <c r="I487" i="110" s="1"/>
  <c r="I488" i="110" s="1"/>
  <c r="I489" i="110" s="1"/>
  <c r="N455" i="110"/>
  <c r="N454" i="110"/>
  <c r="N456" i="110" s="1"/>
  <c r="I454" i="110"/>
  <c r="I455" i="110" s="1"/>
  <c r="I456" i="110" s="1"/>
  <c r="I457" i="110" s="1"/>
  <c r="I458" i="110" s="1"/>
  <c r="I459" i="110" s="1"/>
  <c r="I460" i="110" s="1"/>
  <c r="N426" i="110"/>
  <c r="N425" i="110"/>
  <c r="N427" i="110" s="1"/>
  <c r="I425" i="110"/>
  <c r="I426" i="110" s="1"/>
  <c r="I427" i="110" s="1"/>
  <c r="I428" i="110" s="1"/>
  <c r="I429" i="110" s="1"/>
  <c r="I430" i="110" s="1"/>
  <c r="I431" i="110" s="1"/>
  <c r="I397" i="110"/>
  <c r="N398" i="110" s="1"/>
  <c r="H397" i="110"/>
  <c r="N369" i="110"/>
  <c r="N368" i="110"/>
  <c r="N370" i="110" s="1"/>
  <c r="I368" i="110"/>
  <c r="I369" i="110" s="1"/>
  <c r="I370" i="110" s="1"/>
  <c r="I371" i="110" s="1"/>
  <c r="I372" i="110" s="1"/>
  <c r="I373" i="110" s="1"/>
  <c r="I374" i="110" s="1"/>
  <c r="I339" i="110"/>
  <c r="N340" i="110" s="1"/>
  <c r="H339" i="110"/>
  <c r="N311" i="110"/>
  <c r="N310" i="110"/>
  <c r="N312" i="110" s="1"/>
  <c r="I310" i="110"/>
  <c r="I311" i="110" s="1"/>
  <c r="I312" i="110" s="1"/>
  <c r="I313" i="110" s="1"/>
  <c r="I314" i="110" s="1"/>
  <c r="I315" i="110" s="1"/>
  <c r="I316" i="110" s="1"/>
  <c r="I279" i="110"/>
  <c r="I219" i="110"/>
  <c r="H219" i="110"/>
  <c r="I157" i="110"/>
  <c r="H157" i="110"/>
  <c r="I97" i="110"/>
  <c r="I39" i="110"/>
  <c r="K1788" i="109"/>
  <c r="K1787" i="109"/>
  <c r="K1786" i="109"/>
  <c r="K1785" i="109"/>
  <c r="C1775" i="109"/>
  <c r="B1775" i="109"/>
  <c r="M1775" i="109" s="1"/>
  <c r="I1736" i="109"/>
  <c r="K1736" i="109" s="1"/>
  <c r="K1743" i="109" s="1"/>
  <c r="K1745" i="109" s="1"/>
  <c r="K1688" i="109"/>
  <c r="K1687" i="109"/>
  <c r="K1686" i="109"/>
  <c r="K1685" i="109"/>
  <c r="C1675" i="109"/>
  <c r="K1636" i="109"/>
  <c r="K1643" i="109" s="1"/>
  <c r="I1636" i="109"/>
  <c r="B1630" i="109"/>
  <c r="N1585" i="109"/>
  <c r="N1586" i="109" s="1"/>
  <c r="N1587" i="109" s="1"/>
  <c r="I1585" i="109"/>
  <c r="I1586" i="109" s="1"/>
  <c r="I1587" i="109" s="1"/>
  <c r="I1588" i="109" s="1"/>
  <c r="I1589" i="109" s="1"/>
  <c r="I1590" i="109" s="1"/>
  <c r="I1591" i="109" s="1"/>
  <c r="I1556" i="109"/>
  <c r="I1557" i="109" s="1"/>
  <c r="I1558" i="109" s="1"/>
  <c r="I1559" i="109" s="1"/>
  <c r="I1560" i="109" s="1"/>
  <c r="I1561" i="109" s="1"/>
  <c r="I1562" i="109" s="1"/>
  <c r="H1556" i="109"/>
  <c r="I1527" i="109"/>
  <c r="N1527" i="109" s="1"/>
  <c r="N1528" i="109" s="1"/>
  <c r="N1529" i="109" s="1"/>
  <c r="I1502" i="109"/>
  <c r="I1503" i="109" s="1"/>
  <c r="I1504" i="109" s="1"/>
  <c r="I1498" i="109"/>
  <c r="I1499" i="109" s="1"/>
  <c r="I1500" i="109" s="1"/>
  <c r="I1501" i="109" s="1"/>
  <c r="H1498" i="109"/>
  <c r="I1468" i="109"/>
  <c r="H1439" i="109"/>
  <c r="I1410" i="109"/>
  <c r="H1381" i="109"/>
  <c r="I1353" i="109"/>
  <c r="I1354" i="109" s="1"/>
  <c r="I1355" i="109" s="1"/>
  <c r="I1356" i="109" s="1"/>
  <c r="I1357" i="109" s="1"/>
  <c r="I1358" i="109" s="1"/>
  <c r="I1359" i="109" s="1"/>
  <c r="H1324" i="109"/>
  <c r="I1295" i="109"/>
  <c r="I1296" i="109" s="1"/>
  <c r="I1297" i="109" s="1"/>
  <c r="I1298" i="109" s="1"/>
  <c r="I1299" i="109" s="1"/>
  <c r="I1300" i="109" s="1"/>
  <c r="I1301" i="109" s="1"/>
  <c r="H1266" i="109"/>
  <c r="I1237" i="109"/>
  <c r="I1238" i="109" s="1"/>
  <c r="I1239" i="109" s="1"/>
  <c r="I1240" i="109" s="1"/>
  <c r="I1241" i="109" s="1"/>
  <c r="I1242" i="109" s="1"/>
  <c r="I1243" i="109" s="1"/>
  <c r="H1208" i="109"/>
  <c r="I1179" i="109"/>
  <c r="I1180" i="109" s="1"/>
  <c r="I1181" i="109" s="1"/>
  <c r="I1182" i="109" s="1"/>
  <c r="I1183" i="109" s="1"/>
  <c r="I1184" i="109" s="1"/>
  <c r="I1185" i="109" s="1"/>
  <c r="H1150" i="109"/>
  <c r="Q1123" i="109"/>
  <c r="N1121" i="109"/>
  <c r="N1122" i="109" s="1"/>
  <c r="N1126" i="109" s="1"/>
  <c r="N1119" i="109"/>
  <c r="I1119" i="109"/>
  <c r="I1120" i="109" s="1"/>
  <c r="I1121" i="109" s="1"/>
  <c r="I1122" i="109" s="1"/>
  <c r="I1123" i="109" s="1"/>
  <c r="I1124" i="109" s="1"/>
  <c r="I1118" i="109"/>
  <c r="N1118" i="109" s="1"/>
  <c r="N1120" i="109" s="1"/>
  <c r="Q1092" i="109"/>
  <c r="I1087" i="109"/>
  <c r="H1087" i="109"/>
  <c r="I1056" i="109"/>
  <c r="I1025" i="109"/>
  <c r="H1025" i="109"/>
  <c r="N997" i="109"/>
  <c r="N996" i="109"/>
  <c r="N998" i="109" s="1"/>
  <c r="I996" i="109"/>
  <c r="I997" i="109" s="1"/>
  <c r="I998" i="109" s="1"/>
  <c r="I999" i="109" s="1"/>
  <c r="I1000" i="109" s="1"/>
  <c r="I1001" i="109" s="1"/>
  <c r="I1002" i="109" s="1"/>
  <c r="N968" i="109"/>
  <c r="N967" i="109"/>
  <c r="N969" i="109" s="1"/>
  <c r="I967" i="109"/>
  <c r="I968" i="109" s="1"/>
  <c r="I969" i="109" s="1"/>
  <c r="I970" i="109" s="1"/>
  <c r="I971" i="109" s="1"/>
  <c r="I972" i="109" s="1"/>
  <c r="I973" i="109" s="1"/>
  <c r="H967" i="109"/>
  <c r="I938" i="109"/>
  <c r="N910" i="109"/>
  <c r="N909" i="109"/>
  <c r="N911" i="109" s="1"/>
  <c r="I909" i="109"/>
  <c r="I910" i="109" s="1"/>
  <c r="I911" i="109" s="1"/>
  <c r="I912" i="109" s="1"/>
  <c r="I913" i="109" s="1"/>
  <c r="I914" i="109" s="1"/>
  <c r="I915" i="109" s="1"/>
  <c r="H909" i="109"/>
  <c r="I878" i="109"/>
  <c r="I847" i="109"/>
  <c r="H847" i="109"/>
  <c r="I818" i="109"/>
  <c r="N819" i="109" s="1"/>
  <c r="H818" i="109"/>
  <c r="N790" i="109"/>
  <c r="N789" i="109"/>
  <c r="N791" i="109" s="1"/>
  <c r="I789" i="109"/>
  <c r="I790" i="109" s="1"/>
  <c r="I791" i="109" s="1"/>
  <c r="I792" i="109" s="1"/>
  <c r="I793" i="109" s="1"/>
  <c r="I794" i="109" s="1"/>
  <c r="I795" i="109" s="1"/>
  <c r="H789" i="109"/>
  <c r="Q763" i="109"/>
  <c r="N759" i="109"/>
  <c r="I759" i="109"/>
  <c r="I760" i="109" s="1"/>
  <c r="I761" i="109" s="1"/>
  <c r="I762" i="109" s="1"/>
  <c r="I763" i="109" s="1"/>
  <c r="I764" i="109" s="1"/>
  <c r="I758" i="109"/>
  <c r="N758" i="109" s="1"/>
  <c r="N760" i="109" s="1"/>
  <c r="N762" i="109" s="1"/>
  <c r="N766" i="109" s="1"/>
  <c r="H758" i="109"/>
  <c r="N730" i="109"/>
  <c r="N728" i="109"/>
  <c r="I728" i="109"/>
  <c r="I729" i="109" s="1"/>
  <c r="I730" i="109" s="1"/>
  <c r="I731" i="109" s="1"/>
  <c r="I732" i="109" s="1"/>
  <c r="I733" i="109" s="1"/>
  <c r="I727" i="109"/>
  <c r="N727" i="109" s="1"/>
  <c r="N729" i="109" s="1"/>
  <c r="N731" i="109" s="1"/>
  <c r="N735" i="109" s="1"/>
  <c r="H727" i="109"/>
  <c r="P735" i="109"/>
  <c r="Q701" i="109"/>
  <c r="I696" i="109"/>
  <c r="H696" i="109"/>
  <c r="I665" i="109"/>
  <c r="H665" i="109"/>
  <c r="I634" i="109"/>
  <c r="I603" i="109"/>
  <c r="H603" i="109"/>
  <c r="I572" i="109"/>
  <c r="I541" i="109"/>
  <c r="H541" i="109"/>
  <c r="N513" i="109"/>
  <c r="N512" i="109"/>
  <c r="N514" i="109" s="1"/>
  <c r="I512" i="109"/>
  <c r="I513" i="109" s="1"/>
  <c r="I514" i="109" s="1"/>
  <c r="I515" i="109" s="1"/>
  <c r="I516" i="109" s="1"/>
  <c r="I517" i="109" s="1"/>
  <c r="I518" i="109" s="1"/>
  <c r="H512" i="109"/>
  <c r="N484" i="109"/>
  <c r="N483" i="109"/>
  <c r="N485" i="109" s="1"/>
  <c r="I483" i="109"/>
  <c r="I484" i="109" s="1"/>
  <c r="I485" i="109" s="1"/>
  <c r="I486" i="109" s="1"/>
  <c r="I487" i="109" s="1"/>
  <c r="I488" i="109" s="1"/>
  <c r="I489" i="109" s="1"/>
  <c r="H483" i="109"/>
  <c r="N455" i="109"/>
  <c r="N454" i="109"/>
  <c r="N456" i="109" s="1"/>
  <c r="I454" i="109"/>
  <c r="I455" i="109" s="1"/>
  <c r="I456" i="109" s="1"/>
  <c r="I457" i="109" s="1"/>
  <c r="I458" i="109" s="1"/>
  <c r="I459" i="109" s="1"/>
  <c r="I460" i="109" s="1"/>
  <c r="H454" i="109"/>
  <c r="N426" i="109"/>
  <c r="N425" i="109"/>
  <c r="N427" i="109" s="1"/>
  <c r="I425" i="109"/>
  <c r="I426" i="109" s="1"/>
  <c r="I427" i="109" s="1"/>
  <c r="I428" i="109" s="1"/>
  <c r="I429" i="109" s="1"/>
  <c r="I430" i="109" s="1"/>
  <c r="I431" i="109" s="1"/>
  <c r="H425" i="109"/>
  <c r="I397" i="109"/>
  <c r="N398" i="109" s="1"/>
  <c r="N369" i="109"/>
  <c r="N368" i="109"/>
  <c r="N370" i="109" s="1"/>
  <c r="I368" i="109"/>
  <c r="I369" i="109" s="1"/>
  <c r="I370" i="109" s="1"/>
  <c r="I371" i="109" s="1"/>
  <c r="I372" i="109" s="1"/>
  <c r="I373" i="109" s="1"/>
  <c r="I374" i="109" s="1"/>
  <c r="H368" i="109"/>
  <c r="I339" i="109"/>
  <c r="N340" i="109" s="1"/>
  <c r="N311" i="109"/>
  <c r="N310" i="109"/>
  <c r="N312" i="109" s="1"/>
  <c r="I310" i="109"/>
  <c r="I311" i="109" s="1"/>
  <c r="I312" i="109" s="1"/>
  <c r="I313" i="109" s="1"/>
  <c r="I314" i="109" s="1"/>
  <c r="I315" i="109" s="1"/>
  <c r="I316" i="109" s="1"/>
  <c r="H310" i="109"/>
  <c r="I279" i="109"/>
  <c r="H279" i="109"/>
  <c r="I248" i="109"/>
  <c r="H248" i="109"/>
  <c r="I219" i="109"/>
  <c r="H190" i="109"/>
  <c r="I157" i="109"/>
  <c r="H157" i="109"/>
  <c r="I126" i="109"/>
  <c r="I127" i="109" s="1"/>
  <c r="I128" i="109" s="1"/>
  <c r="I129" i="109" s="1"/>
  <c r="I130" i="109" s="1"/>
  <c r="I131" i="109" s="1"/>
  <c r="I132" i="109" s="1"/>
  <c r="H126" i="109"/>
  <c r="I97" i="109"/>
  <c r="H68" i="109"/>
  <c r="I39" i="109"/>
  <c r="H39" i="109"/>
  <c r="H10" i="109"/>
  <c r="K1788" i="108"/>
  <c r="K1787" i="108"/>
  <c r="K1786" i="108"/>
  <c r="K1785" i="108"/>
  <c r="C1775" i="108"/>
  <c r="B1775" i="108"/>
  <c r="I1736" i="108"/>
  <c r="K1736" i="108" s="1"/>
  <c r="K1743" i="108" s="1"/>
  <c r="B1730" i="108"/>
  <c r="K1688" i="108"/>
  <c r="K1687" i="108"/>
  <c r="K1686" i="108"/>
  <c r="K1685" i="108"/>
  <c r="C1675" i="108"/>
  <c r="B1675" i="108"/>
  <c r="I1636" i="108"/>
  <c r="K1636" i="108" s="1"/>
  <c r="K1643" i="108" s="1"/>
  <c r="C1630" i="108"/>
  <c r="I1585" i="108"/>
  <c r="I1586" i="108" s="1"/>
  <c r="I1587" i="108" s="1"/>
  <c r="I1588" i="108" s="1"/>
  <c r="I1589" i="108" s="1"/>
  <c r="I1590" i="108" s="1"/>
  <c r="I1591" i="108" s="1"/>
  <c r="H1585" i="108"/>
  <c r="I1560" i="108"/>
  <c r="I1561" i="108" s="1"/>
  <c r="I1562" i="108" s="1"/>
  <c r="I1556" i="108"/>
  <c r="I1557" i="108" s="1"/>
  <c r="I1558" i="108" s="1"/>
  <c r="I1559" i="108" s="1"/>
  <c r="N1527" i="108"/>
  <c r="N1528" i="108" s="1"/>
  <c r="N1529" i="108" s="1"/>
  <c r="I1527" i="108"/>
  <c r="I1528" i="108" s="1"/>
  <c r="I1529" i="108" s="1"/>
  <c r="I1530" i="108" s="1"/>
  <c r="I1531" i="108" s="1"/>
  <c r="I1532" i="108" s="1"/>
  <c r="I1533" i="108" s="1"/>
  <c r="H1527" i="108"/>
  <c r="I1498" i="108"/>
  <c r="I1499" i="108" s="1"/>
  <c r="I1500" i="108" s="1"/>
  <c r="I1501" i="108" s="1"/>
  <c r="I1502" i="108" s="1"/>
  <c r="I1503" i="108" s="1"/>
  <c r="I1504" i="108" s="1"/>
  <c r="I1468" i="108"/>
  <c r="H1468" i="108"/>
  <c r="I1410" i="108"/>
  <c r="H1410" i="108"/>
  <c r="I1353" i="108"/>
  <c r="H1353" i="108"/>
  <c r="I1295" i="108"/>
  <c r="H1295" i="108"/>
  <c r="I1237" i="108"/>
  <c r="H1237" i="108"/>
  <c r="I1208" i="108"/>
  <c r="I1179" i="108"/>
  <c r="H1179" i="108"/>
  <c r="Q1123" i="108"/>
  <c r="N1121" i="108"/>
  <c r="N1122" i="108" s="1"/>
  <c r="N1126" i="108" s="1"/>
  <c r="N1119" i="108"/>
  <c r="I1119" i="108"/>
  <c r="I1120" i="108" s="1"/>
  <c r="I1121" i="108" s="1"/>
  <c r="I1122" i="108" s="1"/>
  <c r="I1123" i="108" s="1"/>
  <c r="I1124" i="108" s="1"/>
  <c r="I1118" i="108"/>
  <c r="N1118" i="108" s="1"/>
  <c r="N1120" i="108" s="1"/>
  <c r="H1118" i="108"/>
  <c r="Q1092" i="108"/>
  <c r="N1088" i="108"/>
  <c r="I1088" i="108"/>
  <c r="I1089" i="108" s="1"/>
  <c r="I1090" i="108" s="1"/>
  <c r="I1091" i="108" s="1"/>
  <c r="I1092" i="108" s="1"/>
  <c r="I1093" i="108" s="1"/>
  <c r="I1087" i="108"/>
  <c r="N1087" i="108" s="1"/>
  <c r="N1089" i="108" s="1"/>
  <c r="N1090" i="108" s="1"/>
  <c r="N1091" i="108" s="1"/>
  <c r="N1095" i="108" s="1"/>
  <c r="H1087" i="108"/>
  <c r="M1089" i="108" s="1"/>
  <c r="N1057" i="108"/>
  <c r="I1057" i="108"/>
  <c r="I1058" i="108" s="1"/>
  <c r="I1059" i="108" s="1"/>
  <c r="I1060" i="108" s="1"/>
  <c r="I1061" i="108" s="1"/>
  <c r="I1062" i="108" s="1"/>
  <c r="I1056" i="108"/>
  <c r="N1056" i="108" s="1"/>
  <c r="N1058" i="108" s="1"/>
  <c r="H1056" i="108"/>
  <c r="M1058" i="108" s="1"/>
  <c r="P1064" i="108"/>
  <c r="N1026" i="108"/>
  <c r="I1026" i="108"/>
  <c r="I1027" i="108" s="1"/>
  <c r="I1028" i="108" s="1"/>
  <c r="I1029" i="108" s="1"/>
  <c r="I1030" i="108" s="1"/>
  <c r="I1031" i="108" s="1"/>
  <c r="I1025" i="108"/>
  <c r="N1025" i="108" s="1"/>
  <c r="N1027" i="108" s="1"/>
  <c r="I996" i="108"/>
  <c r="N997" i="108" s="1"/>
  <c r="H996" i="108"/>
  <c r="I967" i="108"/>
  <c r="N968" i="108" s="1"/>
  <c r="I938" i="108"/>
  <c r="N939" i="108" s="1"/>
  <c r="H938" i="108"/>
  <c r="I909" i="108"/>
  <c r="N910" i="108" s="1"/>
  <c r="N879" i="108"/>
  <c r="I879" i="108"/>
  <c r="I880" i="108" s="1"/>
  <c r="I881" i="108" s="1"/>
  <c r="I882" i="108" s="1"/>
  <c r="I883" i="108" s="1"/>
  <c r="I884" i="108" s="1"/>
  <c r="I878" i="108"/>
  <c r="N878" i="108" s="1"/>
  <c r="N880" i="108" s="1"/>
  <c r="H878" i="108"/>
  <c r="M880" i="108" s="1"/>
  <c r="P886" i="108"/>
  <c r="N848" i="108"/>
  <c r="I848" i="108"/>
  <c r="I849" i="108" s="1"/>
  <c r="I850" i="108" s="1"/>
  <c r="I851" i="108" s="1"/>
  <c r="I852" i="108" s="1"/>
  <c r="I853" i="108" s="1"/>
  <c r="I847" i="108"/>
  <c r="N847" i="108" s="1"/>
  <c r="N849" i="108" s="1"/>
  <c r="I818" i="108"/>
  <c r="N819" i="108" s="1"/>
  <c r="H818" i="108"/>
  <c r="I789" i="108"/>
  <c r="N790" i="108" s="1"/>
  <c r="Q763" i="108"/>
  <c r="N758" i="108"/>
  <c r="N760" i="108" s="1"/>
  <c r="I758" i="108"/>
  <c r="H758" i="108"/>
  <c r="N727" i="108"/>
  <c r="N729" i="108" s="1"/>
  <c r="I727" i="108"/>
  <c r="H727" i="108"/>
  <c r="Q701" i="108"/>
  <c r="N699" i="108"/>
  <c r="N697" i="108"/>
  <c r="I697" i="108"/>
  <c r="I698" i="108" s="1"/>
  <c r="I699" i="108" s="1"/>
  <c r="I700" i="108" s="1"/>
  <c r="I701" i="108" s="1"/>
  <c r="I702" i="108" s="1"/>
  <c r="I696" i="108"/>
  <c r="N696" i="108" s="1"/>
  <c r="N698" i="108" s="1"/>
  <c r="N700" i="108" s="1"/>
  <c r="N704" i="108" s="1"/>
  <c r="H696" i="108"/>
  <c r="N668" i="108"/>
  <c r="N666" i="108"/>
  <c r="I666" i="108"/>
  <c r="I667" i="108" s="1"/>
  <c r="I668" i="108" s="1"/>
  <c r="I669" i="108" s="1"/>
  <c r="I670" i="108" s="1"/>
  <c r="I671" i="108" s="1"/>
  <c r="I665" i="108"/>
  <c r="N665" i="108" s="1"/>
  <c r="N667" i="108" s="1"/>
  <c r="N669" i="108" s="1"/>
  <c r="N673" i="108" s="1"/>
  <c r="N637" i="108"/>
  <c r="N635" i="108"/>
  <c r="I635" i="108"/>
  <c r="I636" i="108" s="1"/>
  <c r="I637" i="108" s="1"/>
  <c r="I638" i="108" s="1"/>
  <c r="I639" i="108" s="1"/>
  <c r="I640" i="108" s="1"/>
  <c r="I634" i="108"/>
  <c r="N634" i="108" s="1"/>
  <c r="N636" i="108" s="1"/>
  <c r="N638" i="108" s="1"/>
  <c r="N642" i="108" s="1"/>
  <c r="H634" i="108"/>
  <c r="P642" i="108"/>
  <c r="N606" i="108"/>
  <c r="N604" i="108"/>
  <c r="I604" i="108"/>
  <c r="I605" i="108" s="1"/>
  <c r="I606" i="108" s="1"/>
  <c r="I607" i="108" s="1"/>
  <c r="I608" i="108" s="1"/>
  <c r="I609" i="108" s="1"/>
  <c r="I603" i="108"/>
  <c r="N603" i="108" s="1"/>
  <c r="N605" i="108" s="1"/>
  <c r="N607" i="108" s="1"/>
  <c r="N611" i="108" s="1"/>
  <c r="N575" i="108"/>
  <c r="N573" i="108"/>
  <c r="I573" i="108"/>
  <c r="I574" i="108" s="1"/>
  <c r="I575" i="108" s="1"/>
  <c r="I576" i="108" s="1"/>
  <c r="I577" i="108" s="1"/>
  <c r="I578" i="108" s="1"/>
  <c r="I572" i="108"/>
  <c r="N572" i="108" s="1"/>
  <c r="N574" i="108" s="1"/>
  <c r="N576" i="108" s="1"/>
  <c r="N580" i="108" s="1"/>
  <c r="H572" i="108"/>
  <c r="P580" i="108"/>
  <c r="N544" i="108"/>
  <c r="N542" i="108"/>
  <c r="I542" i="108"/>
  <c r="I543" i="108" s="1"/>
  <c r="I544" i="108" s="1"/>
  <c r="I545" i="108" s="1"/>
  <c r="I546" i="108" s="1"/>
  <c r="I547" i="108" s="1"/>
  <c r="I541" i="108"/>
  <c r="N541" i="108" s="1"/>
  <c r="N543" i="108" s="1"/>
  <c r="N545" i="108" s="1"/>
  <c r="N549" i="108" s="1"/>
  <c r="I512" i="108"/>
  <c r="N513" i="108" s="1"/>
  <c r="H512" i="108"/>
  <c r="I483" i="108"/>
  <c r="I454" i="108"/>
  <c r="N455" i="108" s="1"/>
  <c r="H454" i="108"/>
  <c r="I425" i="108"/>
  <c r="N426" i="108" s="1"/>
  <c r="I397" i="108"/>
  <c r="N398" i="108" s="1"/>
  <c r="H397" i="108"/>
  <c r="I368" i="108"/>
  <c r="N369" i="108" s="1"/>
  <c r="I339" i="108"/>
  <c r="N340" i="108" s="1"/>
  <c r="H339" i="108"/>
  <c r="I310" i="108"/>
  <c r="N311" i="108" s="1"/>
  <c r="I279" i="108"/>
  <c r="I280" i="108" s="1"/>
  <c r="I281" i="108" s="1"/>
  <c r="I282" i="108" s="1"/>
  <c r="I283" i="108" s="1"/>
  <c r="I284" i="108" s="1"/>
  <c r="I285" i="108" s="1"/>
  <c r="H279" i="108"/>
  <c r="P287" i="108"/>
  <c r="I219" i="108"/>
  <c r="H219" i="108"/>
  <c r="H190" i="108"/>
  <c r="I157" i="108"/>
  <c r="I158" i="108" s="1"/>
  <c r="I159" i="108" s="1"/>
  <c r="I160" i="108" s="1"/>
  <c r="I161" i="108" s="1"/>
  <c r="I162" i="108" s="1"/>
  <c r="I163" i="108" s="1"/>
  <c r="H157" i="108"/>
  <c r="P165" i="108"/>
  <c r="H126" i="108"/>
  <c r="I97" i="108"/>
  <c r="H97" i="108"/>
  <c r="I39" i="108"/>
  <c r="H39" i="108"/>
  <c r="I10" i="108"/>
  <c r="K1788" i="107"/>
  <c r="K1787" i="107"/>
  <c r="K1786" i="107"/>
  <c r="K1785" i="107"/>
  <c r="C1775" i="107"/>
  <c r="B1775" i="107"/>
  <c r="M1775" i="107" s="1"/>
  <c r="I1736" i="107"/>
  <c r="K1736" i="107" s="1"/>
  <c r="K1743" i="107" s="1"/>
  <c r="K1745" i="107" s="1"/>
  <c r="K1688" i="107"/>
  <c r="K1687" i="107"/>
  <c r="K1686" i="107"/>
  <c r="K1685" i="107"/>
  <c r="C1675" i="107"/>
  <c r="K1636" i="107"/>
  <c r="K1643" i="107" s="1"/>
  <c r="I1636" i="107"/>
  <c r="B1630" i="107"/>
  <c r="N1585" i="107"/>
  <c r="N1586" i="107" s="1"/>
  <c r="N1587" i="107" s="1"/>
  <c r="I1585" i="107"/>
  <c r="I1586" i="107" s="1"/>
  <c r="I1587" i="107" s="1"/>
  <c r="I1588" i="107" s="1"/>
  <c r="I1589" i="107" s="1"/>
  <c r="I1590" i="107" s="1"/>
  <c r="I1591" i="107" s="1"/>
  <c r="I1556" i="107"/>
  <c r="I1557" i="107" s="1"/>
  <c r="I1558" i="107" s="1"/>
  <c r="I1559" i="107" s="1"/>
  <c r="I1560" i="107" s="1"/>
  <c r="I1561" i="107" s="1"/>
  <c r="I1562" i="107" s="1"/>
  <c r="H1556" i="107"/>
  <c r="I1527" i="107"/>
  <c r="N1527" i="107" s="1"/>
  <c r="N1528" i="107" s="1"/>
  <c r="N1529" i="107" s="1"/>
  <c r="I1502" i="107"/>
  <c r="I1503" i="107" s="1"/>
  <c r="I1504" i="107" s="1"/>
  <c r="I1498" i="107"/>
  <c r="I1499" i="107" s="1"/>
  <c r="I1500" i="107" s="1"/>
  <c r="I1501" i="107" s="1"/>
  <c r="H1498" i="107"/>
  <c r="I1468" i="107"/>
  <c r="H1439" i="107"/>
  <c r="I1410" i="107"/>
  <c r="H1381" i="107"/>
  <c r="I1353" i="107"/>
  <c r="I1354" i="107" s="1"/>
  <c r="I1355" i="107" s="1"/>
  <c r="I1356" i="107" s="1"/>
  <c r="I1357" i="107" s="1"/>
  <c r="I1358" i="107" s="1"/>
  <c r="I1359" i="107" s="1"/>
  <c r="H1324" i="107"/>
  <c r="I1295" i="107"/>
  <c r="I1296" i="107" s="1"/>
  <c r="I1297" i="107" s="1"/>
  <c r="I1298" i="107" s="1"/>
  <c r="I1299" i="107" s="1"/>
  <c r="I1300" i="107" s="1"/>
  <c r="I1301" i="107" s="1"/>
  <c r="H1266" i="107"/>
  <c r="I1237" i="107"/>
  <c r="I1238" i="107" s="1"/>
  <c r="I1239" i="107" s="1"/>
  <c r="I1240" i="107" s="1"/>
  <c r="I1241" i="107" s="1"/>
  <c r="I1242" i="107" s="1"/>
  <c r="I1243" i="107" s="1"/>
  <c r="H1208" i="107"/>
  <c r="I1179" i="107"/>
  <c r="I1180" i="107" s="1"/>
  <c r="I1181" i="107" s="1"/>
  <c r="I1182" i="107" s="1"/>
  <c r="I1183" i="107" s="1"/>
  <c r="I1184" i="107" s="1"/>
  <c r="I1185" i="107" s="1"/>
  <c r="H1150" i="107"/>
  <c r="Q1123" i="107"/>
  <c r="N1121" i="107"/>
  <c r="N1122" i="107" s="1"/>
  <c r="N1126" i="107" s="1"/>
  <c r="N1119" i="107"/>
  <c r="I1119" i="107"/>
  <c r="I1120" i="107" s="1"/>
  <c r="I1121" i="107" s="1"/>
  <c r="I1122" i="107" s="1"/>
  <c r="I1123" i="107" s="1"/>
  <c r="I1124" i="107" s="1"/>
  <c r="I1118" i="107"/>
  <c r="N1118" i="107" s="1"/>
  <c r="N1120" i="107" s="1"/>
  <c r="H1118" i="107"/>
  <c r="Q1092" i="107"/>
  <c r="I1087" i="107"/>
  <c r="H1087" i="107"/>
  <c r="I1056" i="107"/>
  <c r="I1025" i="107"/>
  <c r="H1025" i="107"/>
  <c r="N997" i="107"/>
  <c r="N996" i="107"/>
  <c r="N998" i="107" s="1"/>
  <c r="I996" i="107"/>
  <c r="I997" i="107" s="1"/>
  <c r="I998" i="107" s="1"/>
  <c r="I999" i="107" s="1"/>
  <c r="I1000" i="107" s="1"/>
  <c r="I1001" i="107" s="1"/>
  <c r="I1002" i="107" s="1"/>
  <c r="N968" i="107"/>
  <c r="N967" i="107"/>
  <c r="N969" i="107" s="1"/>
  <c r="I967" i="107"/>
  <c r="I968" i="107" s="1"/>
  <c r="I969" i="107" s="1"/>
  <c r="I970" i="107" s="1"/>
  <c r="I971" i="107" s="1"/>
  <c r="I972" i="107" s="1"/>
  <c r="I973" i="107" s="1"/>
  <c r="H967" i="107"/>
  <c r="I938" i="107"/>
  <c r="N910" i="107"/>
  <c r="N909" i="107"/>
  <c r="N911" i="107" s="1"/>
  <c r="I909" i="107"/>
  <c r="I910" i="107" s="1"/>
  <c r="I911" i="107" s="1"/>
  <c r="I912" i="107" s="1"/>
  <c r="I913" i="107" s="1"/>
  <c r="I914" i="107" s="1"/>
  <c r="I915" i="107" s="1"/>
  <c r="H909" i="107"/>
  <c r="I878" i="107"/>
  <c r="H878" i="107"/>
  <c r="I847" i="107"/>
  <c r="H847" i="107"/>
  <c r="I818" i="107"/>
  <c r="N819" i="107" s="1"/>
  <c r="H818" i="107"/>
  <c r="N790" i="107"/>
  <c r="N789" i="107"/>
  <c r="N791" i="107" s="1"/>
  <c r="I789" i="107"/>
  <c r="I790" i="107" s="1"/>
  <c r="I791" i="107" s="1"/>
  <c r="I792" i="107" s="1"/>
  <c r="I793" i="107" s="1"/>
  <c r="I794" i="107" s="1"/>
  <c r="I795" i="107" s="1"/>
  <c r="H789" i="107"/>
  <c r="Q763" i="107"/>
  <c r="N759" i="107"/>
  <c r="I759" i="107"/>
  <c r="I760" i="107" s="1"/>
  <c r="I761" i="107" s="1"/>
  <c r="I762" i="107" s="1"/>
  <c r="I763" i="107" s="1"/>
  <c r="I764" i="107" s="1"/>
  <c r="I758" i="107"/>
  <c r="N758" i="107" s="1"/>
  <c r="N760" i="107" s="1"/>
  <c r="N762" i="107" s="1"/>
  <c r="N766" i="107" s="1"/>
  <c r="N730" i="107"/>
  <c r="N728" i="107"/>
  <c r="I728" i="107"/>
  <c r="I729" i="107" s="1"/>
  <c r="I730" i="107" s="1"/>
  <c r="I731" i="107" s="1"/>
  <c r="I732" i="107" s="1"/>
  <c r="I733" i="107" s="1"/>
  <c r="I727" i="107"/>
  <c r="N727" i="107" s="1"/>
  <c r="N729" i="107" s="1"/>
  <c r="N731" i="107" s="1"/>
  <c r="N735" i="107" s="1"/>
  <c r="H727" i="107"/>
  <c r="P735" i="107"/>
  <c r="Q701" i="107"/>
  <c r="I696" i="107"/>
  <c r="H696" i="107"/>
  <c r="I665" i="107"/>
  <c r="H665" i="107"/>
  <c r="I634" i="107"/>
  <c r="H634" i="107"/>
  <c r="I603" i="107"/>
  <c r="H603" i="107"/>
  <c r="I572" i="107"/>
  <c r="H572" i="107"/>
  <c r="I541" i="107"/>
  <c r="H541" i="107"/>
  <c r="N513" i="107"/>
  <c r="N512" i="107"/>
  <c r="N514" i="107" s="1"/>
  <c r="I512" i="107"/>
  <c r="I513" i="107" s="1"/>
  <c r="I514" i="107" s="1"/>
  <c r="I515" i="107" s="1"/>
  <c r="I516" i="107" s="1"/>
  <c r="I517" i="107" s="1"/>
  <c r="I518" i="107" s="1"/>
  <c r="H512" i="107"/>
  <c r="N484" i="107"/>
  <c r="N483" i="107"/>
  <c r="N485" i="107" s="1"/>
  <c r="I483" i="107"/>
  <c r="I484" i="107" s="1"/>
  <c r="I485" i="107" s="1"/>
  <c r="I486" i="107" s="1"/>
  <c r="I487" i="107" s="1"/>
  <c r="I488" i="107" s="1"/>
  <c r="I489" i="107" s="1"/>
  <c r="H483" i="107"/>
  <c r="N455" i="107"/>
  <c r="N454" i="107"/>
  <c r="N456" i="107" s="1"/>
  <c r="I454" i="107"/>
  <c r="I455" i="107" s="1"/>
  <c r="I456" i="107" s="1"/>
  <c r="I457" i="107" s="1"/>
  <c r="I458" i="107" s="1"/>
  <c r="I459" i="107" s="1"/>
  <c r="I460" i="107" s="1"/>
  <c r="H454" i="107"/>
  <c r="N426" i="107"/>
  <c r="N425" i="107"/>
  <c r="N427" i="107" s="1"/>
  <c r="I425" i="107"/>
  <c r="I426" i="107" s="1"/>
  <c r="I427" i="107" s="1"/>
  <c r="I428" i="107" s="1"/>
  <c r="I429" i="107" s="1"/>
  <c r="I430" i="107" s="1"/>
  <c r="I431" i="107" s="1"/>
  <c r="H425" i="107"/>
  <c r="I397" i="107"/>
  <c r="N398" i="107" s="1"/>
  <c r="H397" i="107"/>
  <c r="N369" i="107"/>
  <c r="N368" i="107"/>
  <c r="N370" i="107" s="1"/>
  <c r="I368" i="107"/>
  <c r="I369" i="107" s="1"/>
  <c r="I370" i="107" s="1"/>
  <c r="I371" i="107" s="1"/>
  <c r="I372" i="107" s="1"/>
  <c r="I373" i="107" s="1"/>
  <c r="I374" i="107" s="1"/>
  <c r="H368" i="107"/>
  <c r="I339" i="107"/>
  <c r="N340" i="107" s="1"/>
  <c r="H339" i="107"/>
  <c r="N311" i="107"/>
  <c r="N310" i="107"/>
  <c r="N312" i="107" s="1"/>
  <c r="I310" i="107"/>
  <c r="I311" i="107" s="1"/>
  <c r="I312" i="107" s="1"/>
  <c r="I313" i="107" s="1"/>
  <c r="I314" i="107" s="1"/>
  <c r="I315" i="107" s="1"/>
  <c r="I316" i="107" s="1"/>
  <c r="H310" i="107"/>
  <c r="I279" i="107"/>
  <c r="H279" i="107"/>
  <c r="H248" i="107"/>
  <c r="I219" i="107"/>
  <c r="H219" i="107"/>
  <c r="H190" i="107"/>
  <c r="I157" i="107"/>
  <c r="I126" i="107"/>
  <c r="I127" i="107" s="1"/>
  <c r="I128" i="107" s="1"/>
  <c r="I129" i="107" s="1"/>
  <c r="I130" i="107" s="1"/>
  <c r="I131" i="107" s="1"/>
  <c r="I132" i="107" s="1"/>
  <c r="H126" i="107"/>
  <c r="I97" i="107"/>
  <c r="H68" i="107"/>
  <c r="I39" i="107"/>
  <c r="H39" i="107"/>
  <c r="H10" i="107"/>
  <c r="C119" i="106"/>
  <c r="C150" i="106"/>
  <c r="C241" i="106"/>
  <c r="C272" i="106"/>
  <c r="C534" i="106"/>
  <c r="C565" i="106"/>
  <c r="C596" i="106"/>
  <c r="C627" i="106"/>
  <c r="C658" i="106"/>
  <c r="C689" i="106"/>
  <c r="C720" i="106"/>
  <c r="C751" i="106"/>
  <c r="C840" i="106"/>
  <c r="C871" i="106"/>
  <c r="C1018" i="106"/>
  <c r="C1049" i="106"/>
  <c r="C1080" i="106"/>
  <c r="C1111" i="106"/>
  <c r="E1754" i="106"/>
  <c r="C1775" i="106" s="1"/>
  <c r="N1780" i="106" s="1"/>
  <c r="C1754" i="106"/>
  <c r="B1775" i="106" s="1"/>
  <c r="B1776" i="106" s="1"/>
  <c r="E1709" i="106"/>
  <c r="C1730" i="106" s="1"/>
  <c r="N1738" i="106" s="1"/>
  <c r="C1709" i="106"/>
  <c r="B1730" i="106" s="1"/>
  <c r="M1736" i="106" s="1"/>
  <c r="C1697" i="106"/>
  <c r="E1654" i="106"/>
  <c r="C1654" i="106"/>
  <c r="E1609" i="106"/>
  <c r="C1609" i="106"/>
  <c r="E1462" i="106"/>
  <c r="E1461" i="106"/>
  <c r="E1433" i="106"/>
  <c r="E1432" i="106"/>
  <c r="E1404" i="106"/>
  <c r="E1403" i="106"/>
  <c r="E1375" i="106"/>
  <c r="E1374" i="106"/>
  <c r="E1347" i="106"/>
  <c r="E1346" i="106"/>
  <c r="E1318" i="106"/>
  <c r="E1317" i="106"/>
  <c r="E1289" i="106"/>
  <c r="E1288" i="106"/>
  <c r="E1260" i="106"/>
  <c r="E1259" i="106"/>
  <c r="E1231" i="106"/>
  <c r="E1230" i="106"/>
  <c r="E1202" i="106"/>
  <c r="E1201" i="106"/>
  <c r="E1173" i="106"/>
  <c r="E1172" i="106"/>
  <c r="E1111" i="106"/>
  <c r="E1080" i="106"/>
  <c r="E1049" i="106"/>
  <c r="E1018" i="106"/>
  <c r="E989" i="106"/>
  <c r="E960" i="106"/>
  <c r="E931" i="106"/>
  <c r="E902" i="106"/>
  <c r="E871" i="106"/>
  <c r="E840" i="106"/>
  <c r="E811" i="106"/>
  <c r="E782" i="106"/>
  <c r="E751" i="106"/>
  <c r="E720" i="106"/>
  <c r="E689" i="106"/>
  <c r="E658" i="106"/>
  <c r="E627" i="106"/>
  <c r="E596" i="106"/>
  <c r="E565" i="106"/>
  <c r="E534" i="106"/>
  <c r="E505" i="106"/>
  <c r="E476" i="106"/>
  <c r="E447" i="106"/>
  <c r="E418" i="106"/>
  <c r="E390" i="106"/>
  <c r="E361" i="106"/>
  <c r="E332" i="106"/>
  <c r="E303" i="106"/>
  <c r="E273" i="106"/>
  <c r="E272" i="106"/>
  <c r="E242" i="106"/>
  <c r="E241" i="106"/>
  <c r="E213" i="106"/>
  <c r="E212" i="106"/>
  <c r="E184" i="106"/>
  <c r="E183" i="106"/>
  <c r="E151" i="106"/>
  <c r="E150" i="106"/>
  <c r="E120" i="106"/>
  <c r="E119" i="106"/>
  <c r="E91" i="106"/>
  <c r="E90" i="106"/>
  <c r="E62" i="106"/>
  <c r="E61" i="106"/>
  <c r="E33" i="106"/>
  <c r="E32" i="106"/>
  <c r="E4" i="106"/>
  <c r="E3" i="106"/>
  <c r="K1788" i="106"/>
  <c r="K1787" i="106"/>
  <c r="K1786" i="106"/>
  <c r="K1785" i="106"/>
  <c r="K1746" i="106"/>
  <c r="K1736" i="106"/>
  <c r="K1743" i="106" s="1"/>
  <c r="K1745" i="106" s="1"/>
  <c r="I1736" i="106"/>
  <c r="C2282" i="73"/>
  <c r="C2281" i="73"/>
  <c r="C2280" i="73"/>
  <c r="C2279" i="73"/>
  <c r="C2278" i="73"/>
  <c r="C2277" i="73"/>
  <c r="C2276" i="73"/>
  <c r="C2275" i="73"/>
  <c r="C2274" i="73"/>
  <c r="C2273" i="73"/>
  <c r="C2272" i="73"/>
  <c r="C2271" i="73"/>
  <c r="C2270" i="73"/>
  <c r="C2269" i="73"/>
  <c r="C2268" i="73"/>
  <c r="C2267" i="73"/>
  <c r="C2266" i="73"/>
  <c r="C2265" i="73"/>
  <c r="C2264" i="73"/>
  <c r="C2263" i="73"/>
  <c r="C2262" i="73"/>
  <c r="C2261" i="73"/>
  <c r="C2260" i="73"/>
  <c r="C2259" i="73"/>
  <c r="C2258" i="73"/>
  <c r="C2257" i="73"/>
  <c r="C2256" i="73"/>
  <c r="C2255" i="73"/>
  <c r="C2253" i="73"/>
  <c r="C2252" i="73"/>
  <c r="C2251" i="73"/>
  <c r="C2250" i="73"/>
  <c r="C2249" i="73"/>
  <c r="C2248" i="73"/>
  <c r="C2247" i="73"/>
  <c r="C2246" i="73"/>
  <c r="C2245" i="73"/>
  <c r="C2244" i="73"/>
  <c r="C2243" i="73"/>
  <c r="C2242" i="73"/>
  <c r="C2241" i="73"/>
  <c r="C2240" i="73"/>
  <c r="C2239" i="73"/>
  <c r="C2238" i="73"/>
  <c r="C2237" i="73"/>
  <c r="C2236" i="73"/>
  <c r="C2235" i="73"/>
  <c r="C2234" i="73"/>
  <c r="C2233" i="73"/>
  <c r="C2232" i="73"/>
  <c r="C2231" i="73"/>
  <c r="C2230" i="73"/>
  <c r="C2229" i="73"/>
  <c r="C2228" i="73"/>
  <c r="C2227" i="73"/>
  <c r="C2226" i="73"/>
  <c r="C2224" i="73"/>
  <c r="C2223" i="73"/>
  <c r="C2222" i="73"/>
  <c r="C2221" i="73"/>
  <c r="C2220" i="73"/>
  <c r="C2219" i="73"/>
  <c r="C2218" i="73"/>
  <c r="C2217" i="73"/>
  <c r="C2216" i="73"/>
  <c r="C2215" i="73"/>
  <c r="C2214" i="73"/>
  <c r="C2213" i="73"/>
  <c r="C2212" i="73"/>
  <c r="C2211" i="73"/>
  <c r="C2210" i="73"/>
  <c r="C2209" i="73"/>
  <c r="C2208" i="73"/>
  <c r="C2207" i="73"/>
  <c r="C2206" i="73"/>
  <c r="C2205" i="73"/>
  <c r="C2204" i="73"/>
  <c r="C2203" i="73"/>
  <c r="C2202" i="73"/>
  <c r="C2201" i="73"/>
  <c r="C2200" i="73"/>
  <c r="C2199" i="73"/>
  <c r="C2198" i="73"/>
  <c r="C2197" i="73"/>
  <c r="C2195" i="73"/>
  <c r="C2194" i="73"/>
  <c r="C2193" i="73"/>
  <c r="C2192" i="73"/>
  <c r="C2191" i="73"/>
  <c r="C2190" i="73"/>
  <c r="C2189" i="73"/>
  <c r="C2188" i="73"/>
  <c r="C2187" i="73"/>
  <c r="C2186" i="73"/>
  <c r="C2185" i="73"/>
  <c r="C2184" i="73"/>
  <c r="C2183" i="73"/>
  <c r="C2182" i="73"/>
  <c r="C2181" i="73"/>
  <c r="C2180" i="73"/>
  <c r="C2179" i="73"/>
  <c r="C2178" i="73"/>
  <c r="C2177" i="73"/>
  <c r="C2176" i="73"/>
  <c r="C2175" i="73"/>
  <c r="C2174" i="73"/>
  <c r="C2173" i="73"/>
  <c r="C2172" i="73"/>
  <c r="C2171" i="73"/>
  <c r="C2170" i="73"/>
  <c r="C2169" i="73"/>
  <c r="C2168" i="73"/>
  <c r="D2077" i="73"/>
  <c r="D2076" i="73"/>
  <c r="D2075" i="73"/>
  <c r="D2074" i="73"/>
  <c r="D2073" i="73"/>
  <c r="D2072" i="73"/>
  <c r="D2071" i="73"/>
  <c r="D2070" i="73"/>
  <c r="D2069" i="73"/>
  <c r="D2068" i="73"/>
  <c r="D2067" i="73"/>
  <c r="D2066" i="73"/>
  <c r="D2065" i="73"/>
  <c r="D2064" i="73"/>
  <c r="D2063" i="73"/>
  <c r="D2062" i="73"/>
  <c r="C2166" i="73"/>
  <c r="C2165" i="73"/>
  <c r="C2164" i="73"/>
  <c r="C2163" i="73"/>
  <c r="C2162" i="73"/>
  <c r="C2161" i="73"/>
  <c r="C2160" i="73"/>
  <c r="C2159" i="73"/>
  <c r="C2158" i="73"/>
  <c r="C2157" i="73"/>
  <c r="C2156" i="73"/>
  <c r="C2155" i="73"/>
  <c r="C2154" i="73"/>
  <c r="C2153" i="73"/>
  <c r="C2152" i="73"/>
  <c r="C2151" i="73"/>
  <c r="C2150" i="73"/>
  <c r="C2149" i="73"/>
  <c r="C2148" i="73"/>
  <c r="C2147" i="73"/>
  <c r="C2146" i="73"/>
  <c r="C2145" i="73"/>
  <c r="C2144" i="73"/>
  <c r="C2143" i="73"/>
  <c r="C2142" i="73"/>
  <c r="C2141" i="73"/>
  <c r="C2140" i="73"/>
  <c r="C2139" i="73"/>
  <c r="M2044" i="73"/>
  <c r="F2060" i="73" l="1"/>
  <c r="K2044" i="73"/>
  <c r="J1703" i="106"/>
  <c r="D2054" i="73" s="1"/>
  <c r="E2054" i="73"/>
  <c r="G2054" i="73"/>
  <c r="M2053" i="73"/>
  <c r="H1701" i="106"/>
  <c r="D2156" i="73" s="1"/>
  <c r="J1702" i="106"/>
  <c r="D2052" i="73" s="1"/>
  <c r="P855" i="113"/>
  <c r="L2053" i="73"/>
  <c r="L2044" i="73"/>
  <c r="P673" i="113"/>
  <c r="D2153" i="73"/>
  <c r="G2053" i="73"/>
  <c r="K2054" i="73"/>
  <c r="K2053" i="73"/>
  <c r="M1556" i="114"/>
  <c r="H1557" i="114"/>
  <c r="D2154" i="73"/>
  <c r="F2058" i="73"/>
  <c r="L766" i="115"/>
  <c r="P1126" i="115"/>
  <c r="M2054" i="73"/>
  <c r="P735" i="115"/>
  <c r="I127" i="115"/>
  <c r="I128" i="115" s="1"/>
  <c r="I129" i="115" s="1"/>
  <c r="I130" i="115" s="1"/>
  <c r="I131" i="115" s="1"/>
  <c r="I132" i="115" s="1"/>
  <c r="N126" i="115"/>
  <c r="N127" i="115" s="1"/>
  <c r="N128" i="115"/>
  <c r="N129" i="115" s="1"/>
  <c r="N1381" i="115"/>
  <c r="N1382" i="115" s="1"/>
  <c r="N1439" i="115"/>
  <c r="N1440" i="115" s="1"/>
  <c r="H1057" i="115"/>
  <c r="H1058" i="115" s="1"/>
  <c r="H542" i="115"/>
  <c r="H604" i="115"/>
  <c r="M1556" i="115"/>
  <c r="M1557" i="115" s="1"/>
  <c r="H1557" i="115"/>
  <c r="N10" i="115"/>
  <c r="I11" i="115"/>
  <c r="I12" i="115" s="1"/>
  <c r="I13" i="115" s="1"/>
  <c r="I14" i="115" s="1"/>
  <c r="I15" i="115" s="1"/>
  <c r="I16" i="115" s="1"/>
  <c r="I69" i="115"/>
  <c r="I70" i="115" s="1"/>
  <c r="I71" i="115" s="1"/>
  <c r="I72" i="115" s="1"/>
  <c r="I73" i="115" s="1"/>
  <c r="I74" i="115" s="1"/>
  <c r="N68" i="115"/>
  <c r="H40" i="115"/>
  <c r="M39" i="115"/>
  <c r="H1557" i="113"/>
  <c r="M1556" i="113"/>
  <c r="M1557" i="113" s="1"/>
  <c r="P735" i="114"/>
  <c r="L1126" i="114"/>
  <c r="I40" i="115"/>
  <c r="I41" i="115" s="1"/>
  <c r="I42" i="115" s="1"/>
  <c r="I43" i="115" s="1"/>
  <c r="I44" i="115" s="1"/>
  <c r="I45" i="115" s="1"/>
  <c r="N39" i="115"/>
  <c r="H69" i="115"/>
  <c r="M68" i="115"/>
  <c r="N130" i="115"/>
  <c r="H11" i="115"/>
  <c r="M10" i="115"/>
  <c r="I98" i="115"/>
  <c r="I99" i="115" s="1"/>
  <c r="I100" i="115" s="1"/>
  <c r="I101" i="115" s="1"/>
  <c r="I102" i="115" s="1"/>
  <c r="I103" i="115" s="1"/>
  <c r="N97" i="115"/>
  <c r="M97" i="115"/>
  <c r="H98" i="115"/>
  <c r="M128" i="115"/>
  <c r="M126" i="115"/>
  <c r="H127" i="115"/>
  <c r="H191" i="115"/>
  <c r="M190" i="115"/>
  <c r="H636" i="115"/>
  <c r="N281" i="115"/>
  <c r="N279" i="115"/>
  <c r="N280" i="115" s="1"/>
  <c r="H280" i="115"/>
  <c r="M279" i="115"/>
  <c r="M281" i="115"/>
  <c r="P287" i="115"/>
  <c r="N340" i="115"/>
  <c r="N339" i="115"/>
  <c r="N341" i="115" s="1"/>
  <c r="I340" i="115"/>
  <c r="I341" i="115" s="1"/>
  <c r="I342" i="115" s="1"/>
  <c r="I343" i="115" s="1"/>
  <c r="I344" i="115" s="1"/>
  <c r="I345" i="115" s="1"/>
  <c r="N398" i="115"/>
  <c r="N397" i="115"/>
  <c r="N399" i="115" s="1"/>
  <c r="I398" i="115"/>
  <c r="I399" i="115" s="1"/>
  <c r="I400" i="115" s="1"/>
  <c r="I401" i="115" s="1"/>
  <c r="I402" i="115" s="1"/>
  <c r="I403" i="115" s="1"/>
  <c r="M543" i="115"/>
  <c r="M541" i="115"/>
  <c r="N542" i="115"/>
  <c r="I542" i="115"/>
  <c r="I543" i="115" s="1"/>
  <c r="I544" i="115" s="1"/>
  <c r="I545" i="115" s="1"/>
  <c r="I546" i="115" s="1"/>
  <c r="I547" i="115" s="1"/>
  <c r="N541" i="115"/>
  <c r="N543" i="115" s="1"/>
  <c r="H573" i="115"/>
  <c r="M605" i="115"/>
  <c r="M603" i="115"/>
  <c r="N604" i="115"/>
  <c r="I604" i="115"/>
  <c r="I605" i="115" s="1"/>
  <c r="I606" i="115" s="1"/>
  <c r="I607" i="115" s="1"/>
  <c r="I608" i="115" s="1"/>
  <c r="I609" i="115" s="1"/>
  <c r="N603" i="115"/>
  <c r="N605" i="115" s="1"/>
  <c r="H728" i="115"/>
  <c r="M729" i="115"/>
  <c r="M727" i="115"/>
  <c r="H759" i="115"/>
  <c r="M760" i="115"/>
  <c r="M758" i="115"/>
  <c r="N767" i="115"/>
  <c r="I765" i="115"/>
  <c r="H1119" i="115"/>
  <c r="M1120" i="115"/>
  <c r="M1118" i="115"/>
  <c r="N221" i="115"/>
  <c r="N220" i="115"/>
  <c r="I220" i="115"/>
  <c r="I221" i="115" s="1"/>
  <c r="I222" i="115" s="1"/>
  <c r="I223" i="115" s="1"/>
  <c r="I224" i="115" s="1"/>
  <c r="I225" i="115" s="1"/>
  <c r="M342" i="115"/>
  <c r="O342" i="115" s="1"/>
  <c r="H340" i="115"/>
  <c r="M339" i="115"/>
  <c r="M400" i="115"/>
  <c r="O400" i="115" s="1"/>
  <c r="H398" i="115"/>
  <c r="M397" i="115"/>
  <c r="H543" i="115"/>
  <c r="M574" i="115"/>
  <c r="M572" i="115"/>
  <c r="N573" i="115"/>
  <c r="I573" i="115"/>
  <c r="I574" i="115" s="1"/>
  <c r="I575" i="115" s="1"/>
  <c r="I576" i="115" s="1"/>
  <c r="I577" i="115" s="1"/>
  <c r="I578" i="115" s="1"/>
  <c r="N572" i="115"/>
  <c r="N574" i="115" s="1"/>
  <c r="H605" i="115"/>
  <c r="M636" i="115"/>
  <c r="M634" i="115"/>
  <c r="M639" i="115"/>
  <c r="O639" i="115" s="1"/>
  <c r="N635" i="115"/>
  <c r="I635" i="115"/>
  <c r="I636" i="115" s="1"/>
  <c r="I637" i="115" s="1"/>
  <c r="I638" i="115" s="1"/>
  <c r="I639" i="115" s="1"/>
  <c r="I640" i="115" s="1"/>
  <c r="N634" i="115"/>
  <c r="N636" i="115" s="1"/>
  <c r="H667" i="115"/>
  <c r="N666" i="115"/>
  <c r="I666" i="115"/>
  <c r="I667" i="115" s="1"/>
  <c r="I668" i="115" s="1"/>
  <c r="I669" i="115" s="1"/>
  <c r="I670" i="115" s="1"/>
  <c r="I671" i="115" s="1"/>
  <c r="N697" i="115"/>
  <c r="I697" i="115"/>
  <c r="I698" i="115" s="1"/>
  <c r="I699" i="115" s="1"/>
  <c r="I700" i="115" s="1"/>
  <c r="I701" i="115" s="1"/>
  <c r="I702" i="115" s="1"/>
  <c r="M1089" i="115"/>
  <c r="M1087" i="115"/>
  <c r="N1088" i="115"/>
  <c r="I1088" i="115"/>
  <c r="I1089" i="115" s="1"/>
  <c r="I1090" i="115" s="1"/>
  <c r="I1091" i="115" s="1"/>
  <c r="I1092" i="115" s="1"/>
  <c r="I1093" i="115" s="1"/>
  <c r="N1087" i="115"/>
  <c r="N1089" i="115" s="1"/>
  <c r="N1090" i="115" s="1"/>
  <c r="N1091" i="115" s="1"/>
  <c r="N1095" i="115" s="1"/>
  <c r="M1636" i="115"/>
  <c r="M1638" i="115"/>
  <c r="B1631" i="115"/>
  <c r="G1630" i="115"/>
  <c r="M1630" i="115"/>
  <c r="K1645" i="115"/>
  <c r="K1646" i="115"/>
  <c r="K1644" i="115"/>
  <c r="M667" i="115"/>
  <c r="M665" i="115"/>
  <c r="M698" i="115"/>
  <c r="M696" i="115"/>
  <c r="H697" i="115"/>
  <c r="M821" i="115"/>
  <c r="O821" i="115" s="1"/>
  <c r="H819" i="115"/>
  <c r="M818" i="115"/>
  <c r="I819" i="115"/>
  <c r="I820" i="115" s="1"/>
  <c r="I821" i="115" s="1"/>
  <c r="I822" i="115" s="1"/>
  <c r="I823" i="115" s="1"/>
  <c r="I824" i="115" s="1"/>
  <c r="M849" i="115"/>
  <c r="M847" i="115"/>
  <c r="N848" i="115"/>
  <c r="I848" i="115"/>
  <c r="I849" i="115" s="1"/>
  <c r="I850" i="115" s="1"/>
  <c r="I851" i="115" s="1"/>
  <c r="I852" i="115" s="1"/>
  <c r="I853" i="115" s="1"/>
  <c r="H848" i="115"/>
  <c r="M852" i="115"/>
  <c r="O852" i="115" s="1"/>
  <c r="M880" i="115"/>
  <c r="M878" i="115"/>
  <c r="N879" i="115"/>
  <c r="I879" i="115"/>
  <c r="I880" i="115" s="1"/>
  <c r="I881" i="115" s="1"/>
  <c r="I882" i="115" s="1"/>
  <c r="I883" i="115" s="1"/>
  <c r="I884" i="115" s="1"/>
  <c r="H879" i="115"/>
  <c r="M883" i="115"/>
  <c r="O883" i="115" s="1"/>
  <c r="N939" i="115"/>
  <c r="N938" i="115"/>
  <c r="N940" i="115" s="1"/>
  <c r="I939" i="115"/>
  <c r="I940" i="115" s="1"/>
  <c r="I941" i="115" s="1"/>
  <c r="I942" i="115" s="1"/>
  <c r="I943" i="115" s="1"/>
  <c r="I944" i="115" s="1"/>
  <c r="M1027" i="115"/>
  <c r="M1025" i="115"/>
  <c r="N1026" i="115"/>
  <c r="I1026" i="115"/>
  <c r="I1027" i="115" s="1"/>
  <c r="I1028" i="115" s="1"/>
  <c r="I1029" i="115" s="1"/>
  <c r="I1030" i="115" s="1"/>
  <c r="I1031" i="115" s="1"/>
  <c r="N1025" i="115"/>
  <c r="N1027" i="115" s="1"/>
  <c r="N1638" i="115"/>
  <c r="N1636" i="115"/>
  <c r="N1630" i="115"/>
  <c r="C1631" i="115"/>
  <c r="H1630" i="115"/>
  <c r="H542" i="114"/>
  <c r="H543" i="114" s="1"/>
  <c r="H604" i="114"/>
  <c r="H605" i="114" s="1"/>
  <c r="P766" i="114"/>
  <c r="H848" i="114"/>
  <c r="H1057" i="114"/>
  <c r="H1058" i="114" s="1"/>
  <c r="N1381" i="114"/>
  <c r="N1382" i="114" s="1"/>
  <c r="N1439" i="114"/>
  <c r="N1440" i="114" s="1"/>
  <c r="L134" i="115"/>
  <c r="N159" i="115"/>
  <c r="N157" i="115"/>
  <c r="N158" i="115" s="1"/>
  <c r="H158" i="115"/>
  <c r="M157" i="115"/>
  <c r="I158" i="115"/>
  <c r="I159" i="115" s="1"/>
  <c r="I160" i="115" s="1"/>
  <c r="I161" i="115" s="1"/>
  <c r="I162" i="115" s="1"/>
  <c r="I163" i="115" s="1"/>
  <c r="M159" i="115"/>
  <c r="L165" i="115"/>
  <c r="P165" i="115"/>
  <c r="I191" i="115"/>
  <c r="I192" i="115" s="1"/>
  <c r="I193" i="115" s="1"/>
  <c r="I194" i="115" s="1"/>
  <c r="I195" i="115" s="1"/>
  <c r="I196" i="115" s="1"/>
  <c r="N190" i="115"/>
  <c r="H220" i="115"/>
  <c r="M219" i="115"/>
  <c r="N250" i="115"/>
  <c r="N248" i="115"/>
  <c r="N249" i="115" s="1"/>
  <c r="H249" i="115"/>
  <c r="M248" i="115"/>
  <c r="I249" i="115"/>
  <c r="I250" i="115" s="1"/>
  <c r="I251" i="115" s="1"/>
  <c r="I252" i="115" s="1"/>
  <c r="I253" i="115" s="1"/>
  <c r="I254" i="115" s="1"/>
  <c r="M250" i="115"/>
  <c r="L256" i="115"/>
  <c r="P256" i="115"/>
  <c r="M313" i="115"/>
  <c r="O313" i="115" s="1"/>
  <c r="H311" i="115"/>
  <c r="M310" i="115"/>
  <c r="M371" i="115"/>
  <c r="O371" i="115" s="1"/>
  <c r="H369" i="115"/>
  <c r="M368" i="115"/>
  <c r="H426" i="115"/>
  <c r="M425" i="115"/>
  <c r="H455" i="115"/>
  <c r="M454" i="115"/>
  <c r="H484" i="115"/>
  <c r="M483" i="115"/>
  <c r="H513" i="115"/>
  <c r="M512" i="115"/>
  <c r="L549" i="115"/>
  <c r="P549" i="115"/>
  <c r="L580" i="115"/>
  <c r="P580" i="115"/>
  <c r="L611" i="115"/>
  <c r="P611" i="115"/>
  <c r="L642" i="115"/>
  <c r="P642" i="115"/>
  <c r="N665" i="115"/>
  <c r="N667" i="115" s="1"/>
  <c r="L673" i="115"/>
  <c r="P673" i="115"/>
  <c r="P704" i="115"/>
  <c r="L704" i="115"/>
  <c r="N696" i="115"/>
  <c r="N698" i="115" s="1"/>
  <c r="N736" i="115"/>
  <c r="I734" i="115"/>
  <c r="N761" i="115"/>
  <c r="M792" i="115"/>
  <c r="O792" i="115" s="1"/>
  <c r="H790" i="115"/>
  <c r="M789" i="115"/>
  <c r="N818" i="115"/>
  <c r="N820" i="115" s="1"/>
  <c r="N847" i="115"/>
  <c r="N849" i="115" s="1"/>
  <c r="L855" i="115"/>
  <c r="P855" i="115"/>
  <c r="N878" i="115"/>
  <c r="N880" i="115" s="1"/>
  <c r="L886" i="115"/>
  <c r="P886" i="115"/>
  <c r="M912" i="115"/>
  <c r="O912" i="115" s="1"/>
  <c r="H910" i="115"/>
  <c r="M909" i="115"/>
  <c r="M941" i="115"/>
  <c r="O941" i="115" s="1"/>
  <c r="H939" i="115"/>
  <c r="M938" i="115"/>
  <c r="H1026" i="115"/>
  <c r="M1030" i="115"/>
  <c r="O1030" i="115" s="1"/>
  <c r="M1058" i="115"/>
  <c r="M1056" i="115"/>
  <c r="N1057" i="115"/>
  <c r="I1057" i="115"/>
  <c r="I1058" i="115" s="1"/>
  <c r="I1059" i="115" s="1"/>
  <c r="I1060" i="115" s="1"/>
  <c r="I1061" i="115" s="1"/>
  <c r="I1062" i="115" s="1"/>
  <c r="N1056" i="115"/>
  <c r="N1058" i="115" s="1"/>
  <c r="H1088" i="115"/>
  <c r="N1127" i="115"/>
  <c r="I1125" i="115"/>
  <c r="H1151" i="115"/>
  <c r="M1150" i="115"/>
  <c r="H1180" i="115"/>
  <c r="M1179" i="115"/>
  <c r="N1179" i="115"/>
  <c r="N1180" i="115" s="1"/>
  <c r="H1209" i="115"/>
  <c r="M1208" i="115"/>
  <c r="H1238" i="115"/>
  <c r="M1237" i="115"/>
  <c r="N1237" i="115"/>
  <c r="N1238" i="115" s="1"/>
  <c r="H1267" i="115"/>
  <c r="M1266" i="115"/>
  <c r="H1296" i="115"/>
  <c r="M1295" i="115"/>
  <c r="N1295" i="115"/>
  <c r="N1296" i="115" s="1"/>
  <c r="H1325" i="115"/>
  <c r="M1324" i="115"/>
  <c r="H1354" i="115"/>
  <c r="M1353" i="115"/>
  <c r="N1353" i="115"/>
  <c r="N1354" i="115" s="1"/>
  <c r="H1382" i="115"/>
  <c r="M1381" i="115"/>
  <c r="H1411" i="115"/>
  <c r="M1410" i="115"/>
  <c r="H1440" i="115"/>
  <c r="M1439" i="115"/>
  <c r="H1469" i="115"/>
  <c r="M1468" i="115"/>
  <c r="I1528" i="115"/>
  <c r="I1529" i="115" s="1"/>
  <c r="I1530" i="115" s="1"/>
  <c r="I1531" i="115" s="1"/>
  <c r="I1532" i="115" s="1"/>
  <c r="I1533" i="115" s="1"/>
  <c r="L735" i="115"/>
  <c r="H968" i="115"/>
  <c r="M967" i="115"/>
  <c r="H997" i="115"/>
  <c r="M996" i="115"/>
  <c r="L1033" i="115"/>
  <c r="P1033" i="115"/>
  <c r="L1064" i="115"/>
  <c r="P1064" i="115"/>
  <c r="P1095" i="115"/>
  <c r="L1095" i="115"/>
  <c r="I1151" i="115"/>
  <c r="I1152" i="115" s="1"/>
  <c r="I1153" i="115" s="1"/>
  <c r="I1154" i="115" s="1"/>
  <c r="I1155" i="115" s="1"/>
  <c r="I1156" i="115" s="1"/>
  <c r="N1150" i="115"/>
  <c r="N1151" i="115" s="1"/>
  <c r="I1209" i="115"/>
  <c r="I1210" i="115" s="1"/>
  <c r="I1211" i="115" s="1"/>
  <c r="I1212" i="115" s="1"/>
  <c r="I1213" i="115" s="1"/>
  <c r="I1214" i="115" s="1"/>
  <c r="N1208" i="115"/>
  <c r="N1209" i="115" s="1"/>
  <c r="I1267" i="115"/>
  <c r="I1268" i="115" s="1"/>
  <c r="I1269" i="115" s="1"/>
  <c r="I1270" i="115" s="1"/>
  <c r="I1271" i="115" s="1"/>
  <c r="I1272" i="115" s="1"/>
  <c r="N1266" i="115"/>
  <c r="N1267" i="115" s="1"/>
  <c r="I1325" i="115"/>
  <c r="I1326" i="115" s="1"/>
  <c r="I1327" i="115" s="1"/>
  <c r="I1328" i="115" s="1"/>
  <c r="I1329" i="115" s="1"/>
  <c r="I1330" i="115" s="1"/>
  <c r="N1324" i="115"/>
  <c r="N1325" i="115" s="1"/>
  <c r="H1499" i="115"/>
  <c r="M1498" i="115"/>
  <c r="H1528" i="115"/>
  <c r="M1527" i="115"/>
  <c r="N1675" i="115"/>
  <c r="O1675" i="115" s="1"/>
  <c r="N1680" i="115"/>
  <c r="H1675" i="115"/>
  <c r="C1676" i="115"/>
  <c r="I1411" i="115"/>
  <c r="I1412" i="115" s="1"/>
  <c r="I1413" i="115" s="1"/>
  <c r="I1414" i="115" s="1"/>
  <c r="I1415" i="115" s="1"/>
  <c r="I1416" i="115" s="1"/>
  <c r="N1410" i="115"/>
  <c r="N1411" i="115" s="1"/>
  <c r="I1469" i="115"/>
  <c r="I1470" i="115" s="1"/>
  <c r="I1471" i="115" s="1"/>
  <c r="I1472" i="115" s="1"/>
  <c r="I1473" i="115" s="1"/>
  <c r="I1474" i="115" s="1"/>
  <c r="N1468" i="115"/>
  <c r="N1469" i="115" s="1"/>
  <c r="H1586" i="115"/>
  <c r="M1585" i="115"/>
  <c r="H1704" i="115"/>
  <c r="H1703" i="115"/>
  <c r="H1702" i="115"/>
  <c r="H1701" i="115"/>
  <c r="H1700" i="115"/>
  <c r="H1699" i="115"/>
  <c r="M2150" i="73" s="1"/>
  <c r="H1698" i="115"/>
  <c r="M1738" i="115"/>
  <c r="B1731" i="115"/>
  <c r="G1730" i="115"/>
  <c r="M1730" i="115"/>
  <c r="N1736" i="115"/>
  <c r="N1730" i="115"/>
  <c r="C1731" i="115"/>
  <c r="H1730" i="115"/>
  <c r="M1736" i="115"/>
  <c r="N1738" i="115"/>
  <c r="N1498" i="115"/>
  <c r="N1499" i="115" s="1"/>
  <c r="N1500" i="115" s="1"/>
  <c r="N1556" i="115"/>
  <c r="N1557" i="115" s="1"/>
  <c r="N1558" i="115" s="1"/>
  <c r="M1680" i="115"/>
  <c r="B1676" i="115"/>
  <c r="G1675" i="115"/>
  <c r="K1746" i="115"/>
  <c r="K1744" i="115"/>
  <c r="N1775" i="115"/>
  <c r="O1775" i="115" s="1"/>
  <c r="N1780" i="115"/>
  <c r="H1775" i="115"/>
  <c r="C1776" i="115"/>
  <c r="M1780" i="115"/>
  <c r="B1776" i="115"/>
  <c r="G1775" i="115"/>
  <c r="H40" i="114"/>
  <c r="M39" i="114"/>
  <c r="N219" i="114"/>
  <c r="I220" i="114"/>
  <c r="I221" i="114" s="1"/>
  <c r="I222" i="114" s="1"/>
  <c r="I223" i="114" s="1"/>
  <c r="I224" i="114" s="1"/>
  <c r="I225" i="114" s="1"/>
  <c r="N10" i="114"/>
  <c r="I11" i="114"/>
  <c r="I12" i="114" s="1"/>
  <c r="I13" i="114" s="1"/>
  <c r="I14" i="114" s="1"/>
  <c r="I15" i="114" s="1"/>
  <c r="I16" i="114" s="1"/>
  <c r="I69" i="114"/>
  <c r="I70" i="114" s="1"/>
  <c r="I71" i="114" s="1"/>
  <c r="I72" i="114" s="1"/>
  <c r="I73" i="114" s="1"/>
  <c r="I74" i="114" s="1"/>
  <c r="N68" i="114"/>
  <c r="I2044" i="73"/>
  <c r="J2044" i="73"/>
  <c r="N1237" i="113"/>
  <c r="N1238" i="113" s="1"/>
  <c r="N1353" i="113"/>
  <c r="N1354" i="113" s="1"/>
  <c r="I40" i="114"/>
  <c r="I41" i="114" s="1"/>
  <c r="I42" i="114" s="1"/>
  <c r="I43" i="114" s="1"/>
  <c r="I44" i="114" s="1"/>
  <c r="I45" i="114" s="1"/>
  <c r="N39" i="114"/>
  <c r="H69" i="114"/>
  <c r="M68" i="114"/>
  <c r="M128" i="114"/>
  <c r="M126" i="114"/>
  <c r="N126" i="114"/>
  <c r="N127" i="114" s="1"/>
  <c r="N128" i="114"/>
  <c r="H191" i="114"/>
  <c r="M190" i="114"/>
  <c r="L287" i="114"/>
  <c r="M342" i="114"/>
  <c r="O342" i="114" s="1"/>
  <c r="H340" i="114"/>
  <c r="M339" i="114"/>
  <c r="M400" i="114"/>
  <c r="O400" i="114" s="1"/>
  <c r="H398" i="114"/>
  <c r="M397" i="114"/>
  <c r="M636" i="114"/>
  <c r="M634" i="114"/>
  <c r="M639" i="114"/>
  <c r="O639" i="114" s="1"/>
  <c r="H635" i="114"/>
  <c r="N635" i="114"/>
  <c r="I635" i="114"/>
  <c r="I636" i="114" s="1"/>
  <c r="I637" i="114" s="1"/>
  <c r="I638" i="114" s="1"/>
  <c r="I639" i="114" s="1"/>
  <c r="I640" i="114" s="1"/>
  <c r="N634" i="114"/>
  <c r="N636" i="114" s="1"/>
  <c r="H667" i="114"/>
  <c r="L704" i="113"/>
  <c r="N1179" i="113"/>
  <c r="N1180" i="113" s="1"/>
  <c r="N1295" i="113"/>
  <c r="N1296" i="113" s="1"/>
  <c r="H11" i="114"/>
  <c r="M10" i="114"/>
  <c r="I98" i="114"/>
  <c r="I99" i="114" s="1"/>
  <c r="I100" i="114" s="1"/>
  <c r="I101" i="114" s="1"/>
  <c r="I102" i="114" s="1"/>
  <c r="I103" i="114" s="1"/>
  <c r="N97" i="114"/>
  <c r="M97" i="114"/>
  <c r="H98" i="114"/>
  <c r="H128" i="114"/>
  <c r="N281" i="114"/>
  <c r="N279" i="114"/>
  <c r="N280" i="114" s="1"/>
  <c r="H280" i="114"/>
  <c r="M279" i="114"/>
  <c r="M281" i="114"/>
  <c r="P287" i="114"/>
  <c r="N340" i="114"/>
  <c r="N339" i="114"/>
  <c r="N341" i="114" s="1"/>
  <c r="I340" i="114"/>
  <c r="I341" i="114" s="1"/>
  <c r="I342" i="114" s="1"/>
  <c r="I343" i="114" s="1"/>
  <c r="I344" i="114" s="1"/>
  <c r="I345" i="114" s="1"/>
  <c r="N398" i="114"/>
  <c r="N397" i="114"/>
  <c r="N399" i="114" s="1"/>
  <c r="I398" i="114"/>
  <c r="I399" i="114" s="1"/>
  <c r="I400" i="114" s="1"/>
  <c r="I401" i="114" s="1"/>
  <c r="I402" i="114" s="1"/>
  <c r="I403" i="114" s="1"/>
  <c r="M574" i="114"/>
  <c r="M572" i="114"/>
  <c r="M577" i="114"/>
  <c r="O577" i="114" s="1"/>
  <c r="H573" i="114"/>
  <c r="N573" i="114"/>
  <c r="I573" i="114"/>
  <c r="I574" i="114" s="1"/>
  <c r="I575" i="114" s="1"/>
  <c r="I576" i="114" s="1"/>
  <c r="I577" i="114" s="1"/>
  <c r="I578" i="114" s="1"/>
  <c r="N572" i="114"/>
  <c r="N574" i="114" s="1"/>
  <c r="M698" i="114"/>
  <c r="M696" i="114"/>
  <c r="H697" i="114"/>
  <c r="N697" i="114"/>
  <c r="I697" i="114"/>
  <c r="I698" i="114" s="1"/>
  <c r="I699" i="114" s="1"/>
  <c r="I700" i="114" s="1"/>
  <c r="I701" i="114" s="1"/>
  <c r="I702" i="114" s="1"/>
  <c r="N696" i="114"/>
  <c r="N698" i="114" s="1"/>
  <c r="H728" i="114"/>
  <c r="M729" i="114"/>
  <c r="M727" i="114"/>
  <c r="M543" i="114"/>
  <c r="M541" i="114"/>
  <c r="N542" i="114"/>
  <c r="I542" i="114"/>
  <c r="I543" i="114" s="1"/>
  <c r="I544" i="114" s="1"/>
  <c r="I545" i="114" s="1"/>
  <c r="I546" i="114" s="1"/>
  <c r="I547" i="114" s="1"/>
  <c r="N541" i="114"/>
  <c r="N543" i="114" s="1"/>
  <c r="M605" i="114"/>
  <c r="M603" i="114"/>
  <c r="N604" i="114"/>
  <c r="I604" i="114"/>
  <c r="I605" i="114" s="1"/>
  <c r="I606" i="114" s="1"/>
  <c r="I607" i="114" s="1"/>
  <c r="I608" i="114" s="1"/>
  <c r="I609" i="114" s="1"/>
  <c r="N603" i="114"/>
  <c r="N605" i="114" s="1"/>
  <c r="M667" i="114"/>
  <c r="M665" i="114"/>
  <c r="N666" i="114"/>
  <c r="I666" i="114"/>
  <c r="I667" i="114" s="1"/>
  <c r="I668" i="114" s="1"/>
  <c r="I669" i="114" s="1"/>
  <c r="I670" i="114" s="1"/>
  <c r="I671" i="114" s="1"/>
  <c r="N665" i="114"/>
  <c r="N667" i="114" s="1"/>
  <c r="H759" i="114"/>
  <c r="N762" i="114"/>
  <c r="N766" i="114" s="1"/>
  <c r="N761" i="114"/>
  <c r="M758" i="114"/>
  <c r="N819" i="114"/>
  <c r="N818" i="114"/>
  <c r="N820" i="114" s="1"/>
  <c r="I819" i="114"/>
  <c r="I820" i="114" s="1"/>
  <c r="I821" i="114" s="1"/>
  <c r="I822" i="114" s="1"/>
  <c r="I823" i="114" s="1"/>
  <c r="I824" i="114" s="1"/>
  <c r="M849" i="114"/>
  <c r="M847" i="114"/>
  <c r="N848" i="114"/>
  <c r="I848" i="114"/>
  <c r="I849" i="114" s="1"/>
  <c r="I850" i="114" s="1"/>
  <c r="I851" i="114" s="1"/>
  <c r="I852" i="114" s="1"/>
  <c r="I853" i="114" s="1"/>
  <c r="N847" i="114"/>
  <c r="N849" i="114" s="1"/>
  <c r="H879" i="114"/>
  <c r="N939" i="114"/>
  <c r="N938" i="114"/>
  <c r="N940" i="114" s="1"/>
  <c r="I939" i="114"/>
  <c r="I940" i="114" s="1"/>
  <c r="I941" i="114" s="1"/>
  <c r="I942" i="114" s="1"/>
  <c r="I943" i="114" s="1"/>
  <c r="I944" i="114" s="1"/>
  <c r="H1119" i="114"/>
  <c r="M1120" i="114"/>
  <c r="M1118" i="114"/>
  <c r="M761" i="114"/>
  <c r="O761" i="114" s="1"/>
  <c r="O760" i="114"/>
  <c r="M762" i="114"/>
  <c r="M821" i="114"/>
  <c r="O821" i="114" s="1"/>
  <c r="H819" i="114"/>
  <c r="M818" i="114"/>
  <c r="H849" i="114"/>
  <c r="M880" i="114"/>
  <c r="M878" i="114"/>
  <c r="N879" i="114"/>
  <c r="I879" i="114"/>
  <c r="I880" i="114" s="1"/>
  <c r="I881" i="114" s="1"/>
  <c r="I882" i="114" s="1"/>
  <c r="I883" i="114" s="1"/>
  <c r="I884" i="114" s="1"/>
  <c r="N878" i="114"/>
  <c r="N880" i="114" s="1"/>
  <c r="M1027" i="114"/>
  <c r="M1025" i="114"/>
  <c r="M1030" i="114"/>
  <c r="O1030" i="114" s="1"/>
  <c r="H1026" i="114"/>
  <c r="N1026" i="114"/>
  <c r="I1026" i="114"/>
  <c r="I1027" i="114" s="1"/>
  <c r="I1028" i="114" s="1"/>
  <c r="I1029" i="114" s="1"/>
  <c r="I1030" i="114" s="1"/>
  <c r="I1031" i="114" s="1"/>
  <c r="N1025" i="114"/>
  <c r="N1027" i="114" s="1"/>
  <c r="M1089" i="114"/>
  <c r="M1087" i="114"/>
  <c r="N1088" i="114"/>
  <c r="I1088" i="114"/>
  <c r="I1089" i="114" s="1"/>
  <c r="I1090" i="114" s="1"/>
  <c r="I1091" i="114" s="1"/>
  <c r="I1092" i="114" s="1"/>
  <c r="I1093" i="114" s="1"/>
  <c r="N1087" i="114"/>
  <c r="N1089" i="114" s="1"/>
  <c r="N1090" i="114" s="1"/>
  <c r="N1091" i="114" s="1"/>
  <c r="N1095" i="114" s="1"/>
  <c r="M1636" i="114"/>
  <c r="M1638" i="114"/>
  <c r="B1631" i="114"/>
  <c r="G1630" i="114"/>
  <c r="M1630" i="114"/>
  <c r="N1638" i="114"/>
  <c r="N1636" i="114"/>
  <c r="N1630" i="114"/>
  <c r="C1631" i="114"/>
  <c r="H1630" i="114"/>
  <c r="K1645" i="114"/>
  <c r="K1646" i="114"/>
  <c r="K1644" i="114"/>
  <c r="L766" i="112"/>
  <c r="H1026" i="113"/>
  <c r="H1027" i="113" s="1"/>
  <c r="P1126" i="113"/>
  <c r="N1381" i="113"/>
  <c r="N1382" i="113" s="1"/>
  <c r="N1439" i="113"/>
  <c r="N1440" i="113" s="1"/>
  <c r="L134" i="114"/>
  <c r="N159" i="114"/>
  <c r="N157" i="114"/>
  <c r="N158" i="114" s="1"/>
  <c r="H158" i="114"/>
  <c r="M157" i="114"/>
  <c r="I158" i="114"/>
  <c r="I159" i="114" s="1"/>
  <c r="I160" i="114" s="1"/>
  <c r="I161" i="114" s="1"/>
  <c r="I162" i="114" s="1"/>
  <c r="I163" i="114" s="1"/>
  <c r="M159" i="114"/>
  <c r="L165" i="114"/>
  <c r="P165" i="114"/>
  <c r="I191" i="114"/>
  <c r="I192" i="114" s="1"/>
  <c r="I193" i="114" s="1"/>
  <c r="I194" i="114" s="1"/>
  <c r="I195" i="114" s="1"/>
  <c r="I196" i="114" s="1"/>
  <c r="N190" i="114"/>
  <c r="H220" i="114"/>
  <c r="M219" i="114"/>
  <c r="N250" i="114"/>
  <c r="N248" i="114"/>
  <c r="N249" i="114" s="1"/>
  <c r="H249" i="114"/>
  <c r="M248" i="114"/>
  <c r="I249" i="114"/>
  <c r="I250" i="114" s="1"/>
  <c r="I251" i="114" s="1"/>
  <c r="I252" i="114" s="1"/>
  <c r="I253" i="114" s="1"/>
  <c r="I254" i="114" s="1"/>
  <c r="M250" i="114"/>
  <c r="L256" i="114"/>
  <c r="P256" i="114"/>
  <c r="M313" i="114"/>
  <c r="O313" i="114" s="1"/>
  <c r="H311" i="114"/>
  <c r="M310" i="114"/>
  <c r="M371" i="114"/>
  <c r="O371" i="114" s="1"/>
  <c r="H369" i="114"/>
  <c r="M368" i="114"/>
  <c r="H426" i="114"/>
  <c r="M425" i="114"/>
  <c r="H455" i="114"/>
  <c r="M454" i="114"/>
  <c r="H484" i="114"/>
  <c r="M483" i="114"/>
  <c r="H513" i="114"/>
  <c r="M512" i="114"/>
  <c r="L549" i="114"/>
  <c r="P549" i="114"/>
  <c r="L580" i="114"/>
  <c r="P580" i="114"/>
  <c r="L611" i="114"/>
  <c r="P611" i="114"/>
  <c r="L642" i="114"/>
  <c r="P642" i="114"/>
  <c r="L673" i="114"/>
  <c r="P673" i="114"/>
  <c r="P704" i="114"/>
  <c r="L704" i="114"/>
  <c r="N736" i="114"/>
  <c r="I734" i="114"/>
  <c r="M792" i="114"/>
  <c r="O792" i="114" s="1"/>
  <c r="H790" i="114"/>
  <c r="M789" i="114"/>
  <c r="L855" i="114"/>
  <c r="P855" i="114"/>
  <c r="L886" i="114"/>
  <c r="P886" i="114"/>
  <c r="M912" i="114"/>
  <c r="O912" i="114" s="1"/>
  <c r="H910" i="114"/>
  <c r="M909" i="114"/>
  <c r="M941" i="114"/>
  <c r="O941" i="114" s="1"/>
  <c r="H939" i="114"/>
  <c r="M938" i="114"/>
  <c r="M1058" i="114"/>
  <c r="M1056" i="114"/>
  <c r="N1057" i="114"/>
  <c r="I1057" i="114"/>
  <c r="I1058" i="114" s="1"/>
  <c r="I1059" i="114" s="1"/>
  <c r="I1060" i="114" s="1"/>
  <c r="I1061" i="114" s="1"/>
  <c r="I1062" i="114" s="1"/>
  <c r="N1056" i="114"/>
  <c r="N1058" i="114" s="1"/>
  <c r="H1088" i="114"/>
  <c r="N1127" i="114"/>
  <c r="I1125" i="114"/>
  <c r="H1151" i="114"/>
  <c r="M1150" i="114"/>
  <c r="H1180" i="114"/>
  <c r="M1179" i="114"/>
  <c r="N1179" i="114"/>
  <c r="N1180" i="114" s="1"/>
  <c r="H1209" i="114"/>
  <c r="M1208" i="114"/>
  <c r="H1238" i="114"/>
  <c r="M1237" i="114"/>
  <c r="N1237" i="114"/>
  <c r="N1238" i="114" s="1"/>
  <c r="H1267" i="114"/>
  <c r="M1266" i="114"/>
  <c r="H1296" i="114"/>
  <c r="M1295" i="114"/>
  <c r="N1295" i="114"/>
  <c r="N1296" i="114" s="1"/>
  <c r="H1325" i="114"/>
  <c r="M1324" i="114"/>
  <c r="H1354" i="114"/>
  <c r="M1353" i="114"/>
  <c r="N1353" i="114"/>
  <c r="N1354" i="114" s="1"/>
  <c r="H1382" i="114"/>
  <c r="M1381" i="114"/>
  <c r="H1411" i="114"/>
  <c r="M1410" i="114"/>
  <c r="H1440" i="114"/>
  <c r="M1439" i="114"/>
  <c r="H1469" i="114"/>
  <c r="M1468" i="114"/>
  <c r="I1528" i="114"/>
  <c r="I1529" i="114" s="1"/>
  <c r="I1530" i="114" s="1"/>
  <c r="I1531" i="114" s="1"/>
  <c r="I1532" i="114" s="1"/>
  <c r="I1533" i="114" s="1"/>
  <c r="M1557" i="114"/>
  <c r="H1558" i="114"/>
  <c r="L735" i="114"/>
  <c r="H968" i="114"/>
  <c r="M967" i="114"/>
  <c r="H997" i="114"/>
  <c r="M996" i="114"/>
  <c r="L1033" i="114"/>
  <c r="P1033" i="114"/>
  <c r="L1064" i="114"/>
  <c r="P1064" i="114"/>
  <c r="P1095" i="114"/>
  <c r="L1095" i="114"/>
  <c r="I1151" i="114"/>
  <c r="I1152" i="114" s="1"/>
  <c r="I1153" i="114" s="1"/>
  <c r="I1154" i="114" s="1"/>
  <c r="I1155" i="114" s="1"/>
  <c r="I1156" i="114" s="1"/>
  <c r="N1150" i="114"/>
  <c r="N1151" i="114" s="1"/>
  <c r="I1209" i="114"/>
  <c r="I1210" i="114" s="1"/>
  <c r="I1211" i="114" s="1"/>
  <c r="I1212" i="114" s="1"/>
  <c r="I1213" i="114" s="1"/>
  <c r="I1214" i="114" s="1"/>
  <c r="N1208" i="114"/>
  <c r="N1209" i="114" s="1"/>
  <c r="I1267" i="114"/>
  <c r="I1268" i="114" s="1"/>
  <c r="I1269" i="114" s="1"/>
  <c r="I1270" i="114" s="1"/>
  <c r="I1271" i="114" s="1"/>
  <c r="I1272" i="114" s="1"/>
  <c r="N1266" i="114"/>
  <c r="N1267" i="114" s="1"/>
  <c r="I1325" i="114"/>
  <c r="I1326" i="114" s="1"/>
  <c r="I1327" i="114" s="1"/>
  <c r="I1328" i="114" s="1"/>
  <c r="I1329" i="114" s="1"/>
  <c r="I1330" i="114" s="1"/>
  <c r="N1324" i="114"/>
  <c r="N1325" i="114" s="1"/>
  <c r="H1499" i="114"/>
  <c r="M1498" i="114"/>
  <c r="H1528" i="114"/>
  <c r="M1527" i="114"/>
  <c r="N1675" i="114"/>
  <c r="O1675" i="114" s="1"/>
  <c r="N1680" i="114"/>
  <c r="H1675" i="114"/>
  <c r="C1676" i="114"/>
  <c r="I1411" i="114"/>
  <c r="I1412" i="114" s="1"/>
  <c r="I1413" i="114" s="1"/>
  <c r="I1414" i="114" s="1"/>
  <c r="I1415" i="114" s="1"/>
  <c r="I1416" i="114" s="1"/>
  <c r="N1410" i="114"/>
  <c r="N1411" i="114" s="1"/>
  <c r="I1469" i="114"/>
  <c r="I1470" i="114" s="1"/>
  <c r="I1471" i="114" s="1"/>
  <c r="I1472" i="114" s="1"/>
  <c r="I1473" i="114" s="1"/>
  <c r="I1474" i="114" s="1"/>
  <c r="N1468" i="114"/>
  <c r="N1469" i="114" s="1"/>
  <c r="H1586" i="114"/>
  <c r="M1585" i="114"/>
  <c r="H1704" i="114"/>
  <c r="H1703" i="114"/>
  <c r="H1702" i="114"/>
  <c r="H1701" i="114"/>
  <c r="H1700" i="114"/>
  <c r="H1699" i="114"/>
  <c r="L2150" i="73" s="1"/>
  <c r="H1698" i="114"/>
  <c r="M1738" i="114"/>
  <c r="B1731" i="114"/>
  <c r="G1730" i="114"/>
  <c r="M1730" i="114"/>
  <c r="N1736" i="114"/>
  <c r="N1730" i="114"/>
  <c r="C1731" i="114"/>
  <c r="H1730" i="114"/>
  <c r="M1736" i="114"/>
  <c r="N1738" i="114"/>
  <c r="N1498" i="114"/>
  <c r="N1499" i="114" s="1"/>
  <c r="N1500" i="114" s="1"/>
  <c r="N1556" i="114"/>
  <c r="N1557" i="114" s="1"/>
  <c r="N1558" i="114" s="1"/>
  <c r="M1680" i="114"/>
  <c r="B1676" i="114"/>
  <c r="G1675" i="114"/>
  <c r="K1746" i="114"/>
  <c r="K1744" i="114"/>
  <c r="N1775" i="114"/>
  <c r="O1775" i="114" s="1"/>
  <c r="N1780" i="114"/>
  <c r="H1775" i="114"/>
  <c r="C1776" i="114"/>
  <c r="M1780" i="114"/>
  <c r="B1776" i="114"/>
  <c r="G1775" i="114"/>
  <c r="H1557" i="112"/>
  <c r="M1556" i="112"/>
  <c r="I11" i="113"/>
  <c r="I12" i="113" s="1"/>
  <c r="I13" i="113" s="1"/>
  <c r="I14" i="113" s="1"/>
  <c r="I15" i="113" s="1"/>
  <c r="I16" i="113" s="1"/>
  <c r="N10" i="113"/>
  <c r="I40" i="113"/>
  <c r="I41" i="113" s="1"/>
  <c r="I42" i="113" s="1"/>
  <c r="I43" i="113" s="1"/>
  <c r="I44" i="113" s="1"/>
  <c r="I45" i="113" s="1"/>
  <c r="N39" i="113"/>
  <c r="I69" i="113"/>
  <c r="I70" i="113" s="1"/>
  <c r="I71" i="113" s="1"/>
  <c r="I72" i="113" s="1"/>
  <c r="I73" i="113" s="1"/>
  <c r="I74" i="113" s="1"/>
  <c r="N68" i="113"/>
  <c r="I98" i="113"/>
  <c r="I99" i="113" s="1"/>
  <c r="I100" i="113" s="1"/>
  <c r="I101" i="113" s="1"/>
  <c r="I102" i="113" s="1"/>
  <c r="I103" i="113" s="1"/>
  <c r="N97" i="113"/>
  <c r="H127" i="113"/>
  <c r="M128" i="113"/>
  <c r="M126" i="113"/>
  <c r="H158" i="113"/>
  <c r="M159" i="113"/>
  <c r="M157" i="113"/>
  <c r="I191" i="113"/>
  <c r="I192" i="113" s="1"/>
  <c r="I193" i="113" s="1"/>
  <c r="I194" i="113" s="1"/>
  <c r="I195" i="113" s="1"/>
  <c r="I196" i="113" s="1"/>
  <c r="N190" i="113"/>
  <c r="I220" i="113"/>
  <c r="I221" i="113" s="1"/>
  <c r="I222" i="113" s="1"/>
  <c r="I223" i="113" s="1"/>
  <c r="I224" i="113" s="1"/>
  <c r="I225" i="113" s="1"/>
  <c r="N219" i="113"/>
  <c r="H249" i="113"/>
  <c r="M250" i="113"/>
  <c r="M248" i="113"/>
  <c r="H280" i="113"/>
  <c r="M281" i="113"/>
  <c r="M279" i="113"/>
  <c r="H427" i="113"/>
  <c r="H485" i="113"/>
  <c r="N544" i="113"/>
  <c r="N545" i="113"/>
  <c r="N549" i="113" s="1"/>
  <c r="N576" i="113"/>
  <c r="N580" i="113" s="1"/>
  <c r="N575" i="113"/>
  <c r="H11" i="113"/>
  <c r="M10" i="113"/>
  <c r="H40" i="113"/>
  <c r="M39" i="113"/>
  <c r="H69" i="113"/>
  <c r="M68" i="113"/>
  <c r="H98" i="113"/>
  <c r="M97" i="113"/>
  <c r="N130" i="113"/>
  <c r="N129" i="113"/>
  <c r="N161" i="113"/>
  <c r="N160" i="113"/>
  <c r="H191" i="113"/>
  <c r="M190" i="113"/>
  <c r="H220" i="113"/>
  <c r="M219" i="113"/>
  <c r="N252" i="113"/>
  <c r="N251" i="113"/>
  <c r="N283" i="113"/>
  <c r="N282" i="113"/>
  <c r="H456" i="113"/>
  <c r="H514" i="113"/>
  <c r="P1126" i="111"/>
  <c r="M1556" i="111"/>
  <c r="H1557" i="111"/>
  <c r="H542" i="112"/>
  <c r="H604" i="112"/>
  <c r="P766" i="112"/>
  <c r="H848" i="112"/>
  <c r="H1057" i="112"/>
  <c r="L1126" i="112"/>
  <c r="N1381" i="112"/>
  <c r="N1382" i="112" s="1"/>
  <c r="N1439" i="112"/>
  <c r="N1440" i="112" s="1"/>
  <c r="I127" i="113"/>
  <c r="I128" i="113" s="1"/>
  <c r="I129" i="113" s="1"/>
  <c r="I130" i="113" s="1"/>
  <c r="I131" i="113" s="1"/>
  <c r="I132" i="113" s="1"/>
  <c r="L134" i="113"/>
  <c r="P134" i="113"/>
  <c r="I158" i="113"/>
  <c r="I159" i="113" s="1"/>
  <c r="I160" i="113" s="1"/>
  <c r="I161" i="113" s="1"/>
  <c r="I162" i="113" s="1"/>
  <c r="I163" i="113" s="1"/>
  <c r="L165" i="113"/>
  <c r="P165" i="113"/>
  <c r="I249" i="113"/>
  <c r="I250" i="113" s="1"/>
  <c r="I251" i="113" s="1"/>
  <c r="I252" i="113" s="1"/>
  <c r="I253" i="113" s="1"/>
  <c r="I254" i="113" s="1"/>
  <c r="L256" i="113"/>
  <c r="P256" i="113"/>
  <c r="I280" i="113"/>
  <c r="I281" i="113" s="1"/>
  <c r="I282" i="113" s="1"/>
  <c r="I283" i="113" s="1"/>
  <c r="I284" i="113" s="1"/>
  <c r="I285" i="113" s="1"/>
  <c r="L287" i="113"/>
  <c r="P287" i="113"/>
  <c r="N310" i="113"/>
  <c r="N312" i="113" s="1"/>
  <c r="I311" i="113"/>
  <c r="I312" i="113" s="1"/>
  <c r="I313" i="113" s="1"/>
  <c r="I314" i="113" s="1"/>
  <c r="I315" i="113" s="1"/>
  <c r="I316" i="113" s="1"/>
  <c r="N339" i="113"/>
  <c r="N341" i="113" s="1"/>
  <c r="I340" i="113"/>
  <c r="I341" i="113" s="1"/>
  <c r="I342" i="113" s="1"/>
  <c r="I343" i="113" s="1"/>
  <c r="I344" i="113" s="1"/>
  <c r="I345" i="113" s="1"/>
  <c r="N368" i="113"/>
  <c r="N370" i="113" s="1"/>
  <c r="I369" i="113"/>
  <c r="I370" i="113" s="1"/>
  <c r="I371" i="113" s="1"/>
  <c r="I372" i="113" s="1"/>
  <c r="I373" i="113" s="1"/>
  <c r="I374" i="113" s="1"/>
  <c r="N397" i="113"/>
  <c r="N399" i="113" s="1"/>
  <c r="I398" i="113"/>
  <c r="I399" i="113" s="1"/>
  <c r="I400" i="113" s="1"/>
  <c r="I401" i="113" s="1"/>
  <c r="I402" i="113" s="1"/>
  <c r="I403" i="113" s="1"/>
  <c r="N425" i="113"/>
  <c r="N427" i="113" s="1"/>
  <c r="I426" i="113"/>
  <c r="I427" i="113" s="1"/>
  <c r="I428" i="113" s="1"/>
  <c r="I429" i="113" s="1"/>
  <c r="I430" i="113" s="1"/>
  <c r="I431" i="113" s="1"/>
  <c r="N454" i="113"/>
  <c r="N456" i="113" s="1"/>
  <c r="I455" i="113"/>
  <c r="I456" i="113" s="1"/>
  <c r="I457" i="113" s="1"/>
  <c r="I458" i="113" s="1"/>
  <c r="I459" i="113" s="1"/>
  <c r="I460" i="113" s="1"/>
  <c r="N483" i="113"/>
  <c r="N485" i="113" s="1"/>
  <c r="I484" i="113"/>
  <c r="I485" i="113" s="1"/>
  <c r="I486" i="113" s="1"/>
  <c r="I487" i="113" s="1"/>
  <c r="I488" i="113" s="1"/>
  <c r="I489" i="113" s="1"/>
  <c r="N512" i="113"/>
  <c r="N514" i="113" s="1"/>
  <c r="I513" i="113"/>
  <c r="I514" i="113" s="1"/>
  <c r="I515" i="113" s="1"/>
  <c r="I516" i="113" s="1"/>
  <c r="I517" i="113" s="1"/>
  <c r="I518" i="113" s="1"/>
  <c r="L549" i="113"/>
  <c r="P549" i="113"/>
  <c r="P580" i="113"/>
  <c r="L580" i="113"/>
  <c r="M608" i="113"/>
  <c r="O608" i="113" s="1"/>
  <c r="H604" i="113"/>
  <c r="M605" i="113"/>
  <c r="M603" i="113"/>
  <c r="N607" i="113"/>
  <c r="N611" i="113" s="1"/>
  <c r="N606" i="113"/>
  <c r="M639" i="113"/>
  <c r="O639" i="113" s="1"/>
  <c r="H635" i="113"/>
  <c r="M636" i="113"/>
  <c r="M634" i="113"/>
  <c r="N638" i="113"/>
  <c r="N642" i="113" s="1"/>
  <c r="N637" i="113"/>
  <c r="H697" i="113"/>
  <c r="M698" i="113"/>
  <c r="M696" i="113"/>
  <c r="N705" i="113"/>
  <c r="I703" i="113"/>
  <c r="P1126" i="112"/>
  <c r="N126" i="113"/>
  <c r="N127" i="113" s="1"/>
  <c r="N157" i="113"/>
  <c r="N158" i="113" s="1"/>
  <c r="N248" i="113"/>
  <c r="N249" i="113" s="1"/>
  <c r="N279" i="113"/>
  <c r="N280" i="113" s="1"/>
  <c r="M310" i="113"/>
  <c r="H311" i="113"/>
  <c r="M339" i="113"/>
  <c r="H340" i="113"/>
  <c r="M368" i="113"/>
  <c r="H369" i="113"/>
  <c r="M397" i="113"/>
  <c r="H398" i="113"/>
  <c r="M425" i="113"/>
  <c r="M454" i="113"/>
  <c r="M483" i="113"/>
  <c r="M512" i="113"/>
  <c r="M543" i="113"/>
  <c r="M541" i="113"/>
  <c r="N542" i="113"/>
  <c r="I542" i="113"/>
  <c r="I543" i="113" s="1"/>
  <c r="I544" i="113" s="1"/>
  <c r="I545" i="113" s="1"/>
  <c r="I546" i="113" s="1"/>
  <c r="I547" i="113" s="1"/>
  <c r="H542" i="113"/>
  <c r="M546" i="113"/>
  <c r="O546" i="113" s="1"/>
  <c r="M577" i="113"/>
  <c r="O577" i="113" s="1"/>
  <c r="M574" i="113"/>
  <c r="M572" i="113"/>
  <c r="N573" i="113"/>
  <c r="I573" i="113"/>
  <c r="I574" i="113" s="1"/>
  <c r="I575" i="113" s="1"/>
  <c r="I576" i="113" s="1"/>
  <c r="I577" i="113" s="1"/>
  <c r="I578" i="113" s="1"/>
  <c r="H573" i="113"/>
  <c r="H666" i="113"/>
  <c r="M667" i="113"/>
  <c r="M665" i="113"/>
  <c r="N730" i="113"/>
  <c r="N731" i="113"/>
  <c r="N735" i="113" s="1"/>
  <c r="N761" i="113"/>
  <c r="N762" i="113"/>
  <c r="N766" i="113" s="1"/>
  <c r="N850" i="113"/>
  <c r="N851" i="113"/>
  <c r="N855" i="113" s="1"/>
  <c r="N881" i="113"/>
  <c r="N882" i="113"/>
  <c r="N886" i="113" s="1"/>
  <c r="I604" i="113"/>
  <c r="I605" i="113" s="1"/>
  <c r="I606" i="113" s="1"/>
  <c r="I607" i="113" s="1"/>
  <c r="I608" i="113" s="1"/>
  <c r="I609" i="113" s="1"/>
  <c r="N604" i="113"/>
  <c r="I635" i="113"/>
  <c r="I636" i="113" s="1"/>
  <c r="I637" i="113" s="1"/>
  <c r="I638" i="113" s="1"/>
  <c r="I639" i="113" s="1"/>
  <c r="I640" i="113" s="1"/>
  <c r="N635" i="113"/>
  <c r="N668" i="113"/>
  <c r="M729" i="113"/>
  <c r="M727" i="113"/>
  <c r="N728" i="113"/>
  <c r="I728" i="113"/>
  <c r="I729" i="113" s="1"/>
  <c r="I730" i="113" s="1"/>
  <c r="I731" i="113" s="1"/>
  <c r="I732" i="113" s="1"/>
  <c r="I733" i="113" s="1"/>
  <c r="H728" i="113"/>
  <c r="M760" i="113"/>
  <c r="M758" i="113"/>
  <c r="N759" i="113"/>
  <c r="I759" i="113"/>
  <c r="I760" i="113" s="1"/>
  <c r="I761" i="113" s="1"/>
  <c r="I762" i="113" s="1"/>
  <c r="I763" i="113" s="1"/>
  <c r="I764" i="113" s="1"/>
  <c r="H759" i="113"/>
  <c r="M789" i="113"/>
  <c r="H790" i="113"/>
  <c r="M792" i="113"/>
  <c r="O792" i="113" s="1"/>
  <c r="M818" i="113"/>
  <c r="H819" i="113"/>
  <c r="M821" i="113"/>
  <c r="O821" i="113" s="1"/>
  <c r="L855" i="113"/>
  <c r="L611" i="113"/>
  <c r="P642" i="113"/>
  <c r="L642" i="113"/>
  <c r="N674" i="113"/>
  <c r="I672" i="113"/>
  <c r="L735" i="113"/>
  <c r="P735" i="113"/>
  <c r="P766" i="113"/>
  <c r="L766" i="113"/>
  <c r="P886" i="113"/>
  <c r="L886" i="113"/>
  <c r="H1119" i="113"/>
  <c r="M1120" i="113"/>
  <c r="M1118" i="113"/>
  <c r="M912" i="113"/>
  <c r="O912" i="113" s="1"/>
  <c r="H910" i="113"/>
  <c r="M909" i="113"/>
  <c r="I910" i="113"/>
  <c r="I911" i="113" s="1"/>
  <c r="I912" i="113" s="1"/>
  <c r="I913" i="113" s="1"/>
  <c r="I914" i="113" s="1"/>
  <c r="I915" i="113" s="1"/>
  <c r="M941" i="113"/>
  <c r="O941" i="113" s="1"/>
  <c r="H939" i="113"/>
  <c r="M938" i="113"/>
  <c r="M1058" i="113"/>
  <c r="M1056" i="113"/>
  <c r="N1057" i="113"/>
  <c r="I1057" i="113"/>
  <c r="I1058" i="113" s="1"/>
  <c r="I1059" i="113" s="1"/>
  <c r="I1060" i="113" s="1"/>
  <c r="I1061" i="113" s="1"/>
  <c r="I1062" i="113" s="1"/>
  <c r="N1056" i="113"/>
  <c r="N1058" i="113" s="1"/>
  <c r="H1089" i="113"/>
  <c r="N1127" i="113"/>
  <c r="I1125" i="113"/>
  <c r="H1151" i="113"/>
  <c r="M1150" i="113"/>
  <c r="H1180" i="113"/>
  <c r="M1179" i="113"/>
  <c r="H1209" i="113"/>
  <c r="M1208" i="113"/>
  <c r="H1238" i="113"/>
  <c r="M1237" i="113"/>
  <c r="H1267" i="113"/>
  <c r="M1266" i="113"/>
  <c r="H1296" i="113"/>
  <c r="M1295" i="113"/>
  <c r="H1325" i="113"/>
  <c r="M1324" i="113"/>
  <c r="H1354" i="113"/>
  <c r="M1353" i="113"/>
  <c r="H1382" i="113"/>
  <c r="M1381" i="113"/>
  <c r="H1411" i="113"/>
  <c r="M1410" i="113"/>
  <c r="L673" i="113"/>
  <c r="N789" i="113"/>
  <c r="N791" i="113" s="1"/>
  <c r="I790" i="113"/>
  <c r="I791" i="113" s="1"/>
  <c r="I792" i="113" s="1"/>
  <c r="I793" i="113" s="1"/>
  <c r="I794" i="113" s="1"/>
  <c r="I795" i="113" s="1"/>
  <c r="N818" i="113"/>
  <c r="N820" i="113" s="1"/>
  <c r="I819" i="113"/>
  <c r="I820" i="113" s="1"/>
  <c r="I821" i="113" s="1"/>
  <c r="I822" i="113" s="1"/>
  <c r="I823" i="113" s="1"/>
  <c r="I824" i="113" s="1"/>
  <c r="M849" i="113"/>
  <c r="M847" i="113"/>
  <c r="N848" i="113"/>
  <c r="I848" i="113"/>
  <c r="I849" i="113" s="1"/>
  <c r="I850" i="113" s="1"/>
  <c r="I851" i="113" s="1"/>
  <c r="I852" i="113" s="1"/>
  <c r="I853" i="113" s="1"/>
  <c r="H848" i="113"/>
  <c r="M852" i="113"/>
  <c r="O852" i="113" s="1"/>
  <c r="M880" i="113"/>
  <c r="M878" i="113"/>
  <c r="N879" i="113"/>
  <c r="I879" i="113"/>
  <c r="I880" i="113" s="1"/>
  <c r="I881" i="113" s="1"/>
  <c r="I882" i="113" s="1"/>
  <c r="I883" i="113" s="1"/>
  <c r="I884" i="113" s="1"/>
  <c r="H879" i="113"/>
  <c r="M883" i="113"/>
  <c r="O883" i="113" s="1"/>
  <c r="N909" i="113"/>
  <c r="N911" i="113" s="1"/>
  <c r="N939" i="113"/>
  <c r="N938" i="113"/>
  <c r="N940" i="113" s="1"/>
  <c r="I939" i="113"/>
  <c r="I940" i="113" s="1"/>
  <c r="I941" i="113" s="1"/>
  <c r="I942" i="113" s="1"/>
  <c r="I943" i="113" s="1"/>
  <c r="I944" i="113" s="1"/>
  <c r="M1027" i="113"/>
  <c r="M1025" i="113"/>
  <c r="N1026" i="113"/>
  <c r="I1026" i="113"/>
  <c r="I1027" i="113" s="1"/>
  <c r="I1028" i="113" s="1"/>
  <c r="I1029" i="113" s="1"/>
  <c r="I1030" i="113" s="1"/>
  <c r="I1031" i="113" s="1"/>
  <c r="N1025" i="113"/>
  <c r="N1027" i="113" s="1"/>
  <c r="H1057" i="113"/>
  <c r="M1061" i="113"/>
  <c r="O1061" i="113" s="1"/>
  <c r="M1089" i="113"/>
  <c r="M1087" i="113"/>
  <c r="N1088" i="113"/>
  <c r="I1088" i="113"/>
  <c r="I1089" i="113" s="1"/>
  <c r="I1090" i="113" s="1"/>
  <c r="I1091" i="113" s="1"/>
  <c r="I1092" i="113" s="1"/>
  <c r="I1093" i="113" s="1"/>
  <c r="N1087" i="113"/>
  <c r="N1089" i="113" s="1"/>
  <c r="N1090" i="113" s="1"/>
  <c r="N1091" i="113" s="1"/>
  <c r="N1095" i="113" s="1"/>
  <c r="H1440" i="113"/>
  <c r="M1439" i="113"/>
  <c r="H1469" i="113"/>
  <c r="M1468" i="113"/>
  <c r="I1528" i="113"/>
  <c r="I1529" i="113" s="1"/>
  <c r="I1530" i="113" s="1"/>
  <c r="I1531" i="113" s="1"/>
  <c r="I1532" i="113" s="1"/>
  <c r="I1533" i="113" s="1"/>
  <c r="H1558" i="113"/>
  <c r="M1636" i="113"/>
  <c r="M1638" i="113"/>
  <c r="B1631" i="113"/>
  <c r="G1630" i="113"/>
  <c r="M1630" i="113"/>
  <c r="N1638" i="113"/>
  <c r="N1636" i="113"/>
  <c r="N1630" i="113"/>
  <c r="C1631" i="113"/>
  <c r="H1630" i="113"/>
  <c r="K1645" i="113"/>
  <c r="K1646" i="113"/>
  <c r="H968" i="113"/>
  <c r="M967" i="113"/>
  <c r="H997" i="113"/>
  <c r="M996" i="113"/>
  <c r="L1033" i="113"/>
  <c r="P1033" i="113"/>
  <c r="L1064" i="113"/>
  <c r="P1064" i="113"/>
  <c r="P1095" i="113"/>
  <c r="L1095" i="113"/>
  <c r="I1151" i="113"/>
  <c r="I1152" i="113" s="1"/>
  <c r="I1153" i="113" s="1"/>
  <c r="I1154" i="113" s="1"/>
  <c r="I1155" i="113" s="1"/>
  <c r="I1156" i="113" s="1"/>
  <c r="N1150" i="113"/>
  <c r="N1151" i="113" s="1"/>
  <c r="I1209" i="113"/>
  <c r="I1210" i="113" s="1"/>
  <c r="I1211" i="113" s="1"/>
  <c r="I1212" i="113" s="1"/>
  <c r="I1213" i="113" s="1"/>
  <c r="I1214" i="113" s="1"/>
  <c r="N1208" i="113"/>
  <c r="N1209" i="113" s="1"/>
  <c r="I1267" i="113"/>
  <c r="I1268" i="113" s="1"/>
  <c r="I1269" i="113" s="1"/>
  <c r="I1270" i="113" s="1"/>
  <c r="I1271" i="113" s="1"/>
  <c r="I1272" i="113" s="1"/>
  <c r="N1266" i="113"/>
  <c r="N1267" i="113" s="1"/>
  <c r="I1325" i="113"/>
  <c r="I1326" i="113" s="1"/>
  <c r="I1327" i="113" s="1"/>
  <c r="I1328" i="113" s="1"/>
  <c r="I1329" i="113" s="1"/>
  <c r="I1330" i="113" s="1"/>
  <c r="N1324" i="113"/>
  <c r="N1325" i="113" s="1"/>
  <c r="H1499" i="113"/>
  <c r="M1498" i="113"/>
  <c r="H1528" i="113"/>
  <c r="M1527" i="113"/>
  <c r="K1644" i="113"/>
  <c r="N1675" i="113"/>
  <c r="O1675" i="113" s="1"/>
  <c r="N1680" i="113"/>
  <c r="H1675" i="113"/>
  <c r="C1676" i="113"/>
  <c r="I1411" i="113"/>
  <c r="I1412" i="113" s="1"/>
  <c r="I1413" i="113" s="1"/>
  <c r="I1414" i="113" s="1"/>
  <c r="I1415" i="113" s="1"/>
  <c r="I1416" i="113" s="1"/>
  <c r="N1410" i="113"/>
  <c r="N1411" i="113" s="1"/>
  <c r="I1469" i="113"/>
  <c r="I1470" i="113" s="1"/>
  <c r="I1471" i="113" s="1"/>
  <c r="I1472" i="113" s="1"/>
  <c r="I1473" i="113" s="1"/>
  <c r="I1474" i="113" s="1"/>
  <c r="N1468" i="113"/>
  <c r="N1469" i="113" s="1"/>
  <c r="H1586" i="113"/>
  <c r="M1585" i="113"/>
  <c r="H1704" i="113"/>
  <c r="H1703" i="113"/>
  <c r="H1702" i="113"/>
  <c r="H1701" i="113"/>
  <c r="H1700" i="113"/>
  <c r="H1699" i="113"/>
  <c r="K2150" i="73" s="1"/>
  <c r="H1698" i="113"/>
  <c r="M1738" i="113"/>
  <c r="B1731" i="113"/>
  <c r="G1730" i="113"/>
  <c r="M1730" i="113"/>
  <c r="N1736" i="113"/>
  <c r="N1730" i="113"/>
  <c r="C1731" i="113"/>
  <c r="H1730" i="113"/>
  <c r="M1736" i="113"/>
  <c r="N1738" i="113"/>
  <c r="N1498" i="113"/>
  <c r="N1499" i="113" s="1"/>
  <c r="N1500" i="113" s="1"/>
  <c r="N1556" i="113"/>
  <c r="N1557" i="113" s="1"/>
  <c r="N1558" i="113" s="1"/>
  <c r="M1680" i="113"/>
  <c r="B1676" i="113"/>
  <c r="G1675" i="113"/>
  <c r="I1675" i="113" s="1"/>
  <c r="K1746" i="113"/>
  <c r="K1744" i="113"/>
  <c r="N1775" i="113"/>
  <c r="O1775" i="113" s="1"/>
  <c r="N1780" i="113"/>
  <c r="H1775" i="113"/>
  <c r="C1776" i="113"/>
  <c r="M1780" i="113"/>
  <c r="B1776" i="113"/>
  <c r="G1775" i="113"/>
  <c r="H40" i="112"/>
  <c r="M39" i="112"/>
  <c r="N219" i="112"/>
  <c r="I220" i="112"/>
  <c r="I221" i="112" s="1"/>
  <c r="I222" i="112" s="1"/>
  <c r="I223" i="112" s="1"/>
  <c r="I224" i="112" s="1"/>
  <c r="I225" i="112" s="1"/>
  <c r="N10" i="112"/>
  <c r="I11" i="112"/>
  <c r="I12" i="112" s="1"/>
  <c r="I13" i="112" s="1"/>
  <c r="I14" i="112" s="1"/>
  <c r="I15" i="112" s="1"/>
  <c r="I16" i="112" s="1"/>
  <c r="I69" i="112"/>
  <c r="I70" i="112" s="1"/>
  <c r="I71" i="112" s="1"/>
  <c r="I72" i="112" s="1"/>
  <c r="I73" i="112" s="1"/>
  <c r="I74" i="112" s="1"/>
  <c r="N68" i="112"/>
  <c r="J1698" i="106"/>
  <c r="H2044" i="73"/>
  <c r="L1126" i="111"/>
  <c r="I40" i="112"/>
  <c r="I41" i="112" s="1"/>
  <c r="I42" i="112" s="1"/>
  <c r="I43" i="112" s="1"/>
  <c r="I44" i="112" s="1"/>
  <c r="I45" i="112" s="1"/>
  <c r="N39" i="112"/>
  <c r="H69" i="112"/>
  <c r="M68" i="112"/>
  <c r="M128" i="112"/>
  <c r="M126" i="112"/>
  <c r="N126" i="112"/>
  <c r="N127" i="112" s="1"/>
  <c r="N128" i="112"/>
  <c r="H191" i="112"/>
  <c r="M190" i="112"/>
  <c r="L287" i="112"/>
  <c r="M342" i="112"/>
  <c r="O342" i="112" s="1"/>
  <c r="H340" i="112"/>
  <c r="M339" i="112"/>
  <c r="M400" i="112"/>
  <c r="O400" i="112" s="1"/>
  <c r="H398" i="112"/>
  <c r="M397" i="112"/>
  <c r="H543" i="112"/>
  <c r="M636" i="112"/>
  <c r="M634" i="112"/>
  <c r="M639" i="112"/>
  <c r="O639" i="112" s="1"/>
  <c r="H635" i="112"/>
  <c r="N635" i="112"/>
  <c r="I635" i="112"/>
  <c r="I636" i="112" s="1"/>
  <c r="I637" i="112" s="1"/>
  <c r="I638" i="112" s="1"/>
  <c r="I639" i="112" s="1"/>
  <c r="I640" i="112" s="1"/>
  <c r="N634" i="112"/>
  <c r="N636" i="112" s="1"/>
  <c r="H667" i="112"/>
  <c r="M821" i="112"/>
  <c r="O821" i="112" s="1"/>
  <c r="H819" i="112"/>
  <c r="M818" i="112"/>
  <c r="H849" i="112"/>
  <c r="P134" i="111"/>
  <c r="P766" i="111"/>
  <c r="L766" i="111"/>
  <c r="H11" i="112"/>
  <c r="M10" i="112"/>
  <c r="I98" i="112"/>
  <c r="I99" i="112" s="1"/>
  <c r="I100" i="112" s="1"/>
  <c r="I101" i="112" s="1"/>
  <c r="I102" i="112" s="1"/>
  <c r="I103" i="112" s="1"/>
  <c r="N97" i="112"/>
  <c r="M97" i="112"/>
  <c r="H98" i="112"/>
  <c r="H128" i="112"/>
  <c r="N281" i="112"/>
  <c r="N279" i="112"/>
  <c r="N280" i="112" s="1"/>
  <c r="H280" i="112"/>
  <c r="M279" i="112"/>
  <c r="M281" i="112"/>
  <c r="P287" i="112"/>
  <c r="N340" i="112"/>
  <c r="N339" i="112"/>
  <c r="N341" i="112" s="1"/>
  <c r="I340" i="112"/>
  <c r="I341" i="112" s="1"/>
  <c r="I342" i="112" s="1"/>
  <c r="I343" i="112" s="1"/>
  <c r="I344" i="112" s="1"/>
  <c r="I345" i="112" s="1"/>
  <c r="N398" i="112"/>
  <c r="N397" i="112"/>
  <c r="N399" i="112" s="1"/>
  <c r="I398" i="112"/>
  <c r="I399" i="112" s="1"/>
  <c r="I400" i="112" s="1"/>
  <c r="I401" i="112" s="1"/>
  <c r="I402" i="112" s="1"/>
  <c r="I403" i="112" s="1"/>
  <c r="M574" i="112"/>
  <c r="M572" i="112"/>
  <c r="M577" i="112"/>
  <c r="O577" i="112" s="1"/>
  <c r="H573" i="112"/>
  <c r="N573" i="112"/>
  <c r="I573" i="112"/>
  <c r="I574" i="112" s="1"/>
  <c r="I575" i="112" s="1"/>
  <c r="I576" i="112" s="1"/>
  <c r="I577" i="112" s="1"/>
  <c r="I578" i="112" s="1"/>
  <c r="N572" i="112"/>
  <c r="N574" i="112" s="1"/>
  <c r="H605" i="112"/>
  <c r="M698" i="112"/>
  <c r="M696" i="112"/>
  <c r="H697" i="112"/>
  <c r="N697" i="112"/>
  <c r="I697" i="112"/>
  <c r="I698" i="112" s="1"/>
  <c r="I699" i="112" s="1"/>
  <c r="I700" i="112" s="1"/>
  <c r="I701" i="112" s="1"/>
  <c r="I702" i="112" s="1"/>
  <c r="N696" i="112"/>
  <c r="N698" i="112" s="1"/>
  <c r="H728" i="112"/>
  <c r="M729" i="112"/>
  <c r="M727" i="112"/>
  <c r="M761" i="112"/>
  <c r="O760" i="112"/>
  <c r="M762" i="112"/>
  <c r="M880" i="112"/>
  <c r="M878" i="112"/>
  <c r="M883" i="112"/>
  <c r="O883" i="112" s="1"/>
  <c r="H879" i="112"/>
  <c r="N879" i="112"/>
  <c r="I879" i="112"/>
  <c r="I880" i="112" s="1"/>
  <c r="I881" i="112" s="1"/>
  <c r="I882" i="112" s="1"/>
  <c r="I883" i="112" s="1"/>
  <c r="I884" i="112" s="1"/>
  <c r="N878" i="112"/>
  <c r="N880" i="112" s="1"/>
  <c r="M543" i="112"/>
  <c r="M541" i="112"/>
  <c r="N542" i="112"/>
  <c r="I542" i="112"/>
  <c r="I543" i="112" s="1"/>
  <c r="I544" i="112" s="1"/>
  <c r="I545" i="112" s="1"/>
  <c r="I546" i="112" s="1"/>
  <c r="I547" i="112" s="1"/>
  <c r="N541" i="112"/>
  <c r="N543" i="112" s="1"/>
  <c r="M605" i="112"/>
  <c r="M603" i="112"/>
  <c r="N604" i="112"/>
  <c r="I604" i="112"/>
  <c r="I605" i="112" s="1"/>
  <c r="I606" i="112" s="1"/>
  <c r="I607" i="112" s="1"/>
  <c r="I608" i="112" s="1"/>
  <c r="I609" i="112" s="1"/>
  <c r="N603" i="112"/>
  <c r="N605" i="112" s="1"/>
  <c r="M667" i="112"/>
  <c r="M665" i="112"/>
  <c r="N666" i="112"/>
  <c r="I666" i="112"/>
  <c r="I667" i="112" s="1"/>
  <c r="I668" i="112" s="1"/>
  <c r="I669" i="112" s="1"/>
  <c r="I670" i="112" s="1"/>
  <c r="I671" i="112" s="1"/>
  <c r="N665" i="112"/>
  <c r="N667" i="112" s="1"/>
  <c r="H759" i="112"/>
  <c r="N762" i="112"/>
  <c r="N766" i="112" s="1"/>
  <c r="N761" i="112"/>
  <c r="M758" i="112"/>
  <c r="N819" i="112"/>
  <c r="N818" i="112"/>
  <c r="N820" i="112" s="1"/>
  <c r="I819" i="112"/>
  <c r="I820" i="112" s="1"/>
  <c r="I821" i="112" s="1"/>
  <c r="I822" i="112" s="1"/>
  <c r="I823" i="112" s="1"/>
  <c r="I824" i="112" s="1"/>
  <c r="M849" i="112"/>
  <c r="M847" i="112"/>
  <c r="N848" i="112"/>
  <c r="I848" i="112"/>
  <c r="I849" i="112" s="1"/>
  <c r="I850" i="112" s="1"/>
  <c r="I851" i="112" s="1"/>
  <c r="I852" i="112" s="1"/>
  <c r="I853" i="112" s="1"/>
  <c r="N847" i="112"/>
  <c r="N849" i="112" s="1"/>
  <c r="N939" i="112"/>
  <c r="N938" i="112"/>
  <c r="N940" i="112" s="1"/>
  <c r="I939" i="112"/>
  <c r="I940" i="112" s="1"/>
  <c r="I941" i="112" s="1"/>
  <c r="I942" i="112" s="1"/>
  <c r="I943" i="112" s="1"/>
  <c r="I944" i="112" s="1"/>
  <c r="H1119" i="112"/>
  <c r="M1120" i="112"/>
  <c r="M1118" i="112"/>
  <c r="M1027" i="112"/>
  <c r="M1025" i="112"/>
  <c r="M1030" i="112"/>
  <c r="O1030" i="112" s="1"/>
  <c r="H1026" i="112"/>
  <c r="N1026" i="112"/>
  <c r="I1026" i="112"/>
  <c r="I1027" i="112" s="1"/>
  <c r="I1028" i="112" s="1"/>
  <c r="I1029" i="112" s="1"/>
  <c r="I1030" i="112" s="1"/>
  <c r="I1031" i="112" s="1"/>
  <c r="N1025" i="112"/>
  <c r="N1027" i="112" s="1"/>
  <c r="H1058" i="112"/>
  <c r="M1089" i="112"/>
  <c r="M1087" i="112"/>
  <c r="N1088" i="112"/>
  <c r="I1088" i="112"/>
  <c r="I1089" i="112" s="1"/>
  <c r="I1090" i="112" s="1"/>
  <c r="I1091" i="112" s="1"/>
  <c r="I1092" i="112" s="1"/>
  <c r="I1093" i="112" s="1"/>
  <c r="N1087" i="112"/>
  <c r="N1089" i="112" s="1"/>
  <c r="N1090" i="112" s="1"/>
  <c r="N1091" i="112" s="1"/>
  <c r="N1095" i="112" s="1"/>
  <c r="M1636" i="112"/>
  <c r="M1638" i="112"/>
  <c r="B1631" i="112"/>
  <c r="G1630" i="112"/>
  <c r="M1630" i="112"/>
  <c r="N1638" i="112"/>
  <c r="N1636" i="112"/>
  <c r="N1630" i="112"/>
  <c r="C1631" i="112"/>
  <c r="H1630" i="112"/>
  <c r="K1645" i="112"/>
  <c r="K1646" i="112"/>
  <c r="K1644" i="112"/>
  <c r="H1057" i="111"/>
  <c r="N1381" i="111"/>
  <c r="N1382" i="111" s="1"/>
  <c r="N1439" i="111"/>
  <c r="N1440" i="111" s="1"/>
  <c r="L134" i="112"/>
  <c r="N159" i="112"/>
  <c r="N157" i="112"/>
  <c r="N158" i="112" s="1"/>
  <c r="H158" i="112"/>
  <c r="M157" i="112"/>
  <c r="I158" i="112"/>
  <c r="I159" i="112" s="1"/>
  <c r="I160" i="112" s="1"/>
  <c r="I161" i="112" s="1"/>
  <c r="I162" i="112" s="1"/>
  <c r="I163" i="112" s="1"/>
  <c r="M159" i="112"/>
  <c r="L165" i="112"/>
  <c r="P165" i="112"/>
  <c r="I191" i="112"/>
  <c r="I192" i="112" s="1"/>
  <c r="I193" i="112" s="1"/>
  <c r="I194" i="112" s="1"/>
  <c r="I195" i="112" s="1"/>
  <c r="I196" i="112" s="1"/>
  <c r="N190" i="112"/>
  <c r="H220" i="112"/>
  <c r="M219" i="112"/>
  <c r="N250" i="112"/>
  <c r="N248" i="112"/>
  <c r="N249" i="112" s="1"/>
  <c r="H249" i="112"/>
  <c r="M248" i="112"/>
  <c r="I249" i="112"/>
  <c r="I250" i="112" s="1"/>
  <c r="I251" i="112" s="1"/>
  <c r="I252" i="112" s="1"/>
  <c r="I253" i="112" s="1"/>
  <c r="I254" i="112" s="1"/>
  <c r="M250" i="112"/>
  <c r="L256" i="112"/>
  <c r="P256" i="112"/>
  <c r="M313" i="112"/>
  <c r="O313" i="112" s="1"/>
  <c r="H311" i="112"/>
  <c r="M310" i="112"/>
  <c r="M371" i="112"/>
  <c r="O371" i="112" s="1"/>
  <c r="H369" i="112"/>
  <c r="M368" i="112"/>
  <c r="H426" i="112"/>
  <c r="M425" i="112"/>
  <c r="H455" i="112"/>
  <c r="M454" i="112"/>
  <c r="H484" i="112"/>
  <c r="M483" i="112"/>
  <c r="H513" i="112"/>
  <c r="M512" i="112"/>
  <c r="L549" i="112"/>
  <c r="P549" i="112"/>
  <c r="L580" i="112"/>
  <c r="P580" i="112"/>
  <c r="L611" i="112"/>
  <c r="P611" i="112"/>
  <c r="L642" i="112"/>
  <c r="P642" i="112"/>
  <c r="L673" i="112"/>
  <c r="P673" i="112"/>
  <c r="P704" i="112"/>
  <c r="L704" i="112"/>
  <c r="N736" i="112"/>
  <c r="I734" i="112"/>
  <c r="M792" i="112"/>
  <c r="O792" i="112" s="1"/>
  <c r="H790" i="112"/>
  <c r="M789" i="112"/>
  <c r="L855" i="112"/>
  <c r="P855" i="112"/>
  <c r="L886" i="112"/>
  <c r="P886" i="112"/>
  <c r="M912" i="112"/>
  <c r="O912" i="112" s="1"/>
  <c r="H910" i="112"/>
  <c r="M909" i="112"/>
  <c r="M941" i="112"/>
  <c r="O941" i="112" s="1"/>
  <c r="H939" i="112"/>
  <c r="M938" i="112"/>
  <c r="M1058" i="112"/>
  <c r="M1056" i="112"/>
  <c r="N1057" i="112"/>
  <c r="I1057" i="112"/>
  <c r="I1058" i="112" s="1"/>
  <c r="I1059" i="112" s="1"/>
  <c r="I1060" i="112" s="1"/>
  <c r="I1061" i="112" s="1"/>
  <c r="I1062" i="112" s="1"/>
  <c r="N1056" i="112"/>
  <c r="N1058" i="112" s="1"/>
  <c r="H1088" i="112"/>
  <c r="N1127" i="112"/>
  <c r="I1125" i="112"/>
  <c r="H1151" i="112"/>
  <c r="M1150" i="112"/>
  <c r="H1180" i="112"/>
  <c r="M1179" i="112"/>
  <c r="N1179" i="112"/>
  <c r="N1180" i="112" s="1"/>
  <c r="H1209" i="112"/>
  <c r="M1208" i="112"/>
  <c r="H1238" i="112"/>
  <c r="M1237" i="112"/>
  <c r="N1237" i="112"/>
  <c r="N1238" i="112" s="1"/>
  <c r="H1267" i="112"/>
  <c r="M1266" i="112"/>
  <c r="H1296" i="112"/>
  <c r="M1295" i="112"/>
  <c r="N1295" i="112"/>
  <c r="N1296" i="112" s="1"/>
  <c r="H1325" i="112"/>
  <c r="M1324" i="112"/>
  <c r="H1354" i="112"/>
  <c r="M1353" i="112"/>
  <c r="N1353" i="112"/>
  <c r="N1354" i="112" s="1"/>
  <c r="H1382" i="112"/>
  <c r="M1381" i="112"/>
  <c r="H1411" i="112"/>
  <c r="M1410" i="112"/>
  <c r="H1440" i="112"/>
  <c r="M1439" i="112"/>
  <c r="H1469" i="112"/>
  <c r="M1468" i="112"/>
  <c r="I1528" i="112"/>
  <c r="I1529" i="112" s="1"/>
  <c r="I1530" i="112" s="1"/>
  <c r="I1531" i="112" s="1"/>
  <c r="I1532" i="112" s="1"/>
  <c r="I1533" i="112" s="1"/>
  <c r="M1557" i="112"/>
  <c r="L735" i="112"/>
  <c r="H968" i="112"/>
  <c r="M967" i="112"/>
  <c r="H997" i="112"/>
  <c r="M996" i="112"/>
  <c r="L1033" i="112"/>
  <c r="P1033" i="112"/>
  <c r="L1064" i="112"/>
  <c r="P1064" i="112"/>
  <c r="P1095" i="112"/>
  <c r="L1095" i="112"/>
  <c r="I1151" i="112"/>
  <c r="I1152" i="112" s="1"/>
  <c r="I1153" i="112" s="1"/>
  <c r="I1154" i="112" s="1"/>
  <c r="I1155" i="112" s="1"/>
  <c r="I1156" i="112" s="1"/>
  <c r="N1150" i="112"/>
  <c r="N1151" i="112" s="1"/>
  <c r="I1209" i="112"/>
  <c r="I1210" i="112" s="1"/>
  <c r="I1211" i="112" s="1"/>
  <c r="I1212" i="112" s="1"/>
  <c r="I1213" i="112" s="1"/>
  <c r="I1214" i="112" s="1"/>
  <c r="N1208" i="112"/>
  <c r="N1209" i="112" s="1"/>
  <c r="I1267" i="112"/>
  <c r="I1268" i="112" s="1"/>
  <c r="I1269" i="112" s="1"/>
  <c r="I1270" i="112" s="1"/>
  <c r="I1271" i="112" s="1"/>
  <c r="I1272" i="112" s="1"/>
  <c r="N1266" i="112"/>
  <c r="N1267" i="112" s="1"/>
  <c r="I1325" i="112"/>
  <c r="I1326" i="112" s="1"/>
  <c r="I1327" i="112" s="1"/>
  <c r="I1328" i="112" s="1"/>
  <c r="I1329" i="112" s="1"/>
  <c r="I1330" i="112" s="1"/>
  <c r="N1324" i="112"/>
  <c r="N1325" i="112" s="1"/>
  <c r="H1499" i="112"/>
  <c r="M1498" i="112"/>
  <c r="H1528" i="112"/>
  <c r="M1527" i="112"/>
  <c r="N1675" i="112"/>
  <c r="O1675" i="112" s="1"/>
  <c r="N1680" i="112"/>
  <c r="H1675" i="112"/>
  <c r="C1676" i="112"/>
  <c r="I1411" i="112"/>
  <c r="I1412" i="112" s="1"/>
  <c r="I1413" i="112" s="1"/>
  <c r="I1414" i="112" s="1"/>
  <c r="I1415" i="112" s="1"/>
  <c r="I1416" i="112" s="1"/>
  <c r="N1410" i="112"/>
  <c r="N1411" i="112" s="1"/>
  <c r="I1469" i="112"/>
  <c r="I1470" i="112" s="1"/>
  <c r="I1471" i="112" s="1"/>
  <c r="I1472" i="112" s="1"/>
  <c r="I1473" i="112" s="1"/>
  <c r="I1474" i="112" s="1"/>
  <c r="N1468" i="112"/>
  <c r="N1469" i="112" s="1"/>
  <c r="H1586" i="112"/>
  <c r="M1585" i="112"/>
  <c r="H1704" i="112"/>
  <c r="H1703" i="112"/>
  <c r="H1702" i="112"/>
  <c r="H1701" i="112"/>
  <c r="H1700" i="112"/>
  <c r="H1699" i="112"/>
  <c r="J2150" i="73" s="1"/>
  <c r="H1698" i="112"/>
  <c r="M1738" i="112"/>
  <c r="B1731" i="112"/>
  <c r="G1730" i="112"/>
  <c r="M1730" i="112"/>
  <c r="N1736" i="112"/>
  <c r="N1730" i="112"/>
  <c r="C1731" i="112"/>
  <c r="H1730" i="112"/>
  <c r="M1736" i="112"/>
  <c r="N1738" i="112"/>
  <c r="N1498" i="112"/>
  <c r="N1499" i="112" s="1"/>
  <c r="N1500" i="112" s="1"/>
  <c r="N1556" i="112"/>
  <c r="N1557" i="112" s="1"/>
  <c r="N1558" i="112" s="1"/>
  <c r="M1680" i="112"/>
  <c r="B1676" i="112"/>
  <c r="G1675" i="112"/>
  <c r="K1746" i="112"/>
  <c r="K1744" i="112"/>
  <c r="N1775" i="112"/>
  <c r="O1775" i="112" s="1"/>
  <c r="N1780" i="112"/>
  <c r="H1775" i="112"/>
  <c r="C1776" i="112"/>
  <c r="M1780" i="112"/>
  <c r="B1776" i="112"/>
  <c r="G1775" i="112"/>
  <c r="H1557" i="110"/>
  <c r="M1556" i="110"/>
  <c r="I11" i="111"/>
  <c r="I12" i="111" s="1"/>
  <c r="I13" i="111" s="1"/>
  <c r="I14" i="111" s="1"/>
  <c r="I15" i="111" s="1"/>
  <c r="I16" i="111" s="1"/>
  <c r="N10" i="111"/>
  <c r="I40" i="111"/>
  <c r="I41" i="111" s="1"/>
  <c r="I42" i="111" s="1"/>
  <c r="I43" i="111" s="1"/>
  <c r="I44" i="111" s="1"/>
  <c r="I45" i="111" s="1"/>
  <c r="N39" i="111"/>
  <c r="I69" i="111"/>
  <c r="I70" i="111" s="1"/>
  <c r="I71" i="111" s="1"/>
  <c r="I72" i="111" s="1"/>
  <c r="I73" i="111" s="1"/>
  <c r="I74" i="111" s="1"/>
  <c r="N68" i="111"/>
  <c r="I98" i="111"/>
  <c r="I99" i="111" s="1"/>
  <c r="I100" i="111" s="1"/>
  <c r="I101" i="111" s="1"/>
  <c r="I102" i="111" s="1"/>
  <c r="I103" i="111" s="1"/>
  <c r="N97" i="111"/>
  <c r="M128" i="111"/>
  <c r="M126" i="111"/>
  <c r="H127" i="111"/>
  <c r="H191" i="111"/>
  <c r="M190" i="111"/>
  <c r="H728" i="111"/>
  <c r="M729" i="111"/>
  <c r="M727" i="111"/>
  <c r="H759" i="111"/>
  <c r="M760" i="111"/>
  <c r="M758" i="111"/>
  <c r="N767" i="111"/>
  <c r="I765" i="111"/>
  <c r="H1119" i="111"/>
  <c r="M1120" i="111"/>
  <c r="M1118" i="111"/>
  <c r="H11" i="111"/>
  <c r="M10" i="111"/>
  <c r="H40" i="111"/>
  <c r="M39" i="111"/>
  <c r="H69" i="111"/>
  <c r="M68" i="111"/>
  <c r="H98" i="111"/>
  <c r="M97" i="111"/>
  <c r="N219" i="111"/>
  <c r="I220" i="111"/>
  <c r="I221" i="111" s="1"/>
  <c r="I222" i="111" s="1"/>
  <c r="I223" i="111" s="1"/>
  <c r="I224" i="111" s="1"/>
  <c r="I225" i="111" s="1"/>
  <c r="L766" i="110"/>
  <c r="P1126" i="110"/>
  <c r="N126" i="111"/>
  <c r="N127" i="111" s="1"/>
  <c r="N128" i="111"/>
  <c r="N281" i="111"/>
  <c r="N279" i="111"/>
  <c r="N280" i="111" s="1"/>
  <c r="H280" i="111"/>
  <c r="M279" i="111"/>
  <c r="I280" i="111"/>
  <c r="I281" i="111" s="1"/>
  <c r="I282" i="111" s="1"/>
  <c r="I283" i="111" s="1"/>
  <c r="I284" i="111" s="1"/>
  <c r="I285" i="111" s="1"/>
  <c r="M281" i="111"/>
  <c r="L287" i="111"/>
  <c r="P287" i="111"/>
  <c r="M342" i="111"/>
  <c r="O342" i="111" s="1"/>
  <c r="H340" i="111"/>
  <c r="M339" i="111"/>
  <c r="I340" i="111"/>
  <c r="I341" i="111" s="1"/>
  <c r="I342" i="111" s="1"/>
  <c r="I343" i="111" s="1"/>
  <c r="I344" i="111" s="1"/>
  <c r="I345" i="111" s="1"/>
  <c r="M400" i="111"/>
  <c r="O400" i="111" s="1"/>
  <c r="H398" i="111"/>
  <c r="M397" i="111"/>
  <c r="I398" i="111"/>
  <c r="I399" i="111" s="1"/>
  <c r="I400" i="111" s="1"/>
  <c r="I401" i="111" s="1"/>
  <c r="I402" i="111" s="1"/>
  <c r="I403" i="111" s="1"/>
  <c r="M543" i="111"/>
  <c r="M541" i="111"/>
  <c r="N542" i="111"/>
  <c r="I542" i="111"/>
  <c r="I543" i="111" s="1"/>
  <c r="I544" i="111" s="1"/>
  <c r="I545" i="111" s="1"/>
  <c r="I546" i="111" s="1"/>
  <c r="I547" i="111" s="1"/>
  <c r="H542" i="111"/>
  <c r="M546" i="111"/>
  <c r="O546" i="111" s="1"/>
  <c r="M574" i="111"/>
  <c r="M572" i="111"/>
  <c r="N573" i="111"/>
  <c r="I573" i="111"/>
  <c r="I574" i="111" s="1"/>
  <c r="I575" i="111" s="1"/>
  <c r="I576" i="111" s="1"/>
  <c r="I577" i="111" s="1"/>
  <c r="I578" i="111" s="1"/>
  <c r="H573" i="111"/>
  <c r="M577" i="111"/>
  <c r="O577" i="111" s="1"/>
  <c r="M605" i="111"/>
  <c r="M603" i="111"/>
  <c r="N604" i="111"/>
  <c r="I604" i="111"/>
  <c r="I605" i="111" s="1"/>
  <c r="I606" i="111" s="1"/>
  <c r="I607" i="111" s="1"/>
  <c r="I608" i="111" s="1"/>
  <c r="I609" i="111" s="1"/>
  <c r="H604" i="111"/>
  <c r="M608" i="111"/>
  <c r="O608" i="111" s="1"/>
  <c r="M636" i="111"/>
  <c r="M634" i="111"/>
  <c r="N635" i="111"/>
  <c r="I635" i="111"/>
  <c r="I636" i="111" s="1"/>
  <c r="I637" i="111" s="1"/>
  <c r="I638" i="111" s="1"/>
  <c r="I639" i="111" s="1"/>
  <c r="I640" i="111" s="1"/>
  <c r="H635" i="111"/>
  <c r="M639" i="111"/>
  <c r="O639" i="111" s="1"/>
  <c r="M667" i="111"/>
  <c r="M665" i="111"/>
  <c r="N666" i="111"/>
  <c r="I666" i="111"/>
  <c r="I667" i="111" s="1"/>
  <c r="I668" i="111" s="1"/>
  <c r="I669" i="111" s="1"/>
  <c r="I670" i="111" s="1"/>
  <c r="I671" i="111" s="1"/>
  <c r="H666" i="111"/>
  <c r="M698" i="111"/>
  <c r="M696" i="111"/>
  <c r="N697" i="111"/>
  <c r="I697" i="111"/>
  <c r="I698" i="111" s="1"/>
  <c r="I699" i="111" s="1"/>
  <c r="I700" i="111" s="1"/>
  <c r="I701" i="111" s="1"/>
  <c r="I702" i="111" s="1"/>
  <c r="H697" i="111"/>
  <c r="M821" i="111"/>
  <c r="O821" i="111" s="1"/>
  <c r="H819" i="111"/>
  <c r="M818" i="111"/>
  <c r="I819" i="111"/>
  <c r="I820" i="111" s="1"/>
  <c r="I821" i="111" s="1"/>
  <c r="I822" i="111" s="1"/>
  <c r="I823" i="111" s="1"/>
  <c r="I824" i="111" s="1"/>
  <c r="M849" i="111"/>
  <c r="M847" i="111"/>
  <c r="N848" i="111"/>
  <c r="I848" i="111"/>
  <c r="I849" i="111" s="1"/>
  <c r="I850" i="111" s="1"/>
  <c r="I851" i="111" s="1"/>
  <c r="I852" i="111" s="1"/>
  <c r="I853" i="111" s="1"/>
  <c r="H848" i="111"/>
  <c r="M852" i="111"/>
  <c r="O852" i="111" s="1"/>
  <c r="M880" i="111"/>
  <c r="M878" i="111"/>
  <c r="N879" i="111"/>
  <c r="I879" i="111"/>
  <c r="I880" i="111" s="1"/>
  <c r="I881" i="111" s="1"/>
  <c r="I882" i="111" s="1"/>
  <c r="I883" i="111" s="1"/>
  <c r="I884" i="111" s="1"/>
  <c r="H879" i="111"/>
  <c r="M883" i="111"/>
  <c r="O883" i="111" s="1"/>
  <c r="N939" i="111"/>
  <c r="N938" i="111"/>
  <c r="N940" i="111" s="1"/>
  <c r="I939" i="111"/>
  <c r="I940" i="111" s="1"/>
  <c r="I941" i="111" s="1"/>
  <c r="I942" i="111" s="1"/>
  <c r="I943" i="111" s="1"/>
  <c r="I944" i="111" s="1"/>
  <c r="M1027" i="111"/>
  <c r="M1025" i="111"/>
  <c r="N1026" i="111"/>
  <c r="I1026" i="111"/>
  <c r="I1027" i="111" s="1"/>
  <c r="I1028" i="111" s="1"/>
  <c r="I1029" i="111" s="1"/>
  <c r="I1030" i="111" s="1"/>
  <c r="I1031" i="111" s="1"/>
  <c r="N1025" i="111"/>
  <c r="N1027" i="111" s="1"/>
  <c r="H1058" i="111"/>
  <c r="M1089" i="111"/>
  <c r="M1087" i="111"/>
  <c r="N1088" i="111"/>
  <c r="I1088" i="111"/>
  <c r="I1089" i="111" s="1"/>
  <c r="I1090" i="111" s="1"/>
  <c r="I1091" i="111" s="1"/>
  <c r="I1092" i="111" s="1"/>
  <c r="I1093" i="111" s="1"/>
  <c r="N1087" i="111"/>
  <c r="N1089" i="111" s="1"/>
  <c r="N1090" i="111" s="1"/>
  <c r="N1091" i="111" s="1"/>
  <c r="N1095" i="111" s="1"/>
  <c r="M1636" i="111"/>
  <c r="M1638" i="111"/>
  <c r="B1631" i="111"/>
  <c r="G1630" i="111"/>
  <c r="M1630" i="111"/>
  <c r="N1638" i="111"/>
  <c r="N1636" i="111"/>
  <c r="N1630" i="111"/>
  <c r="C1631" i="111"/>
  <c r="H1630" i="111"/>
  <c r="K1645" i="111"/>
  <c r="K1646" i="111"/>
  <c r="K1644" i="111"/>
  <c r="G2044" i="73"/>
  <c r="P766" i="110"/>
  <c r="H1057" i="110"/>
  <c r="H1058" i="110" s="1"/>
  <c r="L1126" i="110"/>
  <c r="N1381" i="110"/>
  <c r="N1382" i="110" s="1"/>
  <c r="N1439" i="110"/>
  <c r="N1440" i="110" s="1"/>
  <c r="L134" i="111"/>
  <c r="N159" i="111"/>
  <c r="N157" i="111"/>
  <c r="N158" i="111" s="1"/>
  <c r="H158" i="111"/>
  <c r="M157" i="111"/>
  <c r="I158" i="111"/>
  <c r="I159" i="111" s="1"/>
  <c r="I160" i="111" s="1"/>
  <c r="I161" i="111" s="1"/>
  <c r="I162" i="111" s="1"/>
  <c r="I163" i="111" s="1"/>
  <c r="M159" i="111"/>
  <c r="L165" i="111"/>
  <c r="P165" i="111"/>
  <c r="I191" i="111"/>
  <c r="I192" i="111" s="1"/>
  <c r="I193" i="111" s="1"/>
  <c r="I194" i="111" s="1"/>
  <c r="I195" i="111" s="1"/>
  <c r="I196" i="111" s="1"/>
  <c r="N190" i="111"/>
  <c r="H220" i="111"/>
  <c r="M219" i="111"/>
  <c r="N250" i="111"/>
  <c r="N248" i="111"/>
  <c r="N249" i="111" s="1"/>
  <c r="H249" i="111"/>
  <c r="M248" i="111"/>
  <c r="I249" i="111"/>
  <c r="I250" i="111" s="1"/>
  <c r="I251" i="111" s="1"/>
  <c r="I252" i="111" s="1"/>
  <c r="I253" i="111" s="1"/>
  <c r="I254" i="111" s="1"/>
  <c r="M250" i="111"/>
  <c r="L256" i="111"/>
  <c r="P256" i="111"/>
  <c r="M313" i="111"/>
  <c r="O313" i="111" s="1"/>
  <c r="H311" i="111"/>
  <c r="M310" i="111"/>
  <c r="N339" i="111"/>
  <c r="N341" i="111" s="1"/>
  <c r="M371" i="111"/>
  <c r="O371" i="111" s="1"/>
  <c r="H369" i="111"/>
  <c r="M368" i="111"/>
  <c r="N397" i="111"/>
  <c r="N399" i="111" s="1"/>
  <c r="H426" i="111"/>
  <c r="M425" i="111"/>
  <c r="H455" i="111"/>
  <c r="M454" i="111"/>
  <c r="H484" i="111"/>
  <c r="M483" i="111"/>
  <c r="H513" i="111"/>
  <c r="M512" i="111"/>
  <c r="N541" i="111"/>
  <c r="N543" i="111" s="1"/>
  <c r="L549" i="111"/>
  <c r="P549" i="111"/>
  <c r="N572" i="111"/>
  <c r="N574" i="111" s="1"/>
  <c r="L580" i="111"/>
  <c r="P580" i="111"/>
  <c r="N603" i="111"/>
  <c r="N605" i="111" s="1"/>
  <c r="L611" i="111"/>
  <c r="P611" i="111"/>
  <c r="N634" i="111"/>
  <c r="N636" i="111" s="1"/>
  <c r="L642" i="111"/>
  <c r="P642" i="111"/>
  <c r="N665" i="111"/>
  <c r="N667" i="111" s="1"/>
  <c r="L673" i="111"/>
  <c r="P673" i="111"/>
  <c r="P704" i="111"/>
  <c r="L704" i="111"/>
  <c r="N696" i="111"/>
  <c r="N698" i="111" s="1"/>
  <c r="N736" i="111"/>
  <c r="I734" i="111"/>
  <c r="N761" i="111"/>
  <c r="M792" i="111"/>
  <c r="O792" i="111" s="1"/>
  <c r="H790" i="111"/>
  <c r="M789" i="111"/>
  <c r="N818" i="111"/>
  <c r="N820" i="111" s="1"/>
  <c r="N847" i="111"/>
  <c r="N849" i="111" s="1"/>
  <c r="L855" i="111"/>
  <c r="P855" i="111"/>
  <c r="N878" i="111"/>
  <c r="N880" i="111" s="1"/>
  <c r="L886" i="111"/>
  <c r="P886" i="111"/>
  <c r="M912" i="111"/>
  <c r="O912" i="111" s="1"/>
  <c r="H910" i="111"/>
  <c r="M909" i="111"/>
  <c r="M941" i="111"/>
  <c r="O941" i="111" s="1"/>
  <c r="H939" i="111"/>
  <c r="M938" i="111"/>
  <c r="H1026" i="111"/>
  <c r="M1030" i="111"/>
  <c r="O1030" i="111" s="1"/>
  <c r="M1058" i="111"/>
  <c r="M1056" i="111"/>
  <c r="N1057" i="111"/>
  <c r="I1057" i="111"/>
  <c r="I1058" i="111" s="1"/>
  <c r="I1059" i="111" s="1"/>
  <c r="I1060" i="111" s="1"/>
  <c r="I1061" i="111" s="1"/>
  <c r="I1062" i="111" s="1"/>
  <c r="N1056" i="111"/>
  <c r="N1058" i="111" s="1"/>
  <c r="H1088" i="111"/>
  <c r="N1127" i="111"/>
  <c r="I1125" i="111"/>
  <c r="H1151" i="111"/>
  <c r="M1150" i="111"/>
  <c r="H1180" i="111"/>
  <c r="M1179" i="111"/>
  <c r="N1179" i="111"/>
  <c r="N1180" i="111" s="1"/>
  <c r="H1209" i="111"/>
  <c r="M1208" i="111"/>
  <c r="H1238" i="111"/>
  <c r="M1237" i="111"/>
  <c r="N1237" i="111"/>
  <c r="N1238" i="111" s="1"/>
  <c r="H1267" i="111"/>
  <c r="M1266" i="111"/>
  <c r="H1296" i="111"/>
  <c r="M1295" i="111"/>
  <c r="N1295" i="111"/>
  <c r="N1296" i="111" s="1"/>
  <c r="H1325" i="111"/>
  <c r="M1324" i="111"/>
  <c r="H1354" i="111"/>
  <c r="M1353" i="111"/>
  <c r="N1353" i="111"/>
  <c r="N1354" i="111" s="1"/>
  <c r="H1382" i="111"/>
  <c r="M1381" i="111"/>
  <c r="H1411" i="111"/>
  <c r="M1410" i="111"/>
  <c r="H1440" i="111"/>
  <c r="M1439" i="111"/>
  <c r="H1469" i="111"/>
  <c r="M1468" i="111"/>
  <c r="I1528" i="111"/>
  <c r="I1529" i="111" s="1"/>
  <c r="I1530" i="111" s="1"/>
  <c r="I1531" i="111" s="1"/>
  <c r="I1532" i="111" s="1"/>
  <c r="I1533" i="111" s="1"/>
  <c r="M1557" i="111"/>
  <c r="H1558" i="111"/>
  <c r="L735" i="111"/>
  <c r="H968" i="111"/>
  <c r="M967" i="111"/>
  <c r="H997" i="111"/>
  <c r="M996" i="111"/>
  <c r="L1033" i="111"/>
  <c r="P1033" i="111"/>
  <c r="L1064" i="111"/>
  <c r="P1064" i="111"/>
  <c r="P1095" i="111"/>
  <c r="L1095" i="111"/>
  <c r="I1151" i="111"/>
  <c r="I1152" i="111" s="1"/>
  <c r="I1153" i="111" s="1"/>
  <c r="I1154" i="111" s="1"/>
  <c r="I1155" i="111" s="1"/>
  <c r="I1156" i="111" s="1"/>
  <c r="N1150" i="111"/>
  <c r="N1151" i="111" s="1"/>
  <c r="I1209" i="111"/>
  <c r="I1210" i="111" s="1"/>
  <c r="I1211" i="111" s="1"/>
  <c r="I1212" i="111" s="1"/>
  <c r="I1213" i="111" s="1"/>
  <c r="I1214" i="111" s="1"/>
  <c r="N1208" i="111"/>
  <c r="N1209" i="111" s="1"/>
  <c r="I1267" i="111"/>
  <c r="I1268" i="111" s="1"/>
  <c r="I1269" i="111" s="1"/>
  <c r="I1270" i="111" s="1"/>
  <c r="I1271" i="111" s="1"/>
  <c r="I1272" i="111" s="1"/>
  <c r="N1266" i="111"/>
  <c r="N1267" i="111" s="1"/>
  <c r="I1325" i="111"/>
  <c r="I1326" i="111" s="1"/>
  <c r="I1327" i="111" s="1"/>
  <c r="I1328" i="111" s="1"/>
  <c r="I1329" i="111" s="1"/>
  <c r="I1330" i="111" s="1"/>
  <c r="N1324" i="111"/>
  <c r="N1325" i="111" s="1"/>
  <c r="H1499" i="111"/>
  <c r="M1498" i="111"/>
  <c r="H1528" i="111"/>
  <c r="M1527" i="111"/>
  <c r="N1675" i="111"/>
  <c r="O1675" i="111" s="1"/>
  <c r="N1680" i="111"/>
  <c r="H1675" i="111"/>
  <c r="C1676" i="111"/>
  <c r="I1411" i="111"/>
  <c r="I1412" i="111" s="1"/>
  <c r="I1413" i="111" s="1"/>
  <c r="I1414" i="111" s="1"/>
  <c r="I1415" i="111" s="1"/>
  <c r="I1416" i="111" s="1"/>
  <c r="N1410" i="111"/>
  <c r="N1411" i="111" s="1"/>
  <c r="I1469" i="111"/>
  <c r="I1470" i="111" s="1"/>
  <c r="I1471" i="111" s="1"/>
  <c r="I1472" i="111" s="1"/>
  <c r="I1473" i="111" s="1"/>
  <c r="I1474" i="111" s="1"/>
  <c r="N1468" i="111"/>
  <c r="N1469" i="111" s="1"/>
  <c r="H1586" i="111"/>
  <c r="M1585" i="111"/>
  <c r="H1704" i="111"/>
  <c r="H1703" i="111"/>
  <c r="H1702" i="111"/>
  <c r="H1701" i="111"/>
  <c r="H1700" i="111"/>
  <c r="H1699" i="111"/>
  <c r="I2150" i="73" s="1"/>
  <c r="H1698" i="111"/>
  <c r="M1738" i="111"/>
  <c r="B1731" i="111"/>
  <c r="G1730" i="111"/>
  <c r="M1730" i="111"/>
  <c r="N1736" i="111"/>
  <c r="N1730" i="111"/>
  <c r="C1731" i="111"/>
  <c r="H1730" i="111"/>
  <c r="M1736" i="111"/>
  <c r="N1738" i="111"/>
  <c r="N1498" i="111"/>
  <c r="N1499" i="111" s="1"/>
  <c r="N1500" i="111" s="1"/>
  <c r="N1556" i="111"/>
  <c r="N1557" i="111" s="1"/>
  <c r="N1558" i="111" s="1"/>
  <c r="M1680" i="111"/>
  <c r="B1676" i="111"/>
  <c r="G1675" i="111"/>
  <c r="K1746" i="111"/>
  <c r="K1744" i="111"/>
  <c r="N1775" i="111"/>
  <c r="O1775" i="111" s="1"/>
  <c r="N1780" i="111"/>
  <c r="H1775" i="111"/>
  <c r="C1776" i="111"/>
  <c r="M1780" i="111"/>
  <c r="B1776" i="111"/>
  <c r="G1775" i="111"/>
  <c r="H1557" i="109"/>
  <c r="M1556" i="109"/>
  <c r="I11" i="110"/>
  <c r="I12" i="110" s="1"/>
  <c r="I13" i="110" s="1"/>
  <c r="I14" i="110" s="1"/>
  <c r="I15" i="110" s="1"/>
  <c r="I16" i="110" s="1"/>
  <c r="N10" i="110"/>
  <c r="I40" i="110"/>
  <c r="I41" i="110" s="1"/>
  <c r="I42" i="110" s="1"/>
  <c r="I43" i="110" s="1"/>
  <c r="I44" i="110" s="1"/>
  <c r="I45" i="110" s="1"/>
  <c r="N39" i="110"/>
  <c r="I69" i="110"/>
  <c r="I70" i="110" s="1"/>
  <c r="I71" i="110" s="1"/>
  <c r="I72" i="110" s="1"/>
  <c r="I73" i="110" s="1"/>
  <c r="I74" i="110" s="1"/>
  <c r="N68" i="110"/>
  <c r="I98" i="110"/>
  <c r="I99" i="110" s="1"/>
  <c r="I100" i="110" s="1"/>
  <c r="I101" i="110" s="1"/>
  <c r="I102" i="110" s="1"/>
  <c r="I103" i="110" s="1"/>
  <c r="N97" i="110"/>
  <c r="M128" i="110"/>
  <c r="M126" i="110"/>
  <c r="H127" i="110"/>
  <c r="H191" i="110"/>
  <c r="M190" i="110"/>
  <c r="H728" i="110"/>
  <c r="M729" i="110"/>
  <c r="M727" i="110"/>
  <c r="H759" i="110"/>
  <c r="M760" i="110"/>
  <c r="M758" i="110"/>
  <c r="N767" i="110"/>
  <c r="I765" i="110"/>
  <c r="H1119" i="110"/>
  <c r="M1120" i="110"/>
  <c r="M1118" i="110"/>
  <c r="H11" i="110"/>
  <c r="M10" i="110"/>
  <c r="H40" i="110"/>
  <c r="M39" i="110"/>
  <c r="H69" i="110"/>
  <c r="M68" i="110"/>
  <c r="H98" i="110"/>
  <c r="M97" i="110"/>
  <c r="N219" i="110"/>
  <c r="I220" i="110"/>
  <c r="I221" i="110" s="1"/>
  <c r="I222" i="110" s="1"/>
  <c r="I223" i="110" s="1"/>
  <c r="I224" i="110" s="1"/>
  <c r="I225" i="110" s="1"/>
  <c r="L766" i="109"/>
  <c r="P1126" i="109"/>
  <c r="N126" i="110"/>
  <c r="N127" i="110" s="1"/>
  <c r="N128" i="110"/>
  <c r="N281" i="110"/>
  <c r="N279" i="110"/>
  <c r="N280" i="110" s="1"/>
  <c r="H280" i="110"/>
  <c r="M279" i="110"/>
  <c r="I280" i="110"/>
  <c r="I281" i="110" s="1"/>
  <c r="I282" i="110" s="1"/>
  <c r="I283" i="110" s="1"/>
  <c r="I284" i="110" s="1"/>
  <c r="I285" i="110" s="1"/>
  <c r="M281" i="110"/>
  <c r="L287" i="110"/>
  <c r="P287" i="110"/>
  <c r="M342" i="110"/>
  <c r="O342" i="110" s="1"/>
  <c r="H340" i="110"/>
  <c r="M339" i="110"/>
  <c r="I340" i="110"/>
  <c r="I341" i="110" s="1"/>
  <c r="I342" i="110" s="1"/>
  <c r="I343" i="110" s="1"/>
  <c r="I344" i="110" s="1"/>
  <c r="I345" i="110" s="1"/>
  <c r="M400" i="110"/>
  <c r="O400" i="110" s="1"/>
  <c r="H398" i="110"/>
  <c r="M397" i="110"/>
  <c r="I398" i="110"/>
  <c r="I399" i="110" s="1"/>
  <c r="I400" i="110" s="1"/>
  <c r="I401" i="110" s="1"/>
  <c r="I402" i="110" s="1"/>
  <c r="I403" i="110" s="1"/>
  <c r="M543" i="110"/>
  <c r="M541" i="110"/>
  <c r="N542" i="110"/>
  <c r="I542" i="110"/>
  <c r="I543" i="110" s="1"/>
  <c r="I544" i="110" s="1"/>
  <c r="I545" i="110" s="1"/>
  <c r="I546" i="110" s="1"/>
  <c r="I547" i="110" s="1"/>
  <c r="H542" i="110"/>
  <c r="M546" i="110"/>
  <c r="O546" i="110" s="1"/>
  <c r="M574" i="110"/>
  <c r="M572" i="110"/>
  <c r="N573" i="110"/>
  <c r="I573" i="110"/>
  <c r="I574" i="110" s="1"/>
  <c r="I575" i="110" s="1"/>
  <c r="I576" i="110" s="1"/>
  <c r="I577" i="110" s="1"/>
  <c r="I578" i="110" s="1"/>
  <c r="H573" i="110"/>
  <c r="M577" i="110"/>
  <c r="O577" i="110" s="1"/>
  <c r="M605" i="110"/>
  <c r="M603" i="110"/>
  <c r="N604" i="110"/>
  <c r="I604" i="110"/>
  <c r="I605" i="110" s="1"/>
  <c r="I606" i="110" s="1"/>
  <c r="I607" i="110" s="1"/>
  <c r="I608" i="110" s="1"/>
  <c r="I609" i="110" s="1"/>
  <c r="H604" i="110"/>
  <c r="M608" i="110"/>
  <c r="O608" i="110" s="1"/>
  <c r="M636" i="110"/>
  <c r="M634" i="110"/>
  <c r="N635" i="110"/>
  <c r="I635" i="110"/>
  <c r="I636" i="110" s="1"/>
  <c r="I637" i="110" s="1"/>
  <c r="I638" i="110" s="1"/>
  <c r="I639" i="110" s="1"/>
  <c r="I640" i="110" s="1"/>
  <c r="H635" i="110"/>
  <c r="M639" i="110"/>
  <c r="O639" i="110" s="1"/>
  <c r="M667" i="110"/>
  <c r="M665" i="110"/>
  <c r="N666" i="110"/>
  <c r="I666" i="110"/>
  <c r="I667" i="110" s="1"/>
  <c r="I668" i="110" s="1"/>
  <c r="I669" i="110" s="1"/>
  <c r="I670" i="110" s="1"/>
  <c r="I671" i="110" s="1"/>
  <c r="H666" i="110"/>
  <c r="M698" i="110"/>
  <c r="M696" i="110"/>
  <c r="N697" i="110"/>
  <c r="I697" i="110"/>
  <c r="I698" i="110" s="1"/>
  <c r="I699" i="110" s="1"/>
  <c r="I700" i="110" s="1"/>
  <c r="I701" i="110" s="1"/>
  <c r="I702" i="110" s="1"/>
  <c r="H697" i="110"/>
  <c r="M821" i="110"/>
  <c r="O821" i="110" s="1"/>
  <c r="H819" i="110"/>
  <c r="M818" i="110"/>
  <c r="I819" i="110"/>
  <c r="I820" i="110" s="1"/>
  <c r="I821" i="110" s="1"/>
  <c r="I822" i="110" s="1"/>
  <c r="I823" i="110" s="1"/>
  <c r="I824" i="110" s="1"/>
  <c r="M849" i="110"/>
  <c r="M847" i="110"/>
  <c r="N848" i="110"/>
  <c r="I848" i="110"/>
  <c r="I849" i="110" s="1"/>
  <c r="I850" i="110" s="1"/>
  <c r="I851" i="110" s="1"/>
  <c r="I852" i="110" s="1"/>
  <c r="I853" i="110" s="1"/>
  <c r="H848" i="110"/>
  <c r="M852" i="110"/>
  <c r="O852" i="110" s="1"/>
  <c r="M880" i="110"/>
  <c r="M878" i="110"/>
  <c r="N879" i="110"/>
  <c r="I879" i="110"/>
  <c r="I880" i="110" s="1"/>
  <c r="I881" i="110" s="1"/>
  <c r="I882" i="110" s="1"/>
  <c r="I883" i="110" s="1"/>
  <c r="I884" i="110" s="1"/>
  <c r="H879" i="110"/>
  <c r="M883" i="110"/>
  <c r="O883" i="110" s="1"/>
  <c r="N939" i="110"/>
  <c r="N938" i="110"/>
  <c r="N940" i="110" s="1"/>
  <c r="I939" i="110"/>
  <c r="I940" i="110" s="1"/>
  <c r="I941" i="110" s="1"/>
  <c r="I942" i="110" s="1"/>
  <c r="I943" i="110" s="1"/>
  <c r="I944" i="110" s="1"/>
  <c r="M1027" i="110"/>
  <c r="M1025" i="110"/>
  <c r="N1026" i="110"/>
  <c r="I1026" i="110"/>
  <c r="I1027" i="110" s="1"/>
  <c r="I1028" i="110" s="1"/>
  <c r="I1029" i="110" s="1"/>
  <c r="I1030" i="110" s="1"/>
  <c r="I1031" i="110" s="1"/>
  <c r="N1025" i="110"/>
  <c r="N1027" i="110" s="1"/>
  <c r="M1089" i="110"/>
  <c r="M1087" i="110"/>
  <c r="N1088" i="110"/>
  <c r="I1088" i="110"/>
  <c r="I1089" i="110" s="1"/>
  <c r="I1090" i="110" s="1"/>
  <c r="I1091" i="110" s="1"/>
  <c r="I1092" i="110" s="1"/>
  <c r="I1093" i="110" s="1"/>
  <c r="N1087" i="110"/>
  <c r="N1089" i="110" s="1"/>
  <c r="N1090" i="110" s="1"/>
  <c r="N1091" i="110" s="1"/>
  <c r="N1095" i="110" s="1"/>
  <c r="M1636" i="110"/>
  <c r="M1638" i="110"/>
  <c r="B1631" i="110"/>
  <c r="G1630" i="110"/>
  <c r="M1630" i="110"/>
  <c r="N1638" i="110"/>
  <c r="N1636" i="110"/>
  <c r="N1630" i="110"/>
  <c r="C1631" i="110"/>
  <c r="H1630" i="110"/>
  <c r="K1645" i="110"/>
  <c r="K1646" i="110"/>
  <c r="K1644" i="110"/>
  <c r="P1126" i="107"/>
  <c r="P766" i="109"/>
  <c r="H1057" i="109"/>
  <c r="H1058" i="109" s="1"/>
  <c r="L1126" i="109"/>
  <c r="N1381" i="109"/>
  <c r="N1382" i="109" s="1"/>
  <c r="N1439" i="109"/>
  <c r="N1440" i="109" s="1"/>
  <c r="L134" i="110"/>
  <c r="N159" i="110"/>
  <c r="N157" i="110"/>
  <c r="N158" i="110" s="1"/>
  <c r="H158" i="110"/>
  <c r="M157" i="110"/>
  <c r="I158" i="110"/>
  <c r="I159" i="110" s="1"/>
  <c r="I160" i="110" s="1"/>
  <c r="I161" i="110" s="1"/>
  <c r="I162" i="110" s="1"/>
  <c r="I163" i="110" s="1"/>
  <c r="M159" i="110"/>
  <c r="L165" i="110"/>
  <c r="P165" i="110"/>
  <c r="I191" i="110"/>
  <c r="I192" i="110" s="1"/>
  <c r="I193" i="110" s="1"/>
  <c r="I194" i="110" s="1"/>
  <c r="I195" i="110" s="1"/>
  <c r="I196" i="110" s="1"/>
  <c r="N190" i="110"/>
  <c r="H220" i="110"/>
  <c r="M219" i="110"/>
  <c r="N250" i="110"/>
  <c r="N248" i="110"/>
  <c r="N249" i="110" s="1"/>
  <c r="H249" i="110"/>
  <c r="M248" i="110"/>
  <c r="I249" i="110"/>
  <c r="I250" i="110" s="1"/>
  <c r="I251" i="110" s="1"/>
  <c r="I252" i="110" s="1"/>
  <c r="I253" i="110" s="1"/>
  <c r="I254" i="110" s="1"/>
  <c r="M250" i="110"/>
  <c r="L256" i="110"/>
  <c r="P256" i="110"/>
  <c r="M313" i="110"/>
  <c r="O313" i="110" s="1"/>
  <c r="H311" i="110"/>
  <c r="M310" i="110"/>
  <c r="N339" i="110"/>
  <c r="N341" i="110" s="1"/>
  <c r="M371" i="110"/>
  <c r="O371" i="110" s="1"/>
  <c r="H369" i="110"/>
  <c r="M368" i="110"/>
  <c r="N397" i="110"/>
  <c r="N399" i="110" s="1"/>
  <c r="H426" i="110"/>
  <c r="M425" i="110"/>
  <c r="H455" i="110"/>
  <c r="M454" i="110"/>
  <c r="H484" i="110"/>
  <c r="M483" i="110"/>
  <c r="H513" i="110"/>
  <c r="M512" i="110"/>
  <c r="N541" i="110"/>
  <c r="N543" i="110" s="1"/>
  <c r="L549" i="110"/>
  <c r="P549" i="110"/>
  <c r="N572" i="110"/>
  <c r="N574" i="110" s="1"/>
  <c r="L580" i="110"/>
  <c r="P580" i="110"/>
  <c r="N603" i="110"/>
  <c r="N605" i="110" s="1"/>
  <c r="L611" i="110"/>
  <c r="P611" i="110"/>
  <c r="N634" i="110"/>
  <c r="N636" i="110" s="1"/>
  <c r="L642" i="110"/>
  <c r="P642" i="110"/>
  <c r="N665" i="110"/>
  <c r="N667" i="110" s="1"/>
  <c r="L673" i="110"/>
  <c r="P673" i="110"/>
  <c r="P704" i="110"/>
  <c r="L704" i="110"/>
  <c r="N696" i="110"/>
  <c r="N698" i="110" s="1"/>
  <c r="N736" i="110"/>
  <c r="I734" i="110"/>
  <c r="N761" i="110"/>
  <c r="M792" i="110"/>
  <c r="O792" i="110" s="1"/>
  <c r="H790" i="110"/>
  <c r="M789" i="110"/>
  <c r="N818" i="110"/>
  <c r="N820" i="110" s="1"/>
  <c r="N847" i="110"/>
  <c r="N849" i="110" s="1"/>
  <c r="L855" i="110"/>
  <c r="P855" i="110"/>
  <c r="N878" i="110"/>
  <c r="N880" i="110" s="1"/>
  <c r="L886" i="110"/>
  <c r="P886" i="110"/>
  <c r="M912" i="110"/>
  <c r="O912" i="110" s="1"/>
  <c r="H910" i="110"/>
  <c r="M909" i="110"/>
  <c r="M941" i="110"/>
  <c r="O941" i="110" s="1"/>
  <c r="H939" i="110"/>
  <c r="M938" i="110"/>
  <c r="H1026" i="110"/>
  <c r="M1030" i="110"/>
  <c r="O1030" i="110" s="1"/>
  <c r="M1058" i="110"/>
  <c r="M1056" i="110"/>
  <c r="N1057" i="110"/>
  <c r="I1057" i="110"/>
  <c r="I1058" i="110" s="1"/>
  <c r="I1059" i="110" s="1"/>
  <c r="I1060" i="110" s="1"/>
  <c r="I1061" i="110" s="1"/>
  <c r="I1062" i="110" s="1"/>
  <c r="N1056" i="110"/>
  <c r="N1058" i="110" s="1"/>
  <c r="H1088" i="110"/>
  <c r="N1127" i="110"/>
  <c r="I1125" i="110"/>
  <c r="H1151" i="110"/>
  <c r="M1150" i="110"/>
  <c r="H1180" i="110"/>
  <c r="M1179" i="110"/>
  <c r="N1179" i="110"/>
  <c r="N1180" i="110" s="1"/>
  <c r="H1209" i="110"/>
  <c r="M1208" i="110"/>
  <c r="H1238" i="110"/>
  <c r="M1237" i="110"/>
  <c r="N1237" i="110"/>
  <c r="N1238" i="110" s="1"/>
  <c r="H1267" i="110"/>
  <c r="M1266" i="110"/>
  <c r="H1296" i="110"/>
  <c r="M1295" i="110"/>
  <c r="N1295" i="110"/>
  <c r="N1296" i="110" s="1"/>
  <c r="H1325" i="110"/>
  <c r="M1324" i="110"/>
  <c r="H1354" i="110"/>
  <c r="M1353" i="110"/>
  <c r="N1353" i="110"/>
  <c r="N1354" i="110" s="1"/>
  <c r="H1382" i="110"/>
  <c r="M1381" i="110"/>
  <c r="H1411" i="110"/>
  <c r="M1410" i="110"/>
  <c r="H1440" i="110"/>
  <c r="M1439" i="110"/>
  <c r="H1469" i="110"/>
  <c r="M1468" i="110"/>
  <c r="I1528" i="110"/>
  <c r="I1529" i="110" s="1"/>
  <c r="I1530" i="110" s="1"/>
  <c r="I1531" i="110" s="1"/>
  <c r="I1532" i="110" s="1"/>
  <c r="I1533" i="110" s="1"/>
  <c r="M1557" i="110"/>
  <c r="L735" i="110"/>
  <c r="H968" i="110"/>
  <c r="M967" i="110"/>
  <c r="H997" i="110"/>
  <c r="M996" i="110"/>
  <c r="L1033" i="110"/>
  <c r="P1033" i="110"/>
  <c r="L1064" i="110"/>
  <c r="P1064" i="110"/>
  <c r="P1095" i="110"/>
  <c r="L1095" i="110"/>
  <c r="I1151" i="110"/>
  <c r="I1152" i="110" s="1"/>
  <c r="I1153" i="110" s="1"/>
  <c r="I1154" i="110" s="1"/>
  <c r="I1155" i="110" s="1"/>
  <c r="I1156" i="110" s="1"/>
  <c r="N1150" i="110"/>
  <c r="N1151" i="110" s="1"/>
  <c r="I1209" i="110"/>
  <c r="I1210" i="110" s="1"/>
  <c r="I1211" i="110" s="1"/>
  <c r="I1212" i="110" s="1"/>
  <c r="I1213" i="110" s="1"/>
  <c r="I1214" i="110" s="1"/>
  <c r="N1208" i="110"/>
  <c r="N1209" i="110" s="1"/>
  <c r="I1267" i="110"/>
  <c r="I1268" i="110" s="1"/>
  <c r="I1269" i="110" s="1"/>
  <c r="I1270" i="110" s="1"/>
  <c r="I1271" i="110" s="1"/>
  <c r="I1272" i="110" s="1"/>
  <c r="N1266" i="110"/>
  <c r="N1267" i="110" s="1"/>
  <c r="I1325" i="110"/>
  <c r="I1326" i="110" s="1"/>
  <c r="I1327" i="110" s="1"/>
  <c r="I1328" i="110" s="1"/>
  <c r="I1329" i="110" s="1"/>
  <c r="I1330" i="110" s="1"/>
  <c r="N1324" i="110"/>
  <c r="N1325" i="110" s="1"/>
  <c r="H1499" i="110"/>
  <c r="M1498" i="110"/>
  <c r="H1528" i="110"/>
  <c r="M1527" i="110"/>
  <c r="N1675" i="110"/>
  <c r="O1675" i="110" s="1"/>
  <c r="N1680" i="110"/>
  <c r="H1675" i="110"/>
  <c r="C1676" i="110"/>
  <c r="I1411" i="110"/>
  <c r="I1412" i="110" s="1"/>
  <c r="I1413" i="110" s="1"/>
  <c r="I1414" i="110" s="1"/>
  <c r="I1415" i="110" s="1"/>
  <c r="I1416" i="110" s="1"/>
  <c r="N1410" i="110"/>
  <c r="N1411" i="110" s="1"/>
  <c r="I1469" i="110"/>
  <c r="I1470" i="110" s="1"/>
  <c r="I1471" i="110" s="1"/>
  <c r="I1472" i="110" s="1"/>
  <c r="I1473" i="110" s="1"/>
  <c r="I1474" i="110" s="1"/>
  <c r="N1468" i="110"/>
  <c r="N1469" i="110" s="1"/>
  <c r="H1586" i="110"/>
  <c r="M1585" i="110"/>
  <c r="H1704" i="110"/>
  <c r="H1703" i="110"/>
  <c r="H1702" i="110"/>
  <c r="H1701" i="110"/>
  <c r="H1700" i="110"/>
  <c r="H1699" i="110"/>
  <c r="H2150" i="73" s="1"/>
  <c r="H1698" i="110"/>
  <c r="M1738" i="110"/>
  <c r="B1731" i="110"/>
  <c r="G1730" i="110"/>
  <c r="M1730" i="110"/>
  <c r="N1736" i="110"/>
  <c r="N1730" i="110"/>
  <c r="C1731" i="110"/>
  <c r="H1730" i="110"/>
  <c r="M1736" i="110"/>
  <c r="N1738" i="110"/>
  <c r="N1498" i="110"/>
  <c r="N1499" i="110" s="1"/>
  <c r="N1500" i="110" s="1"/>
  <c r="N1556" i="110"/>
  <c r="N1557" i="110" s="1"/>
  <c r="N1558" i="110" s="1"/>
  <c r="M1680" i="110"/>
  <c r="B1676" i="110"/>
  <c r="G1675" i="110"/>
  <c r="K1746" i="110"/>
  <c r="K1744" i="110"/>
  <c r="N1775" i="110"/>
  <c r="O1775" i="110" s="1"/>
  <c r="N1780" i="110"/>
  <c r="H1775" i="110"/>
  <c r="C1776" i="110"/>
  <c r="M1780" i="110"/>
  <c r="B1776" i="110"/>
  <c r="G1775" i="110"/>
  <c r="I11" i="109"/>
  <c r="I12" i="109" s="1"/>
  <c r="I13" i="109" s="1"/>
  <c r="I14" i="109" s="1"/>
  <c r="I15" i="109" s="1"/>
  <c r="I16" i="109" s="1"/>
  <c r="N10" i="109"/>
  <c r="I40" i="109"/>
  <c r="I41" i="109" s="1"/>
  <c r="I42" i="109" s="1"/>
  <c r="I43" i="109" s="1"/>
  <c r="I44" i="109" s="1"/>
  <c r="I45" i="109" s="1"/>
  <c r="N39" i="109"/>
  <c r="I69" i="109"/>
  <c r="I70" i="109" s="1"/>
  <c r="I71" i="109" s="1"/>
  <c r="I72" i="109" s="1"/>
  <c r="I73" i="109" s="1"/>
  <c r="I74" i="109" s="1"/>
  <c r="N68" i="109"/>
  <c r="I98" i="109"/>
  <c r="I99" i="109" s="1"/>
  <c r="I100" i="109" s="1"/>
  <c r="I101" i="109" s="1"/>
  <c r="I102" i="109" s="1"/>
  <c r="I103" i="109" s="1"/>
  <c r="N97" i="109"/>
  <c r="M128" i="109"/>
  <c r="M126" i="109"/>
  <c r="H127" i="109"/>
  <c r="H191" i="109"/>
  <c r="M190" i="109"/>
  <c r="H728" i="109"/>
  <c r="M729" i="109"/>
  <c r="M727" i="109"/>
  <c r="H759" i="109"/>
  <c r="M760" i="109"/>
  <c r="M758" i="109"/>
  <c r="N767" i="109"/>
  <c r="I765" i="109"/>
  <c r="H1119" i="109"/>
  <c r="M1120" i="109"/>
  <c r="M1118" i="109"/>
  <c r="H11" i="109"/>
  <c r="M10" i="109"/>
  <c r="H40" i="109"/>
  <c r="M39" i="109"/>
  <c r="H69" i="109"/>
  <c r="M68" i="109"/>
  <c r="H98" i="109"/>
  <c r="M97" i="109"/>
  <c r="N219" i="109"/>
  <c r="I220" i="109"/>
  <c r="I221" i="109" s="1"/>
  <c r="I222" i="109" s="1"/>
  <c r="I223" i="109" s="1"/>
  <c r="I224" i="109" s="1"/>
  <c r="I225" i="109" s="1"/>
  <c r="P704" i="108"/>
  <c r="P1126" i="108"/>
  <c r="H1699" i="108"/>
  <c r="F2150" i="73" s="1"/>
  <c r="H1701" i="108"/>
  <c r="H1703" i="108"/>
  <c r="N126" i="109"/>
  <c r="N127" i="109" s="1"/>
  <c r="N128" i="109"/>
  <c r="N281" i="109"/>
  <c r="N279" i="109"/>
  <c r="N280" i="109" s="1"/>
  <c r="H280" i="109"/>
  <c r="M279" i="109"/>
  <c r="I280" i="109"/>
  <c r="I281" i="109" s="1"/>
  <c r="I282" i="109" s="1"/>
  <c r="I283" i="109" s="1"/>
  <c r="I284" i="109" s="1"/>
  <c r="I285" i="109" s="1"/>
  <c r="M281" i="109"/>
  <c r="L287" i="109"/>
  <c r="P287" i="109"/>
  <c r="M342" i="109"/>
  <c r="O342" i="109" s="1"/>
  <c r="H340" i="109"/>
  <c r="M339" i="109"/>
  <c r="I340" i="109"/>
  <c r="I341" i="109" s="1"/>
  <c r="I342" i="109" s="1"/>
  <c r="I343" i="109" s="1"/>
  <c r="I344" i="109" s="1"/>
  <c r="I345" i="109" s="1"/>
  <c r="M400" i="109"/>
  <c r="O400" i="109" s="1"/>
  <c r="H398" i="109"/>
  <c r="M397" i="109"/>
  <c r="I398" i="109"/>
  <c r="I399" i="109" s="1"/>
  <c r="I400" i="109" s="1"/>
  <c r="I401" i="109" s="1"/>
  <c r="I402" i="109" s="1"/>
  <c r="I403" i="109" s="1"/>
  <c r="M543" i="109"/>
  <c r="M541" i="109"/>
  <c r="N542" i="109"/>
  <c r="I542" i="109"/>
  <c r="I543" i="109" s="1"/>
  <c r="I544" i="109" s="1"/>
  <c r="I545" i="109" s="1"/>
  <c r="I546" i="109" s="1"/>
  <c r="I547" i="109" s="1"/>
  <c r="H542" i="109"/>
  <c r="M546" i="109"/>
  <c r="O546" i="109" s="1"/>
  <c r="M574" i="109"/>
  <c r="M572" i="109"/>
  <c r="N573" i="109"/>
  <c r="I573" i="109"/>
  <c r="I574" i="109" s="1"/>
  <c r="I575" i="109" s="1"/>
  <c r="I576" i="109" s="1"/>
  <c r="I577" i="109" s="1"/>
  <c r="I578" i="109" s="1"/>
  <c r="H573" i="109"/>
  <c r="M577" i="109"/>
  <c r="O577" i="109" s="1"/>
  <c r="M605" i="109"/>
  <c r="M603" i="109"/>
  <c r="N604" i="109"/>
  <c r="I604" i="109"/>
  <c r="I605" i="109" s="1"/>
  <c r="I606" i="109" s="1"/>
  <c r="I607" i="109" s="1"/>
  <c r="I608" i="109" s="1"/>
  <c r="I609" i="109" s="1"/>
  <c r="H604" i="109"/>
  <c r="M608" i="109"/>
  <c r="O608" i="109" s="1"/>
  <c r="M636" i="109"/>
  <c r="M634" i="109"/>
  <c r="N635" i="109"/>
  <c r="I635" i="109"/>
  <c r="I636" i="109" s="1"/>
  <c r="I637" i="109" s="1"/>
  <c r="I638" i="109" s="1"/>
  <c r="I639" i="109" s="1"/>
  <c r="I640" i="109" s="1"/>
  <c r="H635" i="109"/>
  <c r="M639" i="109"/>
  <c r="O639" i="109" s="1"/>
  <c r="M667" i="109"/>
  <c r="M665" i="109"/>
  <c r="N666" i="109"/>
  <c r="I666" i="109"/>
  <c r="I667" i="109" s="1"/>
  <c r="I668" i="109" s="1"/>
  <c r="I669" i="109" s="1"/>
  <c r="I670" i="109" s="1"/>
  <c r="I671" i="109" s="1"/>
  <c r="H666" i="109"/>
  <c r="M698" i="109"/>
  <c r="M696" i="109"/>
  <c r="N697" i="109"/>
  <c r="I697" i="109"/>
  <c r="I698" i="109" s="1"/>
  <c r="I699" i="109" s="1"/>
  <c r="I700" i="109" s="1"/>
  <c r="I701" i="109" s="1"/>
  <c r="I702" i="109" s="1"/>
  <c r="H697" i="109"/>
  <c r="M821" i="109"/>
  <c r="O821" i="109" s="1"/>
  <c r="H819" i="109"/>
  <c r="M818" i="109"/>
  <c r="I819" i="109"/>
  <c r="I820" i="109" s="1"/>
  <c r="I821" i="109" s="1"/>
  <c r="I822" i="109" s="1"/>
  <c r="I823" i="109" s="1"/>
  <c r="I824" i="109" s="1"/>
  <c r="M849" i="109"/>
  <c r="M847" i="109"/>
  <c r="N848" i="109"/>
  <c r="I848" i="109"/>
  <c r="I849" i="109" s="1"/>
  <c r="I850" i="109" s="1"/>
  <c r="I851" i="109" s="1"/>
  <c r="I852" i="109" s="1"/>
  <c r="I853" i="109" s="1"/>
  <c r="H848" i="109"/>
  <c r="M852" i="109"/>
  <c r="O852" i="109" s="1"/>
  <c r="M880" i="109"/>
  <c r="M878" i="109"/>
  <c r="N879" i="109"/>
  <c r="I879" i="109"/>
  <c r="I880" i="109" s="1"/>
  <c r="I881" i="109" s="1"/>
  <c r="I882" i="109" s="1"/>
  <c r="I883" i="109" s="1"/>
  <c r="I884" i="109" s="1"/>
  <c r="H879" i="109"/>
  <c r="M883" i="109"/>
  <c r="O883" i="109" s="1"/>
  <c r="N939" i="109"/>
  <c r="N938" i="109"/>
  <c r="N940" i="109" s="1"/>
  <c r="I939" i="109"/>
  <c r="I940" i="109" s="1"/>
  <c r="I941" i="109" s="1"/>
  <c r="I942" i="109" s="1"/>
  <c r="I943" i="109" s="1"/>
  <c r="I944" i="109" s="1"/>
  <c r="M1027" i="109"/>
  <c r="M1025" i="109"/>
  <c r="N1026" i="109"/>
  <c r="I1026" i="109"/>
  <c r="I1027" i="109" s="1"/>
  <c r="I1028" i="109" s="1"/>
  <c r="I1029" i="109" s="1"/>
  <c r="I1030" i="109" s="1"/>
  <c r="I1031" i="109" s="1"/>
  <c r="N1025" i="109"/>
  <c r="N1027" i="109" s="1"/>
  <c r="M1089" i="109"/>
  <c r="M1087" i="109"/>
  <c r="N1088" i="109"/>
  <c r="I1088" i="109"/>
  <c r="I1089" i="109" s="1"/>
  <c r="I1090" i="109" s="1"/>
  <c r="I1091" i="109" s="1"/>
  <c r="I1092" i="109" s="1"/>
  <c r="I1093" i="109" s="1"/>
  <c r="N1087" i="109"/>
  <c r="N1089" i="109" s="1"/>
  <c r="N1090" i="109" s="1"/>
  <c r="N1091" i="109" s="1"/>
  <c r="N1095" i="109" s="1"/>
  <c r="M1636" i="109"/>
  <c r="M1638" i="109"/>
  <c r="B1631" i="109"/>
  <c r="G1630" i="109"/>
  <c r="M1630" i="109"/>
  <c r="N1638" i="109"/>
  <c r="N1636" i="109"/>
  <c r="N1630" i="109"/>
  <c r="C1631" i="109"/>
  <c r="H1630" i="109"/>
  <c r="K1645" i="109"/>
  <c r="K1646" i="109"/>
  <c r="K1644" i="109"/>
  <c r="H1699" i="106"/>
  <c r="D2150" i="73" s="1"/>
  <c r="H1703" i="106"/>
  <c r="J1700" i="106"/>
  <c r="J1704" i="106"/>
  <c r="E2044" i="73"/>
  <c r="M512" i="108"/>
  <c r="M513" i="108" s="1"/>
  <c r="O513" i="108" s="1"/>
  <c r="H513" i="108"/>
  <c r="H514" i="108" s="1"/>
  <c r="L704" i="108"/>
  <c r="L1126" i="108"/>
  <c r="M1498" i="108"/>
  <c r="M1499" i="108" s="1"/>
  <c r="H1499" i="108"/>
  <c r="H1500" i="108" s="1"/>
  <c r="M1585" i="108"/>
  <c r="H1586" i="108"/>
  <c r="H1698" i="108"/>
  <c r="H1700" i="108"/>
  <c r="H1702" i="108"/>
  <c r="H1704" i="108"/>
  <c r="L134" i="109"/>
  <c r="N159" i="109"/>
  <c r="N157" i="109"/>
  <c r="N158" i="109" s="1"/>
  <c r="H158" i="109"/>
  <c r="M157" i="109"/>
  <c r="I158" i="109"/>
  <c r="I159" i="109" s="1"/>
  <c r="I160" i="109" s="1"/>
  <c r="I161" i="109" s="1"/>
  <c r="I162" i="109" s="1"/>
  <c r="I163" i="109" s="1"/>
  <c r="M159" i="109"/>
  <c r="L165" i="109"/>
  <c r="P165" i="109"/>
  <c r="I191" i="109"/>
  <c r="I192" i="109" s="1"/>
  <c r="I193" i="109" s="1"/>
  <c r="I194" i="109" s="1"/>
  <c r="I195" i="109" s="1"/>
  <c r="I196" i="109" s="1"/>
  <c r="N190" i="109"/>
  <c r="H220" i="109"/>
  <c r="M219" i="109"/>
  <c r="N250" i="109"/>
  <c r="N248" i="109"/>
  <c r="N249" i="109" s="1"/>
  <c r="H249" i="109"/>
  <c r="M248" i="109"/>
  <c r="I249" i="109"/>
  <c r="I250" i="109" s="1"/>
  <c r="I251" i="109" s="1"/>
  <c r="I252" i="109" s="1"/>
  <c r="I253" i="109" s="1"/>
  <c r="I254" i="109" s="1"/>
  <c r="M250" i="109"/>
  <c r="L256" i="109"/>
  <c r="P256" i="109"/>
  <c r="M313" i="109"/>
  <c r="O313" i="109" s="1"/>
  <c r="H311" i="109"/>
  <c r="M310" i="109"/>
  <c r="N339" i="109"/>
  <c r="N341" i="109" s="1"/>
  <c r="M371" i="109"/>
  <c r="O371" i="109" s="1"/>
  <c r="H369" i="109"/>
  <c r="M368" i="109"/>
  <c r="N397" i="109"/>
  <c r="N399" i="109" s="1"/>
  <c r="H426" i="109"/>
  <c r="M425" i="109"/>
  <c r="H455" i="109"/>
  <c r="M454" i="109"/>
  <c r="H484" i="109"/>
  <c r="M483" i="109"/>
  <c r="H513" i="109"/>
  <c r="M512" i="109"/>
  <c r="N541" i="109"/>
  <c r="N543" i="109" s="1"/>
  <c r="L549" i="109"/>
  <c r="P549" i="109"/>
  <c r="N572" i="109"/>
  <c r="N574" i="109" s="1"/>
  <c r="L580" i="109"/>
  <c r="P580" i="109"/>
  <c r="N603" i="109"/>
  <c r="N605" i="109" s="1"/>
  <c r="L611" i="109"/>
  <c r="P611" i="109"/>
  <c r="N634" i="109"/>
  <c r="N636" i="109" s="1"/>
  <c r="L642" i="109"/>
  <c r="P642" i="109"/>
  <c r="N665" i="109"/>
  <c r="N667" i="109" s="1"/>
  <c r="L673" i="109"/>
  <c r="P673" i="109"/>
  <c r="P704" i="109"/>
  <c r="L704" i="109"/>
  <c r="N696" i="109"/>
  <c r="N698" i="109" s="1"/>
  <c r="N736" i="109"/>
  <c r="I734" i="109"/>
  <c r="N761" i="109"/>
  <c r="M792" i="109"/>
  <c r="O792" i="109" s="1"/>
  <c r="H790" i="109"/>
  <c r="M789" i="109"/>
  <c r="N818" i="109"/>
  <c r="N820" i="109" s="1"/>
  <c r="N847" i="109"/>
  <c r="N849" i="109" s="1"/>
  <c r="L855" i="109"/>
  <c r="P855" i="109"/>
  <c r="N878" i="109"/>
  <c r="N880" i="109" s="1"/>
  <c r="L886" i="109"/>
  <c r="P886" i="109"/>
  <c r="M912" i="109"/>
  <c r="O912" i="109" s="1"/>
  <c r="H910" i="109"/>
  <c r="M909" i="109"/>
  <c r="M941" i="109"/>
  <c r="O941" i="109" s="1"/>
  <c r="H939" i="109"/>
  <c r="M938" i="109"/>
  <c r="H1026" i="109"/>
  <c r="M1030" i="109"/>
  <c r="O1030" i="109" s="1"/>
  <c r="M1058" i="109"/>
  <c r="M1056" i="109"/>
  <c r="N1057" i="109"/>
  <c r="I1057" i="109"/>
  <c r="I1058" i="109" s="1"/>
  <c r="I1059" i="109" s="1"/>
  <c r="I1060" i="109" s="1"/>
  <c r="I1061" i="109" s="1"/>
  <c r="I1062" i="109" s="1"/>
  <c r="N1056" i="109"/>
  <c r="N1058" i="109" s="1"/>
  <c r="H1088" i="109"/>
  <c r="N1127" i="109"/>
  <c r="I1125" i="109"/>
  <c r="H1151" i="109"/>
  <c r="M1150" i="109"/>
  <c r="H1180" i="109"/>
  <c r="M1179" i="109"/>
  <c r="N1179" i="109"/>
  <c r="N1180" i="109" s="1"/>
  <c r="H1209" i="109"/>
  <c r="M1208" i="109"/>
  <c r="H1238" i="109"/>
  <c r="M1237" i="109"/>
  <c r="N1237" i="109"/>
  <c r="N1238" i="109" s="1"/>
  <c r="H1267" i="109"/>
  <c r="M1266" i="109"/>
  <c r="H1296" i="109"/>
  <c r="M1295" i="109"/>
  <c r="N1295" i="109"/>
  <c r="N1296" i="109" s="1"/>
  <c r="H1325" i="109"/>
  <c r="M1324" i="109"/>
  <c r="H1354" i="109"/>
  <c r="M1353" i="109"/>
  <c r="N1353" i="109"/>
  <c r="N1354" i="109" s="1"/>
  <c r="H1382" i="109"/>
  <c r="M1381" i="109"/>
  <c r="H1411" i="109"/>
  <c r="M1410" i="109"/>
  <c r="H1440" i="109"/>
  <c r="M1439" i="109"/>
  <c r="H1469" i="109"/>
  <c r="M1468" i="109"/>
  <c r="I1528" i="109"/>
  <c r="I1529" i="109" s="1"/>
  <c r="I1530" i="109" s="1"/>
  <c r="I1531" i="109" s="1"/>
  <c r="I1532" i="109" s="1"/>
  <c r="I1533" i="109" s="1"/>
  <c r="M1557" i="109"/>
  <c r="H1558" i="109"/>
  <c r="L735" i="109"/>
  <c r="H968" i="109"/>
  <c r="M967" i="109"/>
  <c r="H997" i="109"/>
  <c r="M996" i="109"/>
  <c r="L1033" i="109"/>
  <c r="P1033" i="109"/>
  <c r="L1064" i="109"/>
  <c r="P1064" i="109"/>
  <c r="P1095" i="109"/>
  <c r="L1095" i="109"/>
  <c r="I1151" i="109"/>
  <c r="I1152" i="109" s="1"/>
  <c r="I1153" i="109" s="1"/>
  <c r="I1154" i="109" s="1"/>
  <c r="I1155" i="109" s="1"/>
  <c r="I1156" i="109" s="1"/>
  <c r="N1150" i="109"/>
  <c r="N1151" i="109" s="1"/>
  <c r="I1209" i="109"/>
  <c r="I1210" i="109" s="1"/>
  <c r="I1211" i="109" s="1"/>
  <c r="I1212" i="109" s="1"/>
  <c r="I1213" i="109" s="1"/>
  <c r="I1214" i="109" s="1"/>
  <c r="N1208" i="109"/>
  <c r="N1209" i="109" s="1"/>
  <c r="I1267" i="109"/>
  <c r="I1268" i="109" s="1"/>
  <c r="I1269" i="109" s="1"/>
  <c r="I1270" i="109" s="1"/>
  <c r="I1271" i="109" s="1"/>
  <c r="I1272" i="109" s="1"/>
  <c r="N1266" i="109"/>
  <c r="N1267" i="109" s="1"/>
  <c r="I1325" i="109"/>
  <c r="I1326" i="109" s="1"/>
  <c r="I1327" i="109" s="1"/>
  <c r="I1328" i="109" s="1"/>
  <c r="I1329" i="109" s="1"/>
  <c r="I1330" i="109" s="1"/>
  <c r="N1324" i="109"/>
  <c r="N1325" i="109" s="1"/>
  <c r="H1499" i="109"/>
  <c r="M1498" i="109"/>
  <c r="H1528" i="109"/>
  <c r="M1527" i="109"/>
  <c r="N1675" i="109"/>
  <c r="O1675" i="109" s="1"/>
  <c r="N1680" i="109"/>
  <c r="H1675" i="109"/>
  <c r="C1676" i="109"/>
  <c r="I1411" i="109"/>
  <c r="I1412" i="109" s="1"/>
  <c r="I1413" i="109" s="1"/>
  <c r="I1414" i="109" s="1"/>
  <c r="I1415" i="109" s="1"/>
  <c r="I1416" i="109" s="1"/>
  <c r="N1410" i="109"/>
  <c r="N1411" i="109" s="1"/>
  <c r="I1469" i="109"/>
  <c r="I1470" i="109" s="1"/>
  <c r="I1471" i="109" s="1"/>
  <c r="I1472" i="109" s="1"/>
  <c r="I1473" i="109" s="1"/>
  <c r="I1474" i="109" s="1"/>
  <c r="N1468" i="109"/>
  <c r="N1469" i="109" s="1"/>
  <c r="H1586" i="109"/>
  <c r="M1585" i="109"/>
  <c r="H1704" i="109"/>
  <c r="H1703" i="109"/>
  <c r="H1702" i="109"/>
  <c r="H1701" i="109"/>
  <c r="H1700" i="109"/>
  <c r="H1699" i="109"/>
  <c r="G2150" i="73" s="1"/>
  <c r="H1698" i="109"/>
  <c r="M1738" i="109"/>
  <c r="B1731" i="109"/>
  <c r="G1730" i="109"/>
  <c r="M1730" i="109"/>
  <c r="N1736" i="109"/>
  <c r="N1730" i="109"/>
  <c r="C1731" i="109"/>
  <c r="H1730" i="109"/>
  <c r="M1736" i="109"/>
  <c r="N1738" i="109"/>
  <c r="N1498" i="109"/>
  <c r="N1499" i="109" s="1"/>
  <c r="N1500" i="109" s="1"/>
  <c r="N1556" i="109"/>
  <c r="N1557" i="109" s="1"/>
  <c r="N1558" i="109" s="1"/>
  <c r="M1680" i="109"/>
  <c r="B1676" i="109"/>
  <c r="G1675" i="109"/>
  <c r="K1746" i="109"/>
  <c r="K1744" i="109"/>
  <c r="N1775" i="109"/>
  <c r="O1775" i="109" s="1"/>
  <c r="N1780" i="109"/>
  <c r="H1775" i="109"/>
  <c r="C1776" i="109"/>
  <c r="M1780" i="109"/>
  <c r="B1776" i="109"/>
  <c r="G1775" i="109"/>
  <c r="H1557" i="107"/>
  <c r="M1556" i="107"/>
  <c r="M1557" i="107" s="1"/>
  <c r="I11" i="108"/>
  <c r="I12" i="108" s="1"/>
  <c r="I13" i="108" s="1"/>
  <c r="I14" i="108" s="1"/>
  <c r="I15" i="108" s="1"/>
  <c r="I16" i="108" s="1"/>
  <c r="N10" i="108"/>
  <c r="I40" i="108"/>
  <c r="I41" i="108" s="1"/>
  <c r="I42" i="108" s="1"/>
  <c r="I43" i="108" s="1"/>
  <c r="I44" i="108" s="1"/>
  <c r="I45" i="108" s="1"/>
  <c r="N39" i="108"/>
  <c r="I69" i="108"/>
  <c r="I70" i="108" s="1"/>
  <c r="I71" i="108" s="1"/>
  <c r="I72" i="108" s="1"/>
  <c r="I73" i="108" s="1"/>
  <c r="I74" i="108" s="1"/>
  <c r="N68" i="108"/>
  <c r="I98" i="108"/>
  <c r="I99" i="108" s="1"/>
  <c r="I100" i="108" s="1"/>
  <c r="I101" i="108" s="1"/>
  <c r="I102" i="108" s="1"/>
  <c r="I103" i="108" s="1"/>
  <c r="N97" i="108"/>
  <c r="M128" i="108"/>
  <c r="M126" i="108"/>
  <c r="H127" i="108"/>
  <c r="I191" i="108"/>
  <c r="I192" i="108" s="1"/>
  <c r="I193" i="108" s="1"/>
  <c r="I194" i="108" s="1"/>
  <c r="I195" i="108" s="1"/>
  <c r="I196" i="108" s="1"/>
  <c r="N190" i="108"/>
  <c r="I220" i="108"/>
  <c r="I221" i="108" s="1"/>
  <c r="I222" i="108" s="1"/>
  <c r="I223" i="108" s="1"/>
  <c r="I224" i="108" s="1"/>
  <c r="I225" i="108" s="1"/>
  <c r="N219" i="108"/>
  <c r="M250" i="108"/>
  <c r="M248" i="108"/>
  <c r="H249" i="108"/>
  <c r="M546" i="108"/>
  <c r="O546" i="108" s="1"/>
  <c r="H542" i="108"/>
  <c r="M543" i="108"/>
  <c r="M541" i="108"/>
  <c r="M608" i="108"/>
  <c r="O608" i="108" s="1"/>
  <c r="H604" i="108"/>
  <c r="M605" i="108"/>
  <c r="M603" i="108"/>
  <c r="H666" i="108"/>
  <c r="M667" i="108"/>
  <c r="M665" i="108"/>
  <c r="H697" i="108"/>
  <c r="M698" i="108"/>
  <c r="M696" i="108"/>
  <c r="H11" i="108"/>
  <c r="M10" i="108"/>
  <c r="H40" i="108"/>
  <c r="M39" i="108"/>
  <c r="H69" i="108"/>
  <c r="M68" i="108"/>
  <c r="H98" i="108"/>
  <c r="M97" i="108"/>
  <c r="M159" i="108"/>
  <c r="M157" i="108"/>
  <c r="H158" i="108"/>
  <c r="H191" i="108"/>
  <c r="M190" i="108"/>
  <c r="H220" i="108"/>
  <c r="M219" i="108"/>
  <c r="M281" i="108"/>
  <c r="M279" i="108"/>
  <c r="H280" i="108"/>
  <c r="M577" i="108"/>
  <c r="O577" i="108" s="1"/>
  <c r="H573" i="108"/>
  <c r="M574" i="108"/>
  <c r="M572" i="108"/>
  <c r="M639" i="108"/>
  <c r="O639" i="108" s="1"/>
  <c r="H635" i="108"/>
  <c r="M636" i="108"/>
  <c r="M634" i="108"/>
  <c r="N730" i="108"/>
  <c r="N731" i="108"/>
  <c r="N735" i="108" s="1"/>
  <c r="N761" i="108"/>
  <c r="N762" i="108"/>
  <c r="N766" i="108" s="1"/>
  <c r="N126" i="108"/>
  <c r="N127" i="108" s="1"/>
  <c r="N128" i="108"/>
  <c r="N157" i="108"/>
  <c r="N158" i="108" s="1"/>
  <c r="N159" i="108"/>
  <c r="N248" i="108"/>
  <c r="N249" i="108" s="1"/>
  <c r="N250" i="108"/>
  <c r="N279" i="108"/>
  <c r="N280" i="108" s="1"/>
  <c r="N281" i="108"/>
  <c r="M310" i="108"/>
  <c r="H311" i="108"/>
  <c r="M313" i="108"/>
  <c r="O313" i="108" s="1"/>
  <c r="M339" i="108"/>
  <c r="H340" i="108"/>
  <c r="M342" i="108"/>
  <c r="O342" i="108" s="1"/>
  <c r="M368" i="108"/>
  <c r="H369" i="108"/>
  <c r="M371" i="108"/>
  <c r="O371" i="108" s="1"/>
  <c r="M397" i="108"/>
  <c r="H398" i="108"/>
  <c r="M400" i="108"/>
  <c r="O400" i="108" s="1"/>
  <c r="M425" i="108"/>
  <c r="H426" i="108"/>
  <c r="M454" i="108"/>
  <c r="H455" i="108"/>
  <c r="M483" i="108"/>
  <c r="H484" i="108"/>
  <c r="P735" i="108"/>
  <c r="P766" i="108"/>
  <c r="L766" i="108"/>
  <c r="M850" i="108"/>
  <c r="O849" i="108"/>
  <c r="M851" i="108"/>
  <c r="M881" i="108"/>
  <c r="O880" i="108"/>
  <c r="M882" i="108"/>
  <c r="H997" i="108"/>
  <c r="M996" i="108"/>
  <c r="M1028" i="108"/>
  <c r="O1028" i="108" s="1"/>
  <c r="O1027" i="108"/>
  <c r="M1029" i="108"/>
  <c r="M1059" i="108"/>
  <c r="O1058" i="108"/>
  <c r="M1060" i="108"/>
  <c r="M1090" i="108"/>
  <c r="O1089" i="108"/>
  <c r="H1119" i="108"/>
  <c r="M1120" i="108"/>
  <c r="M1118" i="108"/>
  <c r="I1180" i="108"/>
  <c r="I1181" i="108" s="1"/>
  <c r="I1182" i="108" s="1"/>
  <c r="I1183" i="108" s="1"/>
  <c r="I1184" i="108" s="1"/>
  <c r="I1185" i="108" s="1"/>
  <c r="N1179" i="108"/>
  <c r="N1180" i="108" s="1"/>
  <c r="L766" i="107"/>
  <c r="P766" i="107"/>
  <c r="H1057" i="107"/>
  <c r="H1058" i="107" s="1"/>
  <c r="L1126" i="107"/>
  <c r="N1381" i="107"/>
  <c r="N1382" i="107" s="1"/>
  <c r="N1439" i="107"/>
  <c r="N1440" i="107" s="1"/>
  <c r="L134" i="108"/>
  <c r="L165" i="108"/>
  <c r="L256" i="108"/>
  <c r="L287" i="108"/>
  <c r="N310" i="108"/>
  <c r="N312" i="108" s="1"/>
  <c r="I311" i="108"/>
  <c r="I312" i="108" s="1"/>
  <c r="I313" i="108" s="1"/>
  <c r="I314" i="108" s="1"/>
  <c r="I315" i="108" s="1"/>
  <c r="I316" i="108" s="1"/>
  <c r="N339" i="108"/>
  <c r="N341" i="108" s="1"/>
  <c r="I340" i="108"/>
  <c r="I341" i="108" s="1"/>
  <c r="I342" i="108" s="1"/>
  <c r="I343" i="108" s="1"/>
  <c r="I344" i="108" s="1"/>
  <c r="I345" i="108" s="1"/>
  <c r="N368" i="108"/>
  <c r="N370" i="108" s="1"/>
  <c r="I369" i="108"/>
  <c r="I370" i="108" s="1"/>
  <c r="I371" i="108" s="1"/>
  <c r="I372" i="108" s="1"/>
  <c r="I373" i="108" s="1"/>
  <c r="I374" i="108" s="1"/>
  <c r="N397" i="108"/>
  <c r="N399" i="108" s="1"/>
  <c r="I398" i="108"/>
  <c r="I399" i="108" s="1"/>
  <c r="I400" i="108" s="1"/>
  <c r="I401" i="108" s="1"/>
  <c r="I402" i="108" s="1"/>
  <c r="I403" i="108" s="1"/>
  <c r="N425" i="108"/>
  <c r="N427" i="108" s="1"/>
  <c r="I426" i="108"/>
  <c r="I427" i="108" s="1"/>
  <c r="I428" i="108" s="1"/>
  <c r="I429" i="108" s="1"/>
  <c r="I430" i="108" s="1"/>
  <c r="I431" i="108" s="1"/>
  <c r="N454" i="108"/>
  <c r="N456" i="108" s="1"/>
  <c r="I455" i="108"/>
  <c r="I456" i="108" s="1"/>
  <c r="I457" i="108" s="1"/>
  <c r="I458" i="108" s="1"/>
  <c r="I459" i="108" s="1"/>
  <c r="I460" i="108" s="1"/>
  <c r="N484" i="108"/>
  <c r="I484" i="108"/>
  <c r="I485" i="108" s="1"/>
  <c r="I486" i="108" s="1"/>
  <c r="I487" i="108" s="1"/>
  <c r="I488" i="108" s="1"/>
  <c r="I489" i="108" s="1"/>
  <c r="N483" i="108"/>
  <c r="N485" i="108" s="1"/>
  <c r="N550" i="108"/>
  <c r="I548" i="108"/>
  <c r="N581" i="108"/>
  <c r="I579" i="108"/>
  <c r="N612" i="108"/>
  <c r="I610" i="108"/>
  <c r="N643" i="108"/>
  <c r="I641" i="108"/>
  <c r="N674" i="108"/>
  <c r="I672" i="108"/>
  <c r="N705" i="108"/>
  <c r="I703" i="108"/>
  <c r="L735" i="108"/>
  <c r="M792" i="108"/>
  <c r="O792" i="108" s="1"/>
  <c r="H790" i="108"/>
  <c r="M789" i="108"/>
  <c r="M821" i="108"/>
  <c r="O821" i="108" s="1"/>
  <c r="H819" i="108"/>
  <c r="M818" i="108"/>
  <c r="M852" i="108"/>
  <c r="O852" i="108" s="1"/>
  <c r="H848" i="108"/>
  <c r="N851" i="108"/>
  <c r="N855" i="108" s="1"/>
  <c r="N850" i="108"/>
  <c r="M847" i="108"/>
  <c r="M883" i="108"/>
  <c r="O883" i="108" s="1"/>
  <c r="H879" i="108"/>
  <c r="N882" i="108"/>
  <c r="N886" i="108" s="1"/>
  <c r="N881" i="108"/>
  <c r="M878" i="108"/>
  <c r="M912" i="108"/>
  <c r="O912" i="108" s="1"/>
  <c r="H910" i="108"/>
  <c r="M909" i="108"/>
  <c r="M941" i="108"/>
  <c r="O941" i="108" s="1"/>
  <c r="H939" i="108"/>
  <c r="M938" i="108"/>
  <c r="H968" i="108"/>
  <c r="M967" i="108"/>
  <c r="M1030" i="108"/>
  <c r="O1030" i="108" s="1"/>
  <c r="H1026" i="108"/>
  <c r="N1029" i="108"/>
  <c r="N1033" i="108" s="1"/>
  <c r="N1028" i="108"/>
  <c r="M1025" i="108"/>
  <c r="M1061" i="108"/>
  <c r="O1061" i="108" s="1"/>
  <c r="H1057" i="108"/>
  <c r="N1060" i="108"/>
  <c r="N1064" i="108" s="1"/>
  <c r="N1059" i="108"/>
  <c r="M1056" i="108"/>
  <c r="H1088" i="108"/>
  <c r="N1096" i="108"/>
  <c r="I1094" i="108"/>
  <c r="M1087" i="108"/>
  <c r="N512" i="108"/>
  <c r="N514" i="108" s="1"/>
  <c r="I513" i="108"/>
  <c r="I514" i="108" s="1"/>
  <c r="I515" i="108" s="1"/>
  <c r="I516" i="108" s="1"/>
  <c r="I517" i="108" s="1"/>
  <c r="I518" i="108" s="1"/>
  <c r="L549" i="108"/>
  <c r="L580" i="108"/>
  <c r="L611" i="108"/>
  <c r="L642" i="108"/>
  <c r="L673" i="108"/>
  <c r="M729" i="108"/>
  <c r="M727" i="108"/>
  <c r="N728" i="108"/>
  <c r="I728" i="108"/>
  <c r="I729" i="108" s="1"/>
  <c r="I730" i="108" s="1"/>
  <c r="I731" i="108" s="1"/>
  <c r="I732" i="108" s="1"/>
  <c r="I733" i="108" s="1"/>
  <c r="H728" i="108"/>
  <c r="M760" i="108"/>
  <c r="M758" i="108"/>
  <c r="N759" i="108"/>
  <c r="I759" i="108"/>
  <c r="I760" i="108" s="1"/>
  <c r="I761" i="108" s="1"/>
  <c r="I762" i="108" s="1"/>
  <c r="I763" i="108" s="1"/>
  <c r="I764" i="108" s="1"/>
  <c r="H759" i="108"/>
  <c r="N1127" i="108"/>
  <c r="I1125" i="108"/>
  <c r="H1151" i="108"/>
  <c r="M1150" i="108"/>
  <c r="H1180" i="108"/>
  <c r="M1179" i="108"/>
  <c r="H1209" i="108"/>
  <c r="M1208" i="108"/>
  <c r="M1237" i="108"/>
  <c r="H1238" i="108"/>
  <c r="N1266" i="108"/>
  <c r="N1267" i="108" s="1"/>
  <c r="I1267" i="108"/>
  <c r="I1268" i="108" s="1"/>
  <c r="I1269" i="108" s="1"/>
  <c r="I1270" i="108" s="1"/>
  <c r="I1271" i="108" s="1"/>
  <c r="I1272" i="108" s="1"/>
  <c r="M1295" i="108"/>
  <c r="H1296" i="108"/>
  <c r="N1324" i="108"/>
  <c r="N1325" i="108" s="1"/>
  <c r="I1325" i="108"/>
  <c r="I1326" i="108" s="1"/>
  <c r="I1327" i="108" s="1"/>
  <c r="I1328" i="108" s="1"/>
  <c r="I1329" i="108" s="1"/>
  <c r="I1330" i="108" s="1"/>
  <c r="M1353" i="108"/>
  <c r="H1354" i="108"/>
  <c r="N1381" i="108"/>
  <c r="N1382" i="108" s="1"/>
  <c r="I1382" i="108"/>
  <c r="I1383" i="108" s="1"/>
  <c r="I1384" i="108" s="1"/>
  <c r="I1385" i="108" s="1"/>
  <c r="I1386" i="108" s="1"/>
  <c r="I1387" i="108" s="1"/>
  <c r="M1410" i="108"/>
  <c r="H1411" i="108"/>
  <c r="N1439" i="108"/>
  <c r="N1440" i="108" s="1"/>
  <c r="I1440" i="108"/>
  <c r="I1441" i="108" s="1"/>
  <c r="I1442" i="108" s="1"/>
  <c r="I1443" i="108" s="1"/>
  <c r="I1444" i="108" s="1"/>
  <c r="I1445" i="108" s="1"/>
  <c r="M1468" i="108"/>
  <c r="H1469" i="108"/>
  <c r="N789" i="108"/>
  <c r="N791" i="108" s="1"/>
  <c r="I790" i="108"/>
  <c r="I791" i="108" s="1"/>
  <c r="I792" i="108" s="1"/>
  <c r="I793" i="108" s="1"/>
  <c r="I794" i="108" s="1"/>
  <c r="I795" i="108" s="1"/>
  <c r="N818" i="108"/>
  <c r="N820" i="108" s="1"/>
  <c r="I819" i="108"/>
  <c r="I820" i="108" s="1"/>
  <c r="I821" i="108" s="1"/>
  <c r="I822" i="108" s="1"/>
  <c r="I823" i="108" s="1"/>
  <c r="I824" i="108" s="1"/>
  <c r="L855" i="108"/>
  <c r="L886" i="108"/>
  <c r="N909" i="108"/>
  <c r="N911" i="108" s="1"/>
  <c r="I910" i="108"/>
  <c r="I911" i="108" s="1"/>
  <c r="I912" i="108" s="1"/>
  <c r="I913" i="108" s="1"/>
  <c r="I914" i="108" s="1"/>
  <c r="I915" i="108" s="1"/>
  <c r="N938" i="108"/>
  <c r="N940" i="108" s="1"/>
  <c r="I939" i="108"/>
  <c r="I940" i="108" s="1"/>
  <c r="I941" i="108" s="1"/>
  <c r="I942" i="108" s="1"/>
  <c r="I943" i="108" s="1"/>
  <c r="I944" i="108" s="1"/>
  <c r="N967" i="108"/>
  <c r="N969" i="108" s="1"/>
  <c r="I968" i="108"/>
  <c r="I969" i="108" s="1"/>
  <c r="I970" i="108" s="1"/>
  <c r="I971" i="108" s="1"/>
  <c r="I972" i="108" s="1"/>
  <c r="I973" i="108" s="1"/>
  <c r="N996" i="108"/>
  <c r="N998" i="108" s="1"/>
  <c r="I997" i="108"/>
  <c r="I998" i="108" s="1"/>
  <c r="I999" i="108" s="1"/>
  <c r="I1000" i="108" s="1"/>
  <c r="I1001" i="108" s="1"/>
  <c r="I1002" i="108" s="1"/>
  <c r="L1033" i="108"/>
  <c r="L1064" i="108"/>
  <c r="P1095" i="108"/>
  <c r="L1095" i="108"/>
  <c r="I1151" i="108"/>
  <c r="I1152" i="108" s="1"/>
  <c r="I1153" i="108" s="1"/>
  <c r="I1154" i="108" s="1"/>
  <c r="I1155" i="108" s="1"/>
  <c r="I1156" i="108" s="1"/>
  <c r="N1150" i="108"/>
  <c r="N1151" i="108" s="1"/>
  <c r="I1209" i="108"/>
  <c r="I1210" i="108" s="1"/>
  <c r="I1211" i="108" s="1"/>
  <c r="I1212" i="108" s="1"/>
  <c r="I1213" i="108" s="1"/>
  <c r="I1214" i="108" s="1"/>
  <c r="N1208" i="108"/>
  <c r="N1209" i="108" s="1"/>
  <c r="I1238" i="108"/>
  <c r="I1239" i="108" s="1"/>
  <c r="I1240" i="108" s="1"/>
  <c r="I1241" i="108" s="1"/>
  <c r="I1242" i="108" s="1"/>
  <c r="I1243" i="108" s="1"/>
  <c r="N1237" i="108"/>
  <c r="N1238" i="108" s="1"/>
  <c r="I1296" i="108"/>
  <c r="I1297" i="108" s="1"/>
  <c r="I1298" i="108" s="1"/>
  <c r="I1299" i="108" s="1"/>
  <c r="I1300" i="108" s="1"/>
  <c r="I1301" i="108" s="1"/>
  <c r="N1295" i="108"/>
  <c r="N1296" i="108" s="1"/>
  <c r="I1354" i="108"/>
  <c r="I1355" i="108" s="1"/>
  <c r="I1356" i="108" s="1"/>
  <c r="I1357" i="108" s="1"/>
  <c r="I1358" i="108" s="1"/>
  <c r="I1359" i="108" s="1"/>
  <c r="N1353" i="108"/>
  <c r="N1354" i="108" s="1"/>
  <c r="I1411" i="108"/>
  <c r="I1412" i="108" s="1"/>
  <c r="I1413" i="108" s="1"/>
  <c r="I1414" i="108" s="1"/>
  <c r="I1415" i="108" s="1"/>
  <c r="I1416" i="108" s="1"/>
  <c r="N1410" i="108"/>
  <c r="N1411" i="108" s="1"/>
  <c r="I1469" i="108"/>
  <c r="I1470" i="108" s="1"/>
  <c r="I1471" i="108" s="1"/>
  <c r="I1472" i="108" s="1"/>
  <c r="I1473" i="108" s="1"/>
  <c r="I1474" i="108" s="1"/>
  <c r="N1468" i="108"/>
  <c r="N1469" i="108" s="1"/>
  <c r="M1675" i="108"/>
  <c r="M1680" i="108"/>
  <c r="B1676" i="108"/>
  <c r="G1675" i="108"/>
  <c r="H1267" i="108"/>
  <c r="M1266" i="108"/>
  <c r="H1325" i="108"/>
  <c r="M1324" i="108"/>
  <c r="H1382" i="108"/>
  <c r="M1381" i="108"/>
  <c r="H1440" i="108"/>
  <c r="M1439" i="108"/>
  <c r="H1557" i="108"/>
  <c r="M1556" i="108"/>
  <c r="M1586" i="108"/>
  <c r="N1636" i="108"/>
  <c r="C1631" i="108"/>
  <c r="H1630" i="108"/>
  <c r="N1630" i="108"/>
  <c r="N1638" i="108"/>
  <c r="K1646" i="108"/>
  <c r="K1644" i="108"/>
  <c r="K1645" i="108"/>
  <c r="N1736" i="108"/>
  <c r="N1738" i="108"/>
  <c r="C1731" i="108"/>
  <c r="H1730" i="108"/>
  <c r="N1730" i="108"/>
  <c r="K1746" i="108"/>
  <c r="K1744" i="108"/>
  <c r="K1745" i="108"/>
  <c r="N1498" i="108"/>
  <c r="N1499" i="108" s="1"/>
  <c r="N1500" i="108" s="1"/>
  <c r="H1528" i="108"/>
  <c r="M1527" i="108"/>
  <c r="M1638" i="108"/>
  <c r="M1630" i="108"/>
  <c r="B1631" i="108"/>
  <c r="G1630" i="108"/>
  <c r="I1630" i="108" s="1"/>
  <c r="M1636" i="108"/>
  <c r="N1680" i="108"/>
  <c r="C1676" i="108"/>
  <c r="H1675" i="108"/>
  <c r="N1675" i="108"/>
  <c r="N1556" i="108"/>
  <c r="N1557" i="108" s="1"/>
  <c r="N1558" i="108" s="1"/>
  <c r="M1738" i="108"/>
  <c r="O1738" i="108" s="1"/>
  <c r="M1736" i="108"/>
  <c r="O1736" i="108" s="1"/>
  <c r="M1730" i="108"/>
  <c r="B1731" i="108"/>
  <c r="G1730" i="108"/>
  <c r="M1780" i="108"/>
  <c r="B1776" i="108"/>
  <c r="G1775" i="108"/>
  <c r="M1775" i="108"/>
  <c r="N1775" i="108"/>
  <c r="C1776" i="108"/>
  <c r="H1775" i="108"/>
  <c r="N1780" i="108"/>
  <c r="N1585" i="108"/>
  <c r="N1586" i="108" s="1"/>
  <c r="N1587" i="108" s="1"/>
  <c r="F2044" i="73"/>
  <c r="I11" i="107"/>
  <c r="I12" i="107" s="1"/>
  <c r="I13" i="107" s="1"/>
  <c r="I14" i="107" s="1"/>
  <c r="I15" i="107" s="1"/>
  <c r="I16" i="107" s="1"/>
  <c r="N10" i="107"/>
  <c r="I40" i="107"/>
  <c r="I41" i="107" s="1"/>
  <c r="I42" i="107" s="1"/>
  <c r="I43" i="107" s="1"/>
  <c r="I44" i="107" s="1"/>
  <c r="I45" i="107" s="1"/>
  <c r="N39" i="107"/>
  <c r="I69" i="107"/>
  <c r="I70" i="107" s="1"/>
  <c r="I71" i="107" s="1"/>
  <c r="I72" i="107" s="1"/>
  <c r="I73" i="107" s="1"/>
  <c r="I74" i="107" s="1"/>
  <c r="N68" i="107"/>
  <c r="I98" i="107"/>
  <c r="I99" i="107" s="1"/>
  <c r="I100" i="107" s="1"/>
  <c r="I101" i="107" s="1"/>
  <c r="I102" i="107" s="1"/>
  <c r="I103" i="107" s="1"/>
  <c r="N97" i="107"/>
  <c r="M128" i="107"/>
  <c r="M126" i="107"/>
  <c r="H127" i="107"/>
  <c r="H191" i="107"/>
  <c r="M190" i="107"/>
  <c r="H728" i="107"/>
  <c r="M729" i="107"/>
  <c r="M727" i="107"/>
  <c r="H759" i="107"/>
  <c r="M760" i="107"/>
  <c r="M758" i="107"/>
  <c r="N767" i="107"/>
  <c r="I765" i="107"/>
  <c r="H1119" i="107"/>
  <c r="M1120" i="107"/>
  <c r="M1118" i="107"/>
  <c r="H11" i="107"/>
  <c r="M10" i="107"/>
  <c r="H40" i="107"/>
  <c r="M39" i="107"/>
  <c r="H69" i="107"/>
  <c r="M68" i="107"/>
  <c r="H98" i="107"/>
  <c r="M97" i="107"/>
  <c r="N219" i="107"/>
  <c r="I220" i="107"/>
  <c r="I221" i="107" s="1"/>
  <c r="I222" i="107" s="1"/>
  <c r="I223" i="107" s="1"/>
  <c r="I224" i="107" s="1"/>
  <c r="I225" i="107" s="1"/>
  <c r="N126" i="107"/>
  <c r="N127" i="107" s="1"/>
  <c r="N128" i="107"/>
  <c r="N281" i="107"/>
  <c r="N279" i="107"/>
  <c r="N280" i="107" s="1"/>
  <c r="H280" i="107"/>
  <c r="M279" i="107"/>
  <c r="I280" i="107"/>
  <c r="I281" i="107" s="1"/>
  <c r="I282" i="107" s="1"/>
  <c r="I283" i="107" s="1"/>
  <c r="I284" i="107" s="1"/>
  <c r="I285" i="107" s="1"/>
  <c r="M281" i="107"/>
  <c r="L287" i="107"/>
  <c r="P287" i="107"/>
  <c r="M342" i="107"/>
  <c r="O342" i="107" s="1"/>
  <c r="H340" i="107"/>
  <c r="M339" i="107"/>
  <c r="I340" i="107"/>
  <c r="I341" i="107" s="1"/>
  <c r="I342" i="107" s="1"/>
  <c r="I343" i="107" s="1"/>
  <c r="I344" i="107" s="1"/>
  <c r="I345" i="107" s="1"/>
  <c r="M400" i="107"/>
  <c r="O400" i="107" s="1"/>
  <c r="H398" i="107"/>
  <c r="M397" i="107"/>
  <c r="I398" i="107"/>
  <c r="I399" i="107" s="1"/>
  <c r="I400" i="107" s="1"/>
  <c r="I401" i="107" s="1"/>
  <c r="I402" i="107" s="1"/>
  <c r="I403" i="107" s="1"/>
  <c r="M543" i="107"/>
  <c r="M541" i="107"/>
  <c r="N542" i="107"/>
  <c r="I542" i="107"/>
  <c r="I543" i="107" s="1"/>
  <c r="I544" i="107" s="1"/>
  <c r="I545" i="107" s="1"/>
  <c r="I546" i="107" s="1"/>
  <c r="I547" i="107" s="1"/>
  <c r="H542" i="107"/>
  <c r="M546" i="107"/>
  <c r="O546" i="107" s="1"/>
  <c r="M574" i="107"/>
  <c r="M572" i="107"/>
  <c r="N573" i="107"/>
  <c r="I573" i="107"/>
  <c r="I574" i="107" s="1"/>
  <c r="I575" i="107" s="1"/>
  <c r="I576" i="107" s="1"/>
  <c r="I577" i="107" s="1"/>
  <c r="I578" i="107" s="1"/>
  <c r="H573" i="107"/>
  <c r="M577" i="107"/>
  <c r="O577" i="107" s="1"/>
  <c r="M605" i="107"/>
  <c r="M603" i="107"/>
  <c r="N604" i="107"/>
  <c r="I604" i="107"/>
  <c r="I605" i="107" s="1"/>
  <c r="I606" i="107" s="1"/>
  <c r="I607" i="107" s="1"/>
  <c r="I608" i="107" s="1"/>
  <c r="I609" i="107" s="1"/>
  <c r="H604" i="107"/>
  <c r="M608" i="107"/>
  <c r="O608" i="107" s="1"/>
  <c r="M636" i="107"/>
  <c r="M634" i="107"/>
  <c r="N635" i="107"/>
  <c r="I635" i="107"/>
  <c r="I636" i="107" s="1"/>
  <c r="I637" i="107" s="1"/>
  <c r="I638" i="107" s="1"/>
  <c r="I639" i="107" s="1"/>
  <c r="I640" i="107" s="1"/>
  <c r="H635" i="107"/>
  <c r="M639" i="107"/>
  <c r="O639" i="107" s="1"/>
  <c r="M667" i="107"/>
  <c r="M665" i="107"/>
  <c r="N666" i="107"/>
  <c r="I666" i="107"/>
  <c r="I667" i="107" s="1"/>
  <c r="I668" i="107" s="1"/>
  <c r="I669" i="107" s="1"/>
  <c r="I670" i="107" s="1"/>
  <c r="I671" i="107" s="1"/>
  <c r="H666" i="107"/>
  <c r="M698" i="107"/>
  <c r="M696" i="107"/>
  <c r="N697" i="107"/>
  <c r="I697" i="107"/>
  <c r="I698" i="107" s="1"/>
  <c r="I699" i="107" s="1"/>
  <c r="I700" i="107" s="1"/>
  <c r="I701" i="107" s="1"/>
  <c r="I702" i="107" s="1"/>
  <c r="H697" i="107"/>
  <c r="M821" i="107"/>
  <c r="O821" i="107" s="1"/>
  <c r="H819" i="107"/>
  <c r="M818" i="107"/>
  <c r="I819" i="107"/>
  <c r="I820" i="107" s="1"/>
  <c r="I821" i="107" s="1"/>
  <c r="I822" i="107" s="1"/>
  <c r="I823" i="107" s="1"/>
  <c r="I824" i="107" s="1"/>
  <c r="M849" i="107"/>
  <c r="M847" i="107"/>
  <c r="N848" i="107"/>
  <c r="I848" i="107"/>
  <c r="I849" i="107" s="1"/>
  <c r="I850" i="107" s="1"/>
  <c r="I851" i="107" s="1"/>
  <c r="I852" i="107" s="1"/>
  <c r="I853" i="107" s="1"/>
  <c r="H848" i="107"/>
  <c r="M852" i="107"/>
  <c r="O852" i="107" s="1"/>
  <c r="M880" i="107"/>
  <c r="M878" i="107"/>
  <c r="N879" i="107"/>
  <c r="I879" i="107"/>
  <c r="I880" i="107" s="1"/>
  <c r="I881" i="107" s="1"/>
  <c r="I882" i="107" s="1"/>
  <c r="I883" i="107" s="1"/>
  <c r="I884" i="107" s="1"/>
  <c r="H879" i="107"/>
  <c r="M883" i="107"/>
  <c r="O883" i="107" s="1"/>
  <c r="N939" i="107"/>
  <c r="N938" i="107"/>
  <c r="N940" i="107" s="1"/>
  <c r="I939" i="107"/>
  <c r="I940" i="107" s="1"/>
  <c r="I941" i="107" s="1"/>
  <c r="I942" i="107" s="1"/>
  <c r="I943" i="107" s="1"/>
  <c r="I944" i="107" s="1"/>
  <c r="M1027" i="107"/>
  <c r="M1025" i="107"/>
  <c r="N1026" i="107"/>
  <c r="I1026" i="107"/>
  <c r="I1027" i="107" s="1"/>
  <c r="I1028" i="107" s="1"/>
  <c r="I1029" i="107" s="1"/>
  <c r="I1030" i="107" s="1"/>
  <c r="I1031" i="107" s="1"/>
  <c r="N1025" i="107"/>
  <c r="N1027" i="107" s="1"/>
  <c r="M1089" i="107"/>
  <c r="M1087" i="107"/>
  <c r="N1088" i="107"/>
  <c r="I1088" i="107"/>
  <c r="I1089" i="107" s="1"/>
  <c r="I1090" i="107" s="1"/>
  <c r="I1091" i="107" s="1"/>
  <c r="I1092" i="107" s="1"/>
  <c r="I1093" i="107" s="1"/>
  <c r="N1087" i="107"/>
  <c r="N1089" i="107" s="1"/>
  <c r="N1090" i="107" s="1"/>
  <c r="N1091" i="107" s="1"/>
  <c r="N1095" i="107" s="1"/>
  <c r="M1636" i="107"/>
  <c r="M1638" i="107"/>
  <c r="B1631" i="107"/>
  <c r="G1630" i="107"/>
  <c r="M1630" i="107"/>
  <c r="N1638" i="107"/>
  <c r="N1636" i="107"/>
  <c r="N1630" i="107"/>
  <c r="C1631" i="107"/>
  <c r="H1630" i="107"/>
  <c r="K1645" i="107"/>
  <c r="K1646" i="107"/>
  <c r="K1644" i="107"/>
  <c r="H1698" i="106"/>
  <c r="H1700" i="106"/>
  <c r="H1702" i="106"/>
  <c r="H1704" i="106"/>
  <c r="J1699" i="106"/>
  <c r="D2044" i="73" s="1"/>
  <c r="J1701" i="106"/>
  <c r="M1780" i="106"/>
  <c r="O1780" i="106" s="1"/>
  <c r="L134" i="107"/>
  <c r="N159" i="107"/>
  <c r="N157" i="107"/>
  <c r="N158" i="107" s="1"/>
  <c r="H158" i="107"/>
  <c r="M157" i="107"/>
  <c r="I158" i="107"/>
  <c r="I159" i="107" s="1"/>
  <c r="I160" i="107" s="1"/>
  <c r="I161" i="107" s="1"/>
  <c r="I162" i="107" s="1"/>
  <c r="I163" i="107" s="1"/>
  <c r="M159" i="107"/>
  <c r="L165" i="107"/>
  <c r="P165" i="107"/>
  <c r="I191" i="107"/>
  <c r="I192" i="107" s="1"/>
  <c r="I193" i="107" s="1"/>
  <c r="I194" i="107" s="1"/>
  <c r="I195" i="107" s="1"/>
  <c r="I196" i="107" s="1"/>
  <c r="N190" i="107"/>
  <c r="H220" i="107"/>
  <c r="M219" i="107"/>
  <c r="N250" i="107"/>
  <c r="N248" i="107"/>
  <c r="N249" i="107" s="1"/>
  <c r="H249" i="107"/>
  <c r="M248" i="107"/>
  <c r="I249" i="107"/>
  <c r="I250" i="107" s="1"/>
  <c r="I251" i="107" s="1"/>
  <c r="I252" i="107" s="1"/>
  <c r="I253" i="107" s="1"/>
  <c r="I254" i="107" s="1"/>
  <c r="M250" i="107"/>
  <c r="L256" i="107"/>
  <c r="P256" i="107"/>
  <c r="M313" i="107"/>
  <c r="O313" i="107" s="1"/>
  <c r="H311" i="107"/>
  <c r="M310" i="107"/>
  <c r="N339" i="107"/>
  <c r="N341" i="107" s="1"/>
  <c r="M371" i="107"/>
  <c r="O371" i="107" s="1"/>
  <c r="H369" i="107"/>
  <c r="M368" i="107"/>
  <c r="N397" i="107"/>
  <c r="N399" i="107" s="1"/>
  <c r="H426" i="107"/>
  <c r="M425" i="107"/>
  <c r="H455" i="107"/>
  <c r="M454" i="107"/>
  <c r="H484" i="107"/>
  <c r="M483" i="107"/>
  <c r="H513" i="107"/>
  <c r="M512" i="107"/>
  <c r="N541" i="107"/>
  <c r="N543" i="107" s="1"/>
  <c r="L549" i="107"/>
  <c r="P549" i="107"/>
  <c r="N572" i="107"/>
  <c r="N574" i="107" s="1"/>
  <c r="L580" i="107"/>
  <c r="P580" i="107"/>
  <c r="N603" i="107"/>
  <c r="N605" i="107" s="1"/>
  <c r="L611" i="107"/>
  <c r="P611" i="107"/>
  <c r="N634" i="107"/>
  <c r="N636" i="107" s="1"/>
  <c r="L642" i="107"/>
  <c r="P642" i="107"/>
  <c r="N665" i="107"/>
  <c r="N667" i="107" s="1"/>
  <c r="L673" i="107"/>
  <c r="P673" i="107"/>
  <c r="P704" i="107"/>
  <c r="L704" i="107"/>
  <c r="N696" i="107"/>
  <c r="N698" i="107" s="1"/>
  <c r="N736" i="107"/>
  <c r="I734" i="107"/>
  <c r="N761" i="107"/>
  <c r="M792" i="107"/>
  <c r="O792" i="107" s="1"/>
  <c r="H790" i="107"/>
  <c r="M789" i="107"/>
  <c r="N818" i="107"/>
  <c r="N820" i="107" s="1"/>
  <c r="N847" i="107"/>
  <c r="N849" i="107" s="1"/>
  <c r="L855" i="107"/>
  <c r="P855" i="107"/>
  <c r="N878" i="107"/>
  <c r="N880" i="107" s="1"/>
  <c r="L886" i="107"/>
  <c r="P886" i="107"/>
  <c r="M912" i="107"/>
  <c r="O912" i="107" s="1"/>
  <c r="H910" i="107"/>
  <c r="M909" i="107"/>
  <c r="M941" i="107"/>
  <c r="O941" i="107" s="1"/>
  <c r="H939" i="107"/>
  <c r="M938" i="107"/>
  <c r="H1026" i="107"/>
  <c r="M1030" i="107"/>
  <c r="O1030" i="107" s="1"/>
  <c r="M1058" i="107"/>
  <c r="M1056" i="107"/>
  <c r="N1057" i="107"/>
  <c r="I1057" i="107"/>
  <c r="I1058" i="107" s="1"/>
  <c r="I1059" i="107" s="1"/>
  <c r="I1060" i="107" s="1"/>
  <c r="I1061" i="107" s="1"/>
  <c r="I1062" i="107" s="1"/>
  <c r="N1056" i="107"/>
  <c r="N1058" i="107" s="1"/>
  <c r="H1088" i="107"/>
  <c r="N1127" i="107"/>
  <c r="I1125" i="107"/>
  <c r="H1151" i="107"/>
  <c r="M1150" i="107"/>
  <c r="H1180" i="107"/>
  <c r="M1179" i="107"/>
  <c r="N1179" i="107"/>
  <c r="N1180" i="107" s="1"/>
  <c r="H1209" i="107"/>
  <c r="M1208" i="107"/>
  <c r="H1238" i="107"/>
  <c r="M1237" i="107"/>
  <c r="N1237" i="107"/>
  <c r="N1238" i="107" s="1"/>
  <c r="H1267" i="107"/>
  <c r="M1266" i="107"/>
  <c r="H1296" i="107"/>
  <c r="M1295" i="107"/>
  <c r="N1295" i="107"/>
  <c r="N1296" i="107" s="1"/>
  <c r="H1325" i="107"/>
  <c r="M1324" i="107"/>
  <c r="H1354" i="107"/>
  <c r="M1353" i="107"/>
  <c r="N1353" i="107"/>
  <c r="N1354" i="107" s="1"/>
  <c r="H1382" i="107"/>
  <c r="M1381" i="107"/>
  <c r="H1411" i="107"/>
  <c r="M1410" i="107"/>
  <c r="H1440" i="107"/>
  <c r="M1439" i="107"/>
  <c r="H1469" i="107"/>
  <c r="M1468" i="107"/>
  <c r="I1528" i="107"/>
  <c r="I1529" i="107" s="1"/>
  <c r="I1530" i="107" s="1"/>
  <c r="I1531" i="107" s="1"/>
  <c r="I1532" i="107" s="1"/>
  <c r="I1533" i="107" s="1"/>
  <c r="L735" i="107"/>
  <c r="H968" i="107"/>
  <c r="M967" i="107"/>
  <c r="H997" i="107"/>
  <c r="M996" i="107"/>
  <c r="L1033" i="107"/>
  <c r="P1033" i="107"/>
  <c r="L1064" i="107"/>
  <c r="P1064" i="107"/>
  <c r="P1095" i="107"/>
  <c r="L1095" i="107"/>
  <c r="I1151" i="107"/>
  <c r="I1152" i="107" s="1"/>
  <c r="I1153" i="107" s="1"/>
  <c r="I1154" i="107" s="1"/>
  <c r="I1155" i="107" s="1"/>
  <c r="I1156" i="107" s="1"/>
  <c r="N1150" i="107"/>
  <c r="N1151" i="107" s="1"/>
  <c r="I1209" i="107"/>
  <c r="I1210" i="107" s="1"/>
  <c r="I1211" i="107" s="1"/>
  <c r="I1212" i="107" s="1"/>
  <c r="I1213" i="107" s="1"/>
  <c r="I1214" i="107" s="1"/>
  <c r="N1208" i="107"/>
  <c r="N1209" i="107" s="1"/>
  <c r="I1267" i="107"/>
  <c r="I1268" i="107" s="1"/>
  <c r="I1269" i="107" s="1"/>
  <c r="I1270" i="107" s="1"/>
  <c r="I1271" i="107" s="1"/>
  <c r="I1272" i="107" s="1"/>
  <c r="N1266" i="107"/>
  <c r="N1267" i="107" s="1"/>
  <c r="I1325" i="107"/>
  <c r="I1326" i="107" s="1"/>
  <c r="I1327" i="107" s="1"/>
  <c r="I1328" i="107" s="1"/>
  <c r="I1329" i="107" s="1"/>
  <c r="I1330" i="107" s="1"/>
  <c r="N1324" i="107"/>
  <c r="N1325" i="107" s="1"/>
  <c r="H1499" i="107"/>
  <c r="M1498" i="107"/>
  <c r="H1528" i="107"/>
  <c r="M1527" i="107"/>
  <c r="N1675" i="107"/>
  <c r="O1675" i="107" s="1"/>
  <c r="N1680" i="107"/>
  <c r="H1675" i="107"/>
  <c r="C1676" i="107"/>
  <c r="I1411" i="107"/>
  <c r="I1412" i="107" s="1"/>
  <c r="I1413" i="107" s="1"/>
  <c r="I1414" i="107" s="1"/>
  <c r="I1415" i="107" s="1"/>
  <c r="I1416" i="107" s="1"/>
  <c r="N1410" i="107"/>
  <c r="N1411" i="107" s="1"/>
  <c r="I1469" i="107"/>
  <c r="I1470" i="107" s="1"/>
  <c r="I1471" i="107" s="1"/>
  <c r="I1472" i="107" s="1"/>
  <c r="I1473" i="107" s="1"/>
  <c r="I1474" i="107" s="1"/>
  <c r="N1468" i="107"/>
  <c r="N1469" i="107" s="1"/>
  <c r="H1586" i="107"/>
  <c r="M1585" i="107"/>
  <c r="H1704" i="107"/>
  <c r="H1703" i="107"/>
  <c r="H1702" i="107"/>
  <c r="H1701" i="107"/>
  <c r="H1700" i="107"/>
  <c r="H1699" i="107"/>
  <c r="E2150" i="73" s="1"/>
  <c r="H1698" i="107"/>
  <c r="M1738" i="107"/>
  <c r="B1731" i="107"/>
  <c r="G1730" i="107"/>
  <c r="M1730" i="107"/>
  <c r="N1736" i="107"/>
  <c r="N1730" i="107"/>
  <c r="C1731" i="107"/>
  <c r="H1730" i="107"/>
  <c r="M1736" i="107"/>
  <c r="N1738" i="107"/>
  <c r="N1498" i="107"/>
  <c r="N1499" i="107" s="1"/>
  <c r="N1500" i="107" s="1"/>
  <c r="N1556" i="107"/>
  <c r="N1557" i="107" s="1"/>
  <c r="N1558" i="107" s="1"/>
  <c r="M1680" i="107"/>
  <c r="B1676" i="107"/>
  <c r="G1675" i="107"/>
  <c r="K1746" i="107"/>
  <c r="K1744" i="107"/>
  <c r="N1775" i="107"/>
  <c r="O1775" i="107" s="1"/>
  <c r="N1780" i="107"/>
  <c r="H1775" i="107"/>
  <c r="C1776" i="107"/>
  <c r="M1780" i="107"/>
  <c r="B1776" i="107"/>
  <c r="G1775" i="107"/>
  <c r="N1775" i="106"/>
  <c r="G1775" i="106"/>
  <c r="N1730" i="106"/>
  <c r="N1736" i="106"/>
  <c r="O1736" i="106" s="1"/>
  <c r="G1730" i="106"/>
  <c r="B1731" i="106"/>
  <c r="M1738" i="106"/>
  <c r="O1738" i="106" s="1"/>
  <c r="M1781" i="106"/>
  <c r="M1776" i="106"/>
  <c r="G1776" i="106"/>
  <c r="B1777" i="106"/>
  <c r="H1730" i="106"/>
  <c r="M1730" i="106"/>
  <c r="C1731" i="106"/>
  <c r="K1744" i="106"/>
  <c r="M1775" i="106"/>
  <c r="H1775" i="106"/>
  <c r="C1776" i="106"/>
  <c r="C1675" i="106"/>
  <c r="C1676" i="106" s="1"/>
  <c r="C1677" i="106" s="1"/>
  <c r="C1678" i="106" s="1"/>
  <c r="C1679" i="106" s="1"/>
  <c r="C1680" i="106" s="1"/>
  <c r="C1681" i="106" s="1"/>
  <c r="B1675" i="106"/>
  <c r="K1688" i="106"/>
  <c r="K1687" i="106"/>
  <c r="K1686" i="106"/>
  <c r="K1685" i="106"/>
  <c r="O1630" i="108" l="1"/>
  <c r="O1638" i="108"/>
  <c r="F2057" i="73"/>
  <c r="N1675" i="106"/>
  <c r="E2053" i="73"/>
  <c r="L2054" i="73"/>
  <c r="M1957" i="73"/>
  <c r="L1957" i="73"/>
  <c r="K1957" i="73"/>
  <c r="J1957" i="73"/>
  <c r="I1957" i="73"/>
  <c r="H1957" i="73"/>
  <c r="G1957" i="73"/>
  <c r="F1957" i="73"/>
  <c r="E1957" i="73"/>
  <c r="D1957" i="73"/>
  <c r="M1963" i="73"/>
  <c r="M1961" i="73"/>
  <c r="L1963" i="73"/>
  <c r="L1961" i="73"/>
  <c r="K1963" i="73"/>
  <c r="K1961" i="73"/>
  <c r="J1963" i="73"/>
  <c r="J1961" i="73"/>
  <c r="I1963" i="73"/>
  <c r="I1961" i="73"/>
  <c r="H1963" i="73"/>
  <c r="H1961" i="73"/>
  <c r="G1963" i="73"/>
  <c r="G1961" i="73"/>
  <c r="F1963" i="73"/>
  <c r="F1961" i="73"/>
  <c r="E1963" i="73"/>
  <c r="E1961" i="73"/>
  <c r="D1963" i="73"/>
  <c r="D1961" i="73"/>
  <c r="M1962" i="73"/>
  <c r="M1960" i="73"/>
  <c r="L1962" i="73"/>
  <c r="L1960" i="73"/>
  <c r="K1962" i="73"/>
  <c r="K1960" i="73"/>
  <c r="J1962" i="73"/>
  <c r="J1960" i="73"/>
  <c r="I1962" i="73"/>
  <c r="I1960" i="73"/>
  <c r="H1962" i="73"/>
  <c r="H1960" i="73"/>
  <c r="G1962" i="73"/>
  <c r="G1960" i="73"/>
  <c r="F1962" i="73"/>
  <c r="F1960" i="73"/>
  <c r="E1962" i="73"/>
  <c r="E1960" i="73"/>
  <c r="D1962" i="73"/>
  <c r="D1960" i="73"/>
  <c r="M1967" i="73"/>
  <c r="L1967" i="73"/>
  <c r="K1967" i="73"/>
  <c r="J1967" i="73"/>
  <c r="I1967" i="73"/>
  <c r="H1967" i="73"/>
  <c r="G1967" i="73"/>
  <c r="F1967" i="73"/>
  <c r="E1967" i="73"/>
  <c r="D1967" i="73"/>
  <c r="M1966" i="73"/>
  <c r="L1966" i="73"/>
  <c r="K1966" i="73"/>
  <c r="J1966" i="73"/>
  <c r="I1966" i="73"/>
  <c r="H1966" i="73"/>
  <c r="G1966" i="73"/>
  <c r="F1966" i="73"/>
  <c r="E1966" i="73"/>
  <c r="D1966" i="73"/>
  <c r="M1956" i="73"/>
  <c r="L1956" i="73"/>
  <c r="K1956" i="73"/>
  <c r="J1956" i="73"/>
  <c r="I1956" i="73"/>
  <c r="H1956" i="73"/>
  <c r="G1956" i="73"/>
  <c r="F1956" i="73"/>
  <c r="E1956" i="73"/>
  <c r="D1956" i="73"/>
  <c r="M1959" i="73"/>
  <c r="L1959" i="73"/>
  <c r="K1959" i="73"/>
  <c r="J1959" i="73"/>
  <c r="I1959" i="73"/>
  <c r="H1959" i="73"/>
  <c r="G1959" i="73"/>
  <c r="F1959" i="73"/>
  <c r="E1959" i="73"/>
  <c r="D1959" i="73"/>
  <c r="M1958" i="73"/>
  <c r="L1958" i="73"/>
  <c r="K1958" i="73"/>
  <c r="J1958" i="73"/>
  <c r="I1958" i="73"/>
  <c r="H1958" i="73"/>
  <c r="G1958" i="73"/>
  <c r="F1958" i="73"/>
  <c r="E1958" i="73"/>
  <c r="D1958" i="73"/>
  <c r="M1965" i="73"/>
  <c r="L1965" i="73"/>
  <c r="K1965" i="73"/>
  <c r="J1965" i="73"/>
  <c r="I1965" i="73"/>
  <c r="H1965" i="73"/>
  <c r="G1965" i="73"/>
  <c r="F1965" i="73"/>
  <c r="E1965" i="73"/>
  <c r="D1965" i="73"/>
  <c r="M1964" i="73"/>
  <c r="L1964" i="73"/>
  <c r="K1964" i="73"/>
  <c r="J1964" i="73"/>
  <c r="I1964" i="73"/>
  <c r="H1964" i="73"/>
  <c r="G1964" i="73"/>
  <c r="F1964" i="73"/>
  <c r="E1964" i="73"/>
  <c r="D1964" i="73"/>
  <c r="M1973" i="73"/>
  <c r="M1971" i="73"/>
  <c r="M1969" i="73"/>
  <c r="L1973" i="73"/>
  <c r="L1971" i="73"/>
  <c r="L1969" i="73"/>
  <c r="K1973" i="73"/>
  <c r="K1971" i="73"/>
  <c r="K1969" i="73"/>
  <c r="J1973" i="73"/>
  <c r="J1971" i="73"/>
  <c r="J1969" i="73"/>
  <c r="I1973" i="73"/>
  <c r="I1971" i="73"/>
  <c r="I1969" i="73"/>
  <c r="H1973" i="73"/>
  <c r="H1971" i="73"/>
  <c r="H1969" i="73"/>
  <c r="G1973" i="73"/>
  <c r="G1971" i="73"/>
  <c r="G1969" i="73"/>
  <c r="F1973" i="73"/>
  <c r="F1971" i="73"/>
  <c r="F1969" i="73"/>
  <c r="E1973" i="73"/>
  <c r="E1971" i="73"/>
  <c r="E1969" i="73"/>
  <c r="D1973" i="73"/>
  <c r="D1971" i="73"/>
  <c r="D1969" i="73"/>
  <c r="M1972" i="73"/>
  <c r="M1970" i="73"/>
  <c r="M1968" i="73"/>
  <c r="L1972" i="73"/>
  <c r="L1970" i="73"/>
  <c r="L1968" i="73"/>
  <c r="K1972" i="73"/>
  <c r="K1970" i="73"/>
  <c r="K1968" i="73"/>
  <c r="J1972" i="73"/>
  <c r="J1970" i="73"/>
  <c r="J1968" i="73"/>
  <c r="I1972" i="73"/>
  <c r="I1970" i="73"/>
  <c r="I1968" i="73"/>
  <c r="H1972" i="73"/>
  <c r="H1970" i="73"/>
  <c r="H1968" i="73"/>
  <c r="G1972" i="73"/>
  <c r="G1970" i="73"/>
  <c r="G1968" i="73"/>
  <c r="F1972" i="73"/>
  <c r="F1970" i="73"/>
  <c r="F1968" i="73"/>
  <c r="E1972" i="73"/>
  <c r="E1970" i="73"/>
  <c r="E1968" i="73"/>
  <c r="D1972" i="73"/>
  <c r="D1970" i="73"/>
  <c r="D1968" i="73"/>
  <c r="F2056" i="73"/>
  <c r="F2059" i="73"/>
  <c r="F2055" i="73"/>
  <c r="D2155" i="73"/>
  <c r="D2053" i="73"/>
  <c r="M1955" i="73"/>
  <c r="M1953" i="73"/>
  <c r="M1951" i="73"/>
  <c r="M1949" i="73"/>
  <c r="M1947" i="73"/>
  <c r="L1955" i="73"/>
  <c r="L1953" i="73"/>
  <c r="L1951" i="73"/>
  <c r="L1949" i="73"/>
  <c r="L1947" i="73"/>
  <c r="K1955" i="73"/>
  <c r="K1953" i="73"/>
  <c r="K1951" i="73"/>
  <c r="K1949" i="73"/>
  <c r="K1947" i="73"/>
  <c r="J1955" i="73"/>
  <c r="J1953" i="73"/>
  <c r="J1951" i="73"/>
  <c r="J1949" i="73"/>
  <c r="J1947" i="73"/>
  <c r="I1955" i="73"/>
  <c r="I1953" i="73"/>
  <c r="I1951" i="73"/>
  <c r="I1949" i="73"/>
  <c r="I1947" i="73"/>
  <c r="H1955" i="73"/>
  <c r="H1953" i="73"/>
  <c r="H1951" i="73"/>
  <c r="H1949" i="73"/>
  <c r="H1947" i="73"/>
  <c r="G1955" i="73"/>
  <c r="G1953" i="73"/>
  <c r="G1951" i="73"/>
  <c r="G1949" i="73"/>
  <c r="G1947" i="73"/>
  <c r="F1955" i="73"/>
  <c r="F1953" i="73"/>
  <c r="F1951" i="73"/>
  <c r="F1949" i="73"/>
  <c r="F1947" i="73"/>
  <c r="E1955" i="73"/>
  <c r="E1953" i="73"/>
  <c r="E1951" i="73"/>
  <c r="E1949" i="73"/>
  <c r="E1947" i="73"/>
  <c r="D1955" i="73"/>
  <c r="D1953" i="73"/>
  <c r="D1951" i="73"/>
  <c r="D1949" i="73"/>
  <c r="D1947" i="73"/>
  <c r="M1954" i="73"/>
  <c r="M1952" i="73"/>
  <c r="M1950" i="73"/>
  <c r="M1948" i="73"/>
  <c r="M1946" i="73"/>
  <c r="L1954" i="73"/>
  <c r="L1952" i="73"/>
  <c r="L1950" i="73"/>
  <c r="L1948" i="73"/>
  <c r="L1946" i="73"/>
  <c r="K1954" i="73"/>
  <c r="K1952" i="73"/>
  <c r="K1950" i="73"/>
  <c r="K1948" i="73"/>
  <c r="K1946" i="73"/>
  <c r="J1954" i="73"/>
  <c r="J1952" i="73"/>
  <c r="J1950" i="73"/>
  <c r="J1948" i="73"/>
  <c r="J1946" i="73"/>
  <c r="I1954" i="73"/>
  <c r="I1952" i="73"/>
  <c r="I1950" i="73"/>
  <c r="I1948" i="73"/>
  <c r="I1946" i="73"/>
  <c r="H1954" i="73"/>
  <c r="H1952" i="73"/>
  <c r="H1950" i="73"/>
  <c r="H1948" i="73"/>
  <c r="H1946" i="73"/>
  <c r="G1954" i="73"/>
  <c r="G1952" i="73"/>
  <c r="G1950" i="73"/>
  <c r="G1948" i="73"/>
  <c r="G1946" i="73"/>
  <c r="F1954" i="73"/>
  <c r="F1952" i="73"/>
  <c r="F1950" i="73"/>
  <c r="F1948" i="73"/>
  <c r="F1946" i="73"/>
  <c r="E1954" i="73"/>
  <c r="E1952" i="73"/>
  <c r="E1950" i="73"/>
  <c r="E1948" i="73"/>
  <c r="E1946" i="73"/>
  <c r="D1954" i="73"/>
  <c r="D1952" i="73"/>
  <c r="D1950" i="73"/>
  <c r="D1948" i="73"/>
  <c r="D1946" i="73"/>
  <c r="P1736" i="115"/>
  <c r="P1636" i="115"/>
  <c r="P1736" i="114"/>
  <c r="P1636" i="114"/>
  <c r="P1636" i="113"/>
  <c r="P1636" i="111"/>
  <c r="P1736" i="110"/>
  <c r="P1636" i="110"/>
  <c r="P1736" i="109"/>
  <c r="P1636" i="109"/>
  <c r="P1636" i="108"/>
  <c r="P1736" i="107"/>
  <c r="P1636" i="107"/>
  <c r="P1736" i="113"/>
  <c r="P1736" i="112"/>
  <c r="P1636" i="112"/>
  <c r="P1736" i="111"/>
  <c r="P1736" i="108"/>
  <c r="P1736" i="106"/>
  <c r="P1636" i="106"/>
  <c r="Q1736" i="106"/>
  <c r="Q1736" i="108"/>
  <c r="O1780" i="113"/>
  <c r="D2051" i="73"/>
  <c r="H1558" i="115"/>
  <c r="E2042" i="73"/>
  <c r="E2040" i="73"/>
  <c r="E2038" i="73"/>
  <c r="E2036" i="73"/>
  <c r="E2034" i="73"/>
  <c r="E2043" i="73"/>
  <c r="E2041" i="73"/>
  <c r="E2039" i="73"/>
  <c r="E2037" i="73"/>
  <c r="E2035" i="73"/>
  <c r="E2033" i="73"/>
  <c r="E2158" i="73"/>
  <c r="E2157" i="73"/>
  <c r="D2166" i="73"/>
  <c r="D2164" i="73"/>
  <c r="D2162" i="73"/>
  <c r="D2165" i="73"/>
  <c r="D2163" i="73"/>
  <c r="D2161" i="73"/>
  <c r="F2050" i="73"/>
  <c r="F2048" i="73"/>
  <c r="F2049" i="73"/>
  <c r="F2047" i="73"/>
  <c r="G2149" i="73"/>
  <c r="G2147" i="73"/>
  <c r="G2145" i="73"/>
  <c r="G2143" i="73"/>
  <c r="G2141" i="73"/>
  <c r="G2139" i="73"/>
  <c r="G2148" i="73"/>
  <c r="G2146" i="73"/>
  <c r="G2144" i="73"/>
  <c r="G2142" i="73"/>
  <c r="G2140" i="73"/>
  <c r="G2165" i="73"/>
  <c r="G2163" i="73"/>
  <c r="G2161" i="73"/>
  <c r="G2166" i="73"/>
  <c r="G2164" i="73"/>
  <c r="G2162" i="73"/>
  <c r="D2046" i="73"/>
  <c r="D2045" i="73"/>
  <c r="H2042" i="73"/>
  <c r="H2040" i="73"/>
  <c r="H2038" i="73"/>
  <c r="H2036" i="73"/>
  <c r="H2034" i="73"/>
  <c r="H2043" i="73"/>
  <c r="H2041" i="73"/>
  <c r="H2039" i="73"/>
  <c r="H2037" i="73"/>
  <c r="H2035" i="73"/>
  <c r="H2033" i="73"/>
  <c r="H2158" i="73"/>
  <c r="H2157" i="73"/>
  <c r="I2042" i="73"/>
  <c r="I2040" i="73"/>
  <c r="I2038" i="73"/>
  <c r="I2036" i="73"/>
  <c r="I2034" i="73"/>
  <c r="I2043" i="73"/>
  <c r="I2041" i="73"/>
  <c r="I2039" i="73"/>
  <c r="I2037" i="73"/>
  <c r="I2035" i="73"/>
  <c r="I2033" i="73"/>
  <c r="I2052" i="73"/>
  <c r="I2051" i="73"/>
  <c r="I2148" i="73"/>
  <c r="I2146" i="73"/>
  <c r="I2144" i="73"/>
  <c r="I2142" i="73"/>
  <c r="I2140" i="73"/>
  <c r="I2149" i="73"/>
  <c r="I2147" i="73"/>
  <c r="I2145" i="73"/>
  <c r="I2143" i="73"/>
  <c r="I2141" i="73"/>
  <c r="I2139" i="73"/>
  <c r="I2152" i="73"/>
  <c r="I2151" i="73"/>
  <c r="I2158" i="73"/>
  <c r="I2157" i="73"/>
  <c r="I2166" i="73"/>
  <c r="I2164" i="73"/>
  <c r="I2162" i="73"/>
  <c r="I2165" i="73"/>
  <c r="I2163" i="73"/>
  <c r="I2161" i="73"/>
  <c r="J2049" i="73"/>
  <c r="J2047" i="73"/>
  <c r="J2050" i="73"/>
  <c r="J2048" i="73"/>
  <c r="J2045" i="73"/>
  <c r="J2046" i="73"/>
  <c r="J2059" i="73"/>
  <c r="J2057" i="73"/>
  <c r="J2055" i="73"/>
  <c r="J2058" i="73"/>
  <c r="J2060" i="73"/>
  <c r="J2056" i="73"/>
  <c r="J2155" i="73"/>
  <c r="J2153" i="73"/>
  <c r="J2156" i="73"/>
  <c r="J2154" i="73"/>
  <c r="J2159" i="73"/>
  <c r="J2160" i="73"/>
  <c r="H2054" i="73"/>
  <c r="H2053" i="73"/>
  <c r="K2050" i="73"/>
  <c r="K2048" i="73"/>
  <c r="K2049" i="73"/>
  <c r="K2047" i="73"/>
  <c r="K2046" i="73"/>
  <c r="K2045" i="73"/>
  <c r="K2060" i="73"/>
  <c r="K2058" i="73"/>
  <c r="K2056" i="73"/>
  <c r="K2059" i="73"/>
  <c r="K2057" i="73"/>
  <c r="K2055" i="73"/>
  <c r="K2156" i="73"/>
  <c r="K2154" i="73"/>
  <c r="K2155" i="73"/>
  <c r="K2153" i="73"/>
  <c r="K2160" i="73"/>
  <c r="K2159" i="73"/>
  <c r="L2042" i="73"/>
  <c r="L2040" i="73"/>
  <c r="L2038" i="73"/>
  <c r="L2036" i="73"/>
  <c r="L2034" i="73"/>
  <c r="L2043" i="73"/>
  <c r="L2039" i="73"/>
  <c r="L2035" i="73"/>
  <c r="L2037" i="73"/>
  <c r="L2041" i="73"/>
  <c r="L2033" i="73"/>
  <c r="L2052" i="73"/>
  <c r="L2051" i="73"/>
  <c r="L2148" i="73"/>
  <c r="L2146" i="73"/>
  <c r="L2144" i="73"/>
  <c r="L2142" i="73"/>
  <c r="L2140" i="73"/>
  <c r="L2149" i="73"/>
  <c r="L2145" i="73"/>
  <c r="L2141" i="73"/>
  <c r="L2147" i="73"/>
  <c r="L2139" i="73"/>
  <c r="L2143" i="73"/>
  <c r="L2152" i="73"/>
  <c r="L2151" i="73"/>
  <c r="L2158" i="73"/>
  <c r="L2157" i="73"/>
  <c r="L2166" i="73"/>
  <c r="L2164" i="73"/>
  <c r="L2162" i="73"/>
  <c r="L2165" i="73"/>
  <c r="L2161" i="73"/>
  <c r="L2163" i="73"/>
  <c r="E2052" i="73"/>
  <c r="E2051" i="73"/>
  <c r="E2148" i="73"/>
  <c r="E2146" i="73"/>
  <c r="E2144" i="73"/>
  <c r="E2142" i="73"/>
  <c r="E2140" i="73"/>
  <c r="E2149" i="73"/>
  <c r="E2147" i="73"/>
  <c r="E2145" i="73"/>
  <c r="E2143" i="73"/>
  <c r="E2141" i="73"/>
  <c r="E2139" i="73"/>
  <c r="E2152" i="73"/>
  <c r="E2151" i="73"/>
  <c r="E2166" i="73"/>
  <c r="E2164" i="73"/>
  <c r="E2162" i="73"/>
  <c r="E2165" i="73"/>
  <c r="E2163" i="73"/>
  <c r="E2161" i="73"/>
  <c r="D2050" i="73"/>
  <c r="D2048" i="73"/>
  <c r="D2049" i="73"/>
  <c r="D2047" i="73"/>
  <c r="D2152" i="73"/>
  <c r="D2151" i="73"/>
  <c r="F2054" i="73"/>
  <c r="F2053" i="73"/>
  <c r="G2043" i="73"/>
  <c r="G2041" i="73"/>
  <c r="G2039" i="73"/>
  <c r="G2037" i="73"/>
  <c r="G2035" i="73"/>
  <c r="G2033" i="73"/>
  <c r="G2042" i="73"/>
  <c r="G2040" i="73"/>
  <c r="G2038" i="73"/>
  <c r="G2036" i="73"/>
  <c r="G2034" i="73"/>
  <c r="G2051" i="73"/>
  <c r="G2052" i="73"/>
  <c r="G2151" i="73"/>
  <c r="G2152" i="73"/>
  <c r="G2157" i="73"/>
  <c r="G2158" i="73"/>
  <c r="F2166" i="73"/>
  <c r="F2164" i="73"/>
  <c r="F2162" i="73"/>
  <c r="F2165" i="73"/>
  <c r="F2163" i="73"/>
  <c r="F2161" i="73"/>
  <c r="F2152" i="73"/>
  <c r="F2151" i="73"/>
  <c r="F2160" i="73"/>
  <c r="F2159" i="73"/>
  <c r="H2052" i="73"/>
  <c r="H2051" i="73"/>
  <c r="H2148" i="73"/>
  <c r="H2146" i="73"/>
  <c r="H2144" i="73"/>
  <c r="H2142" i="73"/>
  <c r="H2140" i="73"/>
  <c r="H2149" i="73"/>
  <c r="H2147" i="73"/>
  <c r="H2145" i="73"/>
  <c r="H2143" i="73"/>
  <c r="H2141" i="73"/>
  <c r="H2139" i="73"/>
  <c r="H2152" i="73"/>
  <c r="H2151" i="73"/>
  <c r="H2166" i="73"/>
  <c r="H2164" i="73"/>
  <c r="H2162" i="73"/>
  <c r="H2165" i="73"/>
  <c r="H2163" i="73"/>
  <c r="H2161" i="73"/>
  <c r="E2050" i="73"/>
  <c r="E2048" i="73"/>
  <c r="E2049" i="73"/>
  <c r="E2047" i="73"/>
  <c r="E2046" i="73"/>
  <c r="E2045" i="73"/>
  <c r="E2060" i="73"/>
  <c r="E2058" i="73"/>
  <c r="E2056" i="73"/>
  <c r="E2059" i="73"/>
  <c r="E2057" i="73"/>
  <c r="E2055" i="73"/>
  <c r="E2156" i="73"/>
  <c r="E2154" i="73"/>
  <c r="E2155" i="73"/>
  <c r="E2153" i="73"/>
  <c r="E2160" i="73"/>
  <c r="E2159" i="73"/>
  <c r="D2158" i="73"/>
  <c r="D2157" i="73"/>
  <c r="D2148" i="73"/>
  <c r="D2146" i="73"/>
  <c r="D2144" i="73"/>
  <c r="D2142" i="73"/>
  <c r="D2140" i="73"/>
  <c r="D2149" i="73"/>
  <c r="D2147" i="73"/>
  <c r="D2145" i="73"/>
  <c r="D2143" i="73"/>
  <c r="D2141" i="73"/>
  <c r="D2139" i="73"/>
  <c r="F2052" i="73"/>
  <c r="F2051" i="73"/>
  <c r="F2046" i="73"/>
  <c r="F2045" i="73"/>
  <c r="F2042" i="73"/>
  <c r="F2040" i="73"/>
  <c r="F2038" i="73"/>
  <c r="F2036" i="73"/>
  <c r="F2034" i="73"/>
  <c r="F2043" i="73"/>
  <c r="F2041" i="73"/>
  <c r="F2039" i="73"/>
  <c r="F2037" i="73"/>
  <c r="F2035" i="73"/>
  <c r="F2033" i="73"/>
  <c r="G2049" i="73"/>
  <c r="G2047" i="73"/>
  <c r="G2050" i="73"/>
  <c r="G2048" i="73"/>
  <c r="G2045" i="73"/>
  <c r="G2046" i="73"/>
  <c r="G2059" i="73"/>
  <c r="G2057" i="73"/>
  <c r="G2055" i="73"/>
  <c r="G2060" i="73"/>
  <c r="G2058" i="73"/>
  <c r="G2056" i="73"/>
  <c r="G2155" i="73"/>
  <c r="G2153" i="73"/>
  <c r="G2156" i="73"/>
  <c r="G2154" i="73"/>
  <c r="G2159" i="73"/>
  <c r="G2160" i="73"/>
  <c r="F2158" i="73"/>
  <c r="F2157" i="73"/>
  <c r="F2148" i="73"/>
  <c r="F2146" i="73"/>
  <c r="F2144" i="73"/>
  <c r="F2142" i="73"/>
  <c r="F2140" i="73"/>
  <c r="F2149" i="73"/>
  <c r="F2147" i="73"/>
  <c r="F2145" i="73"/>
  <c r="F2143" i="73"/>
  <c r="F2141" i="73"/>
  <c r="F2139" i="73"/>
  <c r="D2060" i="73"/>
  <c r="D2058" i="73"/>
  <c r="D2056" i="73"/>
  <c r="D2059" i="73"/>
  <c r="D2057" i="73"/>
  <c r="D2055" i="73"/>
  <c r="D2160" i="73"/>
  <c r="D2159" i="73"/>
  <c r="F2156" i="73"/>
  <c r="F2154" i="73"/>
  <c r="F2155" i="73"/>
  <c r="F2153" i="73"/>
  <c r="H2050" i="73"/>
  <c r="H2048" i="73"/>
  <c r="H2049" i="73"/>
  <c r="H2047" i="73"/>
  <c r="H2046" i="73"/>
  <c r="H2045" i="73"/>
  <c r="H2060" i="73"/>
  <c r="H2058" i="73"/>
  <c r="H2056" i="73"/>
  <c r="H2059" i="73"/>
  <c r="H2057" i="73"/>
  <c r="H2055" i="73"/>
  <c r="H2156" i="73"/>
  <c r="H2154" i="73"/>
  <c r="H2155" i="73"/>
  <c r="H2153" i="73"/>
  <c r="H2160" i="73"/>
  <c r="H2159" i="73"/>
  <c r="I2050" i="73"/>
  <c r="I2048" i="73"/>
  <c r="I2049" i="73"/>
  <c r="I2047" i="73"/>
  <c r="I2046" i="73"/>
  <c r="I2045" i="73"/>
  <c r="I2060" i="73"/>
  <c r="I2058" i="73"/>
  <c r="I2056" i="73"/>
  <c r="I2059" i="73"/>
  <c r="I2057" i="73"/>
  <c r="I2055" i="73"/>
  <c r="I2156" i="73"/>
  <c r="I2154" i="73"/>
  <c r="I2155" i="73"/>
  <c r="I2153" i="73"/>
  <c r="I2160" i="73"/>
  <c r="I2159" i="73"/>
  <c r="J2043" i="73"/>
  <c r="J2041" i="73"/>
  <c r="J2039" i="73"/>
  <c r="J2037" i="73"/>
  <c r="J2035" i="73"/>
  <c r="J2033" i="73"/>
  <c r="J2042" i="73"/>
  <c r="J2038" i="73"/>
  <c r="J2034" i="73"/>
  <c r="J2040" i="73"/>
  <c r="J2036" i="73"/>
  <c r="J2051" i="73"/>
  <c r="J2052" i="73"/>
  <c r="J2149" i="73"/>
  <c r="J2147" i="73"/>
  <c r="J2145" i="73"/>
  <c r="J2143" i="73"/>
  <c r="J2141" i="73"/>
  <c r="J2139" i="73"/>
  <c r="J2148" i="73"/>
  <c r="J2144" i="73"/>
  <c r="J2140" i="73"/>
  <c r="J2146" i="73"/>
  <c r="J2142" i="73"/>
  <c r="J2151" i="73"/>
  <c r="J2152" i="73"/>
  <c r="J2157" i="73"/>
  <c r="J2158" i="73"/>
  <c r="J2165" i="73"/>
  <c r="J2163" i="73"/>
  <c r="J2161" i="73"/>
  <c r="J2164" i="73"/>
  <c r="J2166" i="73"/>
  <c r="J2162" i="73"/>
  <c r="D2042" i="73"/>
  <c r="D2040" i="73"/>
  <c r="D2038" i="73"/>
  <c r="D2036" i="73"/>
  <c r="D2034" i="73"/>
  <c r="D2043" i="73"/>
  <c r="D2041" i="73"/>
  <c r="D2039" i="73"/>
  <c r="D2037" i="73"/>
  <c r="D2035" i="73"/>
  <c r="D2033" i="73"/>
  <c r="K2042" i="73"/>
  <c r="K2040" i="73"/>
  <c r="K2038" i="73"/>
  <c r="K2036" i="73"/>
  <c r="K2034" i="73"/>
  <c r="K2043" i="73"/>
  <c r="K2041" i="73"/>
  <c r="K2039" i="73"/>
  <c r="K2037" i="73"/>
  <c r="K2035" i="73"/>
  <c r="K2033" i="73"/>
  <c r="K2052" i="73"/>
  <c r="K2051" i="73"/>
  <c r="K2148" i="73"/>
  <c r="K2146" i="73"/>
  <c r="K2144" i="73"/>
  <c r="K2142" i="73"/>
  <c r="K2140" i="73"/>
  <c r="K2149" i="73"/>
  <c r="K2147" i="73"/>
  <c r="K2145" i="73"/>
  <c r="K2143" i="73"/>
  <c r="K2141" i="73"/>
  <c r="K2139" i="73"/>
  <c r="K2152" i="73"/>
  <c r="K2151" i="73"/>
  <c r="K2158" i="73"/>
  <c r="K2157" i="73"/>
  <c r="K2166" i="73"/>
  <c r="K2164" i="73"/>
  <c r="K2162" i="73"/>
  <c r="K2165" i="73"/>
  <c r="K2163" i="73"/>
  <c r="K2161" i="73"/>
  <c r="O1680" i="114"/>
  <c r="L2050" i="73"/>
  <c r="L2048" i="73"/>
  <c r="L2047" i="73"/>
  <c r="L2049" i="73"/>
  <c r="L2046" i="73"/>
  <c r="L2045" i="73"/>
  <c r="L2060" i="73"/>
  <c r="L2058" i="73"/>
  <c r="L2056" i="73"/>
  <c r="L2059" i="73"/>
  <c r="L2055" i="73"/>
  <c r="L2057" i="73"/>
  <c r="L2156" i="73"/>
  <c r="L2154" i="73"/>
  <c r="L2153" i="73"/>
  <c r="L2155" i="73"/>
  <c r="L2160" i="73"/>
  <c r="L2159" i="73"/>
  <c r="J2053" i="73"/>
  <c r="J2054" i="73"/>
  <c r="I2054" i="73"/>
  <c r="I2053" i="73"/>
  <c r="O1780" i="115"/>
  <c r="O1630" i="115"/>
  <c r="I1775" i="115"/>
  <c r="I1730" i="115"/>
  <c r="M2042" i="73"/>
  <c r="M2040" i="73"/>
  <c r="M2038" i="73"/>
  <c r="M2036" i="73"/>
  <c r="M2034" i="73"/>
  <c r="M2043" i="73"/>
  <c r="M2039" i="73"/>
  <c r="M2035" i="73"/>
  <c r="M2037" i="73"/>
  <c r="M2041" i="73"/>
  <c r="M2033" i="73"/>
  <c r="M2052" i="73"/>
  <c r="M2051" i="73"/>
  <c r="M2148" i="73"/>
  <c r="M2146" i="73"/>
  <c r="M2144" i="73"/>
  <c r="M2142" i="73"/>
  <c r="M2140" i="73"/>
  <c r="M2149" i="73"/>
  <c r="M2145" i="73"/>
  <c r="M2141" i="73"/>
  <c r="M2147" i="73"/>
  <c r="M2139" i="73"/>
  <c r="M2143" i="73"/>
  <c r="M2152" i="73"/>
  <c r="M2151" i="73"/>
  <c r="M2158" i="73"/>
  <c r="M2157" i="73"/>
  <c r="M2166" i="73"/>
  <c r="M2164" i="73"/>
  <c r="M2162" i="73"/>
  <c r="M2165" i="73"/>
  <c r="M2161" i="73"/>
  <c r="M2163" i="73"/>
  <c r="M2050" i="73"/>
  <c r="M2048" i="73"/>
  <c r="M2047" i="73"/>
  <c r="M2049" i="73"/>
  <c r="M2046" i="73"/>
  <c r="M2045" i="73"/>
  <c r="M2060" i="73"/>
  <c r="M2058" i="73"/>
  <c r="M2056" i="73"/>
  <c r="M2059" i="73"/>
  <c r="M2055" i="73"/>
  <c r="M2057" i="73"/>
  <c r="M2156" i="73"/>
  <c r="M2154" i="73"/>
  <c r="M2153" i="73"/>
  <c r="M2155" i="73"/>
  <c r="M2160" i="73"/>
  <c r="M2159" i="73"/>
  <c r="O1680" i="112"/>
  <c r="I1775" i="113"/>
  <c r="I1730" i="113"/>
  <c r="O1680" i="115"/>
  <c r="B1677" i="115"/>
  <c r="G1676" i="115"/>
  <c r="M1681" i="115"/>
  <c r="M1676" i="115"/>
  <c r="N1739" i="115"/>
  <c r="N1731" i="115"/>
  <c r="C1732" i="115"/>
  <c r="H1731" i="115"/>
  <c r="O1738" i="115"/>
  <c r="M1586" i="115"/>
  <c r="O1585" i="115"/>
  <c r="N1681" i="115"/>
  <c r="N1676" i="115"/>
  <c r="C1677" i="115"/>
  <c r="H1676" i="115"/>
  <c r="H1529" i="115"/>
  <c r="H1500" i="115"/>
  <c r="H998" i="115"/>
  <c r="M969" i="115"/>
  <c r="O969" i="115" s="1"/>
  <c r="M968" i="115"/>
  <c r="O968" i="115" s="1"/>
  <c r="O967" i="115"/>
  <c r="O1557" i="115"/>
  <c r="M1558" i="115"/>
  <c r="O1558" i="115" s="1"/>
  <c r="O1556" i="115"/>
  <c r="H1470" i="115"/>
  <c r="H1441" i="115"/>
  <c r="H1412" i="115"/>
  <c r="H1383" i="115"/>
  <c r="H1355" i="115"/>
  <c r="H1326" i="115"/>
  <c r="M1296" i="115"/>
  <c r="O1296" i="115" s="1"/>
  <c r="O1295" i="115"/>
  <c r="M1267" i="115"/>
  <c r="O1267" i="115" s="1"/>
  <c r="O1266" i="115"/>
  <c r="H1239" i="115"/>
  <c r="H1210" i="115"/>
  <c r="M1180" i="115"/>
  <c r="O1180" i="115" s="1"/>
  <c r="O1179" i="115"/>
  <c r="M1151" i="115"/>
  <c r="O1151" i="115" s="1"/>
  <c r="O1150" i="115"/>
  <c r="O1056" i="115"/>
  <c r="M1057" i="115"/>
  <c r="O1057" i="115" s="1"/>
  <c r="M940" i="115"/>
  <c r="O940" i="115" s="1"/>
  <c r="M939" i="115"/>
  <c r="O939" i="115" s="1"/>
  <c r="O938" i="115"/>
  <c r="M911" i="115"/>
  <c r="O911" i="115" s="1"/>
  <c r="M910" i="115"/>
  <c r="O910" i="115" s="1"/>
  <c r="O909" i="115"/>
  <c r="N850" i="115"/>
  <c r="N851" i="115"/>
  <c r="N855" i="115" s="1"/>
  <c r="H791" i="115"/>
  <c r="N668" i="115"/>
  <c r="N669" i="115"/>
  <c r="N673" i="115" s="1"/>
  <c r="M514" i="115"/>
  <c r="O514" i="115" s="1"/>
  <c r="M513" i="115"/>
  <c r="O513" i="115" s="1"/>
  <c r="O512" i="115"/>
  <c r="H485" i="115"/>
  <c r="M456" i="115"/>
  <c r="O456" i="115" s="1"/>
  <c r="M455" i="115"/>
  <c r="O455" i="115" s="1"/>
  <c r="O454" i="115"/>
  <c r="H427" i="115"/>
  <c r="M370" i="115"/>
  <c r="O370" i="115" s="1"/>
  <c r="M369" i="115"/>
  <c r="O369" i="115" s="1"/>
  <c r="O368" i="115"/>
  <c r="M312" i="115"/>
  <c r="O312" i="115" s="1"/>
  <c r="M311" i="115"/>
  <c r="O311" i="115" s="1"/>
  <c r="O310" i="115"/>
  <c r="M221" i="115"/>
  <c r="O221" i="115" s="1"/>
  <c r="M220" i="115"/>
  <c r="O220" i="115" s="1"/>
  <c r="O219" i="115"/>
  <c r="N192" i="115"/>
  <c r="N191" i="115"/>
  <c r="M160" i="115"/>
  <c r="M161" i="115"/>
  <c r="O159" i="115"/>
  <c r="M158" i="115"/>
  <c r="O158" i="115" s="1"/>
  <c r="O157" i="115"/>
  <c r="H159" i="115"/>
  <c r="N161" i="115"/>
  <c r="N160" i="115"/>
  <c r="N1639" i="115"/>
  <c r="N1631" i="115"/>
  <c r="C1632" i="115"/>
  <c r="H1631" i="115"/>
  <c r="O1025" i="115"/>
  <c r="M1026" i="115"/>
  <c r="O1026" i="115" s="1"/>
  <c r="M882" i="115"/>
  <c r="O880" i="115"/>
  <c r="M881" i="115"/>
  <c r="H849" i="115"/>
  <c r="O847" i="115"/>
  <c r="M848" i="115"/>
  <c r="O848" i="115" s="1"/>
  <c r="M820" i="115"/>
  <c r="O820" i="115" s="1"/>
  <c r="M819" i="115"/>
  <c r="O819" i="115" s="1"/>
  <c r="O818" i="115"/>
  <c r="M700" i="115"/>
  <c r="O698" i="115"/>
  <c r="M699" i="115"/>
  <c r="O699" i="115" s="1"/>
  <c r="O665" i="115"/>
  <c r="M666" i="115"/>
  <c r="O666" i="115" s="1"/>
  <c r="M1639" i="115"/>
  <c r="B1632" i="115"/>
  <c r="G1631" i="115"/>
  <c r="M1631" i="115"/>
  <c r="O1636" i="115"/>
  <c r="N1096" i="115"/>
  <c r="I1094" i="115"/>
  <c r="O1089" i="115"/>
  <c r="M1090" i="115"/>
  <c r="H1059" i="115"/>
  <c r="H668" i="115"/>
  <c r="N637" i="115"/>
  <c r="N638" i="115"/>
  <c r="N642" i="115" s="1"/>
  <c r="O634" i="115"/>
  <c r="M635" i="115"/>
  <c r="O635" i="115" s="1"/>
  <c r="O572" i="115"/>
  <c r="M573" i="115"/>
  <c r="O573" i="115" s="1"/>
  <c r="M399" i="115"/>
  <c r="O399" i="115" s="1"/>
  <c r="M398" i="115"/>
  <c r="O398" i="115" s="1"/>
  <c r="O397" i="115"/>
  <c r="H341" i="115"/>
  <c r="M1119" i="115"/>
  <c r="O1119" i="115" s="1"/>
  <c r="O1118" i="115"/>
  <c r="M759" i="115"/>
  <c r="O759" i="115" s="1"/>
  <c r="O758" i="115"/>
  <c r="M728" i="115"/>
  <c r="O728" i="115" s="1"/>
  <c r="O727" i="115"/>
  <c r="O603" i="115"/>
  <c r="M604" i="115"/>
  <c r="O604" i="115" s="1"/>
  <c r="H574" i="115"/>
  <c r="N544" i="115"/>
  <c r="N545" i="115"/>
  <c r="N549" i="115" s="1"/>
  <c r="M545" i="115"/>
  <c r="O543" i="115"/>
  <c r="M544" i="115"/>
  <c r="O544" i="115" s="1"/>
  <c r="M282" i="115"/>
  <c r="O281" i="115"/>
  <c r="M283" i="115"/>
  <c r="M192" i="115"/>
  <c r="M191" i="115"/>
  <c r="O190" i="115"/>
  <c r="H128" i="115"/>
  <c r="M130" i="115"/>
  <c r="O128" i="115"/>
  <c r="M129" i="115"/>
  <c r="O129" i="115" s="1"/>
  <c r="M99" i="115"/>
  <c r="M98" i="115"/>
  <c r="O97" i="115"/>
  <c r="N99" i="115"/>
  <c r="N98" i="115"/>
  <c r="M12" i="115"/>
  <c r="M11" i="115"/>
  <c r="O10" i="115"/>
  <c r="M70" i="115"/>
  <c r="M69" i="115"/>
  <c r="O68" i="115"/>
  <c r="N41" i="115"/>
  <c r="N40" i="115"/>
  <c r="H41" i="115"/>
  <c r="H1587" i="108"/>
  <c r="H1558" i="112"/>
  <c r="O1780" i="114"/>
  <c r="I1675" i="114"/>
  <c r="O1736" i="114"/>
  <c r="B1777" i="115"/>
  <c r="G1776" i="115"/>
  <c r="M1781" i="115"/>
  <c r="M1776" i="115"/>
  <c r="N1781" i="115"/>
  <c r="N1776" i="115"/>
  <c r="C1777" i="115"/>
  <c r="H1776" i="115"/>
  <c r="I1675" i="115"/>
  <c r="O1736" i="115"/>
  <c r="O1730" i="115"/>
  <c r="B1732" i="115"/>
  <c r="G1731" i="115"/>
  <c r="M1739" i="115"/>
  <c r="M1731" i="115"/>
  <c r="H1587" i="115"/>
  <c r="M1528" i="115"/>
  <c r="O1527" i="115"/>
  <c r="M1499" i="115"/>
  <c r="O1498" i="115"/>
  <c r="M998" i="115"/>
  <c r="O998" i="115" s="1"/>
  <c r="M997" i="115"/>
  <c r="O997" i="115" s="1"/>
  <c r="O996" i="115"/>
  <c r="H969" i="115"/>
  <c r="H1559" i="115"/>
  <c r="M1469" i="115"/>
  <c r="O1469" i="115" s="1"/>
  <c r="O1468" i="115"/>
  <c r="M1440" i="115"/>
  <c r="O1440" i="115" s="1"/>
  <c r="O1439" i="115"/>
  <c r="M1411" i="115"/>
  <c r="O1411" i="115" s="1"/>
  <c r="O1410" i="115"/>
  <c r="M1382" i="115"/>
  <c r="O1382" i="115" s="1"/>
  <c r="O1381" i="115"/>
  <c r="M1354" i="115"/>
  <c r="O1354" i="115" s="1"/>
  <c r="O1353" i="115"/>
  <c r="M1325" i="115"/>
  <c r="O1325" i="115" s="1"/>
  <c r="O1324" i="115"/>
  <c r="H1297" i="115"/>
  <c r="H1268" i="115"/>
  <c r="M1238" i="115"/>
  <c r="O1238" i="115" s="1"/>
  <c r="O1237" i="115"/>
  <c r="M1209" i="115"/>
  <c r="O1209" i="115" s="1"/>
  <c r="O1208" i="115"/>
  <c r="H1181" i="115"/>
  <c r="H1152" i="115"/>
  <c r="H1089" i="115"/>
  <c r="N1059" i="115"/>
  <c r="N1060" i="115"/>
  <c r="N1064" i="115" s="1"/>
  <c r="M1060" i="115"/>
  <c r="O1058" i="115"/>
  <c r="M1059" i="115"/>
  <c r="O1059" i="115" s="1"/>
  <c r="H1027" i="115"/>
  <c r="H940" i="115"/>
  <c r="H911" i="115"/>
  <c r="N881" i="115"/>
  <c r="N882" i="115"/>
  <c r="N886" i="115" s="1"/>
  <c r="M791" i="115"/>
  <c r="O791" i="115" s="1"/>
  <c r="M790" i="115"/>
  <c r="O790" i="115" s="1"/>
  <c r="O789" i="115"/>
  <c r="N699" i="115"/>
  <c r="N700" i="115"/>
  <c r="N704" i="115" s="1"/>
  <c r="H514" i="115"/>
  <c r="M485" i="115"/>
  <c r="O485" i="115" s="1"/>
  <c r="M484" i="115"/>
  <c r="O484" i="115" s="1"/>
  <c r="O483" i="115"/>
  <c r="H456" i="115"/>
  <c r="M427" i="115"/>
  <c r="O427" i="115" s="1"/>
  <c r="M426" i="115"/>
  <c r="O426" i="115" s="1"/>
  <c r="O425" i="115"/>
  <c r="H370" i="115"/>
  <c r="H312" i="115"/>
  <c r="M251" i="115"/>
  <c r="M252" i="115"/>
  <c r="O250" i="115"/>
  <c r="M249" i="115"/>
  <c r="O249" i="115" s="1"/>
  <c r="O248" i="115"/>
  <c r="H250" i="115"/>
  <c r="N252" i="115"/>
  <c r="N251" i="115"/>
  <c r="H221" i="115"/>
  <c r="N1028" i="115"/>
  <c r="N1029" i="115"/>
  <c r="N1033" i="115" s="1"/>
  <c r="M1029" i="115"/>
  <c r="O1027" i="115"/>
  <c r="M1028" i="115"/>
  <c r="O1028" i="115" s="1"/>
  <c r="H880" i="115"/>
  <c r="O878" i="115"/>
  <c r="M879" i="115"/>
  <c r="O879" i="115" s="1"/>
  <c r="M851" i="115"/>
  <c r="O849" i="115"/>
  <c r="M850" i="115"/>
  <c r="O850" i="115" s="1"/>
  <c r="H820" i="115"/>
  <c r="H698" i="115"/>
  <c r="O696" i="115"/>
  <c r="M697" i="115"/>
  <c r="O697" i="115" s="1"/>
  <c r="M669" i="115"/>
  <c r="O667" i="115"/>
  <c r="M668" i="115"/>
  <c r="O668" i="115" s="1"/>
  <c r="I1630" i="115"/>
  <c r="O1638" i="115"/>
  <c r="O1087" i="115"/>
  <c r="M1088" i="115"/>
  <c r="O1088" i="115" s="1"/>
  <c r="M638" i="115"/>
  <c r="O636" i="115"/>
  <c r="M637" i="115"/>
  <c r="O637" i="115" s="1"/>
  <c r="H606" i="115"/>
  <c r="N575" i="115"/>
  <c r="N576" i="115"/>
  <c r="N580" i="115" s="1"/>
  <c r="M576" i="115"/>
  <c r="O574" i="115"/>
  <c r="M575" i="115"/>
  <c r="O575" i="115" s="1"/>
  <c r="H544" i="115"/>
  <c r="H399" i="115"/>
  <c r="M341" i="115"/>
  <c r="O341" i="115" s="1"/>
  <c r="M340" i="115"/>
  <c r="O340" i="115" s="1"/>
  <c r="O339" i="115"/>
  <c r="M1121" i="115"/>
  <c r="O1120" i="115"/>
  <c r="H1120" i="115"/>
  <c r="M761" i="115"/>
  <c r="O761" i="115" s="1"/>
  <c r="O760" i="115"/>
  <c r="M762" i="115"/>
  <c r="H760" i="115"/>
  <c r="M730" i="115"/>
  <c r="O730" i="115" s="1"/>
  <c r="M731" i="115"/>
  <c r="O729" i="115"/>
  <c r="H729" i="115"/>
  <c r="N606" i="115"/>
  <c r="N607" i="115"/>
  <c r="N611" i="115" s="1"/>
  <c r="M607" i="115"/>
  <c r="O605" i="115"/>
  <c r="M606" i="115"/>
  <c r="O606" i="115" s="1"/>
  <c r="O541" i="115"/>
  <c r="M542" i="115"/>
  <c r="O542" i="115" s="1"/>
  <c r="M280" i="115"/>
  <c r="O280" i="115" s="1"/>
  <c r="O279" i="115"/>
  <c r="H281" i="115"/>
  <c r="N283" i="115"/>
  <c r="N282" i="115"/>
  <c r="H637" i="115"/>
  <c r="H192" i="115"/>
  <c r="O126" i="115"/>
  <c r="M127" i="115"/>
  <c r="O127" i="115" s="1"/>
  <c r="H99" i="115"/>
  <c r="H12" i="115"/>
  <c r="N134" i="115"/>
  <c r="N131" i="115"/>
  <c r="H70" i="115"/>
  <c r="O39" i="115"/>
  <c r="M41" i="115"/>
  <c r="M40" i="115"/>
  <c r="N70" i="115"/>
  <c r="N69" i="115"/>
  <c r="N12" i="115"/>
  <c r="N11" i="115"/>
  <c r="B1777" i="114"/>
  <c r="G1776" i="114"/>
  <c r="M1781" i="114"/>
  <c r="M1776" i="114"/>
  <c r="N1781" i="114"/>
  <c r="N1776" i="114"/>
  <c r="C1777" i="114"/>
  <c r="H1776" i="114"/>
  <c r="O1730" i="114"/>
  <c r="B1732" i="114"/>
  <c r="G1731" i="114"/>
  <c r="M1739" i="114"/>
  <c r="M1731" i="114"/>
  <c r="H1587" i="114"/>
  <c r="M1528" i="114"/>
  <c r="O1527" i="114"/>
  <c r="M1499" i="114"/>
  <c r="O1498" i="114"/>
  <c r="M998" i="114"/>
  <c r="O998" i="114" s="1"/>
  <c r="M997" i="114"/>
  <c r="O997" i="114" s="1"/>
  <c r="O996" i="114"/>
  <c r="H969" i="114"/>
  <c r="H1559" i="114"/>
  <c r="M1469" i="114"/>
  <c r="O1469" i="114" s="1"/>
  <c r="O1468" i="114"/>
  <c r="M1440" i="114"/>
  <c r="O1440" i="114" s="1"/>
  <c r="O1439" i="114"/>
  <c r="M1411" i="114"/>
  <c r="O1411" i="114" s="1"/>
  <c r="O1410" i="114"/>
  <c r="M1382" i="114"/>
  <c r="O1382" i="114" s="1"/>
  <c r="O1381" i="114"/>
  <c r="M1354" i="114"/>
  <c r="O1354" i="114" s="1"/>
  <c r="O1353" i="114"/>
  <c r="M1325" i="114"/>
  <c r="O1325" i="114" s="1"/>
  <c r="O1324" i="114"/>
  <c r="H1297" i="114"/>
  <c r="H1268" i="114"/>
  <c r="M1238" i="114"/>
  <c r="O1238" i="114" s="1"/>
  <c r="O1237" i="114"/>
  <c r="M1209" i="114"/>
  <c r="O1209" i="114" s="1"/>
  <c r="O1208" i="114"/>
  <c r="H1181" i="114"/>
  <c r="H1152" i="114"/>
  <c r="H1089" i="114"/>
  <c r="N1059" i="114"/>
  <c r="N1060" i="114"/>
  <c r="N1064" i="114" s="1"/>
  <c r="M1060" i="114"/>
  <c r="O1058" i="114"/>
  <c r="M1059" i="114"/>
  <c r="O1059" i="114" s="1"/>
  <c r="H940" i="114"/>
  <c r="H911" i="114"/>
  <c r="H791" i="114"/>
  <c r="H514" i="114"/>
  <c r="M485" i="114"/>
  <c r="O485" i="114" s="1"/>
  <c r="M484" i="114"/>
  <c r="O484" i="114" s="1"/>
  <c r="O483" i="114"/>
  <c r="H456" i="114"/>
  <c r="M427" i="114"/>
  <c r="O427" i="114" s="1"/>
  <c r="M426" i="114"/>
  <c r="O426" i="114" s="1"/>
  <c r="O425" i="114"/>
  <c r="H370" i="114"/>
  <c r="H312" i="114"/>
  <c r="M251" i="114"/>
  <c r="M252" i="114"/>
  <c r="O250" i="114"/>
  <c r="M249" i="114"/>
  <c r="O249" i="114" s="1"/>
  <c r="O248" i="114"/>
  <c r="H250" i="114"/>
  <c r="N252" i="114"/>
  <c r="N251" i="114"/>
  <c r="H221" i="114"/>
  <c r="I1630" i="114"/>
  <c r="O1638" i="114"/>
  <c r="O1087" i="114"/>
  <c r="M1088" i="114"/>
  <c r="O1088" i="114" s="1"/>
  <c r="H1027" i="114"/>
  <c r="O1025" i="114"/>
  <c r="M1026" i="114"/>
  <c r="O1026" i="114" s="1"/>
  <c r="O878" i="114"/>
  <c r="M879" i="114"/>
  <c r="O879" i="114" s="1"/>
  <c r="M820" i="114"/>
  <c r="O820" i="114" s="1"/>
  <c r="M819" i="114"/>
  <c r="O819" i="114" s="1"/>
  <c r="O818" i="114"/>
  <c r="M1119" i="114"/>
  <c r="O1119" i="114" s="1"/>
  <c r="O1118" i="114"/>
  <c r="H880" i="114"/>
  <c r="N850" i="114"/>
  <c r="N851" i="114"/>
  <c r="N855" i="114" s="1"/>
  <c r="M851" i="114"/>
  <c r="O849" i="114"/>
  <c r="M850" i="114"/>
  <c r="O850" i="114" s="1"/>
  <c r="M759" i="114"/>
  <c r="O759" i="114" s="1"/>
  <c r="O758" i="114"/>
  <c r="N767" i="114"/>
  <c r="I765" i="114"/>
  <c r="H760" i="114"/>
  <c r="N668" i="114"/>
  <c r="N669" i="114"/>
  <c r="N673" i="114" s="1"/>
  <c r="M669" i="114"/>
  <c r="O667" i="114"/>
  <c r="M668" i="114"/>
  <c r="O668" i="114" s="1"/>
  <c r="N606" i="114"/>
  <c r="N607" i="114"/>
  <c r="N611" i="114" s="1"/>
  <c r="M607" i="114"/>
  <c r="O605" i="114"/>
  <c r="M606" i="114"/>
  <c r="O606" i="114" s="1"/>
  <c r="N544" i="114"/>
  <c r="N545" i="114"/>
  <c r="N549" i="114" s="1"/>
  <c r="M545" i="114"/>
  <c r="O543" i="114"/>
  <c r="M544" i="114"/>
  <c r="O544" i="114" s="1"/>
  <c r="M730" i="114"/>
  <c r="O730" i="114" s="1"/>
  <c r="M731" i="114"/>
  <c r="O729" i="114"/>
  <c r="H729" i="114"/>
  <c r="N699" i="114"/>
  <c r="N700" i="114"/>
  <c r="N704" i="114" s="1"/>
  <c r="O696" i="114"/>
  <c r="M697" i="114"/>
  <c r="O697" i="114" s="1"/>
  <c r="H574" i="114"/>
  <c r="O572" i="114"/>
  <c r="M573" i="114"/>
  <c r="O573" i="114" s="1"/>
  <c r="M280" i="114"/>
  <c r="O280" i="114" s="1"/>
  <c r="O279" i="114"/>
  <c r="H281" i="114"/>
  <c r="N283" i="114"/>
  <c r="N282" i="114"/>
  <c r="H129" i="114"/>
  <c r="H99" i="114"/>
  <c r="H12" i="114"/>
  <c r="H636" i="114"/>
  <c r="O634" i="114"/>
  <c r="M635" i="114"/>
  <c r="O635" i="114" s="1"/>
  <c r="M399" i="114"/>
  <c r="O399" i="114" s="1"/>
  <c r="M398" i="114"/>
  <c r="O398" i="114" s="1"/>
  <c r="O397" i="114"/>
  <c r="H341" i="114"/>
  <c r="H192" i="114"/>
  <c r="N129" i="114"/>
  <c r="N130" i="114"/>
  <c r="O126" i="114"/>
  <c r="M127" i="114"/>
  <c r="O127" i="114" s="1"/>
  <c r="M70" i="114"/>
  <c r="M69" i="114"/>
  <c r="O68" i="114"/>
  <c r="N41" i="114"/>
  <c r="N40" i="114"/>
  <c r="N70" i="114"/>
  <c r="N69" i="114"/>
  <c r="N12" i="114"/>
  <c r="N11" i="114"/>
  <c r="O39" i="114"/>
  <c r="M41" i="114"/>
  <c r="M40" i="114"/>
  <c r="O1780" i="111"/>
  <c r="O1680" i="111"/>
  <c r="O1680" i="113"/>
  <c r="I1775" i="114"/>
  <c r="B1677" i="114"/>
  <c r="G1676" i="114"/>
  <c r="M1681" i="114"/>
  <c r="M1676" i="114"/>
  <c r="N1739" i="114"/>
  <c r="N1731" i="114"/>
  <c r="C1732" i="114"/>
  <c r="H1731" i="114"/>
  <c r="I1730" i="114"/>
  <c r="O1738" i="114"/>
  <c r="M1586" i="114"/>
  <c r="O1585" i="114"/>
  <c r="N1681" i="114"/>
  <c r="N1676" i="114"/>
  <c r="C1677" i="114"/>
  <c r="H1676" i="114"/>
  <c r="H1529" i="114"/>
  <c r="H1500" i="114"/>
  <c r="H998" i="114"/>
  <c r="M969" i="114"/>
  <c r="O969" i="114" s="1"/>
  <c r="M968" i="114"/>
  <c r="O968" i="114" s="1"/>
  <c r="O967" i="114"/>
  <c r="O1557" i="114"/>
  <c r="M1558" i="114"/>
  <c r="O1558" i="114" s="1"/>
  <c r="O1556" i="114"/>
  <c r="H1470" i="114"/>
  <c r="H1441" i="114"/>
  <c r="H1412" i="114"/>
  <c r="H1383" i="114"/>
  <c r="H1355" i="114"/>
  <c r="H1326" i="114"/>
  <c r="M1296" i="114"/>
  <c r="O1296" i="114" s="1"/>
  <c r="O1295" i="114"/>
  <c r="M1267" i="114"/>
  <c r="O1267" i="114" s="1"/>
  <c r="O1266" i="114"/>
  <c r="H1239" i="114"/>
  <c r="H1210" i="114"/>
  <c r="M1180" i="114"/>
  <c r="O1180" i="114" s="1"/>
  <c r="O1179" i="114"/>
  <c r="M1151" i="114"/>
  <c r="O1151" i="114" s="1"/>
  <c r="O1150" i="114"/>
  <c r="O1056" i="114"/>
  <c r="M1057" i="114"/>
  <c r="O1057" i="114" s="1"/>
  <c r="M940" i="114"/>
  <c r="O940" i="114" s="1"/>
  <c r="M939" i="114"/>
  <c r="O939" i="114" s="1"/>
  <c r="O938" i="114"/>
  <c r="M911" i="114"/>
  <c r="O911" i="114" s="1"/>
  <c r="M910" i="114"/>
  <c r="O910" i="114" s="1"/>
  <c r="O909" i="114"/>
  <c r="M791" i="114"/>
  <c r="O791" i="114" s="1"/>
  <c r="M790" i="114"/>
  <c r="O790" i="114" s="1"/>
  <c r="O789" i="114"/>
  <c r="M514" i="114"/>
  <c r="O514" i="114" s="1"/>
  <c r="M513" i="114"/>
  <c r="O513" i="114" s="1"/>
  <c r="O512" i="114"/>
  <c r="H485" i="114"/>
  <c r="M456" i="114"/>
  <c r="O456" i="114" s="1"/>
  <c r="M455" i="114"/>
  <c r="O455" i="114" s="1"/>
  <c r="O454" i="114"/>
  <c r="H427" i="114"/>
  <c r="M370" i="114"/>
  <c r="O370" i="114" s="1"/>
  <c r="M369" i="114"/>
  <c r="O369" i="114" s="1"/>
  <c r="O368" i="114"/>
  <c r="M312" i="114"/>
  <c r="O312" i="114" s="1"/>
  <c r="M311" i="114"/>
  <c r="O311" i="114" s="1"/>
  <c r="O310" i="114"/>
  <c r="M221" i="114"/>
  <c r="M220" i="114"/>
  <c r="O219" i="114"/>
  <c r="N192" i="114"/>
  <c r="N191" i="114"/>
  <c r="M160" i="114"/>
  <c r="M161" i="114"/>
  <c r="O159" i="114"/>
  <c r="M158" i="114"/>
  <c r="O158" i="114" s="1"/>
  <c r="O157" i="114"/>
  <c r="H159" i="114"/>
  <c r="N161" i="114"/>
  <c r="N160" i="114"/>
  <c r="N1639" i="114"/>
  <c r="N1631" i="114"/>
  <c r="C1632" i="114"/>
  <c r="H1631" i="114"/>
  <c r="O1630" i="114"/>
  <c r="M1639" i="114"/>
  <c r="B1632" i="114"/>
  <c r="G1631" i="114"/>
  <c r="I1631" i="114" s="1"/>
  <c r="M1631" i="114"/>
  <c r="O1631" i="114" s="1"/>
  <c r="O1636" i="114"/>
  <c r="Q1636" i="114" s="1"/>
  <c r="N1096" i="114"/>
  <c r="I1094" i="114"/>
  <c r="O1089" i="114"/>
  <c r="M1090" i="114"/>
  <c r="H1059" i="114"/>
  <c r="N1028" i="114"/>
  <c r="N1029" i="114"/>
  <c r="N1033" i="114" s="1"/>
  <c r="M1029" i="114"/>
  <c r="O1027" i="114"/>
  <c r="M1028" i="114"/>
  <c r="O1028" i="114" s="1"/>
  <c r="N881" i="114"/>
  <c r="N882" i="114"/>
  <c r="N886" i="114" s="1"/>
  <c r="M882" i="114"/>
  <c r="O880" i="114"/>
  <c r="M881" i="114"/>
  <c r="O881" i="114" s="1"/>
  <c r="H850" i="114"/>
  <c r="H820" i="114"/>
  <c r="M766" i="114"/>
  <c r="O762" i="114"/>
  <c r="M1121" i="114"/>
  <c r="O1120" i="114"/>
  <c r="H1120" i="114"/>
  <c r="O847" i="114"/>
  <c r="M848" i="114"/>
  <c r="O848" i="114" s="1"/>
  <c r="O665" i="114"/>
  <c r="M666" i="114"/>
  <c r="O666" i="114" s="1"/>
  <c r="O603" i="114"/>
  <c r="M604" i="114"/>
  <c r="O604" i="114" s="1"/>
  <c r="O541" i="114"/>
  <c r="M542" i="114"/>
  <c r="O542" i="114" s="1"/>
  <c r="M728" i="114"/>
  <c r="O728" i="114" s="1"/>
  <c r="O727" i="114"/>
  <c r="H698" i="114"/>
  <c r="M700" i="114"/>
  <c r="O698" i="114"/>
  <c r="M699" i="114"/>
  <c r="H606" i="114"/>
  <c r="N575" i="114"/>
  <c r="N576" i="114"/>
  <c r="N580" i="114" s="1"/>
  <c r="M576" i="114"/>
  <c r="O574" i="114"/>
  <c r="M575" i="114"/>
  <c r="O575" i="114" s="1"/>
  <c r="M282" i="114"/>
  <c r="O281" i="114"/>
  <c r="M283" i="114"/>
  <c r="M99" i="114"/>
  <c r="M98" i="114"/>
  <c r="O97" i="114"/>
  <c r="N99" i="114"/>
  <c r="N98" i="114"/>
  <c r="M12" i="114"/>
  <c r="M11" i="114"/>
  <c r="O10" i="114"/>
  <c r="H668" i="114"/>
  <c r="N637" i="114"/>
  <c r="N638" i="114"/>
  <c r="N642" i="114" s="1"/>
  <c r="M638" i="114"/>
  <c r="O636" i="114"/>
  <c r="M637" i="114"/>
  <c r="O637" i="114" s="1"/>
  <c r="H544" i="114"/>
  <c r="H399" i="114"/>
  <c r="M341" i="114"/>
  <c r="O341" i="114" s="1"/>
  <c r="M340" i="114"/>
  <c r="O340" i="114" s="1"/>
  <c r="O339" i="114"/>
  <c r="M192" i="114"/>
  <c r="M191" i="114"/>
  <c r="O190" i="114"/>
  <c r="M130" i="114"/>
  <c r="O128" i="114"/>
  <c r="M129" i="114"/>
  <c r="H70" i="114"/>
  <c r="N221" i="114"/>
  <c r="N220" i="114"/>
  <c r="H41" i="114"/>
  <c r="B1677" i="113"/>
  <c r="G1676" i="113"/>
  <c r="M1681" i="113"/>
  <c r="M1676" i="113"/>
  <c r="N1739" i="113"/>
  <c r="N1731" i="113"/>
  <c r="C1732" i="113"/>
  <c r="H1731" i="113"/>
  <c r="O1738" i="113"/>
  <c r="M1586" i="113"/>
  <c r="O1585" i="113"/>
  <c r="N1681" i="113"/>
  <c r="N1676" i="113"/>
  <c r="C1677" i="113"/>
  <c r="H1676" i="113"/>
  <c r="M1528" i="113"/>
  <c r="O1527" i="113"/>
  <c r="M1499" i="113"/>
  <c r="O1498" i="113"/>
  <c r="M998" i="113"/>
  <c r="O998" i="113" s="1"/>
  <c r="M997" i="113"/>
  <c r="O997" i="113" s="1"/>
  <c r="O996" i="113"/>
  <c r="H969" i="113"/>
  <c r="I1630" i="113"/>
  <c r="O1638" i="113"/>
  <c r="H1559" i="113"/>
  <c r="M1469" i="113"/>
  <c r="O1469" i="113" s="1"/>
  <c r="O1468" i="113"/>
  <c r="M1440" i="113"/>
  <c r="O1440" i="113" s="1"/>
  <c r="O1439" i="113"/>
  <c r="O1087" i="113"/>
  <c r="M1088" i="113"/>
  <c r="O1088" i="113" s="1"/>
  <c r="O1025" i="113"/>
  <c r="M1026" i="113"/>
  <c r="O1026" i="113" s="1"/>
  <c r="H880" i="113"/>
  <c r="O878" i="113"/>
  <c r="M879" i="113"/>
  <c r="O879" i="113" s="1"/>
  <c r="M851" i="113"/>
  <c r="O849" i="113"/>
  <c r="M850" i="113"/>
  <c r="O850" i="113" s="1"/>
  <c r="M1411" i="113"/>
  <c r="O1411" i="113" s="1"/>
  <c r="O1410" i="113"/>
  <c r="M1382" i="113"/>
  <c r="O1382" i="113" s="1"/>
  <c r="O1381" i="113"/>
  <c r="H1355" i="113"/>
  <c r="H1326" i="113"/>
  <c r="H1297" i="113"/>
  <c r="H1268" i="113"/>
  <c r="H1239" i="113"/>
  <c r="H1210" i="113"/>
  <c r="H1181" i="113"/>
  <c r="H1152" i="113"/>
  <c r="O1056" i="113"/>
  <c r="M1057" i="113"/>
  <c r="O1057" i="113" s="1"/>
  <c r="M940" i="113"/>
  <c r="O940" i="113" s="1"/>
  <c r="M939" i="113"/>
  <c r="O939" i="113" s="1"/>
  <c r="O938" i="113"/>
  <c r="H911" i="113"/>
  <c r="M1119" i="113"/>
  <c r="O1119" i="113" s="1"/>
  <c r="O1118" i="113"/>
  <c r="H820" i="113"/>
  <c r="O789" i="113"/>
  <c r="M791" i="113"/>
  <c r="O791" i="113" s="1"/>
  <c r="M790" i="113"/>
  <c r="O790" i="113" s="1"/>
  <c r="M762" i="113"/>
  <c r="O760" i="113"/>
  <c r="M761" i="113"/>
  <c r="O761" i="113" s="1"/>
  <c r="M731" i="113"/>
  <c r="O729" i="113"/>
  <c r="M730" i="113"/>
  <c r="O730" i="113" s="1"/>
  <c r="M668" i="113"/>
  <c r="O668" i="113" s="1"/>
  <c r="M669" i="113"/>
  <c r="O667" i="113"/>
  <c r="H667" i="113"/>
  <c r="M575" i="113"/>
  <c r="O575" i="113" s="1"/>
  <c r="M576" i="113"/>
  <c r="O574" i="113"/>
  <c r="M545" i="113"/>
  <c r="O543" i="113"/>
  <c r="M544" i="113"/>
  <c r="O544" i="113" s="1"/>
  <c r="M485" i="113"/>
  <c r="O485" i="113" s="1"/>
  <c r="M484" i="113"/>
  <c r="O484" i="113" s="1"/>
  <c r="O483" i="113"/>
  <c r="M427" i="113"/>
  <c r="O427" i="113" s="1"/>
  <c r="M426" i="113"/>
  <c r="O426" i="113" s="1"/>
  <c r="O425" i="113"/>
  <c r="M399" i="113"/>
  <c r="O399" i="113" s="1"/>
  <c r="M398" i="113"/>
  <c r="O398" i="113" s="1"/>
  <c r="O397" i="113"/>
  <c r="M370" i="113"/>
  <c r="O370" i="113" s="1"/>
  <c r="M369" i="113"/>
  <c r="O369" i="113" s="1"/>
  <c r="O368" i="113"/>
  <c r="M341" i="113"/>
  <c r="O341" i="113" s="1"/>
  <c r="M340" i="113"/>
  <c r="O340" i="113" s="1"/>
  <c r="O339" i="113"/>
  <c r="M312" i="113"/>
  <c r="O312" i="113" s="1"/>
  <c r="M311" i="113"/>
  <c r="O311" i="113" s="1"/>
  <c r="O310" i="113"/>
  <c r="M699" i="113"/>
  <c r="O699" i="113" s="1"/>
  <c r="O698" i="113"/>
  <c r="M700" i="113"/>
  <c r="H698" i="113"/>
  <c r="N643" i="113"/>
  <c r="I641" i="113"/>
  <c r="M638" i="113"/>
  <c r="M637" i="113"/>
  <c r="O637" i="113" s="1"/>
  <c r="O636" i="113"/>
  <c r="H636" i="113"/>
  <c r="M604" i="113"/>
  <c r="O604" i="113" s="1"/>
  <c r="O603" i="113"/>
  <c r="H515" i="113"/>
  <c r="H457" i="113"/>
  <c r="N287" i="113"/>
  <c r="N284" i="113"/>
  <c r="N256" i="113"/>
  <c r="N253" i="113"/>
  <c r="M221" i="113"/>
  <c r="M220" i="113"/>
  <c r="O219" i="113"/>
  <c r="M192" i="113"/>
  <c r="M191" i="113"/>
  <c r="O190" i="113"/>
  <c r="N165" i="113"/>
  <c r="N162" i="113"/>
  <c r="N134" i="113"/>
  <c r="N131" i="113"/>
  <c r="M99" i="113"/>
  <c r="M98" i="113"/>
  <c r="O97" i="113"/>
  <c r="M70" i="113"/>
  <c r="M69" i="113"/>
  <c r="O68" i="113"/>
  <c r="M41" i="113"/>
  <c r="M40" i="113"/>
  <c r="O39" i="113"/>
  <c r="M12" i="113"/>
  <c r="M11" i="113"/>
  <c r="O10" i="113"/>
  <c r="N581" i="113"/>
  <c r="I579" i="113"/>
  <c r="H486" i="113"/>
  <c r="H428" i="113"/>
  <c r="M282" i="113"/>
  <c r="O282" i="113" s="1"/>
  <c r="M283" i="113"/>
  <c r="O281" i="113"/>
  <c r="H281" i="113"/>
  <c r="M251" i="113"/>
  <c r="O251" i="113" s="1"/>
  <c r="M252" i="113"/>
  <c r="O250" i="113"/>
  <c r="H250" i="113"/>
  <c r="M160" i="113"/>
  <c r="O160" i="113" s="1"/>
  <c r="M161" i="113"/>
  <c r="O159" i="113"/>
  <c r="H159" i="113"/>
  <c r="M129" i="113"/>
  <c r="O129" i="113" s="1"/>
  <c r="M130" i="113"/>
  <c r="O128" i="113"/>
  <c r="H128" i="113"/>
  <c r="O1780" i="112"/>
  <c r="I1675" i="112"/>
  <c r="O1736" i="112"/>
  <c r="Q1736" i="112" s="1"/>
  <c r="B1777" i="113"/>
  <c r="G1776" i="113"/>
  <c r="M1781" i="113"/>
  <c r="M1776" i="113"/>
  <c r="N1781" i="113"/>
  <c r="N1776" i="113"/>
  <c r="C1777" i="113"/>
  <c r="H1776" i="113"/>
  <c r="O1736" i="113"/>
  <c r="Q1736" i="113" s="1"/>
  <c r="O1730" i="113"/>
  <c r="B1732" i="113"/>
  <c r="G1731" i="113"/>
  <c r="M1739" i="113"/>
  <c r="M1731" i="113"/>
  <c r="H1587" i="113"/>
  <c r="H1529" i="113"/>
  <c r="H1500" i="113"/>
  <c r="H998" i="113"/>
  <c r="M969" i="113"/>
  <c r="O969" i="113" s="1"/>
  <c r="M968" i="113"/>
  <c r="O968" i="113" s="1"/>
  <c r="O967" i="113"/>
  <c r="N1639" i="113"/>
  <c r="N1631" i="113"/>
  <c r="C1632" i="113"/>
  <c r="H1631" i="113"/>
  <c r="O1630" i="113"/>
  <c r="M1639" i="113"/>
  <c r="B1632" i="113"/>
  <c r="G1631" i="113"/>
  <c r="I1631" i="113" s="1"/>
  <c r="M1631" i="113"/>
  <c r="O1631" i="113" s="1"/>
  <c r="O1636" i="113"/>
  <c r="O1557" i="113"/>
  <c r="M1558" i="113"/>
  <c r="O1558" i="113" s="1"/>
  <c r="O1556" i="113"/>
  <c r="H1470" i="113"/>
  <c r="H1441" i="113"/>
  <c r="N1096" i="113"/>
  <c r="I1094" i="113"/>
  <c r="O1089" i="113"/>
  <c r="M1090" i="113"/>
  <c r="H1058" i="113"/>
  <c r="N1028" i="113"/>
  <c r="N1029" i="113"/>
  <c r="N1033" i="113" s="1"/>
  <c r="M1029" i="113"/>
  <c r="O1027" i="113"/>
  <c r="M1028" i="113"/>
  <c r="O1028" i="113" s="1"/>
  <c r="M882" i="113"/>
  <c r="O880" i="113"/>
  <c r="M881" i="113"/>
  <c r="O881" i="113" s="1"/>
  <c r="H849" i="113"/>
  <c r="O847" i="113"/>
  <c r="M848" i="113"/>
  <c r="O848" i="113" s="1"/>
  <c r="H1412" i="113"/>
  <c r="H1383" i="113"/>
  <c r="M1354" i="113"/>
  <c r="O1354" i="113" s="1"/>
  <c r="O1353" i="113"/>
  <c r="M1325" i="113"/>
  <c r="O1325" i="113" s="1"/>
  <c r="O1324" i="113"/>
  <c r="M1296" i="113"/>
  <c r="O1296" i="113" s="1"/>
  <c r="O1295" i="113"/>
  <c r="M1267" i="113"/>
  <c r="O1267" i="113" s="1"/>
  <c r="O1266" i="113"/>
  <c r="M1238" i="113"/>
  <c r="O1238" i="113" s="1"/>
  <c r="O1237" i="113"/>
  <c r="M1209" i="113"/>
  <c r="O1209" i="113" s="1"/>
  <c r="O1208" i="113"/>
  <c r="M1180" i="113"/>
  <c r="O1180" i="113" s="1"/>
  <c r="O1179" i="113"/>
  <c r="M1151" i="113"/>
  <c r="O1151" i="113" s="1"/>
  <c r="O1150" i="113"/>
  <c r="H1090" i="113"/>
  <c r="N1059" i="113"/>
  <c r="N1060" i="113"/>
  <c r="N1064" i="113" s="1"/>
  <c r="M1060" i="113"/>
  <c r="O1058" i="113"/>
  <c r="M1059" i="113"/>
  <c r="O1059" i="113" s="1"/>
  <c r="H1028" i="113"/>
  <c r="H940" i="113"/>
  <c r="M911" i="113"/>
  <c r="O911" i="113" s="1"/>
  <c r="M910" i="113"/>
  <c r="O910" i="113" s="1"/>
  <c r="O909" i="113"/>
  <c r="M1121" i="113"/>
  <c r="O1120" i="113"/>
  <c r="H1120" i="113"/>
  <c r="O818" i="113"/>
  <c r="M820" i="113"/>
  <c r="O820" i="113" s="1"/>
  <c r="M819" i="113"/>
  <c r="O819" i="113" s="1"/>
  <c r="H791" i="113"/>
  <c r="H760" i="113"/>
  <c r="O758" i="113"/>
  <c r="M759" i="113"/>
  <c r="O759" i="113" s="1"/>
  <c r="H729" i="113"/>
  <c r="O727" i="113"/>
  <c r="M728" i="113"/>
  <c r="O728" i="113" s="1"/>
  <c r="N887" i="113"/>
  <c r="I885" i="113"/>
  <c r="N856" i="113"/>
  <c r="I854" i="113"/>
  <c r="N767" i="113"/>
  <c r="I765" i="113"/>
  <c r="N736" i="113"/>
  <c r="I734" i="113"/>
  <c r="M666" i="113"/>
  <c r="O666" i="113" s="1"/>
  <c r="O665" i="113"/>
  <c r="H574" i="113"/>
  <c r="O572" i="113"/>
  <c r="M573" i="113"/>
  <c r="O573" i="113" s="1"/>
  <c r="H543" i="113"/>
  <c r="O541" i="113"/>
  <c r="M542" i="113"/>
  <c r="O542" i="113" s="1"/>
  <c r="M514" i="113"/>
  <c r="O514" i="113" s="1"/>
  <c r="M513" i="113"/>
  <c r="O513" i="113" s="1"/>
  <c r="O512" i="113"/>
  <c r="M456" i="113"/>
  <c r="O456" i="113" s="1"/>
  <c r="M455" i="113"/>
  <c r="O455" i="113" s="1"/>
  <c r="O454" i="113"/>
  <c r="H399" i="113"/>
  <c r="H370" i="113"/>
  <c r="H341" i="113"/>
  <c r="H312" i="113"/>
  <c r="M697" i="113"/>
  <c r="O697" i="113" s="1"/>
  <c r="O696" i="113"/>
  <c r="M635" i="113"/>
  <c r="O635" i="113" s="1"/>
  <c r="O634" i="113"/>
  <c r="N612" i="113"/>
  <c r="I610" i="113"/>
  <c r="M606" i="113"/>
  <c r="O606" i="113" s="1"/>
  <c r="M607" i="113"/>
  <c r="O605" i="113"/>
  <c r="H605" i="113"/>
  <c r="H221" i="113"/>
  <c r="H192" i="113"/>
  <c r="H99" i="113"/>
  <c r="H70" i="113"/>
  <c r="H41" i="113"/>
  <c r="H12" i="113"/>
  <c r="N550" i="113"/>
  <c r="I548" i="113"/>
  <c r="M280" i="113"/>
  <c r="O280" i="113" s="1"/>
  <c r="O279" i="113"/>
  <c r="M249" i="113"/>
  <c r="O249" i="113" s="1"/>
  <c r="O248" i="113"/>
  <c r="N221" i="113"/>
  <c r="N220" i="113"/>
  <c r="N192" i="113"/>
  <c r="N191" i="113"/>
  <c r="M158" i="113"/>
  <c r="O158" i="113" s="1"/>
  <c r="O157" i="113"/>
  <c r="M127" i="113"/>
  <c r="O127" i="113" s="1"/>
  <c r="O126" i="113"/>
  <c r="N99" i="113"/>
  <c r="N98" i="113"/>
  <c r="N70" i="113"/>
  <c r="N69" i="113"/>
  <c r="N41" i="113"/>
  <c r="N40" i="113"/>
  <c r="N12" i="113"/>
  <c r="N11" i="113"/>
  <c r="B1777" i="112"/>
  <c r="G1776" i="112"/>
  <c r="M1781" i="112"/>
  <c r="M1776" i="112"/>
  <c r="N1781" i="112"/>
  <c r="N1776" i="112"/>
  <c r="C1777" i="112"/>
  <c r="H1776" i="112"/>
  <c r="O1730" i="112"/>
  <c r="B1732" i="112"/>
  <c r="G1731" i="112"/>
  <c r="M1739" i="112"/>
  <c r="M1731" i="112"/>
  <c r="H1587" i="112"/>
  <c r="M1528" i="112"/>
  <c r="O1527" i="112"/>
  <c r="M1499" i="112"/>
  <c r="O1498" i="112"/>
  <c r="M998" i="112"/>
  <c r="O998" i="112" s="1"/>
  <c r="M997" i="112"/>
  <c r="O997" i="112" s="1"/>
  <c r="O996" i="112"/>
  <c r="H969" i="112"/>
  <c r="H1559" i="112"/>
  <c r="M1469" i="112"/>
  <c r="O1469" i="112" s="1"/>
  <c r="O1468" i="112"/>
  <c r="M1440" i="112"/>
  <c r="O1440" i="112" s="1"/>
  <c r="O1439" i="112"/>
  <c r="M1411" i="112"/>
  <c r="O1411" i="112" s="1"/>
  <c r="O1410" i="112"/>
  <c r="M1382" i="112"/>
  <c r="O1382" i="112" s="1"/>
  <c r="O1381" i="112"/>
  <c r="M1354" i="112"/>
  <c r="O1354" i="112" s="1"/>
  <c r="O1353" i="112"/>
  <c r="M1325" i="112"/>
  <c r="O1325" i="112" s="1"/>
  <c r="O1324" i="112"/>
  <c r="H1297" i="112"/>
  <c r="H1268" i="112"/>
  <c r="M1238" i="112"/>
  <c r="O1238" i="112" s="1"/>
  <c r="O1237" i="112"/>
  <c r="M1209" i="112"/>
  <c r="O1209" i="112" s="1"/>
  <c r="O1208" i="112"/>
  <c r="H1181" i="112"/>
  <c r="H1152" i="112"/>
  <c r="H1089" i="112"/>
  <c r="N1059" i="112"/>
  <c r="N1060" i="112"/>
  <c r="N1064" i="112" s="1"/>
  <c r="M1060" i="112"/>
  <c r="O1058" i="112"/>
  <c r="M1059" i="112"/>
  <c r="O1059" i="112" s="1"/>
  <c r="H940" i="112"/>
  <c r="H911" i="112"/>
  <c r="H791" i="112"/>
  <c r="H514" i="112"/>
  <c r="M485" i="112"/>
  <c r="O485" i="112" s="1"/>
  <c r="M484" i="112"/>
  <c r="O484" i="112" s="1"/>
  <c r="O483" i="112"/>
  <c r="H456" i="112"/>
  <c r="M427" i="112"/>
  <c r="O427" i="112" s="1"/>
  <c r="M426" i="112"/>
  <c r="O426" i="112" s="1"/>
  <c r="O425" i="112"/>
  <c r="H370" i="112"/>
  <c r="H312" i="112"/>
  <c r="M251" i="112"/>
  <c r="M252" i="112"/>
  <c r="O250" i="112"/>
  <c r="M249" i="112"/>
  <c r="O249" i="112" s="1"/>
  <c r="O248" i="112"/>
  <c r="H250" i="112"/>
  <c r="N252" i="112"/>
  <c r="N251" i="112"/>
  <c r="H221" i="112"/>
  <c r="I1630" i="112"/>
  <c r="O1638" i="112"/>
  <c r="O1087" i="112"/>
  <c r="M1088" i="112"/>
  <c r="O1088" i="112" s="1"/>
  <c r="H1027" i="112"/>
  <c r="O1025" i="112"/>
  <c r="M1026" i="112"/>
  <c r="O1026" i="112" s="1"/>
  <c r="M1119" i="112"/>
  <c r="O1119" i="112" s="1"/>
  <c r="O1118" i="112"/>
  <c r="O847" i="112"/>
  <c r="M848" i="112"/>
  <c r="O848" i="112" s="1"/>
  <c r="O665" i="112"/>
  <c r="M666" i="112"/>
  <c r="O666" i="112" s="1"/>
  <c r="O603" i="112"/>
  <c r="M604" i="112"/>
  <c r="O604" i="112" s="1"/>
  <c r="O541" i="112"/>
  <c r="M542" i="112"/>
  <c r="O542" i="112" s="1"/>
  <c r="H880" i="112"/>
  <c r="O878" i="112"/>
  <c r="M879" i="112"/>
  <c r="O879" i="112" s="1"/>
  <c r="M766" i="112"/>
  <c r="O762" i="112"/>
  <c r="O761" i="112"/>
  <c r="M730" i="112"/>
  <c r="O730" i="112" s="1"/>
  <c r="M731" i="112"/>
  <c r="O729" i="112"/>
  <c r="H729" i="112"/>
  <c r="N699" i="112"/>
  <c r="N700" i="112"/>
  <c r="N704" i="112" s="1"/>
  <c r="O696" i="112"/>
  <c r="M697" i="112"/>
  <c r="O697" i="112" s="1"/>
  <c r="H574" i="112"/>
  <c r="O572" i="112"/>
  <c r="M573" i="112"/>
  <c r="O573" i="112" s="1"/>
  <c r="M280" i="112"/>
  <c r="O280" i="112" s="1"/>
  <c r="O279" i="112"/>
  <c r="H281" i="112"/>
  <c r="N283" i="112"/>
  <c r="N282" i="112"/>
  <c r="H129" i="112"/>
  <c r="H99" i="112"/>
  <c r="H12" i="112"/>
  <c r="H850" i="112"/>
  <c r="M820" i="112"/>
  <c r="O820" i="112" s="1"/>
  <c r="M819" i="112"/>
  <c r="O819" i="112" s="1"/>
  <c r="O818" i="112"/>
  <c r="H668" i="112"/>
  <c r="N637" i="112"/>
  <c r="N638" i="112"/>
  <c r="N642" i="112" s="1"/>
  <c r="M638" i="112"/>
  <c r="O636" i="112"/>
  <c r="M637" i="112"/>
  <c r="O637" i="112" s="1"/>
  <c r="H544" i="112"/>
  <c r="H399" i="112"/>
  <c r="M341" i="112"/>
  <c r="O341" i="112" s="1"/>
  <c r="M340" i="112"/>
  <c r="O340" i="112" s="1"/>
  <c r="O339" i="112"/>
  <c r="M192" i="112"/>
  <c r="M191" i="112"/>
  <c r="O190" i="112"/>
  <c r="M130" i="112"/>
  <c r="O128" i="112"/>
  <c r="M129" i="112"/>
  <c r="H70" i="112"/>
  <c r="N70" i="112"/>
  <c r="N69" i="112"/>
  <c r="N12" i="112"/>
  <c r="N11" i="112"/>
  <c r="O39" i="112"/>
  <c r="M41" i="112"/>
  <c r="M40" i="112"/>
  <c r="O1680" i="109"/>
  <c r="O1680" i="110"/>
  <c r="O1630" i="110"/>
  <c r="I1775" i="111"/>
  <c r="I1730" i="111"/>
  <c r="I1775" i="112"/>
  <c r="B1677" i="112"/>
  <c r="G1676" i="112"/>
  <c r="M1681" i="112"/>
  <c r="M1676" i="112"/>
  <c r="N1739" i="112"/>
  <c r="N1731" i="112"/>
  <c r="C1732" i="112"/>
  <c r="H1731" i="112"/>
  <c r="I1730" i="112"/>
  <c r="O1738" i="112"/>
  <c r="M1586" i="112"/>
  <c r="O1585" i="112"/>
  <c r="N1681" i="112"/>
  <c r="N1676" i="112"/>
  <c r="C1677" i="112"/>
  <c r="H1676" i="112"/>
  <c r="H1529" i="112"/>
  <c r="H1500" i="112"/>
  <c r="H998" i="112"/>
  <c r="M969" i="112"/>
  <c r="O969" i="112" s="1"/>
  <c r="M968" i="112"/>
  <c r="O968" i="112" s="1"/>
  <c r="O967" i="112"/>
  <c r="O1557" i="112"/>
  <c r="M1558" i="112"/>
  <c r="O1558" i="112" s="1"/>
  <c r="O1556" i="112"/>
  <c r="H1470" i="112"/>
  <c r="H1441" i="112"/>
  <c r="H1412" i="112"/>
  <c r="H1383" i="112"/>
  <c r="H1355" i="112"/>
  <c r="H1326" i="112"/>
  <c r="M1296" i="112"/>
  <c r="O1296" i="112" s="1"/>
  <c r="O1295" i="112"/>
  <c r="M1267" i="112"/>
  <c r="O1267" i="112" s="1"/>
  <c r="O1266" i="112"/>
  <c r="H1239" i="112"/>
  <c r="H1210" i="112"/>
  <c r="M1180" i="112"/>
  <c r="O1180" i="112" s="1"/>
  <c r="O1179" i="112"/>
  <c r="M1151" i="112"/>
  <c r="O1151" i="112" s="1"/>
  <c r="O1150" i="112"/>
  <c r="O1056" i="112"/>
  <c r="M1057" i="112"/>
  <c r="O1057" i="112" s="1"/>
  <c r="M940" i="112"/>
  <c r="O940" i="112" s="1"/>
  <c r="M939" i="112"/>
  <c r="O939" i="112" s="1"/>
  <c r="O938" i="112"/>
  <c r="M911" i="112"/>
  <c r="O911" i="112" s="1"/>
  <c r="M910" i="112"/>
  <c r="O910" i="112" s="1"/>
  <c r="O909" i="112"/>
  <c r="M791" i="112"/>
  <c r="O791" i="112" s="1"/>
  <c r="M790" i="112"/>
  <c r="O790" i="112" s="1"/>
  <c r="O789" i="112"/>
  <c r="M514" i="112"/>
  <c r="O514" i="112" s="1"/>
  <c r="M513" i="112"/>
  <c r="O513" i="112" s="1"/>
  <c r="O512" i="112"/>
  <c r="H485" i="112"/>
  <c r="M456" i="112"/>
  <c r="O456" i="112" s="1"/>
  <c r="M455" i="112"/>
  <c r="O455" i="112" s="1"/>
  <c r="O454" i="112"/>
  <c r="H427" i="112"/>
  <c r="M370" i="112"/>
  <c r="O370" i="112" s="1"/>
  <c r="M369" i="112"/>
  <c r="O369" i="112" s="1"/>
  <c r="O368" i="112"/>
  <c r="M312" i="112"/>
  <c r="O312" i="112" s="1"/>
  <c r="M311" i="112"/>
  <c r="O311" i="112" s="1"/>
  <c r="O310" i="112"/>
  <c r="M221" i="112"/>
  <c r="M220" i="112"/>
  <c r="O219" i="112"/>
  <c r="N192" i="112"/>
  <c r="N191" i="112"/>
  <c r="M160" i="112"/>
  <c r="M161" i="112"/>
  <c r="O159" i="112"/>
  <c r="M158" i="112"/>
  <c r="O158" i="112" s="1"/>
  <c r="O157" i="112"/>
  <c r="H159" i="112"/>
  <c r="N161" i="112"/>
  <c r="N160" i="112"/>
  <c r="N1639" i="112"/>
  <c r="N1631" i="112"/>
  <c r="C1632" i="112"/>
  <c r="H1631" i="112"/>
  <c r="O1630" i="112"/>
  <c r="M1639" i="112"/>
  <c r="B1632" i="112"/>
  <c r="G1631" i="112"/>
  <c r="I1631" i="112" s="1"/>
  <c r="M1631" i="112"/>
  <c r="O1631" i="112" s="1"/>
  <c r="O1636" i="112"/>
  <c r="Q1636" i="112" s="1"/>
  <c r="N1096" i="112"/>
  <c r="I1094" i="112"/>
  <c r="O1089" i="112"/>
  <c r="M1090" i="112"/>
  <c r="H1059" i="112"/>
  <c r="N1028" i="112"/>
  <c r="N1029" i="112"/>
  <c r="N1033" i="112" s="1"/>
  <c r="M1029" i="112"/>
  <c r="O1027" i="112"/>
  <c r="M1028" i="112"/>
  <c r="O1028" i="112" s="1"/>
  <c r="M1121" i="112"/>
  <c r="O1120" i="112"/>
  <c r="H1120" i="112"/>
  <c r="N850" i="112"/>
  <c r="N851" i="112"/>
  <c r="N855" i="112" s="1"/>
  <c r="M851" i="112"/>
  <c r="O849" i="112"/>
  <c r="M850" i="112"/>
  <c r="O850" i="112" s="1"/>
  <c r="M759" i="112"/>
  <c r="O759" i="112" s="1"/>
  <c r="O758" i="112"/>
  <c r="N767" i="112"/>
  <c r="I765" i="112"/>
  <c r="H760" i="112"/>
  <c r="N668" i="112"/>
  <c r="N669" i="112"/>
  <c r="N673" i="112" s="1"/>
  <c r="M669" i="112"/>
  <c r="O667" i="112"/>
  <c r="M668" i="112"/>
  <c r="O668" i="112" s="1"/>
  <c r="N606" i="112"/>
  <c r="N607" i="112"/>
  <c r="N611" i="112" s="1"/>
  <c r="M607" i="112"/>
  <c r="O605" i="112"/>
  <c r="M606" i="112"/>
  <c r="O606" i="112" s="1"/>
  <c r="N544" i="112"/>
  <c r="N545" i="112"/>
  <c r="N549" i="112" s="1"/>
  <c r="M545" i="112"/>
  <c r="O543" i="112"/>
  <c r="M544" i="112"/>
  <c r="O544" i="112" s="1"/>
  <c r="N881" i="112"/>
  <c r="N882" i="112"/>
  <c r="N886" i="112" s="1"/>
  <c r="M882" i="112"/>
  <c r="O880" i="112"/>
  <c r="M881" i="112"/>
  <c r="O881" i="112" s="1"/>
  <c r="M728" i="112"/>
  <c r="O728" i="112" s="1"/>
  <c r="O727" i="112"/>
  <c r="H698" i="112"/>
  <c r="M700" i="112"/>
  <c r="O698" i="112"/>
  <c r="M699" i="112"/>
  <c r="O699" i="112" s="1"/>
  <c r="H606" i="112"/>
  <c r="N575" i="112"/>
  <c r="N576" i="112"/>
  <c r="N580" i="112" s="1"/>
  <c r="M576" i="112"/>
  <c r="O574" i="112"/>
  <c r="M575" i="112"/>
  <c r="O575" i="112" s="1"/>
  <c r="M282" i="112"/>
  <c r="O281" i="112"/>
  <c r="M283" i="112"/>
  <c r="M99" i="112"/>
  <c r="M98" i="112"/>
  <c r="O97" i="112"/>
  <c r="N99" i="112"/>
  <c r="N98" i="112"/>
  <c r="M12" i="112"/>
  <c r="M11" i="112"/>
  <c r="O10" i="112"/>
  <c r="H820" i="112"/>
  <c r="H636" i="112"/>
  <c r="O634" i="112"/>
  <c r="M635" i="112"/>
  <c r="O635" i="112" s="1"/>
  <c r="M399" i="112"/>
  <c r="O399" i="112" s="1"/>
  <c r="M398" i="112"/>
  <c r="O398" i="112" s="1"/>
  <c r="O397" i="112"/>
  <c r="H341" i="112"/>
  <c r="H192" i="112"/>
  <c r="N129" i="112"/>
  <c r="N130" i="112"/>
  <c r="O126" i="112"/>
  <c r="M127" i="112"/>
  <c r="O127" i="112" s="1"/>
  <c r="M70" i="112"/>
  <c r="M69" i="112"/>
  <c r="O68" i="112"/>
  <c r="N41" i="112"/>
  <c r="N40" i="112"/>
  <c r="N221" i="112"/>
  <c r="N220" i="112"/>
  <c r="H41" i="112"/>
  <c r="B1677" i="111"/>
  <c r="G1676" i="111"/>
  <c r="M1681" i="111"/>
  <c r="M1676" i="111"/>
  <c r="N1739" i="111"/>
  <c r="N1731" i="111"/>
  <c r="C1732" i="111"/>
  <c r="H1731" i="111"/>
  <c r="O1738" i="111"/>
  <c r="M1586" i="111"/>
  <c r="O1585" i="111"/>
  <c r="N1681" i="111"/>
  <c r="N1676" i="111"/>
  <c r="C1677" i="111"/>
  <c r="H1676" i="111"/>
  <c r="H1529" i="111"/>
  <c r="H1500" i="111"/>
  <c r="H998" i="111"/>
  <c r="M969" i="111"/>
  <c r="O969" i="111" s="1"/>
  <c r="M968" i="111"/>
  <c r="O968" i="111" s="1"/>
  <c r="O967" i="111"/>
  <c r="O1557" i="111"/>
  <c r="M1558" i="111"/>
  <c r="O1558" i="111" s="1"/>
  <c r="O1556" i="111"/>
  <c r="H1470" i="111"/>
  <c r="H1441" i="111"/>
  <c r="H1412" i="111"/>
  <c r="H1383" i="111"/>
  <c r="H1355" i="111"/>
  <c r="H1326" i="111"/>
  <c r="M1296" i="111"/>
  <c r="O1296" i="111" s="1"/>
  <c r="O1295" i="111"/>
  <c r="M1267" i="111"/>
  <c r="O1267" i="111" s="1"/>
  <c r="O1266" i="111"/>
  <c r="H1239" i="111"/>
  <c r="H1210" i="111"/>
  <c r="M1180" i="111"/>
  <c r="O1180" i="111" s="1"/>
  <c r="O1179" i="111"/>
  <c r="M1151" i="111"/>
  <c r="O1151" i="111" s="1"/>
  <c r="O1150" i="111"/>
  <c r="O1056" i="111"/>
  <c r="M1057" i="111"/>
  <c r="O1057" i="111" s="1"/>
  <c r="M940" i="111"/>
  <c r="O940" i="111" s="1"/>
  <c r="M939" i="111"/>
  <c r="O939" i="111" s="1"/>
  <c r="O938" i="111"/>
  <c r="M911" i="111"/>
  <c r="O911" i="111" s="1"/>
  <c r="M910" i="111"/>
  <c r="O910" i="111" s="1"/>
  <c r="O909" i="111"/>
  <c r="N850" i="111"/>
  <c r="N851" i="111"/>
  <c r="N855" i="111" s="1"/>
  <c r="H791" i="111"/>
  <c r="N668" i="111"/>
  <c r="N669" i="111"/>
  <c r="N673" i="111" s="1"/>
  <c r="N606" i="111"/>
  <c r="N607" i="111"/>
  <c r="N611" i="111" s="1"/>
  <c r="N544" i="111"/>
  <c r="N545" i="111"/>
  <c r="N549" i="111" s="1"/>
  <c r="M514" i="111"/>
  <c r="O514" i="111" s="1"/>
  <c r="M513" i="111"/>
  <c r="O513" i="111" s="1"/>
  <c r="O512" i="111"/>
  <c r="H485" i="111"/>
  <c r="M456" i="111"/>
  <c r="O456" i="111" s="1"/>
  <c r="M455" i="111"/>
  <c r="O455" i="111" s="1"/>
  <c r="O454" i="111"/>
  <c r="H427" i="111"/>
  <c r="H370" i="111"/>
  <c r="M312" i="111"/>
  <c r="O312" i="111" s="1"/>
  <c r="M311" i="111"/>
  <c r="O311" i="111" s="1"/>
  <c r="O310" i="111"/>
  <c r="M221" i="111"/>
  <c r="M220" i="111"/>
  <c r="O219" i="111"/>
  <c r="N192" i="111"/>
  <c r="N191" i="111"/>
  <c r="M160" i="111"/>
  <c r="M161" i="111"/>
  <c r="O159" i="111"/>
  <c r="M158" i="111"/>
  <c r="O158" i="111" s="1"/>
  <c r="O157" i="111"/>
  <c r="H159" i="111"/>
  <c r="N161" i="111"/>
  <c r="N160" i="111"/>
  <c r="I1630" i="111"/>
  <c r="O1638" i="111"/>
  <c r="O1087" i="111"/>
  <c r="M1088" i="111"/>
  <c r="O1088" i="111" s="1"/>
  <c r="O1025" i="111"/>
  <c r="M1026" i="111"/>
  <c r="O1026" i="111" s="1"/>
  <c r="M882" i="111"/>
  <c r="O880" i="111"/>
  <c r="M881" i="111"/>
  <c r="H849" i="111"/>
  <c r="O847" i="111"/>
  <c r="M848" i="111"/>
  <c r="O848" i="111" s="1"/>
  <c r="M820" i="111"/>
  <c r="O820" i="111" s="1"/>
  <c r="M819" i="111"/>
  <c r="O819" i="111" s="1"/>
  <c r="O818" i="111"/>
  <c r="M700" i="111"/>
  <c r="O698" i="111"/>
  <c r="M699" i="111"/>
  <c r="M669" i="111"/>
  <c r="O667" i="111"/>
  <c r="M668" i="111"/>
  <c r="O668" i="111" s="1"/>
  <c r="H636" i="111"/>
  <c r="O634" i="111"/>
  <c r="M635" i="111"/>
  <c r="O635" i="111" s="1"/>
  <c r="M607" i="111"/>
  <c r="O605" i="111"/>
  <c r="M606" i="111"/>
  <c r="O606" i="111" s="1"/>
  <c r="H574" i="111"/>
  <c r="O572" i="111"/>
  <c r="M573" i="111"/>
  <c r="O573" i="111" s="1"/>
  <c r="M545" i="111"/>
  <c r="O543" i="111"/>
  <c r="M544" i="111"/>
  <c r="O544" i="111" s="1"/>
  <c r="H399" i="111"/>
  <c r="M341" i="111"/>
  <c r="O341" i="111" s="1"/>
  <c r="M340" i="111"/>
  <c r="O340" i="111" s="1"/>
  <c r="O339" i="111"/>
  <c r="N129" i="111"/>
  <c r="N130" i="111"/>
  <c r="M99" i="111"/>
  <c r="M98" i="111"/>
  <c r="O97" i="111"/>
  <c r="M70" i="111"/>
  <c r="M69" i="111"/>
  <c r="O68" i="111"/>
  <c r="M41" i="111"/>
  <c r="M40" i="111"/>
  <c r="O39" i="111"/>
  <c r="M12" i="111"/>
  <c r="M11" i="111"/>
  <c r="O10" i="111"/>
  <c r="M1119" i="111"/>
  <c r="O1119" i="111" s="1"/>
  <c r="O1118" i="111"/>
  <c r="M759" i="111"/>
  <c r="O759" i="111" s="1"/>
  <c r="O758" i="111"/>
  <c r="M728" i="111"/>
  <c r="O728" i="111" s="1"/>
  <c r="O727" i="111"/>
  <c r="M192" i="111"/>
  <c r="M191" i="111"/>
  <c r="O190" i="111"/>
  <c r="H128" i="111"/>
  <c r="M130" i="111"/>
  <c r="O128" i="111"/>
  <c r="M129" i="111"/>
  <c r="O1630" i="107"/>
  <c r="M514" i="108"/>
  <c r="O514" i="108" s="1"/>
  <c r="O1780" i="110"/>
  <c r="I1675" i="110"/>
  <c r="O1736" i="110"/>
  <c r="H1558" i="110"/>
  <c r="H1559" i="110" s="1"/>
  <c r="B1777" i="111"/>
  <c r="G1776" i="111"/>
  <c r="M1781" i="111"/>
  <c r="M1776" i="111"/>
  <c r="N1781" i="111"/>
  <c r="N1776" i="111"/>
  <c r="C1777" i="111"/>
  <c r="H1776" i="111"/>
  <c r="I1675" i="111"/>
  <c r="O1736" i="111"/>
  <c r="Q1736" i="111" s="1"/>
  <c r="O1730" i="111"/>
  <c r="B1732" i="111"/>
  <c r="G1731" i="111"/>
  <c r="M1739" i="111"/>
  <c r="O1739" i="111" s="1"/>
  <c r="M1731" i="111"/>
  <c r="O1731" i="111" s="1"/>
  <c r="H1587" i="111"/>
  <c r="M1528" i="111"/>
  <c r="O1527" i="111"/>
  <c r="M1499" i="111"/>
  <c r="O1498" i="111"/>
  <c r="M998" i="111"/>
  <c r="O998" i="111" s="1"/>
  <c r="M997" i="111"/>
  <c r="O997" i="111" s="1"/>
  <c r="O996" i="111"/>
  <c r="H969" i="111"/>
  <c r="H1559" i="111"/>
  <c r="M1469" i="111"/>
  <c r="O1469" i="111" s="1"/>
  <c r="O1468" i="111"/>
  <c r="M1440" i="111"/>
  <c r="O1440" i="111" s="1"/>
  <c r="O1439" i="111"/>
  <c r="M1411" i="111"/>
  <c r="O1411" i="111" s="1"/>
  <c r="O1410" i="111"/>
  <c r="M1382" i="111"/>
  <c r="O1382" i="111" s="1"/>
  <c r="O1381" i="111"/>
  <c r="M1354" i="111"/>
  <c r="O1354" i="111" s="1"/>
  <c r="O1353" i="111"/>
  <c r="M1325" i="111"/>
  <c r="O1325" i="111" s="1"/>
  <c r="O1324" i="111"/>
  <c r="H1297" i="111"/>
  <c r="H1268" i="111"/>
  <c r="M1238" i="111"/>
  <c r="O1238" i="111" s="1"/>
  <c r="O1237" i="111"/>
  <c r="M1209" i="111"/>
  <c r="O1209" i="111" s="1"/>
  <c r="O1208" i="111"/>
  <c r="H1181" i="111"/>
  <c r="H1152" i="111"/>
  <c r="H1089" i="111"/>
  <c r="N1059" i="111"/>
  <c r="N1060" i="111"/>
  <c r="N1064" i="111" s="1"/>
  <c r="M1060" i="111"/>
  <c r="O1058" i="111"/>
  <c r="M1059" i="111"/>
  <c r="O1059" i="111" s="1"/>
  <c r="H1027" i="111"/>
  <c r="H940" i="111"/>
  <c r="H911" i="111"/>
  <c r="N881" i="111"/>
  <c r="N882" i="111"/>
  <c r="N886" i="111" s="1"/>
  <c r="M791" i="111"/>
  <c r="O791" i="111" s="1"/>
  <c r="M790" i="111"/>
  <c r="O790" i="111" s="1"/>
  <c r="O789" i="111"/>
  <c r="N699" i="111"/>
  <c r="N700" i="111"/>
  <c r="N704" i="111" s="1"/>
  <c r="N637" i="111"/>
  <c r="N638" i="111"/>
  <c r="N642" i="111" s="1"/>
  <c r="N575" i="111"/>
  <c r="N576" i="111"/>
  <c r="N580" i="111" s="1"/>
  <c r="H514" i="111"/>
  <c r="M485" i="111"/>
  <c r="O485" i="111" s="1"/>
  <c r="M484" i="111"/>
  <c r="O484" i="111" s="1"/>
  <c r="O483" i="111"/>
  <c r="H456" i="111"/>
  <c r="M427" i="111"/>
  <c r="O427" i="111" s="1"/>
  <c r="M426" i="111"/>
  <c r="O426" i="111" s="1"/>
  <c r="O425" i="111"/>
  <c r="M370" i="111"/>
  <c r="O370" i="111" s="1"/>
  <c r="M369" i="111"/>
  <c r="O369" i="111" s="1"/>
  <c r="O368" i="111"/>
  <c r="H312" i="111"/>
  <c r="M251" i="111"/>
  <c r="M252" i="111"/>
  <c r="O250" i="111"/>
  <c r="M249" i="111"/>
  <c r="O249" i="111" s="1"/>
  <c r="O248" i="111"/>
  <c r="H250" i="111"/>
  <c r="N252" i="111"/>
  <c r="N251" i="111"/>
  <c r="H221" i="111"/>
  <c r="N1639" i="111"/>
  <c r="N1631" i="111"/>
  <c r="C1632" i="111"/>
  <c r="H1631" i="111"/>
  <c r="O1630" i="111"/>
  <c r="M1639" i="111"/>
  <c r="B1632" i="111"/>
  <c r="G1631" i="111"/>
  <c r="I1631" i="111" s="1"/>
  <c r="M1631" i="111"/>
  <c r="O1631" i="111" s="1"/>
  <c r="O1636" i="111"/>
  <c r="N1096" i="111"/>
  <c r="I1094" i="111"/>
  <c r="O1089" i="111"/>
  <c r="M1090" i="111"/>
  <c r="H1059" i="111"/>
  <c r="N1028" i="111"/>
  <c r="N1029" i="111"/>
  <c r="N1033" i="111" s="1"/>
  <c r="M1029" i="111"/>
  <c r="O1027" i="111"/>
  <c r="M1028" i="111"/>
  <c r="O1028" i="111" s="1"/>
  <c r="H880" i="111"/>
  <c r="O878" i="111"/>
  <c r="M879" i="111"/>
  <c r="O879" i="111" s="1"/>
  <c r="M851" i="111"/>
  <c r="O849" i="111"/>
  <c r="M850" i="111"/>
  <c r="O850" i="111" s="1"/>
  <c r="H820" i="111"/>
  <c r="H698" i="111"/>
  <c r="O696" i="111"/>
  <c r="M697" i="111"/>
  <c r="O697" i="111" s="1"/>
  <c r="H667" i="111"/>
  <c r="O665" i="111"/>
  <c r="M666" i="111"/>
  <c r="O666" i="111" s="1"/>
  <c r="M638" i="111"/>
  <c r="O636" i="111"/>
  <c r="M637" i="111"/>
  <c r="O637" i="111" s="1"/>
  <c r="H605" i="111"/>
  <c r="O603" i="111"/>
  <c r="M604" i="111"/>
  <c r="O604" i="111" s="1"/>
  <c r="M576" i="111"/>
  <c r="O574" i="111"/>
  <c r="M575" i="111"/>
  <c r="O575" i="111" s="1"/>
  <c r="H543" i="111"/>
  <c r="O541" i="111"/>
  <c r="M542" i="111"/>
  <c r="O542" i="111" s="1"/>
  <c r="M399" i="111"/>
  <c r="O399" i="111" s="1"/>
  <c r="M398" i="111"/>
  <c r="O398" i="111" s="1"/>
  <c r="O397" i="111"/>
  <c r="H341" i="111"/>
  <c r="M282" i="111"/>
  <c r="O281" i="111"/>
  <c r="M283" i="111"/>
  <c r="M280" i="111"/>
  <c r="O280" i="111" s="1"/>
  <c r="O279" i="111"/>
  <c r="H281" i="111"/>
  <c r="N283" i="111"/>
  <c r="N282" i="111"/>
  <c r="N221" i="111"/>
  <c r="N220" i="111"/>
  <c r="H99" i="111"/>
  <c r="H70" i="111"/>
  <c r="H41" i="111"/>
  <c r="H12" i="111"/>
  <c r="M1121" i="111"/>
  <c r="O1120" i="111"/>
  <c r="H1120" i="111"/>
  <c r="M761" i="111"/>
  <c r="O761" i="111" s="1"/>
  <c r="O760" i="111"/>
  <c r="M762" i="111"/>
  <c r="H760" i="111"/>
  <c r="M730" i="111"/>
  <c r="O730" i="111" s="1"/>
  <c r="M731" i="111"/>
  <c r="O729" i="111"/>
  <c r="H729" i="111"/>
  <c r="H192" i="111"/>
  <c r="O126" i="111"/>
  <c r="M127" i="111"/>
  <c r="O127" i="111" s="1"/>
  <c r="N99" i="111"/>
  <c r="N98" i="111"/>
  <c r="N70" i="111"/>
  <c r="N69" i="111"/>
  <c r="N41" i="111"/>
  <c r="N40" i="111"/>
  <c r="N12" i="111"/>
  <c r="N11" i="111"/>
  <c r="B1777" i="110"/>
  <c r="G1776" i="110"/>
  <c r="M1781" i="110"/>
  <c r="M1776" i="110"/>
  <c r="N1781" i="110"/>
  <c r="N1776" i="110"/>
  <c r="C1777" i="110"/>
  <c r="H1776" i="110"/>
  <c r="O1730" i="110"/>
  <c r="B1732" i="110"/>
  <c r="G1731" i="110"/>
  <c r="M1739" i="110"/>
  <c r="M1731" i="110"/>
  <c r="H1587" i="110"/>
  <c r="M1528" i="110"/>
  <c r="O1527" i="110"/>
  <c r="M1499" i="110"/>
  <c r="O1498" i="110"/>
  <c r="M998" i="110"/>
  <c r="O998" i="110" s="1"/>
  <c r="M997" i="110"/>
  <c r="O997" i="110" s="1"/>
  <c r="O996" i="110"/>
  <c r="H969" i="110"/>
  <c r="M1469" i="110"/>
  <c r="O1469" i="110" s="1"/>
  <c r="O1468" i="110"/>
  <c r="M1440" i="110"/>
  <c r="O1440" i="110" s="1"/>
  <c r="O1439" i="110"/>
  <c r="M1411" i="110"/>
  <c r="O1411" i="110" s="1"/>
  <c r="O1410" i="110"/>
  <c r="M1382" i="110"/>
  <c r="O1382" i="110" s="1"/>
  <c r="O1381" i="110"/>
  <c r="M1354" i="110"/>
  <c r="O1354" i="110" s="1"/>
  <c r="O1353" i="110"/>
  <c r="M1325" i="110"/>
  <c r="O1325" i="110" s="1"/>
  <c r="O1324" i="110"/>
  <c r="H1297" i="110"/>
  <c r="H1268" i="110"/>
  <c r="M1238" i="110"/>
  <c r="O1238" i="110" s="1"/>
  <c r="O1237" i="110"/>
  <c r="M1209" i="110"/>
  <c r="O1209" i="110" s="1"/>
  <c r="O1208" i="110"/>
  <c r="H1181" i="110"/>
  <c r="H1152" i="110"/>
  <c r="H1089" i="110"/>
  <c r="N1059" i="110"/>
  <c r="N1060" i="110"/>
  <c r="N1064" i="110" s="1"/>
  <c r="M1060" i="110"/>
  <c r="O1058" i="110"/>
  <c r="M1059" i="110"/>
  <c r="O1059" i="110" s="1"/>
  <c r="H1027" i="110"/>
  <c r="H940" i="110"/>
  <c r="H911" i="110"/>
  <c r="N881" i="110"/>
  <c r="N882" i="110"/>
  <c r="N886" i="110" s="1"/>
  <c r="M791" i="110"/>
  <c r="O791" i="110" s="1"/>
  <c r="M790" i="110"/>
  <c r="O790" i="110" s="1"/>
  <c r="O789" i="110"/>
  <c r="N699" i="110"/>
  <c r="N700" i="110"/>
  <c r="N704" i="110" s="1"/>
  <c r="N637" i="110"/>
  <c r="N638" i="110"/>
  <c r="N642" i="110" s="1"/>
  <c r="N575" i="110"/>
  <c r="N576" i="110"/>
  <c r="N580" i="110" s="1"/>
  <c r="H514" i="110"/>
  <c r="M485" i="110"/>
  <c r="O485" i="110" s="1"/>
  <c r="M484" i="110"/>
  <c r="O484" i="110" s="1"/>
  <c r="O483" i="110"/>
  <c r="H456" i="110"/>
  <c r="M427" i="110"/>
  <c r="O427" i="110" s="1"/>
  <c r="M426" i="110"/>
  <c r="O426" i="110" s="1"/>
  <c r="O425" i="110"/>
  <c r="M370" i="110"/>
  <c r="O370" i="110" s="1"/>
  <c r="M369" i="110"/>
  <c r="O369" i="110" s="1"/>
  <c r="O368" i="110"/>
  <c r="H312" i="110"/>
  <c r="M251" i="110"/>
  <c r="M252" i="110"/>
  <c r="O250" i="110"/>
  <c r="M249" i="110"/>
  <c r="O249" i="110" s="1"/>
  <c r="O248" i="110"/>
  <c r="H250" i="110"/>
  <c r="N252" i="110"/>
  <c r="N251" i="110"/>
  <c r="H221" i="110"/>
  <c r="N1639" i="110"/>
  <c r="N1631" i="110"/>
  <c r="C1632" i="110"/>
  <c r="H1631" i="110"/>
  <c r="M1639" i="110"/>
  <c r="O1639" i="110" s="1"/>
  <c r="B1632" i="110"/>
  <c r="G1631" i="110"/>
  <c r="M1631" i="110"/>
  <c r="O1636" i="110"/>
  <c r="Q1636" i="110" s="1"/>
  <c r="N1096" i="110"/>
  <c r="I1094" i="110"/>
  <c r="O1089" i="110"/>
  <c r="M1090" i="110"/>
  <c r="H1059" i="110"/>
  <c r="N1028" i="110"/>
  <c r="N1029" i="110"/>
  <c r="N1033" i="110" s="1"/>
  <c r="M1029" i="110"/>
  <c r="O1027" i="110"/>
  <c r="M1028" i="110"/>
  <c r="O1028" i="110" s="1"/>
  <c r="H880" i="110"/>
  <c r="O878" i="110"/>
  <c r="M879" i="110"/>
  <c r="O879" i="110" s="1"/>
  <c r="M851" i="110"/>
  <c r="O849" i="110"/>
  <c r="M850" i="110"/>
  <c r="H820" i="110"/>
  <c r="H698" i="110"/>
  <c r="O696" i="110"/>
  <c r="M697" i="110"/>
  <c r="O697" i="110" s="1"/>
  <c r="H667" i="110"/>
  <c r="O665" i="110"/>
  <c r="M666" i="110"/>
  <c r="O666" i="110" s="1"/>
  <c r="M638" i="110"/>
  <c r="O636" i="110"/>
  <c r="M637" i="110"/>
  <c r="O637" i="110" s="1"/>
  <c r="H605" i="110"/>
  <c r="O603" i="110"/>
  <c r="M604" i="110"/>
  <c r="O604" i="110" s="1"/>
  <c r="M576" i="110"/>
  <c r="O574" i="110"/>
  <c r="M575" i="110"/>
  <c r="O575" i="110" s="1"/>
  <c r="H543" i="110"/>
  <c r="O541" i="110"/>
  <c r="M542" i="110"/>
  <c r="O542" i="110" s="1"/>
  <c r="M399" i="110"/>
  <c r="O399" i="110" s="1"/>
  <c r="M398" i="110"/>
  <c r="O398" i="110" s="1"/>
  <c r="O397" i="110"/>
  <c r="H341" i="110"/>
  <c r="M282" i="110"/>
  <c r="O281" i="110"/>
  <c r="M283" i="110"/>
  <c r="M280" i="110"/>
  <c r="O280" i="110" s="1"/>
  <c r="O279" i="110"/>
  <c r="H281" i="110"/>
  <c r="N283" i="110"/>
  <c r="N282" i="110"/>
  <c r="M99" i="110"/>
  <c r="M98" i="110"/>
  <c r="O97" i="110"/>
  <c r="M70" i="110"/>
  <c r="M69" i="110"/>
  <c r="O68" i="110"/>
  <c r="M41" i="110"/>
  <c r="M40" i="110"/>
  <c r="O39" i="110"/>
  <c r="M12" i="110"/>
  <c r="M11" i="110"/>
  <c r="O10" i="110"/>
  <c r="M1119" i="110"/>
  <c r="O1119" i="110" s="1"/>
  <c r="O1118" i="110"/>
  <c r="M759" i="110"/>
  <c r="O759" i="110" s="1"/>
  <c r="O758" i="110"/>
  <c r="M728" i="110"/>
  <c r="O728" i="110" s="1"/>
  <c r="O727" i="110"/>
  <c r="M192" i="110"/>
  <c r="M191" i="110"/>
  <c r="O190" i="110"/>
  <c r="H128" i="110"/>
  <c r="M130" i="110"/>
  <c r="O128" i="110"/>
  <c r="M129" i="110"/>
  <c r="O1680" i="107"/>
  <c r="O1780" i="109"/>
  <c r="I1675" i="109"/>
  <c r="O1736" i="109"/>
  <c r="I1775" i="110"/>
  <c r="B1677" i="110"/>
  <c r="G1676" i="110"/>
  <c r="M1681" i="110"/>
  <c r="M1676" i="110"/>
  <c r="N1739" i="110"/>
  <c r="N1731" i="110"/>
  <c r="C1732" i="110"/>
  <c r="H1731" i="110"/>
  <c r="I1730" i="110"/>
  <c r="O1738" i="110"/>
  <c r="M1586" i="110"/>
  <c r="O1585" i="110"/>
  <c r="N1681" i="110"/>
  <c r="N1676" i="110"/>
  <c r="C1677" i="110"/>
  <c r="H1676" i="110"/>
  <c r="H1529" i="110"/>
  <c r="H1500" i="110"/>
  <c r="H998" i="110"/>
  <c r="M969" i="110"/>
  <c r="O969" i="110" s="1"/>
  <c r="M968" i="110"/>
  <c r="O968" i="110" s="1"/>
  <c r="O967" i="110"/>
  <c r="O1557" i="110"/>
  <c r="M1558" i="110"/>
  <c r="O1558" i="110" s="1"/>
  <c r="O1556" i="110"/>
  <c r="H1470" i="110"/>
  <c r="H1441" i="110"/>
  <c r="H1412" i="110"/>
  <c r="H1383" i="110"/>
  <c r="H1355" i="110"/>
  <c r="H1326" i="110"/>
  <c r="M1296" i="110"/>
  <c r="O1296" i="110" s="1"/>
  <c r="O1295" i="110"/>
  <c r="M1267" i="110"/>
  <c r="O1267" i="110" s="1"/>
  <c r="O1266" i="110"/>
  <c r="H1239" i="110"/>
  <c r="H1210" i="110"/>
  <c r="M1180" i="110"/>
  <c r="O1180" i="110" s="1"/>
  <c r="O1179" i="110"/>
  <c r="M1151" i="110"/>
  <c r="O1151" i="110" s="1"/>
  <c r="O1150" i="110"/>
  <c r="O1056" i="110"/>
  <c r="M1057" i="110"/>
  <c r="O1057" i="110" s="1"/>
  <c r="M940" i="110"/>
  <c r="O940" i="110" s="1"/>
  <c r="M939" i="110"/>
  <c r="O939" i="110" s="1"/>
  <c r="O938" i="110"/>
  <c r="M911" i="110"/>
  <c r="O911" i="110" s="1"/>
  <c r="M910" i="110"/>
  <c r="O910" i="110" s="1"/>
  <c r="O909" i="110"/>
  <c r="N850" i="110"/>
  <c r="N851" i="110"/>
  <c r="N855" i="110" s="1"/>
  <c r="H791" i="110"/>
  <c r="N668" i="110"/>
  <c r="N669" i="110"/>
  <c r="N673" i="110" s="1"/>
  <c r="N606" i="110"/>
  <c r="N607" i="110"/>
  <c r="N611" i="110" s="1"/>
  <c r="N544" i="110"/>
  <c r="N545" i="110"/>
  <c r="N549" i="110" s="1"/>
  <c r="M514" i="110"/>
  <c r="O514" i="110" s="1"/>
  <c r="M513" i="110"/>
  <c r="O513" i="110" s="1"/>
  <c r="O512" i="110"/>
  <c r="H485" i="110"/>
  <c r="M456" i="110"/>
  <c r="O456" i="110" s="1"/>
  <c r="M455" i="110"/>
  <c r="O455" i="110" s="1"/>
  <c r="O454" i="110"/>
  <c r="H427" i="110"/>
  <c r="H370" i="110"/>
  <c r="M312" i="110"/>
  <c r="O312" i="110" s="1"/>
  <c r="M311" i="110"/>
  <c r="O311" i="110" s="1"/>
  <c r="O310" i="110"/>
  <c r="M221" i="110"/>
  <c r="M220" i="110"/>
  <c r="O219" i="110"/>
  <c r="N192" i="110"/>
  <c r="N191" i="110"/>
  <c r="M160" i="110"/>
  <c r="M161" i="110"/>
  <c r="O159" i="110"/>
  <c r="M158" i="110"/>
  <c r="O158" i="110" s="1"/>
  <c r="O157" i="110"/>
  <c r="H159" i="110"/>
  <c r="N161" i="110"/>
  <c r="N160" i="110"/>
  <c r="I1630" i="110"/>
  <c r="O1638" i="110"/>
  <c r="O1087" i="110"/>
  <c r="M1088" i="110"/>
  <c r="O1088" i="110" s="1"/>
  <c r="O1025" i="110"/>
  <c r="M1026" i="110"/>
  <c r="O1026" i="110" s="1"/>
  <c r="M882" i="110"/>
  <c r="O880" i="110"/>
  <c r="M881" i="110"/>
  <c r="O881" i="110" s="1"/>
  <c r="H849" i="110"/>
  <c r="O847" i="110"/>
  <c r="M848" i="110"/>
  <c r="O848" i="110" s="1"/>
  <c r="M820" i="110"/>
  <c r="O820" i="110" s="1"/>
  <c r="M819" i="110"/>
  <c r="O819" i="110" s="1"/>
  <c r="O818" i="110"/>
  <c r="M700" i="110"/>
  <c r="O698" i="110"/>
  <c r="M699" i="110"/>
  <c r="O699" i="110" s="1"/>
  <c r="M669" i="110"/>
  <c r="O667" i="110"/>
  <c r="M668" i="110"/>
  <c r="O668" i="110" s="1"/>
  <c r="H636" i="110"/>
  <c r="O634" i="110"/>
  <c r="M635" i="110"/>
  <c r="O635" i="110" s="1"/>
  <c r="M607" i="110"/>
  <c r="O605" i="110"/>
  <c r="M606" i="110"/>
  <c r="O606" i="110" s="1"/>
  <c r="H574" i="110"/>
  <c r="O572" i="110"/>
  <c r="M573" i="110"/>
  <c r="O573" i="110" s="1"/>
  <c r="M545" i="110"/>
  <c r="O543" i="110"/>
  <c r="M544" i="110"/>
  <c r="O544" i="110" s="1"/>
  <c r="H399" i="110"/>
  <c r="M341" i="110"/>
  <c r="O341" i="110" s="1"/>
  <c r="M340" i="110"/>
  <c r="O340" i="110" s="1"/>
  <c r="O339" i="110"/>
  <c r="N129" i="110"/>
  <c r="N130" i="110"/>
  <c r="N221" i="110"/>
  <c r="N220" i="110"/>
  <c r="H99" i="110"/>
  <c r="H70" i="110"/>
  <c r="H41" i="110"/>
  <c r="H12" i="110"/>
  <c r="M1121" i="110"/>
  <c r="O1120" i="110"/>
  <c r="H1120" i="110"/>
  <c r="M761" i="110"/>
  <c r="O761" i="110" s="1"/>
  <c r="O760" i="110"/>
  <c r="M762" i="110"/>
  <c r="H760" i="110"/>
  <c r="M730" i="110"/>
  <c r="O730" i="110" s="1"/>
  <c r="M731" i="110"/>
  <c r="O729" i="110"/>
  <c r="H729" i="110"/>
  <c r="H192" i="110"/>
  <c r="O126" i="110"/>
  <c r="M127" i="110"/>
  <c r="O127" i="110" s="1"/>
  <c r="N99" i="110"/>
  <c r="N98" i="110"/>
  <c r="N70" i="110"/>
  <c r="N69" i="110"/>
  <c r="N41" i="110"/>
  <c r="N40" i="110"/>
  <c r="N12" i="110"/>
  <c r="N11" i="110"/>
  <c r="B1777" i="109"/>
  <c r="G1776" i="109"/>
  <c r="M1781" i="109"/>
  <c r="M1776" i="109"/>
  <c r="N1781" i="109"/>
  <c r="N1776" i="109"/>
  <c r="C1777" i="109"/>
  <c r="H1776" i="109"/>
  <c r="O1730" i="109"/>
  <c r="B1732" i="109"/>
  <c r="G1731" i="109"/>
  <c r="M1739" i="109"/>
  <c r="M1731" i="109"/>
  <c r="H1587" i="109"/>
  <c r="M1528" i="109"/>
  <c r="O1527" i="109"/>
  <c r="M1499" i="109"/>
  <c r="O1498" i="109"/>
  <c r="M998" i="109"/>
  <c r="O998" i="109" s="1"/>
  <c r="M997" i="109"/>
  <c r="O997" i="109" s="1"/>
  <c r="O996" i="109"/>
  <c r="H969" i="109"/>
  <c r="H1559" i="109"/>
  <c r="M1469" i="109"/>
  <c r="O1469" i="109" s="1"/>
  <c r="O1468" i="109"/>
  <c r="M1440" i="109"/>
  <c r="O1440" i="109" s="1"/>
  <c r="O1439" i="109"/>
  <c r="M1411" i="109"/>
  <c r="O1411" i="109" s="1"/>
  <c r="O1410" i="109"/>
  <c r="M1382" i="109"/>
  <c r="O1382" i="109" s="1"/>
  <c r="O1381" i="109"/>
  <c r="M1354" i="109"/>
  <c r="O1354" i="109" s="1"/>
  <c r="O1353" i="109"/>
  <c r="M1325" i="109"/>
  <c r="O1325" i="109" s="1"/>
  <c r="O1324" i="109"/>
  <c r="H1297" i="109"/>
  <c r="H1268" i="109"/>
  <c r="M1238" i="109"/>
  <c r="O1238" i="109" s="1"/>
  <c r="O1237" i="109"/>
  <c r="M1209" i="109"/>
  <c r="O1209" i="109" s="1"/>
  <c r="O1208" i="109"/>
  <c r="H1181" i="109"/>
  <c r="H1152" i="109"/>
  <c r="H1089" i="109"/>
  <c r="N1059" i="109"/>
  <c r="N1060" i="109"/>
  <c r="N1064" i="109" s="1"/>
  <c r="M1060" i="109"/>
  <c r="O1058" i="109"/>
  <c r="M1059" i="109"/>
  <c r="O1059" i="109" s="1"/>
  <c r="H1027" i="109"/>
  <c r="H940" i="109"/>
  <c r="H911" i="109"/>
  <c r="N881" i="109"/>
  <c r="N882" i="109"/>
  <c r="N886" i="109" s="1"/>
  <c r="M791" i="109"/>
  <c r="O791" i="109" s="1"/>
  <c r="M790" i="109"/>
  <c r="O790" i="109" s="1"/>
  <c r="O789" i="109"/>
  <c r="N699" i="109"/>
  <c r="N700" i="109"/>
  <c r="N704" i="109" s="1"/>
  <c r="N637" i="109"/>
  <c r="N638" i="109"/>
  <c r="N642" i="109" s="1"/>
  <c r="N575" i="109"/>
  <c r="N576" i="109"/>
  <c r="N580" i="109" s="1"/>
  <c r="H514" i="109"/>
  <c r="M485" i="109"/>
  <c r="O485" i="109" s="1"/>
  <c r="M484" i="109"/>
  <c r="O484" i="109" s="1"/>
  <c r="O483" i="109"/>
  <c r="H456" i="109"/>
  <c r="M427" i="109"/>
  <c r="O427" i="109" s="1"/>
  <c r="M426" i="109"/>
  <c r="O426" i="109" s="1"/>
  <c r="O425" i="109"/>
  <c r="M370" i="109"/>
  <c r="O370" i="109" s="1"/>
  <c r="M369" i="109"/>
  <c r="O369" i="109" s="1"/>
  <c r="O368" i="109"/>
  <c r="H312" i="109"/>
  <c r="M251" i="109"/>
  <c r="M252" i="109"/>
  <c r="O250" i="109"/>
  <c r="M249" i="109"/>
  <c r="O249" i="109" s="1"/>
  <c r="O248" i="109"/>
  <c r="H250" i="109"/>
  <c r="N252" i="109"/>
  <c r="N251" i="109"/>
  <c r="H221" i="109"/>
  <c r="I1630" i="109"/>
  <c r="O1638" i="109"/>
  <c r="O1087" i="109"/>
  <c r="M1088" i="109"/>
  <c r="O1088" i="109" s="1"/>
  <c r="O1025" i="109"/>
  <c r="M1026" i="109"/>
  <c r="O1026" i="109" s="1"/>
  <c r="M882" i="109"/>
  <c r="O880" i="109"/>
  <c r="M881" i="109"/>
  <c r="O881" i="109" s="1"/>
  <c r="H849" i="109"/>
  <c r="O847" i="109"/>
  <c r="M848" i="109"/>
  <c r="O848" i="109" s="1"/>
  <c r="M820" i="109"/>
  <c r="O820" i="109" s="1"/>
  <c r="M819" i="109"/>
  <c r="O819" i="109" s="1"/>
  <c r="O818" i="109"/>
  <c r="M700" i="109"/>
  <c r="O698" i="109"/>
  <c r="M699" i="109"/>
  <c r="M669" i="109"/>
  <c r="O667" i="109"/>
  <c r="M668" i="109"/>
  <c r="H636" i="109"/>
  <c r="O634" i="109"/>
  <c r="M635" i="109"/>
  <c r="O635" i="109" s="1"/>
  <c r="M607" i="109"/>
  <c r="O605" i="109"/>
  <c r="M606" i="109"/>
  <c r="H574" i="109"/>
  <c r="O572" i="109"/>
  <c r="M573" i="109"/>
  <c r="O573" i="109" s="1"/>
  <c r="M545" i="109"/>
  <c r="O543" i="109"/>
  <c r="M544" i="109"/>
  <c r="H399" i="109"/>
  <c r="M341" i="109"/>
  <c r="O341" i="109" s="1"/>
  <c r="M340" i="109"/>
  <c r="O340" i="109" s="1"/>
  <c r="O339" i="109"/>
  <c r="N129" i="109"/>
  <c r="N130" i="109"/>
  <c r="N221" i="109"/>
  <c r="N220" i="109"/>
  <c r="H99" i="109"/>
  <c r="H70" i="109"/>
  <c r="H41" i="109"/>
  <c r="H12" i="109"/>
  <c r="M1121" i="109"/>
  <c r="O1120" i="109"/>
  <c r="H1120" i="109"/>
  <c r="M761" i="109"/>
  <c r="O761" i="109" s="1"/>
  <c r="O760" i="109"/>
  <c r="M762" i="109"/>
  <c r="H760" i="109"/>
  <c r="M730" i="109"/>
  <c r="O730" i="109" s="1"/>
  <c r="M731" i="109"/>
  <c r="O729" i="109"/>
  <c r="H729" i="109"/>
  <c r="H192" i="109"/>
  <c r="O126" i="109"/>
  <c r="M127" i="109"/>
  <c r="O127" i="109" s="1"/>
  <c r="N99" i="109"/>
  <c r="N98" i="109"/>
  <c r="N70" i="109"/>
  <c r="N69" i="109"/>
  <c r="N41" i="109"/>
  <c r="N40" i="109"/>
  <c r="N12" i="109"/>
  <c r="N11" i="109"/>
  <c r="H1558" i="107"/>
  <c r="O1730" i="108"/>
  <c r="O1636" i="108"/>
  <c r="Q1636" i="108" s="1"/>
  <c r="Q1745" i="108" s="1"/>
  <c r="I1775" i="109"/>
  <c r="B1677" i="109"/>
  <c r="G1676" i="109"/>
  <c r="M1681" i="109"/>
  <c r="M1676" i="109"/>
  <c r="N1739" i="109"/>
  <c r="N1731" i="109"/>
  <c r="C1732" i="109"/>
  <c r="H1731" i="109"/>
  <c r="I1730" i="109"/>
  <c r="O1738" i="109"/>
  <c r="M1586" i="109"/>
  <c r="O1585" i="109"/>
  <c r="N1681" i="109"/>
  <c r="N1676" i="109"/>
  <c r="C1677" i="109"/>
  <c r="H1676" i="109"/>
  <c r="H1529" i="109"/>
  <c r="H1500" i="109"/>
  <c r="H998" i="109"/>
  <c r="M969" i="109"/>
  <c r="O969" i="109" s="1"/>
  <c r="M968" i="109"/>
  <c r="O968" i="109" s="1"/>
  <c r="O967" i="109"/>
  <c r="O1557" i="109"/>
  <c r="M1558" i="109"/>
  <c r="O1558" i="109" s="1"/>
  <c r="O1556" i="109"/>
  <c r="H1470" i="109"/>
  <c r="H1441" i="109"/>
  <c r="H1412" i="109"/>
  <c r="H1383" i="109"/>
  <c r="H1355" i="109"/>
  <c r="H1326" i="109"/>
  <c r="M1296" i="109"/>
  <c r="O1296" i="109" s="1"/>
  <c r="O1295" i="109"/>
  <c r="M1267" i="109"/>
  <c r="O1267" i="109" s="1"/>
  <c r="O1266" i="109"/>
  <c r="H1239" i="109"/>
  <c r="H1210" i="109"/>
  <c r="M1180" i="109"/>
  <c r="O1180" i="109" s="1"/>
  <c r="O1179" i="109"/>
  <c r="M1151" i="109"/>
  <c r="O1151" i="109" s="1"/>
  <c r="O1150" i="109"/>
  <c r="O1056" i="109"/>
  <c r="M1057" i="109"/>
  <c r="O1057" i="109" s="1"/>
  <c r="M940" i="109"/>
  <c r="O940" i="109" s="1"/>
  <c r="M939" i="109"/>
  <c r="O939" i="109" s="1"/>
  <c r="O938" i="109"/>
  <c r="M911" i="109"/>
  <c r="O911" i="109" s="1"/>
  <c r="M910" i="109"/>
  <c r="O910" i="109" s="1"/>
  <c r="O909" i="109"/>
  <c r="N850" i="109"/>
  <c r="N851" i="109"/>
  <c r="N855" i="109" s="1"/>
  <c r="H791" i="109"/>
  <c r="N668" i="109"/>
  <c r="N669" i="109"/>
  <c r="N673" i="109" s="1"/>
  <c r="N606" i="109"/>
  <c r="N607" i="109"/>
  <c r="N611" i="109" s="1"/>
  <c r="N544" i="109"/>
  <c r="N545" i="109"/>
  <c r="N549" i="109" s="1"/>
  <c r="M514" i="109"/>
  <c r="O514" i="109" s="1"/>
  <c r="M513" i="109"/>
  <c r="O513" i="109" s="1"/>
  <c r="O512" i="109"/>
  <c r="H485" i="109"/>
  <c r="M456" i="109"/>
  <c r="O456" i="109" s="1"/>
  <c r="M455" i="109"/>
  <c r="O455" i="109" s="1"/>
  <c r="O454" i="109"/>
  <c r="H427" i="109"/>
  <c r="H370" i="109"/>
  <c r="M312" i="109"/>
  <c r="O312" i="109" s="1"/>
  <c r="M311" i="109"/>
  <c r="O311" i="109" s="1"/>
  <c r="O310" i="109"/>
  <c r="M221" i="109"/>
  <c r="M220" i="109"/>
  <c r="O219" i="109"/>
  <c r="N192" i="109"/>
  <c r="N191" i="109"/>
  <c r="M160" i="109"/>
  <c r="M161" i="109"/>
  <c r="O159" i="109"/>
  <c r="M158" i="109"/>
  <c r="O158" i="109" s="1"/>
  <c r="O157" i="109"/>
  <c r="H159" i="109"/>
  <c r="N161" i="109"/>
  <c r="N160" i="109"/>
  <c r="N1639" i="109"/>
  <c r="N1631" i="109"/>
  <c r="C1632" i="109"/>
  <c r="H1631" i="109"/>
  <c r="O1630" i="109"/>
  <c r="M1639" i="109"/>
  <c r="B1632" i="109"/>
  <c r="G1631" i="109"/>
  <c r="M1631" i="109"/>
  <c r="O1631" i="109" s="1"/>
  <c r="O1636" i="109"/>
  <c r="N1096" i="109"/>
  <c r="I1094" i="109"/>
  <c r="O1089" i="109"/>
  <c r="M1090" i="109"/>
  <c r="H1059" i="109"/>
  <c r="N1028" i="109"/>
  <c r="N1029" i="109"/>
  <c r="N1033" i="109" s="1"/>
  <c r="M1029" i="109"/>
  <c r="O1027" i="109"/>
  <c r="M1028" i="109"/>
  <c r="O1028" i="109" s="1"/>
  <c r="H880" i="109"/>
  <c r="O878" i="109"/>
  <c r="M879" i="109"/>
  <c r="O879" i="109" s="1"/>
  <c r="M851" i="109"/>
  <c r="O849" i="109"/>
  <c r="M850" i="109"/>
  <c r="H820" i="109"/>
  <c r="H698" i="109"/>
  <c r="O696" i="109"/>
  <c r="M697" i="109"/>
  <c r="O697" i="109" s="1"/>
  <c r="H667" i="109"/>
  <c r="O665" i="109"/>
  <c r="M666" i="109"/>
  <c r="O666" i="109" s="1"/>
  <c r="M638" i="109"/>
  <c r="O636" i="109"/>
  <c r="M637" i="109"/>
  <c r="O637" i="109" s="1"/>
  <c r="H605" i="109"/>
  <c r="O603" i="109"/>
  <c r="M604" i="109"/>
  <c r="O604" i="109" s="1"/>
  <c r="M576" i="109"/>
  <c r="O574" i="109"/>
  <c r="M575" i="109"/>
  <c r="O575" i="109" s="1"/>
  <c r="H543" i="109"/>
  <c r="O541" i="109"/>
  <c r="M542" i="109"/>
  <c r="O542" i="109" s="1"/>
  <c r="M399" i="109"/>
  <c r="O399" i="109" s="1"/>
  <c r="M398" i="109"/>
  <c r="O398" i="109" s="1"/>
  <c r="O397" i="109"/>
  <c r="H341" i="109"/>
  <c r="M282" i="109"/>
  <c r="O281" i="109"/>
  <c r="M283" i="109"/>
  <c r="M280" i="109"/>
  <c r="O280" i="109" s="1"/>
  <c r="O279" i="109"/>
  <c r="H281" i="109"/>
  <c r="N283" i="109"/>
  <c r="N282" i="109"/>
  <c r="M99" i="109"/>
  <c r="M98" i="109"/>
  <c r="O97" i="109"/>
  <c r="M70" i="109"/>
  <c r="M69" i="109"/>
  <c r="O68" i="109"/>
  <c r="M41" i="109"/>
  <c r="M40" i="109"/>
  <c r="O39" i="109"/>
  <c r="M12" i="109"/>
  <c r="M11" i="109"/>
  <c r="O10" i="109"/>
  <c r="M1119" i="109"/>
  <c r="O1119" i="109" s="1"/>
  <c r="O1118" i="109"/>
  <c r="M759" i="109"/>
  <c r="O759" i="109" s="1"/>
  <c r="O758" i="109"/>
  <c r="M728" i="109"/>
  <c r="O728" i="109" s="1"/>
  <c r="O727" i="109"/>
  <c r="M192" i="109"/>
  <c r="O192" i="109" s="1"/>
  <c r="M191" i="109"/>
  <c r="O191" i="109" s="1"/>
  <c r="O190" i="109"/>
  <c r="H128" i="109"/>
  <c r="M130" i="109"/>
  <c r="O128" i="109"/>
  <c r="M129" i="109"/>
  <c r="H1529" i="108"/>
  <c r="N1639" i="108"/>
  <c r="C1632" i="108"/>
  <c r="H1631" i="108"/>
  <c r="N1631" i="108"/>
  <c r="H1588" i="108"/>
  <c r="M1557" i="108"/>
  <c r="O1556" i="108"/>
  <c r="H1441" i="108"/>
  <c r="H1326" i="108"/>
  <c r="H1268" i="108"/>
  <c r="M1681" i="108"/>
  <c r="M1676" i="108"/>
  <c r="B1677" i="108"/>
  <c r="G1676" i="108"/>
  <c r="H1501" i="108"/>
  <c r="H1210" i="108"/>
  <c r="H1181" i="108"/>
  <c r="H760" i="108"/>
  <c r="O727" i="108"/>
  <c r="M728" i="108"/>
  <c r="O728" i="108" s="1"/>
  <c r="M1057" i="108"/>
  <c r="O1057" i="108" s="1"/>
  <c r="O1056" i="108"/>
  <c r="N1065" i="108"/>
  <c r="I1063" i="108"/>
  <c r="H1058" i="108"/>
  <c r="M1026" i="108"/>
  <c r="O1026" i="108" s="1"/>
  <c r="O1025" i="108"/>
  <c r="N1034" i="108"/>
  <c r="I1032" i="108"/>
  <c r="H1027" i="108"/>
  <c r="M969" i="108"/>
  <c r="O969" i="108" s="1"/>
  <c r="M968" i="108"/>
  <c r="O968" i="108" s="1"/>
  <c r="O967" i="108"/>
  <c r="H940" i="108"/>
  <c r="H911" i="108"/>
  <c r="H820" i="108"/>
  <c r="H791" i="108"/>
  <c r="M1121" i="108"/>
  <c r="O1120" i="108"/>
  <c r="H1120" i="108"/>
  <c r="M1091" i="108"/>
  <c r="O1090" i="108"/>
  <c r="O1029" i="108"/>
  <c r="M1033" i="108"/>
  <c r="H998" i="108"/>
  <c r="O882" i="108"/>
  <c r="M886" i="108"/>
  <c r="O881" i="108"/>
  <c r="H485" i="108"/>
  <c r="H456" i="108"/>
  <c r="H427" i="108"/>
  <c r="M399" i="108"/>
  <c r="O399" i="108" s="1"/>
  <c r="M398" i="108"/>
  <c r="O398" i="108" s="1"/>
  <c r="O397" i="108"/>
  <c r="H370" i="108"/>
  <c r="M341" i="108"/>
  <c r="O341" i="108" s="1"/>
  <c r="M340" i="108"/>
  <c r="O340" i="108" s="1"/>
  <c r="O339" i="108"/>
  <c r="H312" i="108"/>
  <c r="N282" i="108"/>
  <c r="N283" i="108"/>
  <c r="N251" i="108"/>
  <c r="N252" i="108"/>
  <c r="N160" i="108"/>
  <c r="N161" i="108"/>
  <c r="N129" i="108"/>
  <c r="N130" i="108"/>
  <c r="N767" i="108"/>
  <c r="I765" i="108"/>
  <c r="N736" i="108"/>
  <c r="I734" i="108"/>
  <c r="M635" i="108"/>
  <c r="O635" i="108" s="1"/>
  <c r="O634" i="108"/>
  <c r="M575" i="108"/>
  <c r="O575" i="108" s="1"/>
  <c r="M576" i="108"/>
  <c r="O574" i="108"/>
  <c r="H574" i="108"/>
  <c r="O279" i="108"/>
  <c r="M280" i="108"/>
  <c r="O280" i="108" s="1"/>
  <c r="M221" i="108"/>
  <c r="M220" i="108"/>
  <c r="O219" i="108"/>
  <c r="M192" i="108"/>
  <c r="M191" i="108"/>
  <c r="O190" i="108"/>
  <c r="O157" i="108"/>
  <c r="M158" i="108"/>
  <c r="O158" i="108" s="1"/>
  <c r="M99" i="108"/>
  <c r="M98" i="108"/>
  <c r="O97" i="108"/>
  <c r="M70" i="108"/>
  <c r="M69" i="108"/>
  <c r="O68" i="108"/>
  <c r="M41" i="108"/>
  <c r="M40" i="108"/>
  <c r="O39" i="108"/>
  <c r="M12" i="108"/>
  <c r="M11" i="108"/>
  <c r="O10" i="108"/>
  <c r="M697" i="108"/>
  <c r="O697" i="108" s="1"/>
  <c r="O696" i="108"/>
  <c r="M666" i="108"/>
  <c r="O666" i="108" s="1"/>
  <c r="O665" i="108"/>
  <c r="M604" i="108"/>
  <c r="O604" i="108" s="1"/>
  <c r="O603" i="108"/>
  <c r="M544" i="108"/>
  <c r="O544" i="108" s="1"/>
  <c r="M545" i="108"/>
  <c r="O543" i="108"/>
  <c r="H543" i="108"/>
  <c r="O512" i="108"/>
  <c r="H250" i="108"/>
  <c r="M252" i="108"/>
  <c r="O250" i="108"/>
  <c r="M251" i="108"/>
  <c r="H128" i="108"/>
  <c r="M130" i="108"/>
  <c r="O128" i="108"/>
  <c r="M129" i="108"/>
  <c r="I1775" i="108"/>
  <c r="O1780" i="108"/>
  <c r="M1739" i="108"/>
  <c r="M1731" i="108"/>
  <c r="B1732" i="108"/>
  <c r="G1731" i="108"/>
  <c r="C1677" i="108"/>
  <c r="H1676" i="108"/>
  <c r="N1676" i="108"/>
  <c r="N1681" i="108"/>
  <c r="M1631" i="108"/>
  <c r="B1632" i="108"/>
  <c r="G1631" i="108"/>
  <c r="M1639" i="108"/>
  <c r="H1383" i="108"/>
  <c r="H1470" i="108"/>
  <c r="H1412" i="108"/>
  <c r="H1355" i="108"/>
  <c r="H1297" i="108"/>
  <c r="H1239" i="108"/>
  <c r="H1152" i="108"/>
  <c r="O758" i="108"/>
  <c r="M759" i="108"/>
  <c r="O759" i="108" s="1"/>
  <c r="H729" i="108"/>
  <c r="N1680" i="106"/>
  <c r="I1775" i="106"/>
  <c r="O1780" i="107"/>
  <c r="I1675" i="107"/>
  <c r="O1736" i="107"/>
  <c r="N1781" i="108"/>
  <c r="N1776" i="108"/>
  <c r="C1777" i="108"/>
  <c r="H1776" i="108"/>
  <c r="O1775" i="108"/>
  <c r="B1777" i="108"/>
  <c r="G1776" i="108"/>
  <c r="M1781" i="108"/>
  <c r="M1776" i="108"/>
  <c r="I1730" i="108"/>
  <c r="M1528" i="108"/>
  <c r="O1527" i="108"/>
  <c r="N1739" i="108"/>
  <c r="C1732" i="108"/>
  <c r="H1731" i="108"/>
  <c r="N1731" i="108"/>
  <c r="O1586" i="108"/>
  <c r="M1587" i="108"/>
  <c r="O1587" i="108" s="1"/>
  <c r="O1585" i="108"/>
  <c r="H1558" i="108"/>
  <c r="M1440" i="108"/>
  <c r="O1440" i="108" s="1"/>
  <c r="O1439" i="108"/>
  <c r="M1382" i="108"/>
  <c r="O1382" i="108" s="1"/>
  <c r="O1381" i="108"/>
  <c r="M1325" i="108"/>
  <c r="O1325" i="108" s="1"/>
  <c r="O1324" i="108"/>
  <c r="M1267" i="108"/>
  <c r="O1267" i="108" s="1"/>
  <c r="O1266" i="108"/>
  <c r="I1675" i="108"/>
  <c r="O1680" i="108"/>
  <c r="O1675" i="108"/>
  <c r="O1499" i="108"/>
  <c r="M1500" i="108"/>
  <c r="O1500" i="108" s="1"/>
  <c r="O1498" i="108"/>
  <c r="O1468" i="108"/>
  <c r="M1469" i="108"/>
  <c r="O1469" i="108" s="1"/>
  <c r="O1410" i="108"/>
  <c r="M1411" i="108"/>
  <c r="O1411" i="108" s="1"/>
  <c r="O1353" i="108"/>
  <c r="M1354" i="108"/>
  <c r="O1354" i="108" s="1"/>
  <c r="O1295" i="108"/>
  <c r="M1296" i="108"/>
  <c r="O1296" i="108" s="1"/>
  <c r="O1237" i="108"/>
  <c r="M1238" i="108"/>
  <c r="O1238" i="108" s="1"/>
  <c r="M1209" i="108"/>
  <c r="O1209" i="108" s="1"/>
  <c r="O1208" i="108"/>
  <c r="M1180" i="108"/>
  <c r="O1180" i="108" s="1"/>
  <c r="O1179" i="108"/>
  <c r="M1151" i="108"/>
  <c r="O1151" i="108" s="1"/>
  <c r="O1150" i="108"/>
  <c r="M762" i="108"/>
  <c r="O760" i="108"/>
  <c r="M761" i="108"/>
  <c r="O761" i="108" s="1"/>
  <c r="M731" i="108"/>
  <c r="O729" i="108"/>
  <c r="M730" i="108"/>
  <c r="O730" i="108" s="1"/>
  <c r="M1088" i="108"/>
  <c r="O1088" i="108" s="1"/>
  <c r="O1087" i="108"/>
  <c r="H1089" i="108"/>
  <c r="H969" i="108"/>
  <c r="M940" i="108"/>
  <c r="O940" i="108" s="1"/>
  <c r="M939" i="108"/>
  <c r="O939" i="108" s="1"/>
  <c r="O938" i="108"/>
  <c r="M911" i="108"/>
  <c r="O911" i="108" s="1"/>
  <c r="M910" i="108"/>
  <c r="O910" i="108" s="1"/>
  <c r="O909" i="108"/>
  <c r="M879" i="108"/>
  <c r="O879" i="108" s="1"/>
  <c r="O878" i="108"/>
  <c r="N887" i="108"/>
  <c r="I885" i="108"/>
  <c r="H880" i="108"/>
  <c r="M848" i="108"/>
  <c r="O848" i="108" s="1"/>
  <c r="O847" i="108"/>
  <c r="N856" i="108"/>
  <c r="I854" i="108"/>
  <c r="H849" i="108"/>
  <c r="M820" i="108"/>
  <c r="O820" i="108" s="1"/>
  <c r="M819" i="108"/>
  <c r="O819" i="108" s="1"/>
  <c r="O818" i="108"/>
  <c r="M791" i="108"/>
  <c r="O791" i="108" s="1"/>
  <c r="M790" i="108"/>
  <c r="O790" i="108" s="1"/>
  <c r="O789" i="108"/>
  <c r="M1119" i="108"/>
  <c r="O1119" i="108" s="1"/>
  <c r="O1118" i="108"/>
  <c r="O1060" i="108"/>
  <c r="M1064" i="108"/>
  <c r="O1059" i="108"/>
  <c r="M998" i="108"/>
  <c r="O998" i="108" s="1"/>
  <c r="M997" i="108"/>
  <c r="O997" i="108" s="1"/>
  <c r="O996" i="108"/>
  <c r="O851" i="108"/>
  <c r="M855" i="108"/>
  <c r="O850" i="108"/>
  <c r="H515" i="108"/>
  <c r="O483" i="108"/>
  <c r="M485" i="108"/>
  <c r="O485" i="108" s="1"/>
  <c r="M484" i="108"/>
  <c r="O484" i="108" s="1"/>
  <c r="M456" i="108"/>
  <c r="O456" i="108" s="1"/>
  <c r="M455" i="108"/>
  <c r="O455" i="108" s="1"/>
  <c r="O454" i="108"/>
  <c r="M427" i="108"/>
  <c r="O427" i="108" s="1"/>
  <c r="M426" i="108"/>
  <c r="O426" i="108" s="1"/>
  <c r="O425" i="108"/>
  <c r="H399" i="108"/>
  <c r="M370" i="108"/>
  <c r="O370" i="108" s="1"/>
  <c r="M369" i="108"/>
  <c r="O369" i="108" s="1"/>
  <c r="O368" i="108"/>
  <c r="H341" i="108"/>
  <c r="M312" i="108"/>
  <c r="O312" i="108" s="1"/>
  <c r="M311" i="108"/>
  <c r="O311" i="108" s="1"/>
  <c r="O310" i="108"/>
  <c r="M637" i="108"/>
  <c r="O637" i="108" s="1"/>
  <c r="M638" i="108"/>
  <c r="O636" i="108"/>
  <c r="H636" i="108"/>
  <c r="M573" i="108"/>
  <c r="O573" i="108" s="1"/>
  <c r="O572" i="108"/>
  <c r="H281" i="108"/>
  <c r="M283" i="108"/>
  <c r="O281" i="108"/>
  <c r="M282" i="108"/>
  <c r="H221" i="108"/>
  <c r="H192" i="108"/>
  <c r="H159" i="108"/>
  <c r="M161" i="108"/>
  <c r="O159" i="108"/>
  <c r="M160" i="108"/>
  <c r="H99" i="108"/>
  <c r="H70" i="108"/>
  <c r="H41" i="108"/>
  <c r="H12" i="108"/>
  <c r="M699" i="108"/>
  <c r="O699" i="108" s="1"/>
  <c r="M700" i="108"/>
  <c r="O698" i="108"/>
  <c r="H698" i="108"/>
  <c r="M668" i="108"/>
  <c r="O668" i="108" s="1"/>
  <c r="M669" i="108"/>
  <c r="O667" i="108"/>
  <c r="H667" i="108"/>
  <c r="M606" i="108"/>
  <c r="O606" i="108" s="1"/>
  <c r="M607" i="108"/>
  <c r="O605" i="108"/>
  <c r="H605" i="108"/>
  <c r="M542" i="108"/>
  <c r="O542" i="108" s="1"/>
  <c r="O541" i="108"/>
  <c r="O248" i="108"/>
  <c r="M249" i="108"/>
  <c r="O249" i="108" s="1"/>
  <c r="N221" i="108"/>
  <c r="N220" i="108"/>
  <c r="N192" i="108"/>
  <c r="N191" i="108"/>
  <c r="O126" i="108"/>
  <c r="M127" i="108"/>
  <c r="O127" i="108" s="1"/>
  <c r="N99" i="108"/>
  <c r="N98" i="108"/>
  <c r="N70" i="108"/>
  <c r="N69" i="108"/>
  <c r="N41" i="108"/>
  <c r="N40" i="108"/>
  <c r="N12" i="108"/>
  <c r="N11" i="108"/>
  <c r="B1777" i="107"/>
  <c r="G1776" i="107"/>
  <c r="M1781" i="107"/>
  <c r="M1776" i="107"/>
  <c r="N1781" i="107"/>
  <c r="N1776" i="107"/>
  <c r="C1777" i="107"/>
  <c r="H1776" i="107"/>
  <c r="O1730" i="107"/>
  <c r="B1732" i="107"/>
  <c r="G1731" i="107"/>
  <c r="M1739" i="107"/>
  <c r="M1731" i="107"/>
  <c r="H1587" i="107"/>
  <c r="M1528" i="107"/>
  <c r="O1527" i="107"/>
  <c r="M1499" i="107"/>
  <c r="O1498" i="107"/>
  <c r="M998" i="107"/>
  <c r="O998" i="107" s="1"/>
  <c r="M997" i="107"/>
  <c r="O997" i="107" s="1"/>
  <c r="O996" i="107"/>
  <c r="H969" i="107"/>
  <c r="M1469" i="107"/>
  <c r="O1469" i="107" s="1"/>
  <c r="O1468" i="107"/>
  <c r="M1440" i="107"/>
  <c r="O1440" i="107" s="1"/>
  <c r="O1439" i="107"/>
  <c r="M1411" i="107"/>
  <c r="O1411" i="107" s="1"/>
  <c r="O1410" i="107"/>
  <c r="M1382" i="107"/>
  <c r="O1382" i="107" s="1"/>
  <c r="O1381" i="107"/>
  <c r="M1354" i="107"/>
  <c r="O1354" i="107" s="1"/>
  <c r="O1353" i="107"/>
  <c r="M1325" i="107"/>
  <c r="O1325" i="107" s="1"/>
  <c r="O1324" i="107"/>
  <c r="H1297" i="107"/>
  <c r="H1268" i="107"/>
  <c r="M1238" i="107"/>
  <c r="O1238" i="107" s="1"/>
  <c r="O1237" i="107"/>
  <c r="M1209" i="107"/>
  <c r="O1209" i="107" s="1"/>
  <c r="O1208" i="107"/>
  <c r="H1181" i="107"/>
  <c r="H1152" i="107"/>
  <c r="H1089" i="107"/>
  <c r="N1059" i="107"/>
  <c r="N1060" i="107"/>
  <c r="N1064" i="107" s="1"/>
  <c r="M1060" i="107"/>
  <c r="O1058" i="107"/>
  <c r="M1059" i="107"/>
  <c r="O1059" i="107" s="1"/>
  <c r="H1027" i="107"/>
  <c r="H940" i="107"/>
  <c r="H911" i="107"/>
  <c r="N881" i="107"/>
  <c r="N882" i="107"/>
  <c r="N886" i="107" s="1"/>
  <c r="M791" i="107"/>
  <c r="O791" i="107" s="1"/>
  <c r="M790" i="107"/>
  <c r="O790" i="107" s="1"/>
  <c r="O789" i="107"/>
  <c r="N699" i="107"/>
  <c r="N700" i="107"/>
  <c r="N704" i="107" s="1"/>
  <c r="N637" i="107"/>
  <c r="N638" i="107"/>
  <c r="N642" i="107" s="1"/>
  <c r="N575" i="107"/>
  <c r="N576" i="107"/>
  <c r="N580" i="107" s="1"/>
  <c r="H514" i="107"/>
  <c r="M485" i="107"/>
  <c r="O485" i="107" s="1"/>
  <c r="M484" i="107"/>
  <c r="O484" i="107" s="1"/>
  <c r="O483" i="107"/>
  <c r="H456" i="107"/>
  <c r="M427" i="107"/>
  <c r="O427" i="107" s="1"/>
  <c r="M426" i="107"/>
  <c r="O426" i="107" s="1"/>
  <c r="O425" i="107"/>
  <c r="M370" i="107"/>
  <c r="O370" i="107" s="1"/>
  <c r="M369" i="107"/>
  <c r="O369" i="107" s="1"/>
  <c r="O368" i="107"/>
  <c r="H312" i="107"/>
  <c r="M251" i="107"/>
  <c r="M252" i="107"/>
  <c r="O250" i="107"/>
  <c r="M249" i="107"/>
  <c r="O249" i="107" s="1"/>
  <c r="O248" i="107"/>
  <c r="H250" i="107"/>
  <c r="N252" i="107"/>
  <c r="N251" i="107"/>
  <c r="H221" i="107"/>
  <c r="N1639" i="107"/>
  <c r="N1631" i="107"/>
  <c r="C1632" i="107"/>
  <c r="H1631" i="107"/>
  <c r="M1639" i="107"/>
  <c r="B1632" i="107"/>
  <c r="G1631" i="107"/>
  <c r="M1631" i="107"/>
  <c r="O1636" i="107"/>
  <c r="N1096" i="107"/>
  <c r="I1094" i="107"/>
  <c r="O1089" i="107"/>
  <c r="M1090" i="107"/>
  <c r="H1059" i="107"/>
  <c r="N1028" i="107"/>
  <c r="N1029" i="107"/>
  <c r="N1033" i="107" s="1"/>
  <c r="M1029" i="107"/>
  <c r="O1027" i="107"/>
  <c r="M1028" i="107"/>
  <c r="O1028" i="107" s="1"/>
  <c r="H880" i="107"/>
  <c r="O878" i="107"/>
  <c r="M879" i="107"/>
  <c r="O879" i="107" s="1"/>
  <c r="M851" i="107"/>
  <c r="O849" i="107"/>
  <c r="M850" i="107"/>
  <c r="H820" i="107"/>
  <c r="H698" i="107"/>
  <c r="O696" i="107"/>
  <c r="M697" i="107"/>
  <c r="O697" i="107" s="1"/>
  <c r="H667" i="107"/>
  <c r="O665" i="107"/>
  <c r="M666" i="107"/>
  <c r="O666" i="107" s="1"/>
  <c r="M638" i="107"/>
  <c r="O636" i="107"/>
  <c r="M637" i="107"/>
  <c r="H605" i="107"/>
  <c r="O603" i="107"/>
  <c r="M604" i="107"/>
  <c r="O604" i="107" s="1"/>
  <c r="M576" i="107"/>
  <c r="O574" i="107"/>
  <c r="M575" i="107"/>
  <c r="H543" i="107"/>
  <c r="O541" i="107"/>
  <c r="M542" i="107"/>
  <c r="O542" i="107" s="1"/>
  <c r="M399" i="107"/>
  <c r="O399" i="107" s="1"/>
  <c r="M398" i="107"/>
  <c r="O398" i="107" s="1"/>
  <c r="O397" i="107"/>
  <c r="H341" i="107"/>
  <c r="M282" i="107"/>
  <c r="O281" i="107"/>
  <c r="M283" i="107"/>
  <c r="M280" i="107"/>
  <c r="O280" i="107" s="1"/>
  <c r="O279" i="107"/>
  <c r="H281" i="107"/>
  <c r="N283" i="107"/>
  <c r="N282" i="107"/>
  <c r="N221" i="107"/>
  <c r="N220" i="107"/>
  <c r="H99" i="107"/>
  <c r="H70" i="107"/>
  <c r="H41" i="107"/>
  <c r="H12" i="107"/>
  <c r="M1121" i="107"/>
  <c r="O1120" i="107"/>
  <c r="H1120" i="107"/>
  <c r="M761" i="107"/>
  <c r="O761" i="107" s="1"/>
  <c r="O760" i="107"/>
  <c r="M762" i="107"/>
  <c r="H760" i="107"/>
  <c r="M730" i="107"/>
  <c r="O730" i="107" s="1"/>
  <c r="M731" i="107"/>
  <c r="O729" i="107"/>
  <c r="H729" i="107"/>
  <c r="H192" i="107"/>
  <c r="O126" i="107"/>
  <c r="M127" i="107"/>
  <c r="O127" i="107" s="1"/>
  <c r="N99" i="107"/>
  <c r="N98" i="107"/>
  <c r="N70" i="107"/>
  <c r="N69" i="107"/>
  <c r="N41" i="107"/>
  <c r="N40" i="107"/>
  <c r="N12" i="107"/>
  <c r="N11" i="107"/>
  <c r="I1775" i="107"/>
  <c r="B1677" i="107"/>
  <c r="G1676" i="107"/>
  <c r="M1681" i="107"/>
  <c r="M1676" i="107"/>
  <c r="N1739" i="107"/>
  <c r="N1731" i="107"/>
  <c r="C1732" i="107"/>
  <c r="H1731" i="107"/>
  <c r="I1730" i="107"/>
  <c r="O1738" i="107"/>
  <c r="M1586" i="107"/>
  <c r="O1585" i="107"/>
  <c r="N1681" i="107"/>
  <c r="N1676" i="107"/>
  <c r="C1677" i="107"/>
  <c r="H1676" i="107"/>
  <c r="H1529" i="107"/>
  <c r="H1500" i="107"/>
  <c r="H998" i="107"/>
  <c r="M969" i="107"/>
  <c r="O969" i="107" s="1"/>
  <c r="M968" i="107"/>
  <c r="O968" i="107" s="1"/>
  <c r="O967" i="107"/>
  <c r="O1557" i="107"/>
  <c r="M1558" i="107"/>
  <c r="O1558" i="107" s="1"/>
  <c r="O1556" i="107"/>
  <c r="H1470" i="107"/>
  <c r="H1441" i="107"/>
  <c r="H1412" i="107"/>
  <c r="H1383" i="107"/>
  <c r="H1355" i="107"/>
  <c r="H1326" i="107"/>
  <c r="M1296" i="107"/>
  <c r="O1296" i="107" s="1"/>
  <c r="O1295" i="107"/>
  <c r="M1267" i="107"/>
  <c r="O1267" i="107" s="1"/>
  <c r="O1266" i="107"/>
  <c r="H1239" i="107"/>
  <c r="H1210" i="107"/>
  <c r="M1180" i="107"/>
  <c r="O1180" i="107" s="1"/>
  <c r="O1179" i="107"/>
  <c r="M1151" i="107"/>
  <c r="O1151" i="107" s="1"/>
  <c r="O1150" i="107"/>
  <c r="O1056" i="107"/>
  <c r="M1057" i="107"/>
  <c r="O1057" i="107" s="1"/>
  <c r="M940" i="107"/>
  <c r="O940" i="107" s="1"/>
  <c r="M939" i="107"/>
  <c r="O939" i="107" s="1"/>
  <c r="O938" i="107"/>
  <c r="M911" i="107"/>
  <c r="O911" i="107" s="1"/>
  <c r="M910" i="107"/>
  <c r="O910" i="107" s="1"/>
  <c r="O909" i="107"/>
  <c r="N850" i="107"/>
  <c r="N851" i="107"/>
  <c r="N855" i="107" s="1"/>
  <c r="H791" i="107"/>
  <c r="N668" i="107"/>
  <c r="N669" i="107"/>
  <c r="N673" i="107" s="1"/>
  <c r="N606" i="107"/>
  <c r="N607" i="107"/>
  <c r="N611" i="107" s="1"/>
  <c r="N544" i="107"/>
  <c r="N545" i="107"/>
  <c r="N549" i="107" s="1"/>
  <c r="M514" i="107"/>
  <c r="O514" i="107" s="1"/>
  <c r="M513" i="107"/>
  <c r="O513" i="107" s="1"/>
  <c r="O512" i="107"/>
  <c r="H485" i="107"/>
  <c r="M456" i="107"/>
  <c r="O456" i="107" s="1"/>
  <c r="M455" i="107"/>
  <c r="O455" i="107" s="1"/>
  <c r="O454" i="107"/>
  <c r="H427" i="107"/>
  <c r="H370" i="107"/>
  <c r="M312" i="107"/>
  <c r="O312" i="107" s="1"/>
  <c r="M311" i="107"/>
  <c r="O311" i="107" s="1"/>
  <c r="O310" i="107"/>
  <c r="M221" i="107"/>
  <c r="M220" i="107"/>
  <c r="O219" i="107"/>
  <c r="N192" i="107"/>
  <c r="N191" i="107"/>
  <c r="M160" i="107"/>
  <c r="M161" i="107"/>
  <c r="O159" i="107"/>
  <c r="M158" i="107"/>
  <c r="O158" i="107" s="1"/>
  <c r="O157" i="107"/>
  <c r="H159" i="107"/>
  <c r="N161" i="107"/>
  <c r="N160" i="107"/>
  <c r="I1630" i="107"/>
  <c r="O1638" i="107"/>
  <c r="O1087" i="107"/>
  <c r="M1088" i="107"/>
  <c r="O1088" i="107" s="1"/>
  <c r="O1025" i="107"/>
  <c r="M1026" i="107"/>
  <c r="O1026" i="107" s="1"/>
  <c r="M882" i="107"/>
  <c r="O880" i="107"/>
  <c r="M881" i="107"/>
  <c r="O881" i="107" s="1"/>
  <c r="H849" i="107"/>
  <c r="O847" i="107"/>
  <c r="M848" i="107"/>
  <c r="O848" i="107" s="1"/>
  <c r="M820" i="107"/>
  <c r="O820" i="107" s="1"/>
  <c r="M819" i="107"/>
  <c r="O819" i="107" s="1"/>
  <c r="O818" i="107"/>
  <c r="M700" i="107"/>
  <c r="O698" i="107"/>
  <c r="M699" i="107"/>
  <c r="M669" i="107"/>
  <c r="O667" i="107"/>
  <c r="M668" i="107"/>
  <c r="O668" i="107" s="1"/>
  <c r="H636" i="107"/>
  <c r="O634" i="107"/>
  <c r="M635" i="107"/>
  <c r="O635" i="107" s="1"/>
  <c r="M607" i="107"/>
  <c r="O605" i="107"/>
  <c r="M606" i="107"/>
  <c r="O606" i="107" s="1"/>
  <c r="H574" i="107"/>
  <c r="O572" i="107"/>
  <c r="M573" i="107"/>
  <c r="O573" i="107" s="1"/>
  <c r="M545" i="107"/>
  <c r="O543" i="107"/>
  <c r="M544" i="107"/>
  <c r="O544" i="107" s="1"/>
  <c r="H399" i="107"/>
  <c r="M341" i="107"/>
  <c r="O341" i="107" s="1"/>
  <c r="M340" i="107"/>
  <c r="O340" i="107" s="1"/>
  <c r="O339" i="107"/>
  <c r="N129" i="107"/>
  <c r="N130" i="107"/>
  <c r="M99" i="107"/>
  <c r="M98" i="107"/>
  <c r="O97" i="107"/>
  <c r="M70" i="107"/>
  <c r="M69" i="107"/>
  <c r="O68" i="107"/>
  <c r="M41" i="107"/>
  <c r="M40" i="107"/>
  <c r="O39" i="107"/>
  <c r="M12" i="107"/>
  <c r="M11" i="107"/>
  <c r="O10" i="107"/>
  <c r="M1119" i="107"/>
  <c r="O1119" i="107" s="1"/>
  <c r="O1118" i="107"/>
  <c r="M759" i="107"/>
  <c r="O759" i="107" s="1"/>
  <c r="O758" i="107"/>
  <c r="M728" i="107"/>
  <c r="O728" i="107" s="1"/>
  <c r="O727" i="107"/>
  <c r="M192" i="107"/>
  <c r="M191" i="107"/>
  <c r="O190" i="107"/>
  <c r="H128" i="107"/>
  <c r="M130" i="107"/>
  <c r="O128" i="107"/>
  <c r="M129" i="107"/>
  <c r="O1775" i="106"/>
  <c r="O1730" i="106"/>
  <c r="C1777" i="106"/>
  <c r="H1776" i="106"/>
  <c r="I1776" i="106" s="1"/>
  <c r="N1781" i="106"/>
  <c r="O1781" i="106" s="1"/>
  <c r="N1776" i="106"/>
  <c r="O1776" i="106" s="1"/>
  <c r="C1732" i="106"/>
  <c r="H1731" i="106"/>
  <c r="N1739" i="106"/>
  <c r="N1731" i="106"/>
  <c r="M1777" i="106"/>
  <c r="M1782" i="106"/>
  <c r="B1778" i="106"/>
  <c r="G1777" i="106"/>
  <c r="M1739" i="106"/>
  <c r="M1731" i="106"/>
  <c r="B1732" i="106"/>
  <c r="G1731" i="106"/>
  <c r="I1730" i="106"/>
  <c r="B1676" i="106"/>
  <c r="M1675" i="106"/>
  <c r="G1675" i="106"/>
  <c r="M1680" i="106"/>
  <c r="H1675" i="106"/>
  <c r="Q1636" i="107" l="1"/>
  <c r="Q1736" i="109"/>
  <c r="Q1736" i="110"/>
  <c r="Q1636" i="113"/>
  <c r="Q1745" i="113" s="1"/>
  <c r="Q1736" i="115"/>
  <c r="Q1736" i="114"/>
  <c r="O1675" i="106"/>
  <c r="Q1736" i="107"/>
  <c r="Q1636" i="109"/>
  <c r="Q1636" i="111"/>
  <c r="Q1743" i="111" s="1"/>
  <c r="O1776" i="108"/>
  <c r="O1781" i="108"/>
  <c r="Q1636" i="115"/>
  <c r="O11" i="114"/>
  <c r="I1731" i="115"/>
  <c r="O282" i="112"/>
  <c r="Q1748" i="108"/>
  <c r="O1739" i="113"/>
  <c r="Q1743" i="108"/>
  <c r="O129" i="109"/>
  <c r="O12" i="109"/>
  <c r="O70" i="109"/>
  <c r="O221" i="109"/>
  <c r="H1559" i="107"/>
  <c r="Q1746" i="108"/>
  <c r="O70" i="112"/>
  <c r="O129" i="114"/>
  <c r="O282" i="114"/>
  <c r="O40" i="114"/>
  <c r="Q1643" i="108"/>
  <c r="Q1747" i="108"/>
  <c r="O40" i="115"/>
  <c r="O1731" i="115"/>
  <c r="O191" i="115"/>
  <c r="O1639" i="115"/>
  <c r="O41" i="115"/>
  <c r="O1739" i="115"/>
  <c r="O1639" i="107"/>
  <c r="O12" i="107"/>
  <c r="O70" i="107"/>
  <c r="O192" i="115"/>
  <c r="O1631" i="108"/>
  <c r="O1639" i="113"/>
  <c r="O69" i="114"/>
  <c r="O1676" i="115"/>
  <c r="I1676" i="115"/>
  <c r="O1776" i="115"/>
  <c r="I1776" i="115"/>
  <c r="O99" i="115"/>
  <c r="H193" i="115"/>
  <c r="H282" i="115"/>
  <c r="N612" i="115"/>
  <c r="I610" i="115"/>
  <c r="H761" i="115"/>
  <c r="M580" i="115"/>
  <c r="O576" i="115"/>
  <c r="H607" i="115"/>
  <c r="H699" i="115"/>
  <c r="H821" i="115"/>
  <c r="M855" i="115"/>
  <c r="O851" i="115"/>
  <c r="N1034" i="115"/>
  <c r="I1032" i="115"/>
  <c r="H222" i="115"/>
  <c r="N256" i="115"/>
  <c r="N253" i="115"/>
  <c r="H251" i="115"/>
  <c r="M256" i="115"/>
  <c r="M253" i="115"/>
  <c r="O253" i="115" s="1"/>
  <c r="O252" i="115"/>
  <c r="H371" i="115"/>
  <c r="H457" i="115"/>
  <c r="H515" i="115"/>
  <c r="N705" i="115"/>
  <c r="I703" i="115"/>
  <c r="H912" i="115"/>
  <c r="M1064" i="115"/>
  <c r="O1060" i="115"/>
  <c r="H1090" i="115"/>
  <c r="H1182" i="115"/>
  <c r="H1298" i="115"/>
  <c r="H1560" i="115"/>
  <c r="M1500" i="115"/>
  <c r="O1500" i="115" s="1"/>
  <c r="O1499" i="115"/>
  <c r="M1529" i="115"/>
  <c r="O1529" i="115" s="1"/>
  <c r="O1528" i="115"/>
  <c r="H1588" i="115"/>
  <c r="M1740" i="115"/>
  <c r="B1733" i="115"/>
  <c r="G1732" i="115"/>
  <c r="M1732" i="115"/>
  <c r="N1777" i="115"/>
  <c r="N1782" i="115"/>
  <c r="C1778" i="115"/>
  <c r="H1777" i="115"/>
  <c r="H42" i="115"/>
  <c r="O70" i="115"/>
  <c r="O11" i="115"/>
  <c r="M287" i="115"/>
  <c r="M284" i="115"/>
  <c r="O283" i="115"/>
  <c r="O282" i="115"/>
  <c r="N550" i="115"/>
  <c r="I548" i="115"/>
  <c r="N643" i="115"/>
  <c r="I641" i="115"/>
  <c r="H1060" i="115"/>
  <c r="M1091" i="115"/>
  <c r="O1090" i="115"/>
  <c r="Q1745" i="115"/>
  <c r="Q1743" i="115"/>
  <c r="Q1748" i="115"/>
  <c r="Q1746" i="115"/>
  <c r="Q1646" i="115"/>
  <c r="Q1644" i="115"/>
  <c r="Q1749" i="115"/>
  <c r="Q1744" i="115"/>
  <c r="Q1645" i="115"/>
  <c r="Q1747" i="115"/>
  <c r="Q1643" i="115"/>
  <c r="B1633" i="115"/>
  <c r="G1632" i="115"/>
  <c r="M1640" i="115"/>
  <c r="M1632" i="115"/>
  <c r="O700" i="115"/>
  <c r="M704" i="115"/>
  <c r="H850" i="115"/>
  <c r="O160" i="115"/>
  <c r="H428" i="115"/>
  <c r="H486" i="115"/>
  <c r="H792" i="115"/>
  <c r="N856" i="115"/>
  <c r="I854" i="115"/>
  <c r="H1211" i="115"/>
  <c r="H1327" i="115"/>
  <c r="H1384" i="115"/>
  <c r="H1413" i="115"/>
  <c r="H1530" i="115"/>
  <c r="N1677" i="115"/>
  <c r="N1682" i="115"/>
  <c r="C1678" i="115"/>
  <c r="H1677" i="115"/>
  <c r="M1587" i="115"/>
  <c r="O1587" i="115" s="1"/>
  <c r="O1586" i="115"/>
  <c r="O1731" i="113"/>
  <c r="O40" i="113"/>
  <c r="O220" i="113"/>
  <c r="O191" i="114"/>
  <c r="O12" i="114"/>
  <c r="O98" i="114"/>
  <c r="O220" i="114"/>
  <c r="I1731" i="114"/>
  <c r="O1781" i="114"/>
  <c r="H71" i="115"/>
  <c r="N135" i="115"/>
  <c r="I133" i="115"/>
  <c r="H13" i="115"/>
  <c r="H100" i="115"/>
  <c r="H638" i="115"/>
  <c r="N287" i="115"/>
  <c r="N284" i="115"/>
  <c r="M611" i="115"/>
  <c r="O607" i="115"/>
  <c r="H730" i="115"/>
  <c r="M735" i="115"/>
  <c r="O731" i="115"/>
  <c r="M766" i="115"/>
  <c r="O762" i="115"/>
  <c r="H1121" i="115"/>
  <c r="O1121" i="115"/>
  <c r="M1122" i="115"/>
  <c r="H400" i="115"/>
  <c r="H545" i="115"/>
  <c r="N581" i="115"/>
  <c r="I579" i="115"/>
  <c r="M642" i="115"/>
  <c r="O638" i="115"/>
  <c r="M673" i="115"/>
  <c r="O669" i="115"/>
  <c r="H881" i="115"/>
  <c r="M1033" i="115"/>
  <c r="O1029" i="115"/>
  <c r="O251" i="115"/>
  <c r="H313" i="115"/>
  <c r="N887" i="115"/>
  <c r="I885" i="115"/>
  <c r="H941" i="115"/>
  <c r="H1028" i="115"/>
  <c r="N1065" i="115"/>
  <c r="I1063" i="115"/>
  <c r="H1153" i="115"/>
  <c r="H1269" i="115"/>
  <c r="H970" i="115"/>
  <c r="O1781" i="115"/>
  <c r="M1782" i="115"/>
  <c r="B1778" i="115"/>
  <c r="G1777" i="115"/>
  <c r="M1777" i="115"/>
  <c r="O69" i="115"/>
  <c r="O12" i="115"/>
  <c r="O98" i="115"/>
  <c r="O130" i="115"/>
  <c r="M134" i="115"/>
  <c r="M131" i="115"/>
  <c r="O131" i="115" s="1"/>
  <c r="H129" i="115"/>
  <c r="M549" i="115"/>
  <c r="O545" i="115"/>
  <c r="H575" i="115"/>
  <c r="H342" i="115"/>
  <c r="H669" i="115"/>
  <c r="O1631" i="115"/>
  <c r="I1631" i="115"/>
  <c r="O881" i="115"/>
  <c r="M886" i="115"/>
  <c r="O882" i="115"/>
  <c r="N1640" i="115"/>
  <c r="N1632" i="115"/>
  <c r="C1633" i="115"/>
  <c r="H1632" i="115"/>
  <c r="N162" i="115"/>
  <c r="N165" i="115"/>
  <c r="H160" i="115"/>
  <c r="M165" i="115"/>
  <c r="M162" i="115"/>
  <c r="O161" i="115"/>
  <c r="N674" i="115"/>
  <c r="I672" i="115"/>
  <c r="H1240" i="115"/>
  <c r="H1356" i="115"/>
  <c r="H1442" i="115"/>
  <c r="H1471" i="115"/>
  <c r="H999" i="115"/>
  <c r="H1501" i="115"/>
  <c r="N1732" i="115"/>
  <c r="C1733" i="115"/>
  <c r="H1732" i="115"/>
  <c r="N1740" i="115"/>
  <c r="O1681" i="115"/>
  <c r="M1682" i="115"/>
  <c r="B1678" i="115"/>
  <c r="G1677" i="115"/>
  <c r="M1677" i="115"/>
  <c r="O1676" i="113"/>
  <c r="I1676" i="113"/>
  <c r="H71" i="114"/>
  <c r="H400" i="114"/>
  <c r="N643" i="114"/>
  <c r="I641" i="114"/>
  <c r="H669" i="114"/>
  <c r="M580" i="114"/>
  <c r="O576" i="114"/>
  <c r="I768" i="114"/>
  <c r="H766" i="114"/>
  <c r="H769" i="114"/>
  <c r="M886" i="114"/>
  <c r="O882" i="114"/>
  <c r="I1032" i="114"/>
  <c r="N1034" i="114"/>
  <c r="H1060" i="114"/>
  <c r="M1091" i="114"/>
  <c r="O1090" i="114"/>
  <c r="Q1745" i="114"/>
  <c r="Q1743" i="114"/>
  <c r="Q1748" i="114"/>
  <c r="Q1746" i="114"/>
  <c r="Q1646" i="114"/>
  <c r="Q1644" i="114"/>
  <c r="Q1749" i="114"/>
  <c r="Q1744" i="114"/>
  <c r="Q1645" i="114"/>
  <c r="Q1747" i="114"/>
  <c r="Q1643" i="114"/>
  <c r="B1633" i="114"/>
  <c r="G1632" i="114"/>
  <c r="M1640" i="114"/>
  <c r="M1632" i="114"/>
  <c r="N1640" i="114"/>
  <c r="N1632" i="114"/>
  <c r="C1633" i="114"/>
  <c r="H1632" i="114"/>
  <c r="O160" i="114"/>
  <c r="H428" i="114"/>
  <c r="H486" i="114"/>
  <c r="H1211" i="114"/>
  <c r="H1327" i="114"/>
  <c r="H1384" i="114"/>
  <c r="H1413" i="114"/>
  <c r="H1530" i="114"/>
  <c r="N1677" i="114"/>
  <c r="N1682" i="114"/>
  <c r="C1678" i="114"/>
  <c r="H1677" i="114"/>
  <c r="M1587" i="114"/>
  <c r="O1587" i="114" s="1"/>
  <c r="O1586" i="114"/>
  <c r="N1732" i="114"/>
  <c r="C1733" i="114"/>
  <c r="H1732" i="114"/>
  <c r="N1740" i="114"/>
  <c r="O1681" i="114"/>
  <c r="M1682" i="114"/>
  <c r="O1682" i="114" s="1"/>
  <c r="B1678" i="114"/>
  <c r="G1677" i="114"/>
  <c r="I1677" i="114" s="1"/>
  <c r="M1677" i="114"/>
  <c r="N134" i="114"/>
  <c r="N131" i="114"/>
  <c r="H193" i="114"/>
  <c r="H130" i="114"/>
  <c r="N287" i="114"/>
  <c r="N284" i="114"/>
  <c r="H282" i="114"/>
  <c r="H575" i="114"/>
  <c r="H730" i="114"/>
  <c r="O731" i="114"/>
  <c r="M735" i="114"/>
  <c r="M549" i="114"/>
  <c r="O545" i="114"/>
  <c r="N612" i="114"/>
  <c r="I610" i="114"/>
  <c r="M673" i="114"/>
  <c r="O669" i="114"/>
  <c r="H761" i="114"/>
  <c r="N856" i="114"/>
  <c r="I854" i="114"/>
  <c r="O251" i="114"/>
  <c r="H313" i="114"/>
  <c r="H792" i="114"/>
  <c r="H941" i="114"/>
  <c r="N1065" i="114"/>
  <c r="I1063" i="114"/>
  <c r="H1153" i="114"/>
  <c r="H1269" i="114"/>
  <c r="H970" i="114"/>
  <c r="O1739" i="114"/>
  <c r="M1782" i="114"/>
  <c r="B1778" i="114"/>
  <c r="G1777" i="114"/>
  <c r="M1777" i="114"/>
  <c r="I1631" i="109"/>
  <c r="O191" i="111"/>
  <c r="O11" i="112"/>
  <c r="O99" i="112"/>
  <c r="O1781" i="113"/>
  <c r="O69" i="113"/>
  <c r="H42" i="114"/>
  <c r="O130" i="114"/>
  <c r="M134" i="114"/>
  <c r="M131" i="114"/>
  <c r="O131" i="114" s="1"/>
  <c r="O192" i="114"/>
  <c r="H545" i="114"/>
  <c r="M642" i="114"/>
  <c r="O638" i="114"/>
  <c r="O99" i="114"/>
  <c r="M287" i="114"/>
  <c r="M284" i="114"/>
  <c r="O283" i="114"/>
  <c r="I579" i="114"/>
  <c r="N581" i="114"/>
  <c r="H607" i="114"/>
  <c r="O699" i="114"/>
  <c r="O700" i="114"/>
  <c r="M704" i="114"/>
  <c r="H699" i="114"/>
  <c r="H1121" i="114"/>
  <c r="O1121" i="114"/>
  <c r="M1122" i="114"/>
  <c r="M767" i="114"/>
  <c r="O767" i="114" s="1"/>
  <c r="O766" i="114"/>
  <c r="Q766" i="114" s="1"/>
  <c r="H765" i="114"/>
  <c r="H821" i="114"/>
  <c r="H851" i="114"/>
  <c r="N887" i="114"/>
  <c r="I885" i="114"/>
  <c r="M1033" i="114"/>
  <c r="O1029" i="114"/>
  <c r="O1639" i="114"/>
  <c r="N165" i="114"/>
  <c r="N162" i="114"/>
  <c r="H160" i="114"/>
  <c r="M165" i="114"/>
  <c r="M162" i="114"/>
  <c r="O162" i="114" s="1"/>
  <c r="O161" i="114"/>
  <c r="O221" i="114"/>
  <c r="H1240" i="114"/>
  <c r="H1356" i="114"/>
  <c r="H1442" i="114"/>
  <c r="H1471" i="114"/>
  <c r="H999" i="114"/>
  <c r="H1501" i="114"/>
  <c r="O1676" i="114"/>
  <c r="I1676" i="114"/>
  <c r="O41" i="114"/>
  <c r="O70" i="114"/>
  <c r="H342" i="114"/>
  <c r="H637" i="114"/>
  <c r="H13" i="114"/>
  <c r="H100" i="114"/>
  <c r="N705" i="114"/>
  <c r="I703" i="114"/>
  <c r="N550" i="114"/>
  <c r="I548" i="114"/>
  <c r="M611" i="114"/>
  <c r="O607" i="114"/>
  <c r="N674" i="114"/>
  <c r="I672" i="114"/>
  <c r="M855" i="114"/>
  <c r="O851" i="114"/>
  <c r="H881" i="114"/>
  <c r="H1028" i="114"/>
  <c r="H222" i="114"/>
  <c r="N256" i="114"/>
  <c r="N253" i="114"/>
  <c r="H251" i="114"/>
  <c r="M256" i="114"/>
  <c r="M253" i="114"/>
  <c r="O253" i="114" s="1"/>
  <c r="O252" i="114"/>
  <c r="H371" i="114"/>
  <c r="H457" i="114"/>
  <c r="H515" i="114"/>
  <c r="H912" i="114"/>
  <c r="M1064" i="114"/>
  <c r="O1060" i="114"/>
  <c r="H1090" i="114"/>
  <c r="H1182" i="114"/>
  <c r="H1298" i="114"/>
  <c r="H1560" i="114"/>
  <c r="M1500" i="114"/>
  <c r="O1500" i="114" s="1"/>
  <c r="O1499" i="114"/>
  <c r="M1529" i="114"/>
  <c r="O1529" i="114" s="1"/>
  <c r="O1528" i="114"/>
  <c r="H1588" i="114"/>
  <c r="O1731" i="114"/>
  <c r="M1740" i="114"/>
  <c r="B1733" i="114"/>
  <c r="G1732" i="114"/>
  <c r="M1732" i="114"/>
  <c r="N1777" i="114"/>
  <c r="N1782" i="114"/>
  <c r="C1778" i="114"/>
  <c r="H1777" i="114"/>
  <c r="O1776" i="114"/>
  <c r="I1776" i="114"/>
  <c r="O191" i="112"/>
  <c r="H42" i="113"/>
  <c r="H71" i="113"/>
  <c r="H222" i="113"/>
  <c r="H313" i="113"/>
  <c r="H342" i="113"/>
  <c r="H371" i="113"/>
  <c r="H400" i="113"/>
  <c r="H544" i="113"/>
  <c r="H575" i="113"/>
  <c r="H792" i="113"/>
  <c r="H1121" i="113"/>
  <c r="O1121" i="113"/>
  <c r="M1122" i="113"/>
  <c r="H1029" i="113"/>
  <c r="M1064" i="113"/>
  <c r="O1060" i="113"/>
  <c r="H1384" i="113"/>
  <c r="H1413" i="113"/>
  <c r="M886" i="113"/>
  <c r="O882" i="113"/>
  <c r="N1034" i="113"/>
  <c r="I1032" i="113"/>
  <c r="M1091" i="113"/>
  <c r="O1090" i="113"/>
  <c r="H1530" i="113"/>
  <c r="H1588" i="113"/>
  <c r="M1740" i="113"/>
  <c r="B1733" i="113"/>
  <c r="G1732" i="113"/>
  <c r="M1732" i="113"/>
  <c r="M1782" i="113"/>
  <c r="B1778" i="113"/>
  <c r="G1777" i="113"/>
  <c r="M1777" i="113"/>
  <c r="H129" i="113"/>
  <c r="M134" i="113"/>
  <c r="M131" i="113"/>
  <c r="O131" i="113" s="1"/>
  <c r="O130" i="113"/>
  <c r="H251" i="113"/>
  <c r="M256" i="113"/>
  <c r="M253" i="113"/>
  <c r="O253" i="113" s="1"/>
  <c r="O252" i="113"/>
  <c r="H429" i="113"/>
  <c r="H487" i="113"/>
  <c r="O12" i="113"/>
  <c r="O99" i="113"/>
  <c r="N135" i="113"/>
  <c r="I133" i="113"/>
  <c r="N166" i="113"/>
  <c r="I164" i="113"/>
  <c r="O192" i="113"/>
  <c r="H637" i="113"/>
  <c r="M704" i="113"/>
  <c r="O700" i="113"/>
  <c r="M580" i="113"/>
  <c r="O576" i="113"/>
  <c r="H668" i="113"/>
  <c r="M673" i="113"/>
  <c r="O669" i="113"/>
  <c r="M735" i="113"/>
  <c r="O731" i="113"/>
  <c r="O762" i="113"/>
  <c r="M766" i="113"/>
  <c r="H1182" i="113"/>
  <c r="H1211" i="113"/>
  <c r="H1298" i="113"/>
  <c r="H1327" i="113"/>
  <c r="M855" i="113"/>
  <c r="O851" i="113"/>
  <c r="H1560" i="113"/>
  <c r="M1500" i="113"/>
  <c r="O1500" i="113" s="1"/>
  <c r="O1499" i="113"/>
  <c r="M1529" i="113"/>
  <c r="O1529" i="113" s="1"/>
  <c r="O1528" i="113"/>
  <c r="N1677" i="113"/>
  <c r="N1682" i="113"/>
  <c r="C1678" i="113"/>
  <c r="H1677" i="113"/>
  <c r="M1587" i="113"/>
  <c r="O1587" i="113" s="1"/>
  <c r="O1586" i="113"/>
  <c r="O1680" i="106"/>
  <c r="O40" i="109"/>
  <c r="O69" i="112"/>
  <c r="O1731" i="112"/>
  <c r="O1776" i="112"/>
  <c r="I1776" i="112"/>
  <c r="H13" i="113"/>
  <c r="H100" i="113"/>
  <c r="H193" i="113"/>
  <c r="H606" i="113"/>
  <c r="M611" i="113"/>
  <c r="O607" i="113"/>
  <c r="H730" i="113"/>
  <c r="H761" i="113"/>
  <c r="H941" i="113"/>
  <c r="N1065" i="113"/>
  <c r="I1063" i="113"/>
  <c r="H1091" i="113"/>
  <c r="H850" i="113"/>
  <c r="M1033" i="113"/>
  <c r="O1029" i="113"/>
  <c r="H1059" i="113"/>
  <c r="H1442" i="113"/>
  <c r="H1471" i="113"/>
  <c r="Q1746" i="113"/>
  <c r="Q1744" i="113"/>
  <c r="B1633" i="113"/>
  <c r="G1632" i="113"/>
  <c r="M1640" i="113"/>
  <c r="M1632" i="113"/>
  <c r="N1640" i="113"/>
  <c r="N1632" i="113"/>
  <c r="C1633" i="113"/>
  <c r="H1632" i="113"/>
  <c r="H999" i="113"/>
  <c r="H1501" i="113"/>
  <c r="I1731" i="113"/>
  <c r="N1777" i="113"/>
  <c r="N1782" i="113"/>
  <c r="C1778" i="113"/>
  <c r="H1777" i="113"/>
  <c r="O1776" i="113"/>
  <c r="I1776" i="113"/>
  <c r="H160" i="113"/>
  <c r="M165" i="113"/>
  <c r="M162" i="113"/>
  <c r="O162" i="113" s="1"/>
  <c r="O161" i="113"/>
  <c r="H282" i="113"/>
  <c r="M287" i="113"/>
  <c r="M284" i="113"/>
  <c r="O284" i="113" s="1"/>
  <c r="O283" i="113"/>
  <c r="O11" i="113"/>
  <c r="O41" i="113"/>
  <c r="O70" i="113"/>
  <c r="O98" i="113"/>
  <c r="O191" i="113"/>
  <c r="O221" i="113"/>
  <c r="N257" i="113"/>
  <c r="I255" i="113"/>
  <c r="N288" i="113"/>
  <c r="I286" i="113"/>
  <c r="H458" i="113"/>
  <c r="H516" i="113"/>
  <c r="M642" i="113"/>
  <c r="O638" i="113"/>
  <c r="H699" i="113"/>
  <c r="M549" i="113"/>
  <c r="O545" i="113"/>
  <c r="H821" i="113"/>
  <c r="H912" i="113"/>
  <c r="H1153" i="113"/>
  <c r="H1240" i="113"/>
  <c r="H1269" i="113"/>
  <c r="H1356" i="113"/>
  <c r="H881" i="113"/>
  <c r="H970" i="113"/>
  <c r="N1732" i="113"/>
  <c r="C1733" i="113"/>
  <c r="H1732" i="113"/>
  <c r="N1740" i="113"/>
  <c r="O1681" i="113"/>
  <c r="M1682" i="113"/>
  <c r="B1678" i="113"/>
  <c r="G1677" i="113"/>
  <c r="M1677" i="113"/>
  <c r="Q1644" i="108"/>
  <c r="Q1646" i="108"/>
  <c r="Q1645" i="108"/>
  <c r="Q1744" i="108"/>
  <c r="Q1749" i="108"/>
  <c r="O1639" i="111"/>
  <c r="I1731" i="111"/>
  <c r="O1781" i="111"/>
  <c r="O1676" i="111"/>
  <c r="I1676" i="111"/>
  <c r="N134" i="112"/>
  <c r="N131" i="112"/>
  <c r="H193" i="112"/>
  <c r="O12" i="112"/>
  <c r="O98" i="112"/>
  <c r="M580" i="112"/>
  <c r="O576" i="112"/>
  <c r="M886" i="112"/>
  <c r="O882" i="112"/>
  <c r="N550" i="112"/>
  <c r="I548" i="112"/>
  <c r="M611" i="112"/>
  <c r="O607" i="112"/>
  <c r="N674" i="112"/>
  <c r="I672" i="112"/>
  <c r="M855" i="112"/>
  <c r="O851" i="112"/>
  <c r="M1033" i="112"/>
  <c r="O1029" i="112"/>
  <c r="O1639" i="112"/>
  <c r="N165" i="112"/>
  <c r="N162" i="112"/>
  <c r="H160" i="112"/>
  <c r="M165" i="112"/>
  <c r="M162" i="112"/>
  <c r="O162" i="112" s="1"/>
  <c r="O161" i="112"/>
  <c r="O221" i="112"/>
  <c r="H1240" i="112"/>
  <c r="H1356" i="112"/>
  <c r="H1442" i="112"/>
  <c r="H1471" i="112"/>
  <c r="H999" i="112"/>
  <c r="H1501" i="112"/>
  <c r="O1676" i="112"/>
  <c r="I1676" i="112"/>
  <c r="O41" i="112"/>
  <c r="O129" i="112"/>
  <c r="O130" i="112"/>
  <c r="M134" i="112"/>
  <c r="M131" i="112"/>
  <c r="O192" i="112"/>
  <c r="H545" i="112"/>
  <c r="M642" i="112"/>
  <c r="O638" i="112"/>
  <c r="H851" i="112"/>
  <c r="H130" i="112"/>
  <c r="N287" i="112"/>
  <c r="N284" i="112"/>
  <c r="H282" i="112"/>
  <c r="H575" i="112"/>
  <c r="H730" i="112"/>
  <c r="O731" i="112"/>
  <c r="M735" i="112"/>
  <c r="M767" i="112"/>
  <c r="O767" i="112" s="1"/>
  <c r="O766" i="112"/>
  <c r="Q766" i="112" s="1"/>
  <c r="H765" i="112"/>
  <c r="H881" i="112"/>
  <c r="O251" i="112"/>
  <c r="H313" i="112"/>
  <c r="H792" i="112"/>
  <c r="H941" i="112"/>
  <c r="N1065" i="112"/>
  <c r="I1063" i="112"/>
  <c r="H1153" i="112"/>
  <c r="H1269" i="112"/>
  <c r="H970" i="112"/>
  <c r="O1739" i="112"/>
  <c r="I1731" i="112"/>
  <c r="O1781" i="112"/>
  <c r="M1782" i="112"/>
  <c r="B1778" i="112"/>
  <c r="G1777" i="112"/>
  <c r="M1777" i="112"/>
  <c r="H42" i="112"/>
  <c r="H342" i="112"/>
  <c r="H637" i="112"/>
  <c r="H821" i="112"/>
  <c r="M287" i="112"/>
  <c r="M284" i="112"/>
  <c r="O283" i="112"/>
  <c r="I579" i="112"/>
  <c r="N581" i="112"/>
  <c r="H607" i="112"/>
  <c r="O700" i="112"/>
  <c r="M704" i="112"/>
  <c r="H699" i="112"/>
  <c r="I885" i="112"/>
  <c r="N887" i="112"/>
  <c r="M549" i="112"/>
  <c r="O545" i="112"/>
  <c r="N612" i="112"/>
  <c r="I610" i="112"/>
  <c r="M673" i="112"/>
  <c r="O669" i="112"/>
  <c r="H761" i="112"/>
  <c r="N856" i="112"/>
  <c r="I854" i="112"/>
  <c r="H1121" i="112"/>
  <c r="O1121" i="112"/>
  <c r="M1122" i="112"/>
  <c r="I1032" i="112"/>
  <c r="N1034" i="112"/>
  <c r="H1060" i="112"/>
  <c r="M1091" i="112"/>
  <c r="O1090" i="112"/>
  <c r="Q1745" i="112"/>
  <c r="Q1743" i="112"/>
  <c r="Q1748" i="112"/>
  <c r="Q1746" i="112"/>
  <c r="Q1646" i="112"/>
  <c r="Q1644" i="112"/>
  <c r="Q1749" i="112"/>
  <c r="Q1744" i="112"/>
  <c r="Q1645" i="112"/>
  <c r="Q1747" i="112"/>
  <c r="Q1643" i="112"/>
  <c r="B1633" i="112"/>
  <c r="G1632" i="112"/>
  <c r="M1640" i="112"/>
  <c r="M1632" i="112"/>
  <c r="N1640" i="112"/>
  <c r="N1632" i="112"/>
  <c r="C1633" i="112"/>
  <c r="H1632" i="112"/>
  <c r="O160" i="112"/>
  <c r="O220" i="112"/>
  <c r="H428" i="112"/>
  <c r="H486" i="112"/>
  <c r="H1211" i="112"/>
  <c r="H1327" i="112"/>
  <c r="H1384" i="112"/>
  <c r="H1413" i="112"/>
  <c r="H1530" i="112"/>
  <c r="N1677" i="112"/>
  <c r="N1682" i="112"/>
  <c r="C1678" i="112"/>
  <c r="H1677" i="112"/>
  <c r="M1587" i="112"/>
  <c r="O1587" i="112" s="1"/>
  <c r="O1586" i="112"/>
  <c r="N1732" i="112"/>
  <c r="C1733" i="112"/>
  <c r="H1732" i="112"/>
  <c r="N1740" i="112"/>
  <c r="O1681" i="112"/>
  <c r="M1682" i="112"/>
  <c r="B1678" i="112"/>
  <c r="G1677" i="112"/>
  <c r="M1677" i="112"/>
  <c r="O40" i="112"/>
  <c r="H71" i="112"/>
  <c r="H400" i="112"/>
  <c r="N643" i="112"/>
  <c r="I641" i="112"/>
  <c r="H669" i="112"/>
  <c r="H13" i="112"/>
  <c r="H100" i="112"/>
  <c r="N705" i="112"/>
  <c r="I703" i="112"/>
  <c r="I768" i="112"/>
  <c r="H766" i="112"/>
  <c r="H769" i="112"/>
  <c r="H1028" i="112"/>
  <c r="H222" i="112"/>
  <c r="N256" i="112"/>
  <c r="N253" i="112"/>
  <c r="H251" i="112"/>
  <c r="M256" i="112"/>
  <c r="M253" i="112"/>
  <c r="O252" i="112"/>
  <c r="H371" i="112"/>
  <c r="H457" i="112"/>
  <c r="H515" i="112"/>
  <c r="H912" i="112"/>
  <c r="M1064" i="112"/>
  <c r="O1060" i="112"/>
  <c r="H1090" i="112"/>
  <c r="H1182" i="112"/>
  <c r="H1298" i="112"/>
  <c r="H1560" i="112"/>
  <c r="M1500" i="112"/>
  <c r="O1500" i="112" s="1"/>
  <c r="O1499" i="112"/>
  <c r="M1529" i="112"/>
  <c r="O1529" i="112" s="1"/>
  <c r="O1528" i="112"/>
  <c r="H1588" i="112"/>
  <c r="M1740" i="112"/>
  <c r="B1733" i="112"/>
  <c r="G1732" i="112"/>
  <c r="M1732" i="112"/>
  <c r="N1777" i="112"/>
  <c r="N1782" i="112"/>
  <c r="C1778" i="112"/>
  <c r="H1777" i="112"/>
  <c r="O41" i="109"/>
  <c r="O99" i="109"/>
  <c r="O129" i="110"/>
  <c r="O12" i="110"/>
  <c r="H193" i="111"/>
  <c r="H761" i="111"/>
  <c r="H71" i="111"/>
  <c r="H100" i="111"/>
  <c r="N287" i="111"/>
  <c r="N284" i="111"/>
  <c r="H282" i="111"/>
  <c r="M580" i="111"/>
  <c r="O576" i="111"/>
  <c r="M642" i="111"/>
  <c r="O638" i="111"/>
  <c r="H881" i="111"/>
  <c r="M1033" i="111"/>
  <c r="O1029" i="111"/>
  <c r="O251" i="111"/>
  <c r="H313" i="111"/>
  <c r="N887" i="111"/>
  <c r="I885" i="111"/>
  <c r="H941" i="111"/>
  <c r="H1028" i="111"/>
  <c r="N1065" i="111"/>
  <c r="I1063" i="111"/>
  <c r="H1153" i="111"/>
  <c r="H1269" i="111"/>
  <c r="H970" i="111"/>
  <c r="M1782" i="111"/>
  <c r="B1778" i="111"/>
  <c r="G1777" i="111"/>
  <c r="M1777" i="111"/>
  <c r="O11" i="111"/>
  <c r="O40" i="111"/>
  <c r="O70" i="111"/>
  <c r="O99" i="111"/>
  <c r="H400" i="111"/>
  <c r="M549" i="111"/>
  <c r="O545" i="111"/>
  <c r="M611" i="111"/>
  <c r="O607" i="111"/>
  <c r="M673" i="111"/>
  <c r="O669" i="111"/>
  <c r="O699" i="111"/>
  <c r="O700" i="111"/>
  <c r="M704" i="111"/>
  <c r="H850" i="111"/>
  <c r="O160" i="111"/>
  <c r="O220" i="111"/>
  <c r="H428" i="111"/>
  <c r="H486" i="111"/>
  <c r="H792" i="111"/>
  <c r="N856" i="111"/>
  <c r="I854" i="111"/>
  <c r="H1211" i="111"/>
  <c r="H1327" i="111"/>
  <c r="H1384" i="111"/>
  <c r="H1413" i="111"/>
  <c r="H1530" i="111"/>
  <c r="N1677" i="111"/>
  <c r="N1682" i="111"/>
  <c r="C1678" i="111"/>
  <c r="H1677" i="111"/>
  <c r="M1587" i="111"/>
  <c r="O1587" i="111" s="1"/>
  <c r="O1586" i="111"/>
  <c r="O192" i="110"/>
  <c r="O41" i="110"/>
  <c r="O1631" i="110"/>
  <c r="I1631" i="110"/>
  <c r="O1776" i="110"/>
  <c r="I1776" i="110"/>
  <c r="H730" i="111"/>
  <c r="M735" i="111"/>
  <c r="O731" i="111"/>
  <c r="M766" i="111"/>
  <c r="O762" i="111"/>
  <c r="H1121" i="111"/>
  <c r="O1121" i="111"/>
  <c r="M1122" i="111"/>
  <c r="H13" i="111"/>
  <c r="H42" i="111"/>
  <c r="M287" i="111"/>
  <c r="M284" i="111"/>
  <c r="O283" i="111"/>
  <c r="O282" i="111"/>
  <c r="H342" i="111"/>
  <c r="H544" i="111"/>
  <c r="H606" i="111"/>
  <c r="H668" i="111"/>
  <c r="H699" i="111"/>
  <c r="H821" i="111"/>
  <c r="M855" i="111"/>
  <c r="O851" i="111"/>
  <c r="N1034" i="111"/>
  <c r="I1032" i="111"/>
  <c r="H1060" i="111"/>
  <c r="M1091" i="111"/>
  <c r="O1090" i="111"/>
  <c r="Q1745" i="111"/>
  <c r="Q1645" i="111"/>
  <c r="B1633" i="111"/>
  <c r="G1632" i="111"/>
  <c r="M1640" i="111"/>
  <c r="M1632" i="111"/>
  <c r="N1640" i="111"/>
  <c r="N1632" i="111"/>
  <c r="C1633" i="111"/>
  <c r="H1632" i="111"/>
  <c r="H222" i="111"/>
  <c r="N256" i="111"/>
  <c r="N253" i="111"/>
  <c r="H251" i="111"/>
  <c r="M256" i="111"/>
  <c r="M253" i="111"/>
  <c r="O253" i="111" s="1"/>
  <c r="O252" i="111"/>
  <c r="H457" i="111"/>
  <c r="H515" i="111"/>
  <c r="N581" i="111"/>
  <c r="I579" i="111"/>
  <c r="N643" i="111"/>
  <c r="I641" i="111"/>
  <c r="N705" i="111"/>
  <c r="I703" i="111"/>
  <c r="H912" i="111"/>
  <c r="M1064" i="111"/>
  <c r="O1060" i="111"/>
  <c r="H1090" i="111"/>
  <c r="H1182" i="111"/>
  <c r="H1298" i="111"/>
  <c r="H1560" i="111"/>
  <c r="M1500" i="111"/>
  <c r="O1500" i="111" s="1"/>
  <c r="O1499" i="111"/>
  <c r="M1529" i="111"/>
  <c r="O1529" i="111" s="1"/>
  <c r="O1528" i="111"/>
  <c r="H1588" i="111"/>
  <c r="M1740" i="111"/>
  <c r="B1733" i="111"/>
  <c r="G1732" i="111"/>
  <c r="M1732" i="111"/>
  <c r="N1777" i="111"/>
  <c r="N1782" i="111"/>
  <c r="C1778" i="111"/>
  <c r="H1777" i="111"/>
  <c r="O1776" i="111"/>
  <c r="I1776" i="111"/>
  <c r="O129" i="111"/>
  <c r="O130" i="111"/>
  <c r="M134" i="111"/>
  <c r="M131" i="111"/>
  <c r="H129" i="111"/>
  <c r="O192" i="111"/>
  <c r="O12" i="111"/>
  <c r="O41" i="111"/>
  <c r="O69" i="111"/>
  <c r="O98" i="111"/>
  <c r="N134" i="111"/>
  <c r="N131" i="111"/>
  <c r="H575" i="111"/>
  <c r="H637" i="111"/>
  <c r="O881" i="111"/>
  <c r="M886" i="111"/>
  <c r="O882" i="111"/>
  <c r="N165" i="111"/>
  <c r="N162" i="111"/>
  <c r="H160" i="111"/>
  <c r="M165" i="111"/>
  <c r="M162" i="111"/>
  <c r="O162" i="111" s="1"/>
  <c r="O161" i="111"/>
  <c r="O221" i="111"/>
  <c r="H371" i="111"/>
  <c r="N550" i="111"/>
  <c r="I548" i="111"/>
  <c r="N612" i="111"/>
  <c r="I610" i="111"/>
  <c r="N674" i="111"/>
  <c r="I672" i="111"/>
  <c r="H1240" i="111"/>
  <c r="H1356" i="111"/>
  <c r="H1442" i="111"/>
  <c r="H1471" i="111"/>
  <c r="H999" i="111"/>
  <c r="H1501" i="111"/>
  <c r="N1732" i="111"/>
  <c r="C1733" i="111"/>
  <c r="H1732" i="111"/>
  <c r="N1740" i="111"/>
  <c r="O1681" i="111"/>
  <c r="M1682" i="111"/>
  <c r="B1678" i="111"/>
  <c r="G1677" i="111"/>
  <c r="M1677" i="111"/>
  <c r="H668" i="110"/>
  <c r="H699" i="110"/>
  <c r="H821" i="110"/>
  <c r="O850" i="110"/>
  <c r="M855" i="110"/>
  <c r="O851" i="110"/>
  <c r="N1034" i="110"/>
  <c r="I1032" i="110"/>
  <c r="H1060" i="110"/>
  <c r="M1091" i="110"/>
  <c r="O1090" i="110"/>
  <c r="Q1745" i="110"/>
  <c r="Q1743" i="110"/>
  <c r="Q1748" i="110"/>
  <c r="Q1746" i="110"/>
  <c r="Q1646" i="110"/>
  <c r="Q1644" i="110"/>
  <c r="Q1749" i="110"/>
  <c r="Q1744" i="110"/>
  <c r="Q1645" i="110"/>
  <c r="Q1747" i="110"/>
  <c r="Q1643" i="110"/>
  <c r="B1633" i="110"/>
  <c r="G1632" i="110"/>
  <c r="M1640" i="110"/>
  <c r="M1632" i="110"/>
  <c r="O251" i="110"/>
  <c r="H313" i="110"/>
  <c r="N887" i="110"/>
  <c r="I885" i="110"/>
  <c r="H941" i="110"/>
  <c r="H1028" i="110"/>
  <c r="N1065" i="110"/>
  <c r="I1063" i="110"/>
  <c r="H1153" i="110"/>
  <c r="H1269" i="110"/>
  <c r="H970" i="110"/>
  <c r="O1739" i="110"/>
  <c r="I1731" i="110"/>
  <c r="O1781" i="110"/>
  <c r="M1782" i="110"/>
  <c r="B1778" i="110"/>
  <c r="G1777" i="110"/>
  <c r="M1777" i="110"/>
  <c r="H730" i="110"/>
  <c r="M735" i="110"/>
  <c r="O731" i="110"/>
  <c r="M766" i="110"/>
  <c r="O762" i="110"/>
  <c r="H1121" i="110"/>
  <c r="O1121" i="110"/>
  <c r="M1122" i="110"/>
  <c r="H13" i="110"/>
  <c r="H42" i="110"/>
  <c r="N134" i="110"/>
  <c r="N131" i="110"/>
  <c r="H575" i="110"/>
  <c r="H637" i="110"/>
  <c r="M886" i="110"/>
  <c r="O882" i="110"/>
  <c r="N165" i="110"/>
  <c r="N162" i="110"/>
  <c r="H160" i="110"/>
  <c r="M165" i="110"/>
  <c r="M162" i="110"/>
  <c r="O162" i="110" s="1"/>
  <c r="O161" i="110"/>
  <c r="O221" i="110"/>
  <c r="H371" i="110"/>
  <c r="N550" i="110"/>
  <c r="I548" i="110"/>
  <c r="N612" i="110"/>
  <c r="I610" i="110"/>
  <c r="N674" i="110"/>
  <c r="I672" i="110"/>
  <c r="H1240" i="110"/>
  <c r="H1356" i="110"/>
  <c r="H1442" i="110"/>
  <c r="H1471" i="110"/>
  <c r="H999" i="110"/>
  <c r="H1501" i="110"/>
  <c r="O1676" i="110"/>
  <c r="I1676" i="110"/>
  <c r="O130" i="110"/>
  <c r="M134" i="110"/>
  <c r="M131" i="110"/>
  <c r="H129" i="110"/>
  <c r="O69" i="110"/>
  <c r="O98" i="110"/>
  <c r="M287" i="110"/>
  <c r="M284" i="110"/>
  <c r="O283" i="110"/>
  <c r="O282" i="110"/>
  <c r="H342" i="110"/>
  <c r="H544" i="110"/>
  <c r="H606" i="110"/>
  <c r="I1731" i="106"/>
  <c r="O192" i="107"/>
  <c r="O41" i="107"/>
  <c r="O99" i="107"/>
  <c r="O221" i="107"/>
  <c r="O1781" i="107"/>
  <c r="I1776" i="108"/>
  <c r="O98" i="108"/>
  <c r="O11" i="109"/>
  <c r="O1639" i="109"/>
  <c r="O220" i="109"/>
  <c r="O1739" i="109"/>
  <c r="O1781" i="109"/>
  <c r="H193" i="110"/>
  <c r="H761" i="110"/>
  <c r="H71" i="110"/>
  <c r="H100" i="110"/>
  <c r="H400" i="110"/>
  <c r="M549" i="110"/>
  <c r="O545" i="110"/>
  <c r="M611" i="110"/>
  <c r="O607" i="110"/>
  <c r="M673" i="110"/>
  <c r="O669" i="110"/>
  <c r="O700" i="110"/>
  <c r="M704" i="110"/>
  <c r="H850" i="110"/>
  <c r="O160" i="110"/>
  <c r="O220" i="110"/>
  <c r="H428" i="110"/>
  <c r="H486" i="110"/>
  <c r="H792" i="110"/>
  <c r="N856" i="110"/>
  <c r="I854" i="110"/>
  <c r="H1211" i="110"/>
  <c r="H1327" i="110"/>
  <c r="H1384" i="110"/>
  <c r="H1413" i="110"/>
  <c r="H1530" i="110"/>
  <c r="N1677" i="110"/>
  <c r="N1682" i="110"/>
  <c r="C1678" i="110"/>
  <c r="H1677" i="110"/>
  <c r="M1587" i="110"/>
  <c r="O1587" i="110" s="1"/>
  <c r="O1586" i="110"/>
  <c r="N1732" i="110"/>
  <c r="C1733" i="110"/>
  <c r="H1732" i="110"/>
  <c r="N1740" i="110"/>
  <c r="O1681" i="110"/>
  <c r="M1682" i="110"/>
  <c r="B1678" i="110"/>
  <c r="G1677" i="110"/>
  <c r="M1677" i="110"/>
  <c r="O191" i="110"/>
  <c r="O11" i="110"/>
  <c r="O40" i="110"/>
  <c r="O70" i="110"/>
  <c r="O99" i="110"/>
  <c r="N287" i="110"/>
  <c r="N284" i="110"/>
  <c r="H282" i="110"/>
  <c r="M580" i="110"/>
  <c r="O576" i="110"/>
  <c r="M642" i="110"/>
  <c r="O638" i="110"/>
  <c r="H881" i="110"/>
  <c r="M1033" i="110"/>
  <c r="O1029" i="110"/>
  <c r="N1640" i="110"/>
  <c r="N1632" i="110"/>
  <c r="C1633" i="110"/>
  <c r="H1632" i="110"/>
  <c r="H222" i="110"/>
  <c r="N256" i="110"/>
  <c r="N253" i="110"/>
  <c r="H251" i="110"/>
  <c r="M256" i="110"/>
  <c r="M253" i="110"/>
  <c r="O253" i="110" s="1"/>
  <c r="O252" i="110"/>
  <c r="H457" i="110"/>
  <c r="H515" i="110"/>
  <c r="N581" i="110"/>
  <c r="I579" i="110"/>
  <c r="N643" i="110"/>
  <c r="I641" i="110"/>
  <c r="N705" i="110"/>
  <c r="I703" i="110"/>
  <c r="H912" i="110"/>
  <c r="M1064" i="110"/>
  <c r="O1060" i="110"/>
  <c r="H1090" i="110"/>
  <c r="H1182" i="110"/>
  <c r="H1298" i="110"/>
  <c r="H1560" i="110"/>
  <c r="M1500" i="110"/>
  <c r="O1500" i="110" s="1"/>
  <c r="O1499" i="110"/>
  <c r="M1529" i="110"/>
  <c r="O1529" i="110" s="1"/>
  <c r="O1528" i="110"/>
  <c r="H1588" i="110"/>
  <c r="O1731" i="110"/>
  <c r="M1740" i="110"/>
  <c r="B1733" i="110"/>
  <c r="G1732" i="110"/>
  <c r="M1732" i="110"/>
  <c r="N1777" i="110"/>
  <c r="N1782" i="110"/>
  <c r="C1778" i="110"/>
  <c r="H1777" i="110"/>
  <c r="N287" i="109"/>
  <c r="N284" i="109"/>
  <c r="H282" i="109"/>
  <c r="M580" i="109"/>
  <c r="O576" i="109"/>
  <c r="M642" i="109"/>
  <c r="O638" i="109"/>
  <c r="H881" i="109"/>
  <c r="M1033" i="109"/>
  <c r="O1029" i="109"/>
  <c r="N165" i="109"/>
  <c r="N162" i="109"/>
  <c r="H160" i="109"/>
  <c r="M165" i="109"/>
  <c r="M162" i="109"/>
  <c r="O162" i="109" s="1"/>
  <c r="O161" i="109"/>
  <c r="H371" i="109"/>
  <c r="N550" i="109"/>
  <c r="I548" i="109"/>
  <c r="N612" i="109"/>
  <c r="I610" i="109"/>
  <c r="N674" i="109"/>
  <c r="I672" i="109"/>
  <c r="H1240" i="109"/>
  <c r="H1356" i="109"/>
  <c r="H1442" i="109"/>
  <c r="H1471" i="109"/>
  <c r="H999" i="109"/>
  <c r="H1501" i="109"/>
  <c r="O1676" i="109"/>
  <c r="I1676" i="109"/>
  <c r="H730" i="109"/>
  <c r="M735" i="109"/>
  <c r="O731" i="109"/>
  <c r="M766" i="109"/>
  <c r="O762" i="109"/>
  <c r="H1121" i="109"/>
  <c r="O1121" i="109"/>
  <c r="M1122" i="109"/>
  <c r="H13" i="109"/>
  <c r="H42" i="109"/>
  <c r="N134" i="109"/>
  <c r="N131" i="109"/>
  <c r="H575" i="109"/>
  <c r="H637" i="109"/>
  <c r="M886" i="109"/>
  <c r="O882" i="109"/>
  <c r="O251" i="109"/>
  <c r="H313" i="109"/>
  <c r="N887" i="109"/>
  <c r="I885" i="109"/>
  <c r="H941" i="109"/>
  <c r="H1028" i="109"/>
  <c r="N1065" i="109"/>
  <c r="I1063" i="109"/>
  <c r="H1153" i="109"/>
  <c r="H1269" i="109"/>
  <c r="H970" i="109"/>
  <c r="I1731" i="109"/>
  <c r="M1782" i="109"/>
  <c r="B1778" i="109"/>
  <c r="G1777" i="109"/>
  <c r="M1777" i="109"/>
  <c r="O129" i="107"/>
  <c r="O98" i="107"/>
  <c r="O1639" i="108"/>
  <c r="I1731" i="108"/>
  <c r="O1739" i="108"/>
  <c r="O251" i="108"/>
  <c r="O69" i="108"/>
  <c r="O130" i="109"/>
  <c r="M134" i="109"/>
  <c r="M131" i="109"/>
  <c r="H129" i="109"/>
  <c r="O69" i="109"/>
  <c r="O98" i="109"/>
  <c r="M287" i="109"/>
  <c r="M284" i="109"/>
  <c r="O284" i="109" s="1"/>
  <c r="O283" i="109"/>
  <c r="O282" i="109"/>
  <c r="H342" i="109"/>
  <c r="H544" i="109"/>
  <c r="H606" i="109"/>
  <c r="H668" i="109"/>
  <c r="H699" i="109"/>
  <c r="H821" i="109"/>
  <c r="O850" i="109"/>
  <c r="M855" i="109"/>
  <c r="O851" i="109"/>
  <c r="N1034" i="109"/>
  <c r="I1032" i="109"/>
  <c r="H1060" i="109"/>
  <c r="M1091" i="109"/>
  <c r="O1090" i="109"/>
  <c r="Q1745" i="109"/>
  <c r="Q1743" i="109"/>
  <c r="Q1748" i="109"/>
  <c r="Q1746" i="109"/>
  <c r="Q1646" i="109"/>
  <c r="Q1644" i="109"/>
  <c r="Q1749" i="109"/>
  <c r="Q1744" i="109"/>
  <c r="Q1645" i="109"/>
  <c r="Q1747" i="109"/>
  <c r="Q1643" i="109"/>
  <c r="B1633" i="109"/>
  <c r="G1632" i="109"/>
  <c r="M1640" i="109"/>
  <c r="M1632" i="109"/>
  <c r="N1640" i="109"/>
  <c r="N1632" i="109"/>
  <c r="C1633" i="109"/>
  <c r="H1632" i="109"/>
  <c r="O160" i="109"/>
  <c r="H428" i="109"/>
  <c r="H486" i="109"/>
  <c r="H792" i="109"/>
  <c r="N856" i="109"/>
  <c r="I854" i="109"/>
  <c r="H1211" i="109"/>
  <c r="H1327" i="109"/>
  <c r="H1384" i="109"/>
  <c r="H1413" i="109"/>
  <c r="H1530" i="109"/>
  <c r="N1677" i="109"/>
  <c r="N1682" i="109"/>
  <c r="C1678" i="109"/>
  <c r="H1677" i="109"/>
  <c r="M1587" i="109"/>
  <c r="O1587" i="109" s="1"/>
  <c r="O1586" i="109"/>
  <c r="N1732" i="109"/>
  <c r="C1733" i="109"/>
  <c r="H1732" i="109"/>
  <c r="N1740" i="109"/>
  <c r="O1681" i="109"/>
  <c r="M1682" i="109"/>
  <c r="B1678" i="109"/>
  <c r="G1677" i="109"/>
  <c r="M1677" i="109"/>
  <c r="H193" i="109"/>
  <c r="H761" i="109"/>
  <c r="H71" i="109"/>
  <c r="H100" i="109"/>
  <c r="H400" i="109"/>
  <c r="O544" i="109"/>
  <c r="M549" i="109"/>
  <c r="O545" i="109"/>
  <c r="O606" i="109"/>
  <c r="M611" i="109"/>
  <c r="O607" i="109"/>
  <c r="O668" i="109"/>
  <c r="M673" i="109"/>
  <c r="O669" i="109"/>
  <c r="O699" i="109"/>
  <c r="O700" i="109"/>
  <c r="M704" i="109"/>
  <c r="H850" i="109"/>
  <c r="H222" i="109"/>
  <c r="N256" i="109"/>
  <c r="N253" i="109"/>
  <c r="H251" i="109"/>
  <c r="M256" i="109"/>
  <c r="M253" i="109"/>
  <c r="O253" i="109" s="1"/>
  <c r="O252" i="109"/>
  <c r="H457" i="109"/>
  <c r="H515" i="109"/>
  <c r="N581" i="109"/>
  <c r="I579" i="109"/>
  <c r="N643" i="109"/>
  <c r="I641" i="109"/>
  <c r="N705" i="109"/>
  <c r="I703" i="109"/>
  <c r="H912" i="109"/>
  <c r="M1064" i="109"/>
  <c r="O1060" i="109"/>
  <c r="H1090" i="109"/>
  <c r="H1182" i="109"/>
  <c r="H1298" i="109"/>
  <c r="H1560" i="109"/>
  <c r="M1500" i="109"/>
  <c r="O1500" i="109" s="1"/>
  <c r="O1499" i="109"/>
  <c r="M1529" i="109"/>
  <c r="O1529" i="109" s="1"/>
  <c r="O1528" i="109"/>
  <c r="H1588" i="109"/>
  <c r="O1731" i="109"/>
  <c r="M1740" i="109"/>
  <c r="B1733" i="109"/>
  <c r="G1732" i="109"/>
  <c r="M1732" i="109"/>
  <c r="N1777" i="109"/>
  <c r="N1782" i="109"/>
  <c r="C1778" i="109"/>
  <c r="H1777" i="109"/>
  <c r="O1776" i="109"/>
  <c r="I1776" i="109"/>
  <c r="O1739" i="107"/>
  <c r="H13" i="108"/>
  <c r="H637" i="108"/>
  <c r="M642" i="108"/>
  <c r="O638" i="108"/>
  <c r="H516" i="108"/>
  <c r="O1064" i="108"/>
  <c r="Q1064" i="108" s="1"/>
  <c r="M1065" i="108"/>
  <c r="O1065" i="108" s="1"/>
  <c r="H1063" i="108"/>
  <c r="H850" i="108"/>
  <c r="H881" i="108"/>
  <c r="N1740" i="108"/>
  <c r="C1733" i="108"/>
  <c r="H1732" i="108"/>
  <c r="N1732" i="108"/>
  <c r="N1777" i="108"/>
  <c r="C1778" i="108"/>
  <c r="H1777" i="108"/>
  <c r="N1782" i="108"/>
  <c r="H1153" i="108"/>
  <c r="O69" i="107"/>
  <c r="O220" i="107"/>
  <c r="H606" i="108"/>
  <c r="M611" i="108"/>
  <c r="O607" i="108"/>
  <c r="H699" i="108"/>
  <c r="M704" i="108"/>
  <c r="O700" i="108"/>
  <c r="H71" i="108"/>
  <c r="H100" i="108"/>
  <c r="O160" i="108"/>
  <c r="O161" i="108"/>
  <c r="M165" i="108"/>
  <c r="M162" i="108"/>
  <c r="H160" i="108"/>
  <c r="H193" i="108"/>
  <c r="H222" i="108"/>
  <c r="O282" i="108"/>
  <c r="O283" i="108"/>
  <c r="M287" i="108"/>
  <c r="M284" i="108"/>
  <c r="H282" i="108"/>
  <c r="H342" i="108"/>
  <c r="O855" i="108"/>
  <c r="Q855" i="108" s="1"/>
  <c r="M856" i="108"/>
  <c r="O856" i="108" s="1"/>
  <c r="H854" i="108"/>
  <c r="H1067" i="108"/>
  <c r="I1066" i="108"/>
  <c r="H1064" i="108"/>
  <c r="H970" i="108"/>
  <c r="M735" i="108"/>
  <c r="O731" i="108"/>
  <c r="O762" i="108"/>
  <c r="M766" i="108"/>
  <c r="H1559" i="108"/>
  <c r="M1529" i="108"/>
  <c r="O1529" i="108" s="1"/>
  <c r="O1528" i="108"/>
  <c r="M1782" i="108"/>
  <c r="B1778" i="108"/>
  <c r="G1777" i="108"/>
  <c r="M1777" i="108"/>
  <c r="H730" i="108"/>
  <c r="H1240" i="108"/>
  <c r="H1298" i="108"/>
  <c r="H1356" i="108"/>
  <c r="H1413" i="108"/>
  <c r="H1471" i="108"/>
  <c r="I1631" i="108"/>
  <c r="N1682" i="108"/>
  <c r="C1678" i="108"/>
  <c r="H1677" i="108"/>
  <c r="N1677" i="108"/>
  <c r="M1740" i="108"/>
  <c r="M1732" i="108"/>
  <c r="B1733" i="108"/>
  <c r="G1732" i="108"/>
  <c r="O1731" i="108"/>
  <c r="O129" i="108"/>
  <c r="O130" i="108"/>
  <c r="M134" i="108"/>
  <c r="M131" i="108"/>
  <c r="H129" i="108"/>
  <c r="H544" i="108"/>
  <c r="M549" i="108"/>
  <c r="O545" i="108"/>
  <c r="O11" i="108"/>
  <c r="O40" i="108"/>
  <c r="O70" i="108"/>
  <c r="O99" i="108"/>
  <c r="O192" i="108"/>
  <c r="O221" i="108"/>
  <c r="N134" i="108"/>
  <c r="N131" i="108"/>
  <c r="N165" i="108"/>
  <c r="N162" i="108"/>
  <c r="N256" i="108"/>
  <c r="N253" i="108"/>
  <c r="N287" i="108"/>
  <c r="N284" i="108"/>
  <c r="H313" i="108"/>
  <c r="H428" i="108"/>
  <c r="H457" i="108"/>
  <c r="H486" i="108"/>
  <c r="O886" i="108"/>
  <c r="Q886" i="108" s="1"/>
  <c r="M887" i="108"/>
  <c r="O887" i="108" s="1"/>
  <c r="H885" i="108"/>
  <c r="H999" i="108"/>
  <c r="O1033" i="108"/>
  <c r="Q1033" i="108" s="1"/>
  <c r="M1034" i="108"/>
  <c r="O1034" i="108" s="1"/>
  <c r="H1032" i="108"/>
  <c r="H821" i="108"/>
  <c r="H941" i="108"/>
  <c r="H761" i="108"/>
  <c r="H1182" i="108"/>
  <c r="M1677" i="108"/>
  <c r="B1678" i="108"/>
  <c r="G1677" i="108"/>
  <c r="M1682" i="108"/>
  <c r="O1676" i="108"/>
  <c r="H1589" i="108"/>
  <c r="C1633" i="108"/>
  <c r="H1632" i="108"/>
  <c r="N1632" i="108"/>
  <c r="N1640" i="108"/>
  <c r="H668" i="108"/>
  <c r="M673" i="108"/>
  <c r="O669" i="108"/>
  <c r="H42" i="108"/>
  <c r="H400" i="108"/>
  <c r="H858" i="108"/>
  <c r="I857" i="108"/>
  <c r="H855" i="108"/>
  <c r="H1090" i="108"/>
  <c r="H1384" i="108"/>
  <c r="M1640" i="108"/>
  <c r="M1632" i="108"/>
  <c r="B1633" i="108"/>
  <c r="G1632" i="108"/>
  <c r="O252" i="108"/>
  <c r="M256" i="108"/>
  <c r="M253" i="108"/>
  <c r="H251" i="108"/>
  <c r="O12" i="108"/>
  <c r="O41" i="108"/>
  <c r="O191" i="108"/>
  <c r="O220" i="108"/>
  <c r="H575" i="108"/>
  <c r="M580" i="108"/>
  <c r="O576" i="108"/>
  <c r="H371" i="108"/>
  <c r="H889" i="108"/>
  <c r="I888" i="108"/>
  <c r="H886" i="108"/>
  <c r="H1036" i="108"/>
  <c r="I1035" i="108"/>
  <c r="H1033" i="108"/>
  <c r="O1091" i="108"/>
  <c r="M1095" i="108"/>
  <c r="H1121" i="108"/>
  <c r="O1121" i="108"/>
  <c r="M1122" i="108"/>
  <c r="H792" i="108"/>
  <c r="H912" i="108"/>
  <c r="H1028" i="108"/>
  <c r="H1059" i="108"/>
  <c r="H1211" i="108"/>
  <c r="H1502" i="108"/>
  <c r="I1676" i="108"/>
  <c r="O1681" i="108"/>
  <c r="H1269" i="108"/>
  <c r="H1327" i="108"/>
  <c r="H1442" i="108"/>
  <c r="M1558" i="108"/>
  <c r="O1558" i="108" s="1"/>
  <c r="O1557" i="108"/>
  <c r="H1530" i="108"/>
  <c r="O130" i="107"/>
  <c r="M134" i="107"/>
  <c r="M131" i="107"/>
  <c r="H129" i="107"/>
  <c r="N134" i="107"/>
  <c r="N131" i="107"/>
  <c r="H575" i="107"/>
  <c r="H637" i="107"/>
  <c r="M886" i="107"/>
  <c r="O882" i="107"/>
  <c r="N165" i="107"/>
  <c r="N162" i="107"/>
  <c r="H160" i="107"/>
  <c r="M165" i="107"/>
  <c r="M162" i="107"/>
  <c r="O161" i="107"/>
  <c r="H371" i="107"/>
  <c r="N550" i="107"/>
  <c r="I548" i="107"/>
  <c r="N612" i="107"/>
  <c r="I610" i="107"/>
  <c r="N674" i="107"/>
  <c r="I672" i="107"/>
  <c r="H1240" i="107"/>
  <c r="H1356" i="107"/>
  <c r="H1442" i="107"/>
  <c r="H1471" i="107"/>
  <c r="H999" i="107"/>
  <c r="H1501" i="107"/>
  <c r="O1676" i="107"/>
  <c r="I1676" i="107"/>
  <c r="H730" i="107"/>
  <c r="M735" i="107"/>
  <c r="O731" i="107"/>
  <c r="M766" i="107"/>
  <c r="O762" i="107"/>
  <c r="H1121" i="107"/>
  <c r="O1121" i="107"/>
  <c r="M1122" i="107"/>
  <c r="H13" i="107"/>
  <c r="H42" i="107"/>
  <c r="M287" i="107"/>
  <c r="M284" i="107"/>
  <c r="O283" i="107"/>
  <c r="O282" i="107"/>
  <c r="H342" i="107"/>
  <c r="H544" i="107"/>
  <c r="H606" i="107"/>
  <c r="H668" i="107"/>
  <c r="H699" i="107"/>
  <c r="H821" i="107"/>
  <c r="O850" i="107"/>
  <c r="M855" i="107"/>
  <c r="O851" i="107"/>
  <c r="N1034" i="107"/>
  <c r="I1032" i="107"/>
  <c r="H1060" i="107"/>
  <c r="M1091" i="107"/>
  <c r="O1090" i="107"/>
  <c r="Q1745" i="107"/>
  <c r="Q1743" i="107"/>
  <c r="Q1748" i="107"/>
  <c r="Q1746" i="107"/>
  <c r="Q1646" i="107"/>
  <c r="Q1644" i="107"/>
  <c r="Q1749" i="107"/>
  <c r="Q1744" i="107"/>
  <c r="Q1645" i="107"/>
  <c r="Q1747" i="107"/>
  <c r="Q1643" i="107"/>
  <c r="B1633" i="107"/>
  <c r="G1632" i="107"/>
  <c r="M1640" i="107"/>
  <c r="M1632" i="107"/>
  <c r="O251" i="107"/>
  <c r="H313" i="107"/>
  <c r="N887" i="107"/>
  <c r="I885" i="107"/>
  <c r="H941" i="107"/>
  <c r="H1028" i="107"/>
  <c r="N1065" i="107"/>
  <c r="I1063" i="107"/>
  <c r="H1153" i="107"/>
  <c r="H1269" i="107"/>
  <c r="H970" i="107"/>
  <c r="I1731" i="107"/>
  <c r="M1782" i="107"/>
  <c r="B1778" i="107"/>
  <c r="G1777" i="107"/>
  <c r="M1777" i="107"/>
  <c r="O1731" i="106"/>
  <c r="O191" i="107"/>
  <c r="O11" i="107"/>
  <c r="O40" i="107"/>
  <c r="H400" i="107"/>
  <c r="M549" i="107"/>
  <c r="O545" i="107"/>
  <c r="M611" i="107"/>
  <c r="O607" i="107"/>
  <c r="M673" i="107"/>
  <c r="O669" i="107"/>
  <c r="O699" i="107"/>
  <c r="O700" i="107"/>
  <c r="M704" i="107"/>
  <c r="H850" i="107"/>
  <c r="O160" i="107"/>
  <c r="H428" i="107"/>
  <c r="H486" i="107"/>
  <c r="H792" i="107"/>
  <c r="N856" i="107"/>
  <c r="I854" i="107"/>
  <c r="H1211" i="107"/>
  <c r="H1327" i="107"/>
  <c r="H1384" i="107"/>
  <c r="H1413" i="107"/>
  <c r="H1530" i="107"/>
  <c r="N1677" i="107"/>
  <c r="N1682" i="107"/>
  <c r="C1678" i="107"/>
  <c r="H1677" i="107"/>
  <c r="M1587" i="107"/>
  <c r="O1587" i="107" s="1"/>
  <c r="O1586" i="107"/>
  <c r="N1732" i="107"/>
  <c r="C1733" i="107"/>
  <c r="H1732" i="107"/>
  <c r="N1740" i="107"/>
  <c r="O1681" i="107"/>
  <c r="M1682" i="107"/>
  <c r="B1678" i="107"/>
  <c r="G1677" i="107"/>
  <c r="M1677" i="107"/>
  <c r="H193" i="107"/>
  <c r="H761" i="107"/>
  <c r="H71" i="107"/>
  <c r="H100" i="107"/>
  <c r="N287" i="107"/>
  <c r="N284" i="107"/>
  <c r="H282" i="107"/>
  <c r="O575" i="107"/>
  <c r="M580" i="107"/>
  <c r="O576" i="107"/>
  <c r="O637" i="107"/>
  <c r="M642" i="107"/>
  <c r="O638" i="107"/>
  <c r="H881" i="107"/>
  <c r="M1033" i="107"/>
  <c r="O1029" i="107"/>
  <c r="O1631" i="107"/>
  <c r="I1631" i="107"/>
  <c r="N1640" i="107"/>
  <c r="N1632" i="107"/>
  <c r="C1633" i="107"/>
  <c r="H1632" i="107"/>
  <c r="H222" i="107"/>
  <c r="N256" i="107"/>
  <c r="N253" i="107"/>
  <c r="H251" i="107"/>
  <c r="M256" i="107"/>
  <c r="M253" i="107"/>
  <c r="O253" i="107" s="1"/>
  <c r="O252" i="107"/>
  <c r="H457" i="107"/>
  <c r="H515" i="107"/>
  <c r="N581" i="107"/>
  <c r="I579" i="107"/>
  <c r="N643" i="107"/>
  <c r="I641" i="107"/>
  <c r="N705" i="107"/>
  <c r="I703" i="107"/>
  <c r="H912" i="107"/>
  <c r="M1064" i="107"/>
  <c r="O1060" i="107"/>
  <c r="H1090" i="107"/>
  <c r="H1182" i="107"/>
  <c r="H1298" i="107"/>
  <c r="H1560" i="107"/>
  <c r="M1500" i="107"/>
  <c r="O1500" i="107" s="1"/>
  <c r="O1499" i="107"/>
  <c r="M1529" i="107"/>
  <c r="O1529" i="107" s="1"/>
  <c r="O1528" i="107"/>
  <c r="H1588" i="107"/>
  <c r="O1731" i="107"/>
  <c r="M1740" i="107"/>
  <c r="B1733" i="107"/>
  <c r="G1732" i="107"/>
  <c r="M1732" i="107"/>
  <c r="N1777" i="107"/>
  <c r="N1782" i="107"/>
  <c r="C1778" i="107"/>
  <c r="H1777" i="107"/>
  <c r="O1776" i="107"/>
  <c r="I1776" i="107"/>
  <c r="B1733" i="106"/>
  <c r="M1740" i="106"/>
  <c r="M1732" i="106"/>
  <c r="G1732" i="106"/>
  <c r="N1740" i="106"/>
  <c r="N1732" i="106"/>
  <c r="H1732" i="106"/>
  <c r="C1733" i="106"/>
  <c r="O1739" i="106"/>
  <c r="M1783" i="106"/>
  <c r="M1778" i="106"/>
  <c r="B1779" i="106"/>
  <c r="G1778" i="106"/>
  <c r="N1782" i="106"/>
  <c r="O1782" i="106" s="1"/>
  <c r="C1778" i="106"/>
  <c r="H1777" i="106"/>
  <c r="I1777" i="106" s="1"/>
  <c r="N1777" i="106"/>
  <c r="O1777" i="106" s="1"/>
  <c r="B1677" i="106"/>
  <c r="M1682" i="106" s="1"/>
  <c r="N1682" i="106"/>
  <c r="H1677" i="106"/>
  <c r="N1677" i="106"/>
  <c r="I1675" i="106"/>
  <c r="H1678" i="106"/>
  <c r="N1683" i="106"/>
  <c r="N1678" i="106"/>
  <c r="H1676" i="106"/>
  <c r="N1681" i="106"/>
  <c r="N1676" i="106"/>
  <c r="M1681" i="106"/>
  <c r="M1676" i="106"/>
  <c r="G1676" i="106"/>
  <c r="Q1646" i="111" l="1"/>
  <c r="Q1747" i="113"/>
  <c r="Q1644" i="113"/>
  <c r="Q1743" i="113"/>
  <c r="Q1643" i="111"/>
  <c r="Q1749" i="111"/>
  <c r="Q1748" i="111"/>
  <c r="Q1643" i="113"/>
  <c r="Q1645" i="113"/>
  <c r="Q1749" i="113"/>
  <c r="Q1646" i="113"/>
  <c r="Q1748" i="113"/>
  <c r="Q1747" i="111"/>
  <c r="Q1744" i="111"/>
  <c r="Q1644" i="111"/>
  <c r="Q1746" i="111"/>
  <c r="O1782" i="108"/>
  <c r="O253" i="112"/>
  <c r="O162" i="107"/>
  <c r="O1732" i="107"/>
  <c r="O1681" i="106"/>
  <c r="O1677" i="111"/>
  <c r="O1732" i="114"/>
  <c r="O1676" i="106"/>
  <c r="O131" i="112"/>
  <c r="I136" i="112" s="1"/>
  <c r="O1677" i="115"/>
  <c r="O1777" i="115"/>
  <c r="O284" i="111"/>
  <c r="I289" i="111" s="1"/>
  <c r="O1732" i="112"/>
  <c r="I1677" i="113"/>
  <c r="O1682" i="113"/>
  <c r="I1677" i="115"/>
  <c r="O1682" i="115"/>
  <c r="O1640" i="113"/>
  <c r="O1677" i="114"/>
  <c r="O1640" i="114"/>
  <c r="O162" i="115"/>
  <c r="I167" i="115" s="1"/>
  <c r="H1000" i="115"/>
  <c r="H1443" i="115"/>
  <c r="H1357" i="115"/>
  <c r="N166" i="115"/>
  <c r="I164" i="115"/>
  <c r="I888" i="115"/>
  <c r="H886" i="115"/>
  <c r="H889" i="115"/>
  <c r="H576" i="115"/>
  <c r="I551" i="115"/>
  <c r="H549" i="115"/>
  <c r="H552" i="115"/>
  <c r="H130" i="115"/>
  <c r="M135" i="115"/>
  <c r="O135" i="115" s="1"/>
  <c r="H133" i="115"/>
  <c r="O134" i="115"/>
  <c r="Q134" i="115" s="1"/>
  <c r="B1779" i="115"/>
  <c r="G1778" i="115"/>
  <c r="M1783" i="115"/>
  <c r="M1778" i="115"/>
  <c r="H1029" i="115"/>
  <c r="H942" i="115"/>
  <c r="H314" i="115"/>
  <c r="M1034" i="115"/>
  <c r="O1034" i="115" s="1"/>
  <c r="O1033" i="115"/>
  <c r="Q1033" i="115" s="1"/>
  <c r="H1032" i="115"/>
  <c r="H882" i="115"/>
  <c r="I675" i="115"/>
  <c r="H673" i="115"/>
  <c r="H676" i="115"/>
  <c r="M643" i="115"/>
  <c r="O643" i="115" s="1"/>
  <c r="O642" i="115"/>
  <c r="Q642" i="115" s="1"/>
  <c r="H641" i="115"/>
  <c r="H1122" i="115"/>
  <c r="M767" i="115"/>
  <c r="O767" i="115" s="1"/>
  <c r="O766" i="115"/>
  <c r="Q766" i="115" s="1"/>
  <c r="H765" i="115"/>
  <c r="H738" i="115"/>
  <c r="I737" i="115"/>
  <c r="H735" i="115"/>
  <c r="I613" i="115"/>
  <c r="H611" i="115"/>
  <c r="H614" i="115"/>
  <c r="H14" i="115"/>
  <c r="H72" i="115"/>
  <c r="H1385" i="115"/>
  <c r="H1328" i="115"/>
  <c r="H707" i="115"/>
  <c r="I706" i="115"/>
  <c r="H704" i="115"/>
  <c r="O1632" i="115"/>
  <c r="I1632" i="115"/>
  <c r="H290" i="115"/>
  <c r="H287" i="115"/>
  <c r="M288" i="115"/>
  <c r="O287" i="115"/>
  <c r="Q287" i="115" s="1"/>
  <c r="H286" i="115"/>
  <c r="H43" i="115"/>
  <c r="I1732" i="115"/>
  <c r="O1740" i="115"/>
  <c r="H1561" i="115"/>
  <c r="H1091" i="115"/>
  <c r="M1065" i="115"/>
  <c r="O1065" i="115" s="1"/>
  <c r="O1064" i="115"/>
  <c r="Q1064" i="115" s="1"/>
  <c r="H1063" i="115"/>
  <c r="H913" i="115"/>
  <c r="H516" i="115"/>
  <c r="H458" i="115"/>
  <c r="H372" i="115"/>
  <c r="H259" i="115"/>
  <c r="H256" i="115"/>
  <c r="M257" i="115"/>
  <c r="O256" i="115"/>
  <c r="Q256" i="115" s="1"/>
  <c r="H255" i="115"/>
  <c r="H252" i="115"/>
  <c r="N257" i="115"/>
  <c r="I255" i="115"/>
  <c r="H223" i="115"/>
  <c r="I857" i="115"/>
  <c r="H855" i="115"/>
  <c r="H858" i="115"/>
  <c r="H608" i="115"/>
  <c r="M581" i="115"/>
  <c r="O581" i="115" s="1"/>
  <c r="O580" i="115"/>
  <c r="Q580" i="115" s="1"/>
  <c r="H579" i="115"/>
  <c r="H762" i="115"/>
  <c r="H283" i="115"/>
  <c r="H194" i="115"/>
  <c r="I1732" i="108"/>
  <c r="O1740" i="108"/>
  <c r="O1777" i="108"/>
  <c r="I1732" i="109"/>
  <c r="O1740" i="114"/>
  <c r="O284" i="114"/>
  <c r="I289" i="114" s="1"/>
  <c r="I1777" i="114"/>
  <c r="O1782" i="114"/>
  <c r="B1679" i="115"/>
  <c r="G1678" i="115"/>
  <c r="M1683" i="115"/>
  <c r="M1678" i="115"/>
  <c r="N1741" i="115"/>
  <c r="N1733" i="115"/>
  <c r="C1734" i="115"/>
  <c r="C1735" i="115" s="1"/>
  <c r="C1736" i="115" s="1"/>
  <c r="H1733" i="115"/>
  <c r="H1502" i="115"/>
  <c r="H1472" i="115"/>
  <c r="H1241" i="115"/>
  <c r="H168" i="115"/>
  <c r="H165" i="115"/>
  <c r="M166" i="115"/>
  <c r="O165" i="115"/>
  <c r="Q165" i="115" s="1"/>
  <c r="H164" i="115"/>
  <c r="H161" i="115"/>
  <c r="N1633" i="115"/>
  <c r="N1641" i="115"/>
  <c r="C1634" i="115"/>
  <c r="C1635" i="115" s="1"/>
  <c r="C1636" i="115" s="1"/>
  <c r="H1633" i="115"/>
  <c r="M887" i="115"/>
  <c r="O887" i="115" s="1"/>
  <c r="O886" i="115"/>
  <c r="Q886" i="115" s="1"/>
  <c r="H885" i="115"/>
  <c r="H670" i="115"/>
  <c r="H343" i="115"/>
  <c r="M550" i="115"/>
  <c r="O550" i="115" s="1"/>
  <c r="O549" i="115"/>
  <c r="Q549" i="115" s="1"/>
  <c r="H548" i="115"/>
  <c r="I136" i="115"/>
  <c r="H137" i="115"/>
  <c r="H134" i="115"/>
  <c r="I1777" i="115"/>
  <c r="O1782" i="115"/>
  <c r="H971" i="115"/>
  <c r="H1270" i="115"/>
  <c r="H1154" i="115"/>
  <c r="I1035" i="115"/>
  <c r="H1033" i="115"/>
  <c r="H1036" i="115"/>
  <c r="M674" i="115"/>
  <c r="O674" i="115" s="1"/>
  <c r="O673" i="115"/>
  <c r="Q673" i="115" s="1"/>
  <c r="H672" i="115"/>
  <c r="I644" i="115"/>
  <c r="H642" i="115"/>
  <c r="H645" i="115"/>
  <c r="H546" i="115"/>
  <c r="H401" i="115"/>
  <c r="M1126" i="115"/>
  <c r="O1122" i="115"/>
  <c r="I768" i="115"/>
  <c r="H766" i="115"/>
  <c r="H769" i="115"/>
  <c r="O735" i="115"/>
  <c r="Q735" i="115" s="1"/>
  <c r="M736" i="115"/>
  <c r="O736" i="115" s="1"/>
  <c r="H734" i="115"/>
  <c r="H731" i="115"/>
  <c r="M612" i="115"/>
  <c r="O612" i="115" s="1"/>
  <c r="O611" i="115"/>
  <c r="Q611" i="115" s="1"/>
  <c r="H610" i="115"/>
  <c r="N288" i="115"/>
  <c r="I286" i="115"/>
  <c r="H639" i="115"/>
  <c r="H101" i="115"/>
  <c r="N1683" i="115"/>
  <c r="N1678" i="115"/>
  <c r="C1679" i="115"/>
  <c r="C1680" i="115" s="1"/>
  <c r="C1681" i="115" s="1"/>
  <c r="H1678" i="115"/>
  <c r="H1531" i="115"/>
  <c r="H1414" i="115"/>
  <c r="H1212" i="115"/>
  <c r="H793" i="115"/>
  <c r="H487" i="115"/>
  <c r="H429" i="115"/>
  <c r="H851" i="115"/>
  <c r="M705" i="115"/>
  <c r="O705" i="115" s="1"/>
  <c r="H703" i="115"/>
  <c r="O704" i="115"/>
  <c r="Q704" i="115" s="1"/>
  <c r="O1640" i="115"/>
  <c r="M1641" i="115"/>
  <c r="B1634" i="115"/>
  <c r="G1633" i="115"/>
  <c r="M1633" i="115"/>
  <c r="O1091" i="115"/>
  <c r="M1095" i="115"/>
  <c r="H1061" i="115"/>
  <c r="O284" i="115"/>
  <c r="N1783" i="115"/>
  <c r="N1778" i="115"/>
  <c r="C1779" i="115"/>
  <c r="C1780" i="115" s="1"/>
  <c r="C1781" i="115" s="1"/>
  <c r="H1778" i="115"/>
  <c r="O1732" i="115"/>
  <c r="B1734" i="115"/>
  <c r="G1733" i="115"/>
  <c r="M1741" i="115"/>
  <c r="M1733" i="115"/>
  <c r="H1589" i="115"/>
  <c r="H1299" i="115"/>
  <c r="H1183" i="115"/>
  <c r="I1066" i="115"/>
  <c r="H1064" i="115"/>
  <c r="H1067" i="115"/>
  <c r="I258" i="115"/>
  <c r="M856" i="115"/>
  <c r="O856" i="115" s="1"/>
  <c r="O855" i="115"/>
  <c r="Q855" i="115" s="1"/>
  <c r="H854" i="115"/>
  <c r="H822" i="115"/>
  <c r="H700" i="115"/>
  <c r="I582" i="115"/>
  <c r="H580" i="115"/>
  <c r="H583" i="115"/>
  <c r="N1783" i="114"/>
  <c r="N1778" i="114"/>
  <c r="C1779" i="114"/>
  <c r="C1780" i="114" s="1"/>
  <c r="C1781" i="114" s="1"/>
  <c r="H1778" i="114"/>
  <c r="H1183" i="114"/>
  <c r="M1065" i="114"/>
  <c r="O1065" i="114" s="1"/>
  <c r="O1064" i="114"/>
  <c r="Q1064" i="114" s="1"/>
  <c r="H1063" i="114"/>
  <c r="H252" i="114"/>
  <c r="H1029" i="114"/>
  <c r="I857" i="114"/>
  <c r="H855" i="114"/>
  <c r="H858" i="114"/>
  <c r="I613" i="114"/>
  <c r="H611" i="114"/>
  <c r="H614" i="114"/>
  <c r="H1000" i="114"/>
  <c r="H1443" i="114"/>
  <c r="H1357" i="114"/>
  <c r="H822" i="114"/>
  <c r="H707" i="114"/>
  <c r="H704" i="114"/>
  <c r="I706" i="114"/>
  <c r="H1270" i="114"/>
  <c r="H942" i="114"/>
  <c r="H314" i="114"/>
  <c r="O735" i="114"/>
  <c r="Q735" i="114" s="1"/>
  <c r="M736" i="114"/>
  <c r="O736" i="114" s="1"/>
  <c r="H734" i="114"/>
  <c r="H283" i="114"/>
  <c r="H131" i="114"/>
  <c r="H1414" i="114"/>
  <c r="H429" i="114"/>
  <c r="M887" i="114"/>
  <c r="O887" i="114" s="1"/>
  <c r="O886" i="114"/>
  <c r="Q886" i="114" s="1"/>
  <c r="H885" i="114"/>
  <c r="B1734" i="114"/>
  <c r="G1733" i="114"/>
  <c r="M1741" i="114"/>
  <c r="M1733" i="114"/>
  <c r="H1561" i="114"/>
  <c r="H1091" i="114"/>
  <c r="H516" i="114"/>
  <c r="H372" i="114"/>
  <c r="H259" i="114"/>
  <c r="H256" i="114"/>
  <c r="M257" i="114"/>
  <c r="O256" i="114"/>
  <c r="Q256" i="114" s="1"/>
  <c r="H255" i="114"/>
  <c r="N257" i="114"/>
  <c r="I255" i="114"/>
  <c r="H223" i="114"/>
  <c r="H882" i="114"/>
  <c r="H14" i="114"/>
  <c r="H168" i="114"/>
  <c r="H165" i="114"/>
  <c r="M166" i="114"/>
  <c r="O165" i="114"/>
  <c r="Q165" i="114" s="1"/>
  <c r="H164" i="114"/>
  <c r="H161" i="114"/>
  <c r="N166" i="114"/>
  <c r="I164" i="114"/>
  <c r="M1034" i="114"/>
  <c r="O1034" i="114" s="1"/>
  <c r="O1033" i="114"/>
  <c r="Q1033" i="114" s="1"/>
  <c r="H1032" i="114"/>
  <c r="H852" i="114"/>
  <c r="M1126" i="114"/>
  <c r="O1122" i="114"/>
  <c r="H700" i="114"/>
  <c r="H290" i="114"/>
  <c r="H287" i="114"/>
  <c r="M288" i="114"/>
  <c r="O287" i="114"/>
  <c r="Q287" i="114" s="1"/>
  <c r="H286" i="114"/>
  <c r="I644" i="114"/>
  <c r="H642" i="114"/>
  <c r="H645" i="114"/>
  <c r="M135" i="114"/>
  <c r="H133" i="114"/>
  <c r="O134" i="114"/>
  <c r="Q134" i="114" s="1"/>
  <c r="O1777" i="114"/>
  <c r="I675" i="114"/>
  <c r="H673" i="114"/>
  <c r="H676" i="114"/>
  <c r="I551" i="114"/>
  <c r="H549" i="114"/>
  <c r="H552" i="114"/>
  <c r="N288" i="114"/>
  <c r="I286" i="114"/>
  <c r="N135" i="114"/>
  <c r="I133" i="114"/>
  <c r="N1683" i="114"/>
  <c r="N1678" i="114"/>
  <c r="C1679" i="114"/>
  <c r="C1680" i="114" s="1"/>
  <c r="C1681" i="114" s="1"/>
  <c r="H1678" i="114"/>
  <c r="H1531" i="114"/>
  <c r="H1328" i="114"/>
  <c r="H1212" i="114"/>
  <c r="H487" i="114"/>
  <c r="M1641" i="114"/>
  <c r="B1634" i="114"/>
  <c r="G1633" i="114"/>
  <c r="M1633" i="114"/>
  <c r="O1091" i="114"/>
  <c r="M1095" i="114"/>
  <c r="H1061" i="114"/>
  <c r="I582" i="114"/>
  <c r="H580" i="114"/>
  <c r="H583" i="114"/>
  <c r="H401" i="114"/>
  <c r="H72" i="114"/>
  <c r="I1677" i="108"/>
  <c r="I1777" i="108"/>
  <c r="O1732" i="109"/>
  <c r="O1732" i="110"/>
  <c r="O1677" i="113"/>
  <c r="I1732" i="114"/>
  <c r="H1589" i="114"/>
  <c r="H1299" i="114"/>
  <c r="I1066" i="114"/>
  <c r="H1064" i="114"/>
  <c r="H1067" i="114"/>
  <c r="H913" i="114"/>
  <c r="H458" i="114"/>
  <c r="I258" i="114"/>
  <c r="M856" i="114"/>
  <c r="O856" i="114" s="1"/>
  <c r="O855" i="114"/>
  <c r="Q855" i="114" s="1"/>
  <c r="H854" i="114"/>
  <c r="M612" i="114"/>
  <c r="O612" i="114" s="1"/>
  <c r="O611" i="114"/>
  <c r="Q611" i="114" s="1"/>
  <c r="H610" i="114"/>
  <c r="H101" i="114"/>
  <c r="H638" i="114"/>
  <c r="H343" i="114"/>
  <c r="H1502" i="114"/>
  <c r="H1472" i="114"/>
  <c r="H1241" i="114"/>
  <c r="I167" i="114"/>
  <c r="I1035" i="114"/>
  <c r="H1033" i="114"/>
  <c r="H1036" i="114"/>
  <c r="H1122" i="114"/>
  <c r="M705" i="114"/>
  <c r="O705" i="114" s="1"/>
  <c r="H703" i="114"/>
  <c r="O704" i="114"/>
  <c r="Q704" i="114" s="1"/>
  <c r="H608" i="114"/>
  <c r="M643" i="114"/>
  <c r="O643" i="114" s="1"/>
  <c r="O642" i="114"/>
  <c r="Q642" i="114" s="1"/>
  <c r="H641" i="114"/>
  <c r="H546" i="114"/>
  <c r="I136" i="114"/>
  <c r="H137" i="114"/>
  <c r="H134" i="114"/>
  <c r="H43" i="114"/>
  <c r="B1779" i="114"/>
  <c r="G1778" i="114"/>
  <c r="M1783" i="114"/>
  <c r="M1778" i="114"/>
  <c r="H971" i="114"/>
  <c r="H1154" i="114"/>
  <c r="H793" i="114"/>
  <c r="H762" i="114"/>
  <c r="M674" i="114"/>
  <c r="O674" i="114" s="1"/>
  <c r="O673" i="114"/>
  <c r="Q673" i="114" s="1"/>
  <c r="H672" i="114"/>
  <c r="M550" i="114"/>
  <c r="O550" i="114" s="1"/>
  <c r="O549" i="114"/>
  <c r="Q549" i="114" s="1"/>
  <c r="H548" i="114"/>
  <c r="H738" i="114"/>
  <c r="I737" i="114"/>
  <c r="H735" i="114"/>
  <c r="H731" i="114"/>
  <c r="H576" i="114"/>
  <c r="H194" i="114"/>
  <c r="B1679" i="114"/>
  <c r="G1678" i="114"/>
  <c r="M1683" i="114"/>
  <c r="M1678" i="114"/>
  <c r="N1741" i="114"/>
  <c r="N1733" i="114"/>
  <c r="C1734" i="114"/>
  <c r="C1735" i="114" s="1"/>
  <c r="C1736" i="114" s="1"/>
  <c r="H1733" i="114"/>
  <c r="H1385" i="114"/>
  <c r="N1633" i="114"/>
  <c r="N1641" i="114"/>
  <c r="C1634" i="114"/>
  <c r="C1635" i="114" s="1"/>
  <c r="C1636" i="114" s="1"/>
  <c r="H1633" i="114"/>
  <c r="O1632" i="114"/>
  <c r="I1632" i="114"/>
  <c r="I888" i="114"/>
  <c r="H886" i="114"/>
  <c r="H889" i="114"/>
  <c r="H767" i="114"/>
  <c r="M581" i="114"/>
  <c r="O581" i="114" s="1"/>
  <c r="O580" i="114"/>
  <c r="Q580" i="114" s="1"/>
  <c r="H579" i="114"/>
  <c r="H670" i="114"/>
  <c r="B1679" i="113"/>
  <c r="G1678" i="113"/>
  <c r="M1683" i="113"/>
  <c r="M1678" i="113"/>
  <c r="N1741" i="113"/>
  <c r="N1733" i="113"/>
  <c r="C1734" i="113"/>
  <c r="C1735" i="113" s="1"/>
  <c r="C1736" i="113" s="1"/>
  <c r="H1733" i="113"/>
  <c r="H1357" i="113"/>
  <c r="H1241" i="113"/>
  <c r="H913" i="113"/>
  <c r="I551" i="113"/>
  <c r="H549" i="113"/>
  <c r="H552" i="113"/>
  <c r="H700" i="113"/>
  <c r="M643" i="113"/>
  <c r="O643" i="113" s="1"/>
  <c r="H641" i="113"/>
  <c r="O642" i="113"/>
  <c r="Q642" i="113" s="1"/>
  <c r="H517" i="113"/>
  <c r="H459" i="113"/>
  <c r="H290" i="113"/>
  <c r="H287" i="113"/>
  <c r="M288" i="113"/>
  <c r="O288" i="113" s="1"/>
  <c r="O287" i="113"/>
  <c r="Q287" i="113" s="1"/>
  <c r="H286" i="113"/>
  <c r="H283" i="113"/>
  <c r="H168" i="113"/>
  <c r="H165" i="113"/>
  <c r="M166" i="113"/>
  <c r="O166" i="113" s="1"/>
  <c r="O165" i="113"/>
  <c r="Q165" i="113" s="1"/>
  <c r="H164" i="113"/>
  <c r="H161" i="113"/>
  <c r="H1000" i="113"/>
  <c r="M1641" i="113"/>
  <c r="B1634" i="113"/>
  <c r="G1633" i="113"/>
  <c r="M1633" i="113"/>
  <c r="H1472" i="113"/>
  <c r="H1060" i="113"/>
  <c r="M1034" i="113"/>
  <c r="O1034" i="113" s="1"/>
  <c r="O1033" i="113"/>
  <c r="Q1033" i="113" s="1"/>
  <c r="H1032" i="113"/>
  <c r="H851" i="113"/>
  <c r="H942" i="113"/>
  <c r="H731" i="113"/>
  <c r="H614" i="113"/>
  <c r="I613" i="113"/>
  <c r="H611" i="113"/>
  <c r="H194" i="113"/>
  <c r="H14" i="113"/>
  <c r="H1561" i="113"/>
  <c r="M856" i="113"/>
  <c r="O856" i="113" s="1"/>
  <c r="O855" i="113"/>
  <c r="Q855" i="113" s="1"/>
  <c r="H854" i="113"/>
  <c r="H1299" i="113"/>
  <c r="H1183" i="113"/>
  <c r="M767" i="113"/>
  <c r="O767" i="113" s="1"/>
  <c r="H765" i="113"/>
  <c r="O766" i="113"/>
  <c r="Q766" i="113" s="1"/>
  <c r="I737" i="113"/>
  <c r="H735" i="113"/>
  <c r="H738" i="113"/>
  <c r="H676" i="113"/>
  <c r="I675" i="113"/>
  <c r="H673" i="113"/>
  <c r="H583" i="113"/>
  <c r="I582" i="113"/>
  <c r="H580" i="113"/>
  <c r="I706" i="113"/>
  <c r="H704" i="113"/>
  <c r="H707" i="113"/>
  <c r="H638" i="113"/>
  <c r="H488" i="113"/>
  <c r="H430" i="113"/>
  <c r="H259" i="113"/>
  <c r="H256" i="113"/>
  <c r="M257" i="113"/>
  <c r="O257" i="113" s="1"/>
  <c r="O256" i="113"/>
  <c r="Q256" i="113" s="1"/>
  <c r="H255" i="113"/>
  <c r="H252" i="113"/>
  <c r="H137" i="113"/>
  <c r="H134" i="113"/>
  <c r="M135" i="113"/>
  <c r="O135" i="113" s="1"/>
  <c r="O134" i="113"/>
  <c r="Q134" i="113" s="1"/>
  <c r="H133" i="113"/>
  <c r="H130" i="113"/>
  <c r="B1779" i="113"/>
  <c r="G1778" i="113"/>
  <c r="M1783" i="113"/>
  <c r="M1778" i="113"/>
  <c r="O1732" i="113"/>
  <c r="B1734" i="113"/>
  <c r="G1733" i="113"/>
  <c r="M1741" i="113"/>
  <c r="M1733" i="113"/>
  <c r="H1589" i="113"/>
  <c r="H1531" i="113"/>
  <c r="M887" i="113"/>
  <c r="O887" i="113" s="1"/>
  <c r="O886" i="113"/>
  <c r="Q886" i="113" s="1"/>
  <c r="H885" i="113"/>
  <c r="H1385" i="113"/>
  <c r="M1065" i="113"/>
  <c r="O1065" i="113" s="1"/>
  <c r="O1064" i="113"/>
  <c r="Q1064" i="113" s="1"/>
  <c r="H1063" i="113"/>
  <c r="H1030" i="113"/>
  <c r="M1126" i="113"/>
  <c r="O1122" i="113"/>
  <c r="H545" i="113"/>
  <c r="H223" i="113"/>
  <c r="H43" i="113"/>
  <c r="I1676" i="106"/>
  <c r="I1632" i="108"/>
  <c r="O1640" i="108"/>
  <c r="O1677" i="110"/>
  <c r="I1732" i="112"/>
  <c r="O1677" i="112"/>
  <c r="O1632" i="112"/>
  <c r="I1632" i="112"/>
  <c r="I1777" i="112"/>
  <c r="O1782" i="112"/>
  <c r="H971" i="113"/>
  <c r="H882" i="113"/>
  <c r="H1270" i="113"/>
  <c r="H1154" i="113"/>
  <c r="H822" i="113"/>
  <c r="M550" i="113"/>
  <c r="O550" i="113" s="1"/>
  <c r="O549" i="113"/>
  <c r="Q549" i="113" s="1"/>
  <c r="H548" i="113"/>
  <c r="H645" i="113"/>
  <c r="I644" i="113"/>
  <c r="H642" i="113"/>
  <c r="I289" i="113"/>
  <c r="I167" i="113"/>
  <c r="N1783" i="113"/>
  <c r="N1778" i="113"/>
  <c r="C1779" i="113"/>
  <c r="C1780" i="113" s="1"/>
  <c r="C1781" i="113" s="1"/>
  <c r="H1778" i="113"/>
  <c r="H1502" i="113"/>
  <c r="N1633" i="113"/>
  <c r="N1641" i="113"/>
  <c r="C1634" i="113"/>
  <c r="C1635" i="113" s="1"/>
  <c r="C1636" i="113" s="1"/>
  <c r="H1633" i="113"/>
  <c r="O1632" i="113"/>
  <c r="I1632" i="113"/>
  <c r="H1443" i="113"/>
  <c r="I1035" i="113"/>
  <c r="H1033" i="113"/>
  <c r="H1036" i="113"/>
  <c r="H1092" i="113"/>
  <c r="H762" i="113"/>
  <c r="M612" i="113"/>
  <c r="O612" i="113" s="1"/>
  <c r="O611" i="113"/>
  <c r="Q611" i="113" s="1"/>
  <c r="H610" i="113"/>
  <c r="H607" i="113"/>
  <c r="H101" i="113"/>
  <c r="N1683" i="113"/>
  <c r="N1678" i="113"/>
  <c r="C1679" i="113"/>
  <c r="C1680" i="113" s="1"/>
  <c r="C1681" i="113" s="1"/>
  <c r="H1678" i="113"/>
  <c r="I857" i="113"/>
  <c r="H855" i="113"/>
  <c r="H858" i="113"/>
  <c r="H1328" i="113"/>
  <c r="H1212" i="113"/>
  <c r="H769" i="113"/>
  <c r="I768" i="113"/>
  <c r="H766" i="113"/>
  <c r="M736" i="113"/>
  <c r="O736" i="113" s="1"/>
  <c r="O735" i="113"/>
  <c r="Q735" i="113" s="1"/>
  <c r="H734" i="113"/>
  <c r="O673" i="113"/>
  <c r="Q673" i="113" s="1"/>
  <c r="M674" i="113"/>
  <c r="O674" i="113" s="1"/>
  <c r="H672" i="113"/>
  <c r="H669" i="113"/>
  <c r="M581" i="113"/>
  <c r="O581" i="113" s="1"/>
  <c r="O580" i="113"/>
  <c r="Q580" i="113" s="1"/>
  <c r="H579" i="113"/>
  <c r="M705" i="113"/>
  <c r="O705" i="113" s="1"/>
  <c r="O704" i="113"/>
  <c r="Q704" i="113" s="1"/>
  <c r="H703" i="113"/>
  <c r="I258" i="113"/>
  <c r="I136" i="113"/>
  <c r="O1777" i="113"/>
  <c r="I1777" i="113"/>
  <c r="O1782" i="113"/>
  <c r="I1732" i="113"/>
  <c r="O1740" i="113"/>
  <c r="O1091" i="113"/>
  <c r="M1095" i="113"/>
  <c r="I888" i="113"/>
  <c r="H886" i="113"/>
  <c r="H889" i="113"/>
  <c r="H1414" i="113"/>
  <c r="I1066" i="113"/>
  <c r="H1064" i="113"/>
  <c r="H1067" i="113"/>
  <c r="H1122" i="113"/>
  <c r="H793" i="113"/>
  <c r="H576" i="113"/>
  <c r="H401" i="113"/>
  <c r="H372" i="113"/>
  <c r="H343" i="113"/>
  <c r="H314" i="113"/>
  <c r="H72" i="113"/>
  <c r="N1783" i="112"/>
  <c r="N1778" i="112"/>
  <c r="C1779" i="112"/>
  <c r="C1780" i="112" s="1"/>
  <c r="C1781" i="112" s="1"/>
  <c r="H1778" i="112"/>
  <c r="B1734" i="112"/>
  <c r="G1733" i="112"/>
  <c r="M1741" i="112"/>
  <c r="M1733" i="112"/>
  <c r="H1589" i="112"/>
  <c r="H1299" i="112"/>
  <c r="I1066" i="112"/>
  <c r="H1064" i="112"/>
  <c r="H1067" i="112"/>
  <c r="H913" i="112"/>
  <c r="I258" i="112"/>
  <c r="H1029" i="112"/>
  <c r="H767" i="112"/>
  <c r="H14" i="112"/>
  <c r="H401" i="112"/>
  <c r="H72" i="112"/>
  <c r="B1679" i="112"/>
  <c r="G1678" i="112"/>
  <c r="M1683" i="112"/>
  <c r="M1678" i="112"/>
  <c r="N1741" i="112"/>
  <c r="N1733" i="112"/>
  <c r="C1734" i="112"/>
  <c r="C1735" i="112" s="1"/>
  <c r="C1736" i="112" s="1"/>
  <c r="H1733" i="112"/>
  <c r="H1414" i="112"/>
  <c r="H1212" i="112"/>
  <c r="H487" i="112"/>
  <c r="H429" i="112"/>
  <c r="N1633" i="112"/>
  <c r="N1641" i="112"/>
  <c r="C1634" i="112"/>
  <c r="C1635" i="112" s="1"/>
  <c r="C1636" i="112" s="1"/>
  <c r="H1633" i="112"/>
  <c r="M1126" i="112"/>
  <c r="O1122" i="112"/>
  <c r="I675" i="112"/>
  <c r="H673" i="112"/>
  <c r="H676" i="112"/>
  <c r="I551" i="112"/>
  <c r="H549" i="112"/>
  <c r="H552" i="112"/>
  <c r="M705" i="112"/>
  <c r="O705" i="112" s="1"/>
  <c r="H703" i="112"/>
  <c r="O704" i="112"/>
  <c r="Q704" i="112" s="1"/>
  <c r="H290" i="112"/>
  <c r="H287" i="112"/>
  <c r="M288" i="112"/>
  <c r="O287" i="112"/>
  <c r="Q287" i="112" s="1"/>
  <c r="H286" i="112"/>
  <c r="H822" i="112"/>
  <c r="H43" i="112"/>
  <c r="O1777" i="112"/>
  <c r="H971" i="112"/>
  <c r="H1154" i="112"/>
  <c r="H793" i="112"/>
  <c r="H882" i="112"/>
  <c r="H738" i="112"/>
  <c r="I737" i="112"/>
  <c r="H735" i="112"/>
  <c r="H731" i="112"/>
  <c r="H576" i="112"/>
  <c r="M643" i="112"/>
  <c r="O643" i="112" s="1"/>
  <c r="O642" i="112"/>
  <c r="Q642" i="112" s="1"/>
  <c r="H641" i="112"/>
  <c r="H546" i="112"/>
  <c r="H137" i="112"/>
  <c r="H134" i="112"/>
  <c r="H1502" i="112"/>
  <c r="H1472" i="112"/>
  <c r="H1241" i="112"/>
  <c r="I167" i="112"/>
  <c r="I1035" i="112"/>
  <c r="H1033" i="112"/>
  <c r="H1036" i="112"/>
  <c r="M856" i="112"/>
  <c r="O856" i="112" s="1"/>
  <c r="O855" i="112"/>
  <c r="Q855" i="112" s="1"/>
  <c r="H854" i="112"/>
  <c r="M612" i="112"/>
  <c r="O612" i="112" s="1"/>
  <c r="O611" i="112"/>
  <c r="Q611" i="112" s="1"/>
  <c r="H610" i="112"/>
  <c r="M887" i="112"/>
  <c r="O887" i="112" s="1"/>
  <c r="O886" i="112"/>
  <c r="Q886" i="112" s="1"/>
  <c r="H885" i="112"/>
  <c r="I582" i="112"/>
  <c r="H580" i="112"/>
  <c r="H583" i="112"/>
  <c r="N135" i="112"/>
  <c r="I133" i="112"/>
  <c r="M1677" i="106"/>
  <c r="O1677" i="106" s="1"/>
  <c r="O1677" i="108"/>
  <c r="I1677" i="111"/>
  <c r="O1682" i="111"/>
  <c r="O1732" i="111"/>
  <c r="O1632" i="111"/>
  <c r="I1632" i="111"/>
  <c r="O1740" i="112"/>
  <c r="H1561" i="112"/>
  <c r="H1183" i="112"/>
  <c r="H1091" i="112"/>
  <c r="M1065" i="112"/>
  <c r="O1065" i="112" s="1"/>
  <c r="O1064" i="112"/>
  <c r="Q1064" i="112" s="1"/>
  <c r="H1063" i="112"/>
  <c r="H516" i="112"/>
  <c r="H458" i="112"/>
  <c r="H372" i="112"/>
  <c r="H259" i="112"/>
  <c r="H256" i="112"/>
  <c r="M257" i="112"/>
  <c r="O256" i="112"/>
  <c r="Q256" i="112" s="1"/>
  <c r="H255" i="112"/>
  <c r="H252" i="112"/>
  <c r="N257" i="112"/>
  <c r="I255" i="112"/>
  <c r="H223" i="112"/>
  <c r="H101" i="112"/>
  <c r="H670" i="112"/>
  <c r="I1677" i="112"/>
  <c r="O1682" i="112"/>
  <c r="N1683" i="112"/>
  <c r="N1678" i="112"/>
  <c r="C1679" i="112"/>
  <c r="C1680" i="112" s="1"/>
  <c r="C1681" i="112" s="1"/>
  <c r="H1678" i="112"/>
  <c r="H1531" i="112"/>
  <c r="H1385" i="112"/>
  <c r="H1328" i="112"/>
  <c r="O1640" i="112"/>
  <c r="M1641" i="112"/>
  <c r="B1634" i="112"/>
  <c r="G1633" i="112"/>
  <c r="M1633" i="112"/>
  <c r="O1091" i="112"/>
  <c r="M1095" i="112"/>
  <c r="H1061" i="112"/>
  <c r="H1122" i="112"/>
  <c r="H762" i="112"/>
  <c r="M674" i="112"/>
  <c r="O674" i="112" s="1"/>
  <c r="O673" i="112"/>
  <c r="Q673" i="112" s="1"/>
  <c r="H672" i="112"/>
  <c r="M550" i="112"/>
  <c r="O550" i="112" s="1"/>
  <c r="O549" i="112"/>
  <c r="Q549" i="112" s="1"/>
  <c r="H548" i="112"/>
  <c r="H700" i="112"/>
  <c r="H707" i="112"/>
  <c r="H704" i="112"/>
  <c r="I706" i="112"/>
  <c r="H608" i="112"/>
  <c r="O284" i="112"/>
  <c r="H638" i="112"/>
  <c r="H343" i="112"/>
  <c r="B1779" i="112"/>
  <c r="G1778" i="112"/>
  <c r="M1783" i="112"/>
  <c r="M1778" i="112"/>
  <c r="H1270" i="112"/>
  <c r="H942" i="112"/>
  <c r="H314" i="112"/>
  <c r="O735" i="112"/>
  <c r="Q735" i="112" s="1"/>
  <c r="M736" i="112"/>
  <c r="O736" i="112" s="1"/>
  <c r="H734" i="112"/>
  <c r="H283" i="112"/>
  <c r="N288" i="112"/>
  <c r="I286" i="112"/>
  <c r="H131" i="112"/>
  <c r="H852" i="112"/>
  <c r="I644" i="112"/>
  <c r="H642" i="112"/>
  <c r="H645" i="112"/>
  <c r="M135" i="112"/>
  <c r="H133" i="112"/>
  <c r="O134" i="112"/>
  <c r="Q134" i="112" s="1"/>
  <c r="H1000" i="112"/>
  <c r="H1443" i="112"/>
  <c r="H1357" i="112"/>
  <c r="H168" i="112"/>
  <c r="H165" i="112"/>
  <c r="M166" i="112"/>
  <c r="O165" i="112"/>
  <c r="Q165" i="112" s="1"/>
  <c r="H164" i="112"/>
  <c r="H161" i="112"/>
  <c r="N166" i="112"/>
  <c r="I164" i="112"/>
  <c r="M1034" i="112"/>
  <c r="O1034" i="112" s="1"/>
  <c r="O1033" i="112"/>
  <c r="Q1033" i="112" s="1"/>
  <c r="H1032" i="112"/>
  <c r="I857" i="112"/>
  <c r="H855" i="112"/>
  <c r="H858" i="112"/>
  <c r="I613" i="112"/>
  <c r="H611" i="112"/>
  <c r="H614" i="112"/>
  <c r="I888" i="112"/>
  <c r="H886" i="112"/>
  <c r="H889" i="112"/>
  <c r="M581" i="112"/>
  <c r="O581" i="112" s="1"/>
  <c r="O580" i="112"/>
  <c r="Q580" i="112" s="1"/>
  <c r="H579" i="112"/>
  <c r="H194" i="112"/>
  <c r="O1632" i="108"/>
  <c r="B1679" i="111"/>
  <c r="G1678" i="111"/>
  <c r="M1683" i="111"/>
  <c r="M1678" i="111"/>
  <c r="N1741" i="111"/>
  <c r="N1733" i="111"/>
  <c r="C1734" i="111"/>
  <c r="C1735" i="111" s="1"/>
  <c r="C1736" i="111" s="1"/>
  <c r="H1733" i="111"/>
  <c r="H1502" i="111"/>
  <c r="H1472" i="111"/>
  <c r="H1241" i="111"/>
  <c r="I167" i="111"/>
  <c r="I888" i="111"/>
  <c r="H886" i="111"/>
  <c r="H889" i="111"/>
  <c r="H576" i="111"/>
  <c r="N135" i="111"/>
  <c r="I133" i="111"/>
  <c r="H130" i="111"/>
  <c r="M135" i="111"/>
  <c r="O135" i="111" s="1"/>
  <c r="O134" i="111"/>
  <c r="Q134" i="111" s="1"/>
  <c r="H133" i="111"/>
  <c r="N1783" i="111"/>
  <c r="N1778" i="111"/>
  <c r="C1779" i="111"/>
  <c r="C1780" i="111" s="1"/>
  <c r="C1781" i="111" s="1"/>
  <c r="H1778" i="111"/>
  <c r="B1734" i="111"/>
  <c r="G1733" i="111"/>
  <c r="M1741" i="111"/>
  <c r="M1733" i="111"/>
  <c r="H1589" i="111"/>
  <c r="H1299" i="111"/>
  <c r="H1183" i="111"/>
  <c r="I1066" i="111"/>
  <c r="H1064" i="111"/>
  <c r="H1067" i="111"/>
  <c r="H516" i="111"/>
  <c r="H259" i="111"/>
  <c r="H256" i="111"/>
  <c r="M257" i="111"/>
  <c r="O256" i="111"/>
  <c r="Q256" i="111" s="1"/>
  <c r="H255" i="111"/>
  <c r="H252" i="111"/>
  <c r="N257" i="111"/>
  <c r="I255" i="111"/>
  <c r="H223" i="111"/>
  <c r="N1633" i="111"/>
  <c r="N1641" i="111"/>
  <c r="C1634" i="111"/>
  <c r="C1635" i="111" s="1"/>
  <c r="C1636" i="111" s="1"/>
  <c r="H1633" i="111"/>
  <c r="M856" i="111"/>
  <c r="O856" i="111" s="1"/>
  <c r="O855" i="111"/>
  <c r="Q855" i="111" s="1"/>
  <c r="H854" i="111"/>
  <c r="H822" i="111"/>
  <c r="H700" i="111"/>
  <c r="H607" i="111"/>
  <c r="H43" i="111"/>
  <c r="M1126" i="111"/>
  <c r="O1122" i="111"/>
  <c r="I768" i="111"/>
  <c r="H766" i="111"/>
  <c r="H769" i="111"/>
  <c r="O735" i="111"/>
  <c r="Q735" i="111" s="1"/>
  <c r="M736" i="111"/>
  <c r="O736" i="111" s="1"/>
  <c r="H734" i="111"/>
  <c r="H731" i="111"/>
  <c r="N1683" i="111"/>
  <c r="N1678" i="111"/>
  <c r="C1679" i="111"/>
  <c r="C1680" i="111" s="1"/>
  <c r="C1681" i="111" s="1"/>
  <c r="H1678" i="111"/>
  <c r="H1531" i="111"/>
  <c r="H1414" i="111"/>
  <c r="H1212" i="111"/>
  <c r="H793" i="111"/>
  <c r="H487" i="111"/>
  <c r="H429" i="111"/>
  <c r="H851" i="111"/>
  <c r="M705" i="111"/>
  <c r="O705" i="111" s="1"/>
  <c r="H703" i="111"/>
  <c r="O704" i="111"/>
  <c r="Q704" i="111" s="1"/>
  <c r="M674" i="111"/>
  <c r="O674" i="111" s="1"/>
  <c r="O673" i="111"/>
  <c r="Q673" i="111" s="1"/>
  <c r="H672" i="111"/>
  <c r="I613" i="111"/>
  <c r="H611" i="111"/>
  <c r="H614" i="111"/>
  <c r="M550" i="111"/>
  <c r="O550" i="111" s="1"/>
  <c r="O549" i="111"/>
  <c r="Q549" i="111" s="1"/>
  <c r="H548" i="111"/>
  <c r="H401" i="111"/>
  <c r="B1779" i="111"/>
  <c r="G1778" i="111"/>
  <c r="M1783" i="111"/>
  <c r="M1778" i="111"/>
  <c r="H1029" i="111"/>
  <c r="H942" i="111"/>
  <c r="H314" i="111"/>
  <c r="I1035" i="111"/>
  <c r="H1033" i="111"/>
  <c r="H1036" i="111"/>
  <c r="M643" i="111"/>
  <c r="O643" i="111" s="1"/>
  <c r="O642" i="111"/>
  <c r="Q642" i="111" s="1"/>
  <c r="H641" i="111"/>
  <c r="I582" i="111"/>
  <c r="H580" i="111"/>
  <c r="H583" i="111"/>
  <c r="H283" i="111"/>
  <c r="N288" i="111"/>
  <c r="I286" i="111"/>
  <c r="H72" i="111"/>
  <c r="O1677" i="109"/>
  <c r="O1640" i="109"/>
  <c r="O131" i="109"/>
  <c r="I136" i="109" s="1"/>
  <c r="O1740" i="110"/>
  <c r="I1677" i="110"/>
  <c r="O1682" i="110"/>
  <c r="H1000" i="111"/>
  <c r="H1443" i="111"/>
  <c r="H1357" i="111"/>
  <c r="H372" i="111"/>
  <c r="H168" i="111"/>
  <c r="H165" i="111"/>
  <c r="M166" i="111"/>
  <c r="O165" i="111"/>
  <c r="Q165" i="111" s="1"/>
  <c r="H164" i="111"/>
  <c r="H161" i="111"/>
  <c r="N166" i="111"/>
  <c r="I164" i="111"/>
  <c r="M887" i="111"/>
  <c r="O887" i="111" s="1"/>
  <c r="O886" i="111"/>
  <c r="Q886" i="111" s="1"/>
  <c r="H885" i="111"/>
  <c r="H638" i="111"/>
  <c r="O131" i="111"/>
  <c r="H137" i="111"/>
  <c r="H134" i="111"/>
  <c r="I1732" i="111"/>
  <c r="O1740" i="111"/>
  <c r="H1561" i="111"/>
  <c r="H1091" i="111"/>
  <c r="M1065" i="111"/>
  <c r="O1065" i="111" s="1"/>
  <c r="O1064" i="111"/>
  <c r="Q1064" i="111" s="1"/>
  <c r="H1063" i="111"/>
  <c r="H913" i="111"/>
  <c r="H458" i="111"/>
  <c r="I258" i="111"/>
  <c r="O1640" i="111"/>
  <c r="M1641" i="111"/>
  <c r="B1634" i="111"/>
  <c r="G1633" i="111"/>
  <c r="M1633" i="111"/>
  <c r="O1091" i="111"/>
  <c r="M1095" i="111"/>
  <c r="H1061" i="111"/>
  <c r="I857" i="111"/>
  <c r="H855" i="111"/>
  <c r="H858" i="111"/>
  <c r="H669" i="111"/>
  <c r="H545" i="111"/>
  <c r="H343" i="111"/>
  <c r="H290" i="111"/>
  <c r="H287" i="111"/>
  <c r="M288" i="111"/>
  <c r="O287" i="111"/>
  <c r="Q287" i="111" s="1"/>
  <c r="H286" i="111"/>
  <c r="H14" i="111"/>
  <c r="H1122" i="111"/>
  <c r="M767" i="111"/>
  <c r="O767" i="111" s="1"/>
  <c r="O766" i="111"/>
  <c r="Q766" i="111" s="1"/>
  <c r="H765" i="111"/>
  <c r="H738" i="111"/>
  <c r="I737" i="111"/>
  <c r="H735" i="111"/>
  <c r="H1385" i="111"/>
  <c r="H1328" i="111"/>
  <c r="H707" i="111"/>
  <c r="I706" i="111"/>
  <c r="H704" i="111"/>
  <c r="I675" i="111"/>
  <c r="H673" i="111"/>
  <c r="H676" i="111"/>
  <c r="M612" i="111"/>
  <c r="O612" i="111" s="1"/>
  <c r="O611" i="111"/>
  <c r="Q611" i="111" s="1"/>
  <c r="H610" i="111"/>
  <c r="I551" i="111"/>
  <c r="H549" i="111"/>
  <c r="H552" i="111"/>
  <c r="O1777" i="111"/>
  <c r="I1777" i="111"/>
  <c r="O1782" i="111"/>
  <c r="H971" i="111"/>
  <c r="H1270" i="111"/>
  <c r="H1154" i="111"/>
  <c r="M1034" i="111"/>
  <c r="O1034" i="111" s="1"/>
  <c r="O1033" i="111"/>
  <c r="Q1033" i="111" s="1"/>
  <c r="H1032" i="111"/>
  <c r="H882" i="111"/>
  <c r="I644" i="111"/>
  <c r="H642" i="111"/>
  <c r="H645" i="111"/>
  <c r="M581" i="111"/>
  <c r="O581" i="111" s="1"/>
  <c r="O580" i="111"/>
  <c r="Q580" i="111" s="1"/>
  <c r="H579" i="111"/>
  <c r="H101" i="111"/>
  <c r="H762" i="111"/>
  <c r="H194" i="111"/>
  <c r="N1783" i="110"/>
  <c r="N1778" i="110"/>
  <c r="C1779" i="110"/>
  <c r="C1780" i="110" s="1"/>
  <c r="C1781" i="110" s="1"/>
  <c r="H1778" i="110"/>
  <c r="B1734" i="110"/>
  <c r="G1733" i="110"/>
  <c r="M1741" i="110"/>
  <c r="M1733" i="110"/>
  <c r="H1561" i="110"/>
  <c r="H1183" i="110"/>
  <c r="H1091" i="110"/>
  <c r="M1065" i="110"/>
  <c r="O1065" i="110" s="1"/>
  <c r="O1064" i="110"/>
  <c r="Q1064" i="110" s="1"/>
  <c r="H1063" i="110"/>
  <c r="I1035" i="110"/>
  <c r="H1033" i="110"/>
  <c r="H1036" i="110"/>
  <c r="H283" i="110"/>
  <c r="N288" i="110"/>
  <c r="I286" i="110"/>
  <c r="N1683" i="110"/>
  <c r="N1678" i="110"/>
  <c r="C1679" i="110"/>
  <c r="C1680" i="110" s="1"/>
  <c r="C1681" i="110" s="1"/>
  <c r="H1678" i="110"/>
  <c r="H1531" i="110"/>
  <c r="H1385" i="110"/>
  <c r="H1212" i="110"/>
  <c r="O1682" i="106"/>
  <c r="O1740" i="109"/>
  <c r="H913" i="110"/>
  <c r="H516" i="110"/>
  <c r="H458" i="110"/>
  <c r="H259" i="110"/>
  <c r="H256" i="110"/>
  <c r="M257" i="110"/>
  <c r="O256" i="110"/>
  <c r="Q256" i="110" s="1"/>
  <c r="H255" i="110"/>
  <c r="H252" i="110"/>
  <c r="N257" i="110"/>
  <c r="I255" i="110"/>
  <c r="H223" i="110"/>
  <c r="N1633" i="110"/>
  <c r="N1641" i="110"/>
  <c r="C1634" i="110"/>
  <c r="C1635" i="110" s="1"/>
  <c r="C1636" i="110" s="1"/>
  <c r="H1633" i="110"/>
  <c r="I644" i="110"/>
  <c r="H642" i="110"/>
  <c r="H645" i="110"/>
  <c r="M581" i="110"/>
  <c r="O581" i="110" s="1"/>
  <c r="O580" i="110"/>
  <c r="Q580" i="110" s="1"/>
  <c r="H579" i="110"/>
  <c r="I1677" i="109"/>
  <c r="O1682" i="109"/>
  <c r="I1732" i="110"/>
  <c r="H1589" i="110"/>
  <c r="H1299" i="110"/>
  <c r="I1066" i="110"/>
  <c r="H1064" i="110"/>
  <c r="H1067" i="110"/>
  <c r="I258" i="110"/>
  <c r="M1034" i="110"/>
  <c r="O1034" i="110" s="1"/>
  <c r="O1033" i="110"/>
  <c r="Q1033" i="110" s="1"/>
  <c r="H1032" i="110"/>
  <c r="H882" i="110"/>
  <c r="M643" i="110"/>
  <c r="O643" i="110" s="1"/>
  <c r="O642" i="110"/>
  <c r="Q642" i="110" s="1"/>
  <c r="H641" i="110"/>
  <c r="I582" i="110"/>
  <c r="H580" i="110"/>
  <c r="H583" i="110"/>
  <c r="B1679" i="110"/>
  <c r="G1678" i="110"/>
  <c r="M1683" i="110"/>
  <c r="M1678" i="110"/>
  <c r="N1741" i="110"/>
  <c r="N1733" i="110"/>
  <c r="C1734" i="110"/>
  <c r="C1735" i="110" s="1"/>
  <c r="C1736" i="110" s="1"/>
  <c r="H1733" i="110"/>
  <c r="H1414" i="110"/>
  <c r="H1328" i="110"/>
  <c r="H793" i="110"/>
  <c r="H429" i="110"/>
  <c r="H851" i="110"/>
  <c r="H707" i="110"/>
  <c r="I706" i="110"/>
  <c r="H704" i="110"/>
  <c r="M674" i="110"/>
  <c r="O674" i="110" s="1"/>
  <c r="O673" i="110"/>
  <c r="Q673" i="110" s="1"/>
  <c r="H672" i="110"/>
  <c r="I613" i="110"/>
  <c r="H611" i="110"/>
  <c r="H614" i="110"/>
  <c r="M550" i="110"/>
  <c r="O550" i="110" s="1"/>
  <c r="O549" i="110"/>
  <c r="Q549" i="110" s="1"/>
  <c r="H548" i="110"/>
  <c r="H401" i="110"/>
  <c r="H101" i="110"/>
  <c r="H762" i="110"/>
  <c r="H194" i="110"/>
  <c r="H545" i="110"/>
  <c r="O284" i="110"/>
  <c r="H130" i="110"/>
  <c r="M135" i="110"/>
  <c r="O134" i="110"/>
  <c r="Q134" i="110" s="1"/>
  <c r="H133" i="110"/>
  <c r="H1502" i="110"/>
  <c r="H1443" i="110"/>
  <c r="H1241" i="110"/>
  <c r="H168" i="110"/>
  <c r="H165" i="110"/>
  <c r="M166" i="110"/>
  <c r="O165" i="110"/>
  <c r="Q165" i="110" s="1"/>
  <c r="H164" i="110"/>
  <c r="H161" i="110"/>
  <c r="N166" i="110"/>
  <c r="I164" i="110"/>
  <c r="M887" i="110"/>
  <c r="O887" i="110" s="1"/>
  <c r="O886" i="110"/>
  <c r="Q886" i="110" s="1"/>
  <c r="H885" i="110"/>
  <c r="H576" i="110"/>
  <c r="H43" i="110"/>
  <c r="M1126" i="110"/>
  <c r="O1122" i="110"/>
  <c r="I768" i="110"/>
  <c r="H766" i="110"/>
  <c r="H769" i="110"/>
  <c r="O735" i="110"/>
  <c r="Q735" i="110" s="1"/>
  <c r="M736" i="110"/>
  <c r="O736" i="110" s="1"/>
  <c r="H734" i="110"/>
  <c r="H731" i="110"/>
  <c r="B1779" i="110"/>
  <c r="G1778" i="110"/>
  <c r="M1783" i="110"/>
  <c r="M1778" i="110"/>
  <c r="H971" i="110"/>
  <c r="H1154" i="110"/>
  <c r="O1640" i="110"/>
  <c r="M1641" i="110"/>
  <c r="B1634" i="110"/>
  <c r="G1633" i="110"/>
  <c r="M1633" i="110"/>
  <c r="O1091" i="110"/>
  <c r="M1095" i="110"/>
  <c r="H1061" i="110"/>
  <c r="I857" i="110"/>
  <c r="H855" i="110"/>
  <c r="H858" i="110"/>
  <c r="H822" i="110"/>
  <c r="H700" i="110"/>
  <c r="H487" i="110"/>
  <c r="M705" i="110"/>
  <c r="O705" i="110" s="1"/>
  <c r="H703" i="110"/>
  <c r="O704" i="110"/>
  <c r="Q704" i="110" s="1"/>
  <c r="I675" i="110"/>
  <c r="H673" i="110"/>
  <c r="H676" i="110"/>
  <c r="M612" i="110"/>
  <c r="O612" i="110" s="1"/>
  <c r="O611" i="110"/>
  <c r="Q611" i="110" s="1"/>
  <c r="H610" i="110"/>
  <c r="I551" i="110"/>
  <c r="H549" i="110"/>
  <c r="H552" i="110"/>
  <c r="H72" i="110"/>
  <c r="H607" i="110"/>
  <c r="H343" i="110"/>
  <c r="H290" i="110"/>
  <c r="H287" i="110"/>
  <c r="M288" i="110"/>
  <c r="O287" i="110"/>
  <c r="Q287" i="110" s="1"/>
  <c r="H286" i="110"/>
  <c r="O131" i="110"/>
  <c r="H137" i="110"/>
  <c r="H134" i="110"/>
  <c r="H1000" i="110"/>
  <c r="H1472" i="110"/>
  <c r="H1357" i="110"/>
  <c r="H372" i="110"/>
  <c r="I167" i="110"/>
  <c r="I888" i="110"/>
  <c r="H886" i="110"/>
  <c r="H889" i="110"/>
  <c r="H638" i="110"/>
  <c r="N135" i="110"/>
  <c r="I133" i="110"/>
  <c r="H14" i="110"/>
  <c r="H1122" i="110"/>
  <c r="M767" i="110"/>
  <c r="O767" i="110" s="1"/>
  <c r="O766" i="110"/>
  <c r="Q766" i="110" s="1"/>
  <c r="H765" i="110"/>
  <c r="H738" i="110"/>
  <c r="I737" i="110"/>
  <c r="H735" i="110"/>
  <c r="O1777" i="110"/>
  <c r="I1777" i="110"/>
  <c r="O1782" i="110"/>
  <c r="H1270" i="110"/>
  <c r="H1029" i="110"/>
  <c r="H942" i="110"/>
  <c r="H314" i="110"/>
  <c r="O1632" i="110"/>
  <c r="I1632" i="110"/>
  <c r="M856" i="110"/>
  <c r="O856" i="110" s="1"/>
  <c r="O855" i="110"/>
  <c r="Q855" i="110" s="1"/>
  <c r="H854" i="110"/>
  <c r="H669" i="110"/>
  <c r="H1589" i="109"/>
  <c r="H1299" i="109"/>
  <c r="I1066" i="109"/>
  <c r="H1064" i="109"/>
  <c r="H1067" i="109"/>
  <c r="H516" i="109"/>
  <c r="H259" i="109"/>
  <c r="H256" i="109"/>
  <c r="M257" i="109"/>
  <c r="O256" i="109"/>
  <c r="Q256" i="109" s="1"/>
  <c r="H255" i="109"/>
  <c r="H252" i="109"/>
  <c r="N257" i="109"/>
  <c r="I255" i="109"/>
  <c r="H223" i="109"/>
  <c r="H851" i="109"/>
  <c r="H707" i="109"/>
  <c r="I706" i="109"/>
  <c r="H704" i="109"/>
  <c r="I675" i="109"/>
  <c r="H673" i="109"/>
  <c r="H676" i="109"/>
  <c r="I613" i="109"/>
  <c r="H611" i="109"/>
  <c r="H614" i="109"/>
  <c r="I551" i="109"/>
  <c r="H549" i="109"/>
  <c r="H552" i="109"/>
  <c r="H401" i="109"/>
  <c r="H101" i="109"/>
  <c r="H762" i="109"/>
  <c r="H194" i="109"/>
  <c r="B1679" i="109"/>
  <c r="G1678" i="109"/>
  <c r="M1683" i="109"/>
  <c r="M1678" i="109"/>
  <c r="N1741" i="109"/>
  <c r="N1733" i="109"/>
  <c r="C1734" i="109"/>
  <c r="C1735" i="109" s="1"/>
  <c r="C1736" i="109" s="1"/>
  <c r="H1733" i="109"/>
  <c r="H1414" i="109"/>
  <c r="H1212" i="109"/>
  <c r="H487" i="109"/>
  <c r="M1641" i="109"/>
  <c r="B1634" i="109"/>
  <c r="G1633" i="109"/>
  <c r="M1633" i="109"/>
  <c r="O1091" i="109"/>
  <c r="M1095" i="109"/>
  <c r="H1061" i="109"/>
  <c r="I857" i="109"/>
  <c r="H855" i="109"/>
  <c r="H858" i="109"/>
  <c r="H822" i="109"/>
  <c r="H700" i="109"/>
  <c r="H607" i="109"/>
  <c r="I289" i="109"/>
  <c r="H130" i="109"/>
  <c r="M135" i="109"/>
  <c r="O134" i="109"/>
  <c r="Q134" i="109" s="1"/>
  <c r="H133" i="109"/>
  <c r="O1777" i="109"/>
  <c r="I1777" i="109"/>
  <c r="O1782" i="109"/>
  <c r="H1154" i="109"/>
  <c r="H314" i="109"/>
  <c r="M887" i="109"/>
  <c r="O887" i="109" s="1"/>
  <c r="O886" i="109"/>
  <c r="Q886" i="109" s="1"/>
  <c r="H885" i="109"/>
  <c r="H576" i="109"/>
  <c r="N135" i="109"/>
  <c r="I133" i="109"/>
  <c r="H14" i="109"/>
  <c r="H1122" i="109"/>
  <c r="M767" i="109"/>
  <c r="O767" i="109" s="1"/>
  <c r="O766" i="109"/>
  <c r="Q766" i="109" s="1"/>
  <c r="H765" i="109"/>
  <c r="H738" i="109"/>
  <c r="I737" i="109"/>
  <c r="H735" i="109"/>
  <c r="H1000" i="109"/>
  <c r="H1472" i="109"/>
  <c r="H1357" i="109"/>
  <c r="H1241" i="109"/>
  <c r="H168" i="109"/>
  <c r="H165" i="109"/>
  <c r="M166" i="109"/>
  <c r="O165" i="109"/>
  <c r="Q165" i="109" s="1"/>
  <c r="H164" i="109"/>
  <c r="H161" i="109"/>
  <c r="N166" i="109"/>
  <c r="I164" i="109"/>
  <c r="I1035" i="109"/>
  <c r="H1033" i="109"/>
  <c r="H1036" i="109"/>
  <c r="I644" i="109"/>
  <c r="H642" i="109"/>
  <c r="H645" i="109"/>
  <c r="M581" i="109"/>
  <c r="O581" i="109" s="1"/>
  <c r="O580" i="109"/>
  <c r="Q580" i="109" s="1"/>
  <c r="H579" i="109"/>
  <c r="H283" i="109"/>
  <c r="N288" i="109"/>
  <c r="I286" i="109"/>
  <c r="N1783" i="109"/>
  <c r="N1778" i="109"/>
  <c r="C1779" i="109"/>
  <c r="C1780" i="109" s="1"/>
  <c r="C1781" i="109" s="1"/>
  <c r="H1778" i="109"/>
  <c r="B1734" i="109"/>
  <c r="G1733" i="109"/>
  <c r="M1741" i="109"/>
  <c r="M1733" i="109"/>
  <c r="H1561" i="109"/>
  <c r="H1183" i="109"/>
  <c r="H1091" i="109"/>
  <c r="M1065" i="109"/>
  <c r="O1065" i="109" s="1"/>
  <c r="O1064" i="109"/>
  <c r="Q1064" i="109" s="1"/>
  <c r="H1063" i="109"/>
  <c r="H913" i="109"/>
  <c r="H458" i="109"/>
  <c r="I258" i="109"/>
  <c r="M705" i="109"/>
  <c r="O705" i="109" s="1"/>
  <c r="H703" i="109"/>
  <c r="O704" i="109"/>
  <c r="Q704" i="109" s="1"/>
  <c r="M674" i="109"/>
  <c r="O674" i="109" s="1"/>
  <c r="O673" i="109"/>
  <c r="Q673" i="109" s="1"/>
  <c r="H672" i="109"/>
  <c r="M612" i="109"/>
  <c r="O612" i="109" s="1"/>
  <c r="O611" i="109"/>
  <c r="Q611" i="109" s="1"/>
  <c r="H610" i="109"/>
  <c r="M550" i="109"/>
  <c r="O550" i="109" s="1"/>
  <c r="O549" i="109"/>
  <c r="Q549" i="109" s="1"/>
  <c r="H548" i="109"/>
  <c r="H72" i="109"/>
  <c r="N1683" i="109"/>
  <c r="N1678" i="109"/>
  <c r="C1679" i="109"/>
  <c r="C1680" i="109" s="1"/>
  <c r="C1681" i="109" s="1"/>
  <c r="H1678" i="109"/>
  <c r="H1531" i="109"/>
  <c r="H1385" i="109"/>
  <c r="H1328" i="109"/>
  <c r="H793" i="109"/>
  <c r="H429" i="109"/>
  <c r="N1633" i="109"/>
  <c r="N1641" i="109"/>
  <c r="C1634" i="109"/>
  <c r="C1635" i="109" s="1"/>
  <c r="C1636" i="109" s="1"/>
  <c r="H1633" i="109"/>
  <c r="O1632" i="109"/>
  <c r="I1632" i="109"/>
  <c r="M856" i="109"/>
  <c r="O856" i="109" s="1"/>
  <c r="O855" i="109"/>
  <c r="Q855" i="109" s="1"/>
  <c r="H854" i="109"/>
  <c r="H669" i="109"/>
  <c r="H545" i="109"/>
  <c r="H343" i="109"/>
  <c r="H290" i="109"/>
  <c r="H287" i="109"/>
  <c r="M288" i="109"/>
  <c r="O287" i="109"/>
  <c r="Q287" i="109" s="1"/>
  <c r="H286" i="109"/>
  <c r="H137" i="109"/>
  <c r="H134" i="109"/>
  <c r="B1779" i="109"/>
  <c r="G1778" i="109"/>
  <c r="M1783" i="109"/>
  <c r="M1778" i="109"/>
  <c r="H971" i="109"/>
  <c r="H1270" i="109"/>
  <c r="H1029" i="109"/>
  <c r="H942" i="109"/>
  <c r="I888" i="109"/>
  <c r="H886" i="109"/>
  <c r="H889" i="109"/>
  <c r="H638" i="109"/>
  <c r="H43" i="109"/>
  <c r="M1126" i="109"/>
  <c r="O1122" i="109"/>
  <c r="I768" i="109"/>
  <c r="H766" i="109"/>
  <c r="H769" i="109"/>
  <c r="O735" i="109"/>
  <c r="Q735" i="109" s="1"/>
  <c r="M736" i="109"/>
  <c r="O736" i="109" s="1"/>
  <c r="H734" i="109"/>
  <c r="H731" i="109"/>
  <c r="H1502" i="109"/>
  <c r="H1443" i="109"/>
  <c r="H372" i="109"/>
  <c r="I167" i="109"/>
  <c r="M1034" i="109"/>
  <c r="O1034" i="109" s="1"/>
  <c r="O1033" i="109"/>
  <c r="Q1033" i="109" s="1"/>
  <c r="H1032" i="109"/>
  <c r="H882" i="109"/>
  <c r="M643" i="109"/>
  <c r="O643" i="109" s="1"/>
  <c r="O642" i="109"/>
  <c r="Q642" i="109" s="1"/>
  <c r="H641" i="109"/>
  <c r="I582" i="109"/>
  <c r="H580" i="109"/>
  <c r="H583" i="109"/>
  <c r="H1531" i="108"/>
  <c r="H1503" i="108"/>
  <c r="H1212" i="108"/>
  <c r="H1060" i="108"/>
  <c r="H1029" i="108"/>
  <c r="H913" i="108"/>
  <c r="H1122" i="108"/>
  <c r="H1098" i="108"/>
  <c r="I1097" i="108"/>
  <c r="H1095" i="108"/>
  <c r="H1034" i="108"/>
  <c r="H583" i="108"/>
  <c r="I582" i="108"/>
  <c r="H580" i="108"/>
  <c r="H252" i="108"/>
  <c r="M257" i="108"/>
  <c r="O256" i="108"/>
  <c r="Q256" i="108" s="1"/>
  <c r="H255" i="108"/>
  <c r="H1385" i="108"/>
  <c r="H1091" i="108"/>
  <c r="H401" i="108"/>
  <c r="H43" i="108"/>
  <c r="H676" i="108"/>
  <c r="I675" i="108"/>
  <c r="H673" i="108"/>
  <c r="H1183" i="108"/>
  <c r="H822" i="108"/>
  <c r="H487" i="108"/>
  <c r="H458" i="108"/>
  <c r="H429" i="108"/>
  <c r="H314" i="108"/>
  <c r="M550" i="108"/>
  <c r="O550" i="108" s="1"/>
  <c r="H548" i="108"/>
  <c r="O549" i="108"/>
  <c r="Q549" i="108" s="1"/>
  <c r="H545" i="108"/>
  <c r="O131" i="108"/>
  <c r="H137" i="108"/>
  <c r="H134" i="108"/>
  <c r="O766" i="108"/>
  <c r="Q766" i="108" s="1"/>
  <c r="M767" i="108"/>
  <c r="O767" i="108" s="1"/>
  <c r="H765" i="108"/>
  <c r="I737" i="108"/>
  <c r="H735" i="108"/>
  <c r="H738" i="108"/>
  <c r="H971" i="108"/>
  <c r="H1065" i="108"/>
  <c r="H283" i="108"/>
  <c r="M288" i="108"/>
  <c r="O287" i="108"/>
  <c r="Q287" i="108" s="1"/>
  <c r="H286" i="108"/>
  <c r="H194" i="108"/>
  <c r="H161" i="108"/>
  <c r="M166" i="108"/>
  <c r="O165" i="108"/>
  <c r="Q165" i="108" s="1"/>
  <c r="H164" i="108"/>
  <c r="H72" i="108"/>
  <c r="M705" i="108"/>
  <c r="O705" i="108" s="1"/>
  <c r="O704" i="108"/>
  <c r="Q704" i="108" s="1"/>
  <c r="H703" i="108"/>
  <c r="H700" i="108"/>
  <c r="H614" i="108"/>
  <c r="I613" i="108"/>
  <c r="H611" i="108"/>
  <c r="H1154" i="108"/>
  <c r="N1783" i="108"/>
  <c r="N1778" i="108"/>
  <c r="C1779" i="108"/>
  <c r="C1780" i="108" s="1"/>
  <c r="C1781" i="108" s="1"/>
  <c r="H1778" i="108"/>
  <c r="N1741" i="108"/>
  <c r="C1734" i="108"/>
  <c r="C1735" i="108" s="1"/>
  <c r="C1736" i="108" s="1"/>
  <c r="H1733" i="108"/>
  <c r="N1733" i="108"/>
  <c r="H882" i="108"/>
  <c r="H851" i="108"/>
  <c r="H645" i="108"/>
  <c r="I644" i="108"/>
  <c r="H642" i="108"/>
  <c r="H14" i="108"/>
  <c r="I1732" i="107"/>
  <c r="O1677" i="107"/>
  <c r="O1640" i="107"/>
  <c r="H1443" i="108"/>
  <c r="H1328" i="108"/>
  <c r="H1270" i="108"/>
  <c r="H793" i="108"/>
  <c r="M1126" i="108"/>
  <c r="O1122" i="108"/>
  <c r="M1096" i="108"/>
  <c r="O1096" i="108" s="1"/>
  <c r="H1094" i="108"/>
  <c r="O1095" i="108"/>
  <c r="Q1095" i="108" s="1"/>
  <c r="H887" i="108"/>
  <c r="H372" i="108"/>
  <c r="M581" i="108"/>
  <c r="O581" i="108" s="1"/>
  <c r="H579" i="108"/>
  <c r="O580" i="108"/>
  <c r="Q580" i="108" s="1"/>
  <c r="H576" i="108"/>
  <c r="O253" i="108"/>
  <c r="H259" i="108"/>
  <c r="H256" i="108"/>
  <c r="M1633" i="108"/>
  <c r="B1634" i="108"/>
  <c r="G1633" i="108"/>
  <c r="M1641" i="108"/>
  <c r="H856" i="108"/>
  <c r="O673" i="108"/>
  <c r="Q673" i="108" s="1"/>
  <c r="M674" i="108"/>
  <c r="O674" i="108" s="1"/>
  <c r="H672" i="108"/>
  <c r="H669" i="108"/>
  <c r="N1641" i="108"/>
  <c r="C1634" i="108"/>
  <c r="C1635" i="108" s="1"/>
  <c r="C1636" i="108" s="1"/>
  <c r="H1633" i="108"/>
  <c r="N1633" i="108"/>
  <c r="H1590" i="108"/>
  <c r="O1682" i="108"/>
  <c r="M1683" i="108"/>
  <c r="M1678" i="108"/>
  <c r="B1679" i="108"/>
  <c r="G1678" i="108"/>
  <c r="H762" i="108"/>
  <c r="H942" i="108"/>
  <c r="H1000" i="108"/>
  <c r="N288" i="108"/>
  <c r="I286" i="108"/>
  <c r="N257" i="108"/>
  <c r="I255" i="108"/>
  <c r="N166" i="108"/>
  <c r="I164" i="108"/>
  <c r="N135" i="108"/>
  <c r="I133" i="108"/>
  <c r="H552" i="108"/>
  <c r="I551" i="108"/>
  <c r="H549" i="108"/>
  <c r="H130" i="108"/>
  <c r="M135" i="108"/>
  <c r="O135" i="108" s="1"/>
  <c r="O134" i="108"/>
  <c r="Q134" i="108" s="1"/>
  <c r="H133" i="108"/>
  <c r="M1741" i="108"/>
  <c r="M1733" i="108"/>
  <c r="B1734" i="108"/>
  <c r="G1733" i="108"/>
  <c r="O1732" i="108"/>
  <c r="C1679" i="108"/>
  <c r="C1680" i="108" s="1"/>
  <c r="C1681" i="108" s="1"/>
  <c r="H1678" i="108"/>
  <c r="N1678" i="108"/>
  <c r="N1683" i="108"/>
  <c r="H1472" i="108"/>
  <c r="H1414" i="108"/>
  <c r="H1357" i="108"/>
  <c r="H1299" i="108"/>
  <c r="H1241" i="108"/>
  <c r="H731" i="108"/>
  <c r="B1779" i="108"/>
  <c r="G1778" i="108"/>
  <c r="M1783" i="108"/>
  <c r="M1778" i="108"/>
  <c r="H1560" i="108"/>
  <c r="H769" i="108"/>
  <c r="I768" i="108"/>
  <c r="H766" i="108"/>
  <c r="M736" i="108"/>
  <c r="O736" i="108" s="1"/>
  <c r="O735" i="108"/>
  <c r="Q735" i="108" s="1"/>
  <c r="H734" i="108"/>
  <c r="H343" i="108"/>
  <c r="O284" i="108"/>
  <c r="H290" i="108"/>
  <c r="H287" i="108"/>
  <c r="H223" i="108"/>
  <c r="O162" i="108"/>
  <c r="H168" i="108"/>
  <c r="H165" i="108"/>
  <c r="H101" i="108"/>
  <c r="I706" i="108"/>
  <c r="H704" i="108"/>
  <c r="H707" i="108"/>
  <c r="M612" i="108"/>
  <c r="O612" i="108" s="1"/>
  <c r="H610" i="108"/>
  <c r="O611" i="108"/>
  <c r="Q611" i="108" s="1"/>
  <c r="H607" i="108"/>
  <c r="H517" i="108"/>
  <c r="M643" i="108"/>
  <c r="O643" i="108" s="1"/>
  <c r="H641" i="108"/>
  <c r="O642" i="108"/>
  <c r="Q642" i="108" s="1"/>
  <c r="H638" i="108"/>
  <c r="N1783" i="107"/>
  <c r="N1778" i="107"/>
  <c r="C1779" i="107"/>
  <c r="C1780" i="107" s="1"/>
  <c r="C1781" i="107" s="1"/>
  <c r="H1778" i="107"/>
  <c r="B1734" i="107"/>
  <c r="G1733" i="107"/>
  <c r="M1741" i="107"/>
  <c r="M1733" i="107"/>
  <c r="H1561" i="107"/>
  <c r="H1183" i="107"/>
  <c r="H1091" i="107"/>
  <c r="M1065" i="107"/>
  <c r="O1065" i="107" s="1"/>
  <c r="O1064" i="107"/>
  <c r="Q1064" i="107" s="1"/>
  <c r="H1063" i="107"/>
  <c r="H913" i="107"/>
  <c r="H458" i="107"/>
  <c r="I258" i="107"/>
  <c r="M1034" i="107"/>
  <c r="O1034" i="107" s="1"/>
  <c r="O1033" i="107"/>
  <c r="Q1033" i="107" s="1"/>
  <c r="H1032" i="107"/>
  <c r="H882" i="107"/>
  <c r="M643" i="107"/>
  <c r="O643" i="107" s="1"/>
  <c r="O642" i="107"/>
  <c r="Q642" i="107" s="1"/>
  <c r="H641" i="107"/>
  <c r="M581" i="107"/>
  <c r="O581" i="107" s="1"/>
  <c r="O580" i="107"/>
  <c r="Q580" i="107" s="1"/>
  <c r="H579" i="107"/>
  <c r="H101" i="107"/>
  <c r="H762" i="107"/>
  <c r="H194" i="107"/>
  <c r="B1679" i="107"/>
  <c r="G1678" i="107"/>
  <c r="M1683" i="107"/>
  <c r="M1678" i="107"/>
  <c r="N1741" i="107"/>
  <c r="N1733" i="107"/>
  <c r="C1734" i="107"/>
  <c r="C1735" i="107" s="1"/>
  <c r="C1736" i="107" s="1"/>
  <c r="H1733" i="107"/>
  <c r="H1414" i="107"/>
  <c r="H1212" i="107"/>
  <c r="H487" i="107"/>
  <c r="H851" i="107"/>
  <c r="H707" i="107"/>
  <c r="I706" i="107"/>
  <c r="H704" i="107"/>
  <c r="I675" i="107"/>
  <c r="H673" i="107"/>
  <c r="H676" i="107"/>
  <c r="M612" i="107"/>
  <c r="O612" i="107" s="1"/>
  <c r="O611" i="107"/>
  <c r="Q611" i="107" s="1"/>
  <c r="H610" i="107"/>
  <c r="I551" i="107"/>
  <c r="H549" i="107"/>
  <c r="H552" i="107"/>
  <c r="B1779" i="107"/>
  <c r="G1778" i="107"/>
  <c r="M1783" i="107"/>
  <c r="M1778" i="107"/>
  <c r="H971" i="107"/>
  <c r="H1270" i="107"/>
  <c r="H1029" i="107"/>
  <c r="H942" i="107"/>
  <c r="M1641" i="107"/>
  <c r="B1634" i="107"/>
  <c r="G1633" i="107"/>
  <c r="M1633" i="107"/>
  <c r="O1091" i="107"/>
  <c r="M1095" i="107"/>
  <c r="H1061" i="107"/>
  <c r="I857" i="107"/>
  <c r="H855" i="107"/>
  <c r="H858" i="107"/>
  <c r="H822" i="107"/>
  <c r="H700" i="107"/>
  <c r="H607" i="107"/>
  <c r="H343" i="107"/>
  <c r="H290" i="107"/>
  <c r="H287" i="107"/>
  <c r="M288" i="107"/>
  <c r="O287" i="107"/>
  <c r="Q287" i="107" s="1"/>
  <c r="H286" i="107"/>
  <c r="H14" i="107"/>
  <c r="H1122" i="107"/>
  <c r="M767" i="107"/>
  <c r="O767" i="107" s="1"/>
  <c r="O766" i="107"/>
  <c r="Q766" i="107" s="1"/>
  <c r="H765" i="107"/>
  <c r="H738" i="107"/>
  <c r="I737" i="107"/>
  <c r="H735" i="107"/>
  <c r="H1000" i="107"/>
  <c r="H1472" i="107"/>
  <c r="H1357" i="107"/>
  <c r="H1241" i="107"/>
  <c r="H168" i="107"/>
  <c r="H165" i="107"/>
  <c r="M166" i="107"/>
  <c r="O165" i="107"/>
  <c r="Q165" i="107" s="1"/>
  <c r="H164" i="107"/>
  <c r="H161" i="107"/>
  <c r="N166" i="107"/>
  <c r="I164" i="107"/>
  <c r="M887" i="107"/>
  <c r="O887" i="107" s="1"/>
  <c r="O886" i="107"/>
  <c r="Q886" i="107" s="1"/>
  <c r="H885" i="107"/>
  <c r="H576" i="107"/>
  <c r="H130" i="107"/>
  <c r="M135" i="107"/>
  <c r="O134" i="107"/>
  <c r="Q134" i="107" s="1"/>
  <c r="H133" i="107"/>
  <c r="O1740" i="107"/>
  <c r="H1589" i="107"/>
  <c r="H1299" i="107"/>
  <c r="I1066" i="107"/>
  <c r="H1064" i="107"/>
  <c r="H1067" i="107"/>
  <c r="H516" i="107"/>
  <c r="H259" i="107"/>
  <c r="H256" i="107"/>
  <c r="M257" i="107"/>
  <c r="O256" i="107"/>
  <c r="Q256" i="107" s="1"/>
  <c r="H255" i="107"/>
  <c r="H252" i="107"/>
  <c r="N257" i="107"/>
  <c r="I255" i="107"/>
  <c r="H223" i="107"/>
  <c r="N1633" i="107"/>
  <c r="N1641" i="107"/>
  <c r="C1634" i="107"/>
  <c r="C1635" i="107" s="1"/>
  <c r="C1636" i="107" s="1"/>
  <c r="H1633" i="107"/>
  <c r="I1035" i="107"/>
  <c r="H1033" i="107"/>
  <c r="H1036" i="107"/>
  <c r="I644" i="107"/>
  <c r="H642" i="107"/>
  <c r="H645" i="107"/>
  <c r="I582" i="107"/>
  <c r="H580" i="107"/>
  <c r="H583" i="107"/>
  <c r="H283" i="107"/>
  <c r="N288" i="107"/>
  <c r="I286" i="107"/>
  <c r="H72" i="107"/>
  <c r="I1677" i="107"/>
  <c r="O1682" i="107"/>
  <c r="N1683" i="107"/>
  <c r="N1678" i="107"/>
  <c r="C1679" i="107"/>
  <c r="C1680" i="107" s="1"/>
  <c r="C1681" i="107" s="1"/>
  <c r="H1678" i="107"/>
  <c r="H1531" i="107"/>
  <c r="H1385" i="107"/>
  <c r="H1328" i="107"/>
  <c r="H793" i="107"/>
  <c r="H429" i="107"/>
  <c r="M705" i="107"/>
  <c r="O705" i="107" s="1"/>
  <c r="H703" i="107"/>
  <c r="O704" i="107"/>
  <c r="Q704" i="107" s="1"/>
  <c r="M674" i="107"/>
  <c r="O674" i="107" s="1"/>
  <c r="O673" i="107"/>
  <c r="Q673" i="107" s="1"/>
  <c r="H672" i="107"/>
  <c r="I613" i="107"/>
  <c r="H611" i="107"/>
  <c r="H614" i="107"/>
  <c r="M550" i="107"/>
  <c r="O550" i="107" s="1"/>
  <c r="O549" i="107"/>
  <c r="Q549" i="107" s="1"/>
  <c r="H548" i="107"/>
  <c r="H401" i="107"/>
  <c r="O1777" i="107"/>
  <c r="I1777" i="107"/>
  <c r="O1782" i="107"/>
  <c r="H1154" i="107"/>
  <c r="H314" i="107"/>
  <c r="O1632" i="107"/>
  <c r="I1632" i="107"/>
  <c r="M856" i="107"/>
  <c r="O856" i="107" s="1"/>
  <c r="O855" i="107"/>
  <c r="Q855" i="107" s="1"/>
  <c r="H854" i="107"/>
  <c r="H669" i="107"/>
  <c r="H545" i="107"/>
  <c r="O284" i="107"/>
  <c r="H43" i="107"/>
  <c r="M1126" i="107"/>
  <c r="O1122" i="107"/>
  <c r="I768" i="107"/>
  <c r="H766" i="107"/>
  <c r="H769" i="107"/>
  <c r="O735" i="107"/>
  <c r="Q735" i="107" s="1"/>
  <c r="M736" i="107"/>
  <c r="O736" i="107" s="1"/>
  <c r="H734" i="107"/>
  <c r="H731" i="107"/>
  <c r="H1502" i="107"/>
  <c r="H1443" i="107"/>
  <c r="H372" i="107"/>
  <c r="I167" i="107"/>
  <c r="I888" i="107"/>
  <c r="H886" i="107"/>
  <c r="H889" i="107"/>
  <c r="H638" i="107"/>
  <c r="N135" i="107"/>
  <c r="I133" i="107"/>
  <c r="O131" i="107"/>
  <c r="H137" i="107"/>
  <c r="H134" i="107"/>
  <c r="N1733" i="106"/>
  <c r="C1734" i="106"/>
  <c r="C1735" i="106" s="1"/>
  <c r="C1736" i="106" s="1"/>
  <c r="H1733" i="106"/>
  <c r="N1741" i="106"/>
  <c r="O1732" i="106"/>
  <c r="C1779" i="106"/>
  <c r="C1780" i="106" s="1"/>
  <c r="C1781" i="106" s="1"/>
  <c r="H1778" i="106"/>
  <c r="I1778" i="106" s="1"/>
  <c r="N1783" i="106"/>
  <c r="O1783" i="106" s="1"/>
  <c r="N1778" i="106"/>
  <c r="O1778" i="106" s="1"/>
  <c r="B1780" i="106"/>
  <c r="I1732" i="106"/>
  <c r="O1740" i="106"/>
  <c r="M1741" i="106"/>
  <c r="B1734" i="106"/>
  <c r="G1733" i="106"/>
  <c r="M1733" i="106"/>
  <c r="B1678" i="106"/>
  <c r="G1677" i="106"/>
  <c r="I1677" i="106" s="1"/>
  <c r="O1733" i="106" l="1"/>
  <c r="I1733" i="111"/>
  <c r="O1741" i="109"/>
  <c r="O1741" i="106"/>
  <c r="O1733" i="113"/>
  <c r="O1683" i="114"/>
  <c r="O288" i="110"/>
  <c r="O1683" i="110"/>
  <c r="O1778" i="112"/>
  <c r="I1778" i="112"/>
  <c r="I1633" i="112"/>
  <c r="O1641" i="112"/>
  <c r="O166" i="115"/>
  <c r="I1733" i="115"/>
  <c r="O1741" i="113"/>
  <c r="O1678" i="114"/>
  <c r="I1678" i="114"/>
  <c r="O1783" i="114"/>
  <c r="I1633" i="115"/>
  <c r="O1641" i="115"/>
  <c r="O1633" i="110"/>
  <c r="O1783" i="112"/>
  <c r="O1778" i="114"/>
  <c r="I1778" i="114"/>
  <c r="O288" i="109"/>
  <c r="I1733" i="113"/>
  <c r="O1733" i="115"/>
  <c r="O1741" i="115"/>
  <c r="O1633" i="115"/>
  <c r="O1783" i="110"/>
  <c r="H581" i="115"/>
  <c r="H701" i="115"/>
  <c r="H823" i="115"/>
  <c r="H1184" i="115"/>
  <c r="H1300" i="115"/>
  <c r="I289" i="115"/>
  <c r="H1062" i="115"/>
  <c r="M1096" i="115"/>
  <c r="O1096" i="115" s="1"/>
  <c r="H1094" i="115"/>
  <c r="O1095" i="115"/>
  <c r="Q1095" i="115" s="1"/>
  <c r="H430" i="115"/>
  <c r="H488" i="115"/>
  <c r="H1415" i="115"/>
  <c r="H732" i="115"/>
  <c r="H767" i="115"/>
  <c r="M1127" i="115"/>
  <c r="O1127" i="115" s="1"/>
  <c r="O1126" i="115"/>
  <c r="Q1126" i="115" s="1"/>
  <c r="H1125" i="115"/>
  <c r="H402" i="115"/>
  <c r="H547" i="115"/>
  <c r="H972" i="115"/>
  <c r="H135" i="115"/>
  <c r="H162" i="115"/>
  <c r="O1683" i="115"/>
  <c r="B1680" i="115"/>
  <c r="H195" i="115"/>
  <c r="H763" i="115"/>
  <c r="H224" i="115"/>
  <c r="H253" i="115"/>
  <c r="H373" i="115"/>
  <c r="H914" i="115"/>
  <c r="H1092" i="115"/>
  <c r="H1562" i="115"/>
  <c r="O288" i="115"/>
  <c r="H288" i="115"/>
  <c r="H73" i="115"/>
  <c r="H1123" i="115"/>
  <c r="H883" i="115"/>
  <c r="H315" i="115"/>
  <c r="H943" i="115"/>
  <c r="H1030" i="115"/>
  <c r="O1778" i="115"/>
  <c r="I1778" i="115"/>
  <c r="H550" i="115"/>
  <c r="H1358" i="115"/>
  <c r="H1444" i="115"/>
  <c r="H1001" i="115"/>
  <c r="O135" i="112"/>
  <c r="O166" i="114"/>
  <c r="H1065" i="115"/>
  <c r="H1590" i="115"/>
  <c r="B1735" i="115"/>
  <c r="H1098" i="115"/>
  <c r="I1097" i="115"/>
  <c r="H1095" i="115"/>
  <c r="B1635" i="115"/>
  <c r="H852" i="115"/>
  <c r="H794" i="115"/>
  <c r="H1213" i="115"/>
  <c r="H1532" i="115"/>
  <c r="H102" i="115"/>
  <c r="H640" i="115"/>
  <c r="I1128" i="115"/>
  <c r="H1126" i="115"/>
  <c r="H1129" i="115"/>
  <c r="H643" i="115"/>
  <c r="H1034" i="115"/>
  <c r="H1155" i="115"/>
  <c r="H1271" i="115"/>
  <c r="H344" i="115"/>
  <c r="H671" i="115"/>
  <c r="H166" i="115"/>
  <c r="H1242" i="115"/>
  <c r="H1473" i="115"/>
  <c r="H1503" i="115"/>
  <c r="O1678" i="115"/>
  <c r="I1678" i="115"/>
  <c r="H284" i="115"/>
  <c r="H609" i="115"/>
  <c r="H856" i="115"/>
  <c r="O257" i="115"/>
  <c r="H257" i="115"/>
  <c r="H459" i="115"/>
  <c r="H517" i="115"/>
  <c r="H44" i="115"/>
  <c r="H705" i="115"/>
  <c r="H1329" i="115"/>
  <c r="H1386" i="115"/>
  <c r="H15" i="115"/>
  <c r="H612" i="115"/>
  <c r="H736" i="115"/>
  <c r="H674" i="115"/>
  <c r="O1783" i="115"/>
  <c r="B1780" i="115"/>
  <c r="H131" i="115"/>
  <c r="H577" i="115"/>
  <c r="H887" i="115"/>
  <c r="O1733" i="111"/>
  <c r="O1741" i="112"/>
  <c r="H671" i="114"/>
  <c r="H1386" i="114"/>
  <c r="B1680" i="114"/>
  <c r="H577" i="114"/>
  <c r="H732" i="114"/>
  <c r="H736" i="114"/>
  <c r="H763" i="114"/>
  <c r="H1155" i="114"/>
  <c r="H135" i="114"/>
  <c r="H609" i="114"/>
  <c r="H459" i="114"/>
  <c r="H1065" i="114"/>
  <c r="H1590" i="114"/>
  <c r="H73" i="114"/>
  <c r="H1062" i="114"/>
  <c r="M1096" i="114"/>
  <c r="O1096" i="114" s="1"/>
  <c r="H1094" i="114"/>
  <c r="O1095" i="114"/>
  <c r="Q1095" i="114" s="1"/>
  <c r="O1633" i="114"/>
  <c r="I1633" i="114"/>
  <c r="O1641" i="114"/>
  <c r="H488" i="114"/>
  <c r="M1127" i="114"/>
  <c r="O1127" i="114" s="1"/>
  <c r="O1126" i="114"/>
  <c r="H1125" i="114"/>
  <c r="H853" i="114"/>
  <c r="H166" i="114"/>
  <c r="H15" i="114"/>
  <c r="H883" i="114"/>
  <c r="H224" i="114"/>
  <c r="H373" i="114"/>
  <c r="H1092" i="114"/>
  <c r="H1562" i="114"/>
  <c r="O1733" i="114"/>
  <c r="B1735" i="114"/>
  <c r="H1415" i="114"/>
  <c r="H1358" i="114"/>
  <c r="H1444" i="114"/>
  <c r="H1001" i="114"/>
  <c r="H1030" i="114"/>
  <c r="H253" i="114"/>
  <c r="H1184" i="114"/>
  <c r="H887" i="114"/>
  <c r="H195" i="114"/>
  <c r="H794" i="114"/>
  <c r="H972" i="114"/>
  <c r="B1780" i="114"/>
  <c r="H44" i="114"/>
  <c r="H547" i="114"/>
  <c r="H1123" i="114"/>
  <c r="H1034" i="114"/>
  <c r="H1242" i="114"/>
  <c r="H1473" i="114"/>
  <c r="H1503" i="114"/>
  <c r="H344" i="114"/>
  <c r="H639" i="114"/>
  <c r="H102" i="114"/>
  <c r="H914" i="114"/>
  <c r="H1300" i="114"/>
  <c r="H402" i="114"/>
  <c r="H581" i="114"/>
  <c r="H1098" i="114"/>
  <c r="I1097" i="114"/>
  <c r="H1095" i="114"/>
  <c r="B1635" i="114"/>
  <c r="H1213" i="114"/>
  <c r="H1329" i="114"/>
  <c r="H1532" i="114"/>
  <c r="H550" i="114"/>
  <c r="H674" i="114"/>
  <c r="O135" i="114"/>
  <c r="H643" i="114"/>
  <c r="O288" i="114"/>
  <c r="H288" i="114"/>
  <c r="H701" i="114"/>
  <c r="I1128" i="114"/>
  <c r="H1126" i="114"/>
  <c r="H1129" i="114"/>
  <c r="H162" i="114"/>
  <c r="O257" i="114"/>
  <c r="H257" i="114"/>
  <c r="H517" i="114"/>
  <c r="O1741" i="114"/>
  <c r="I1733" i="114"/>
  <c r="H430" i="114"/>
  <c r="H132" i="114"/>
  <c r="H284" i="114"/>
  <c r="H315" i="114"/>
  <c r="H943" i="114"/>
  <c r="H1271" i="114"/>
  <c r="H705" i="114"/>
  <c r="H823" i="114"/>
  <c r="H612" i="114"/>
  <c r="H856" i="114"/>
  <c r="H73" i="113"/>
  <c r="H577" i="113"/>
  <c r="H794" i="113"/>
  <c r="H1123" i="113"/>
  <c r="H887" i="113"/>
  <c r="M1096" i="113"/>
  <c r="O1096" i="113" s="1"/>
  <c r="H1094" i="113"/>
  <c r="O1095" i="113"/>
  <c r="Q1095" i="113" s="1"/>
  <c r="H670" i="113"/>
  <c r="H1213" i="113"/>
  <c r="H1444" i="113"/>
  <c r="H972" i="113"/>
  <c r="H224" i="113"/>
  <c r="M1127" i="113"/>
  <c r="O1127" i="113" s="1"/>
  <c r="O1126" i="113"/>
  <c r="Q1126" i="113" s="1"/>
  <c r="H1125" i="113"/>
  <c r="H1386" i="113"/>
  <c r="H1590" i="113"/>
  <c r="B1735" i="113"/>
  <c r="O1783" i="113"/>
  <c r="B1780" i="113"/>
  <c r="H135" i="113"/>
  <c r="H257" i="113"/>
  <c r="H639" i="113"/>
  <c r="H581" i="113"/>
  <c r="H736" i="113"/>
  <c r="H1184" i="113"/>
  <c r="H1562" i="113"/>
  <c r="H15" i="113"/>
  <c r="H195" i="113"/>
  <c r="H943" i="113"/>
  <c r="H1061" i="113"/>
  <c r="H1473" i="113"/>
  <c r="B1635" i="113"/>
  <c r="H162" i="113"/>
  <c r="H284" i="113"/>
  <c r="H460" i="113"/>
  <c r="H518" i="113"/>
  <c r="H550" i="113"/>
  <c r="H1242" i="113"/>
  <c r="H1358" i="113"/>
  <c r="O1678" i="113"/>
  <c r="I1678" i="113"/>
  <c r="O1778" i="108"/>
  <c r="O1733" i="108"/>
  <c r="O1783" i="109"/>
  <c r="O257" i="110"/>
  <c r="O1633" i="111"/>
  <c r="O1783" i="111"/>
  <c r="O257" i="111"/>
  <c r="O1741" i="111"/>
  <c r="H315" i="113"/>
  <c r="H344" i="113"/>
  <c r="H373" i="113"/>
  <c r="H402" i="113"/>
  <c r="H1065" i="113"/>
  <c r="H1415" i="113"/>
  <c r="H1098" i="113"/>
  <c r="I1097" i="113"/>
  <c r="H1095" i="113"/>
  <c r="H767" i="113"/>
  <c r="H1329" i="113"/>
  <c r="H856" i="113"/>
  <c r="H102" i="113"/>
  <c r="H608" i="113"/>
  <c r="H763" i="113"/>
  <c r="H1093" i="113"/>
  <c r="H1034" i="113"/>
  <c r="H1503" i="113"/>
  <c r="H643" i="113"/>
  <c r="H823" i="113"/>
  <c r="H1155" i="113"/>
  <c r="H1271" i="113"/>
  <c r="H883" i="113"/>
  <c r="H44" i="113"/>
  <c r="H546" i="113"/>
  <c r="I1128" i="113"/>
  <c r="H1126" i="113"/>
  <c r="H1129" i="113"/>
  <c r="H1031" i="113"/>
  <c r="H1532" i="113"/>
  <c r="O1778" i="113"/>
  <c r="I1778" i="113"/>
  <c r="H131" i="113"/>
  <c r="H253" i="113"/>
  <c r="H431" i="113"/>
  <c r="H489" i="113"/>
  <c r="H705" i="113"/>
  <c r="H674" i="113"/>
  <c r="H1300" i="113"/>
  <c r="H612" i="113"/>
  <c r="H732" i="113"/>
  <c r="H852" i="113"/>
  <c r="O1633" i="113"/>
  <c r="I1633" i="113"/>
  <c r="O1641" i="113"/>
  <c r="H1001" i="113"/>
  <c r="H166" i="113"/>
  <c r="H288" i="113"/>
  <c r="H701" i="113"/>
  <c r="H914" i="113"/>
  <c r="O1683" i="113"/>
  <c r="B1680" i="113"/>
  <c r="H1503" i="112"/>
  <c r="H823" i="112"/>
  <c r="H195" i="112"/>
  <c r="H887" i="112"/>
  <c r="H612" i="112"/>
  <c r="H856" i="112"/>
  <c r="H162" i="112"/>
  <c r="H1001" i="112"/>
  <c r="H132" i="112"/>
  <c r="H284" i="112"/>
  <c r="I289" i="112"/>
  <c r="H705" i="112"/>
  <c r="H701" i="112"/>
  <c r="H1123" i="112"/>
  <c r="H1098" i="112"/>
  <c r="I1097" i="112"/>
  <c r="H1095" i="112"/>
  <c r="B1635" i="112"/>
  <c r="H1386" i="112"/>
  <c r="H1532" i="112"/>
  <c r="H224" i="112"/>
  <c r="H253" i="112"/>
  <c r="H373" i="112"/>
  <c r="H1184" i="112"/>
  <c r="H1034" i="112"/>
  <c r="H1242" i="112"/>
  <c r="H547" i="112"/>
  <c r="H883" i="112"/>
  <c r="H794" i="112"/>
  <c r="H1155" i="112"/>
  <c r="H550" i="112"/>
  <c r="H674" i="112"/>
  <c r="I1128" i="112"/>
  <c r="H1126" i="112"/>
  <c r="H1129" i="112"/>
  <c r="H1213" i="112"/>
  <c r="H1415" i="112"/>
  <c r="O1683" i="112"/>
  <c r="B1680" i="112"/>
  <c r="H73" i="112"/>
  <c r="H15" i="112"/>
  <c r="H1030" i="112"/>
  <c r="H914" i="112"/>
  <c r="H1300" i="112"/>
  <c r="I1733" i="112"/>
  <c r="O1783" i="107"/>
  <c r="I1633" i="110"/>
  <c r="O1641" i="110"/>
  <c r="O1678" i="110"/>
  <c r="I1678" i="110"/>
  <c r="O288" i="111"/>
  <c r="I1633" i="111"/>
  <c r="O1641" i="111"/>
  <c r="O166" i="111"/>
  <c r="O1778" i="111"/>
  <c r="I1778" i="111"/>
  <c r="O166" i="112"/>
  <c r="H166" i="112"/>
  <c r="H1358" i="112"/>
  <c r="H1444" i="112"/>
  <c r="H643" i="112"/>
  <c r="H853" i="112"/>
  <c r="H315" i="112"/>
  <c r="H943" i="112"/>
  <c r="H1271" i="112"/>
  <c r="B1780" i="112"/>
  <c r="H344" i="112"/>
  <c r="H639" i="112"/>
  <c r="H609" i="112"/>
  <c r="H763" i="112"/>
  <c r="H1062" i="112"/>
  <c r="M1096" i="112"/>
  <c r="O1096" i="112" s="1"/>
  <c r="H1094" i="112"/>
  <c r="O1095" i="112"/>
  <c r="Q1095" i="112" s="1"/>
  <c r="O1633" i="112"/>
  <c r="H1329" i="112"/>
  <c r="H671" i="112"/>
  <c r="H102" i="112"/>
  <c r="O257" i="112"/>
  <c r="H257" i="112"/>
  <c r="H459" i="112"/>
  <c r="H517" i="112"/>
  <c r="H1092" i="112"/>
  <c r="H1562" i="112"/>
  <c r="H581" i="112"/>
  <c r="H1473" i="112"/>
  <c r="H135" i="112"/>
  <c r="H577" i="112"/>
  <c r="H732" i="112"/>
  <c r="H736" i="112"/>
  <c r="H972" i="112"/>
  <c r="H44" i="112"/>
  <c r="O288" i="112"/>
  <c r="H288" i="112"/>
  <c r="M1127" i="112"/>
  <c r="O1127" i="112" s="1"/>
  <c r="O1126" i="112"/>
  <c r="Q1126" i="112" s="1"/>
  <c r="H1125" i="112"/>
  <c r="H430" i="112"/>
  <c r="H488" i="112"/>
  <c r="O1678" i="112"/>
  <c r="I1678" i="112"/>
  <c r="H402" i="112"/>
  <c r="H1065" i="112"/>
  <c r="H1590" i="112"/>
  <c r="O1733" i="112"/>
  <c r="B1735" i="112"/>
  <c r="I1733" i="109"/>
  <c r="I1733" i="110"/>
  <c r="H643" i="111"/>
  <c r="H972" i="111"/>
  <c r="H674" i="111"/>
  <c r="H705" i="111"/>
  <c r="H1386" i="111"/>
  <c r="H736" i="111"/>
  <c r="H344" i="111"/>
  <c r="H546" i="111"/>
  <c r="H1098" i="111"/>
  <c r="I1097" i="111"/>
  <c r="H1095" i="111"/>
  <c r="B1635" i="111"/>
  <c r="H914" i="111"/>
  <c r="H1092" i="111"/>
  <c r="H1562" i="111"/>
  <c r="H135" i="111"/>
  <c r="H162" i="111"/>
  <c r="H373" i="111"/>
  <c r="H73" i="111"/>
  <c r="H581" i="111"/>
  <c r="H1034" i="111"/>
  <c r="H315" i="111"/>
  <c r="H943" i="111"/>
  <c r="H1030" i="111"/>
  <c r="B1780" i="111"/>
  <c r="H852" i="111"/>
  <c r="H794" i="111"/>
  <c r="H1213" i="111"/>
  <c r="H1415" i="111"/>
  <c r="I1128" i="111"/>
  <c r="H1126" i="111"/>
  <c r="H1129" i="111"/>
  <c r="H44" i="111"/>
  <c r="H701" i="111"/>
  <c r="H823" i="111"/>
  <c r="H224" i="111"/>
  <c r="H253" i="111"/>
  <c r="H1184" i="111"/>
  <c r="H1300" i="111"/>
  <c r="H131" i="111"/>
  <c r="H577" i="111"/>
  <c r="H887" i="111"/>
  <c r="H1473" i="111"/>
  <c r="H1503" i="111"/>
  <c r="O1678" i="111"/>
  <c r="I1678" i="111"/>
  <c r="H195" i="111"/>
  <c r="H763" i="111"/>
  <c r="H102" i="111"/>
  <c r="H883" i="111"/>
  <c r="H1155" i="111"/>
  <c r="H1271" i="111"/>
  <c r="H550" i="111"/>
  <c r="H1329" i="111"/>
  <c r="H1123" i="111"/>
  <c r="H15" i="111"/>
  <c r="H288" i="111"/>
  <c r="H670" i="111"/>
  <c r="H856" i="111"/>
  <c r="H1062" i="111"/>
  <c r="M1096" i="111"/>
  <c r="O1096" i="111" s="1"/>
  <c r="H1094" i="111"/>
  <c r="O1095" i="111"/>
  <c r="Q1095" i="111" s="1"/>
  <c r="H459" i="111"/>
  <c r="I136" i="111"/>
  <c r="H639" i="111"/>
  <c r="H166" i="111"/>
  <c r="H1358" i="111"/>
  <c r="H1444" i="111"/>
  <c r="H1001" i="111"/>
  <c r="H284" i="111"/>
  <c r="H402" i="111"/>
  <c r="H612" i="111"/>
  <c r="H430" i="111"/>
  <c r="H488" i="111"/>
  <c r="H1532" i="111"/>
  <c r="H732" i="111"/>
  <c r="H767" i="111"/>
  <c r="M1127" i="111"/>
  <c r="O1127" i="111" s="1"/>
  <c r="O1126" i="111"/>
  <c r="Q1126" i="111" s="1"/>
  <c r="H1125" i="111"/>
  <c r="H608" i="111"/>
  <c r="H257" i="111"/>
  <c r="H517" i="111"/>
  <c r="H1065" i="111"/>
  <c r="H1590" i="111"/>
  <c r="B1735" i="111"/>
  <c r="H1242" i="111"/>
  <c r="O1683" i="111"/>
  <c r="B1680" i="111"/>
  <c r="H943" i="110"/>
  <c r="H15" i="110"/>
  <c r="H639" i="110"/>
  <c r="H1358" i="110"/>
  <c r="H1473" i="110"/>
  <c r="H344" i="110"/>
  <c r="H1062" i="110"/>
  <c r="M1096" i="110"/>
  <c r="O1096" i="110" s="1"/>
  <c r="H1094" i="110"/>
  <c r="O1095" i="110"/>
  <c r="Q1095" i="110" s="1"/>
  <c r="H972" i="110"/>
  <c r="B1780" i="110"/>
  <c r="I1128" i="110"/>
  <c r="H1126" i="110"/>
  <c r="H1129" i="110"/>
  <c r="H44" i="110"/>
  <c r="H577" i="110"/>
  <c r="H162" i="110"/>
  <c r="H1503" i="110"/>
  <c r="I289" i="110"/>
  <c r="H546" i="110"/>
  <c r="H102" i="110"/>
  <c r="H402" i="110"/>
  <c r="H612" i="110"/>
  <c r="H852" i="110"/>
  <c r="H794" i="110"/>
  <c r="H1329" i="110"/>
  <c r="H1415" i="110"/>
  <c r="H581" i="110"/>
  <c r="H883" i="110"/>
  <c r="H1065" i="110"/>
  <c r="H1590" i="110"/>
  <c r="H643" i="110"/>
  <c r="H257" i="110"/>
  <c r="H459" i="110"/>
  <c r="H517" i="110"/>
  <c r="H1213" i="110"/>
  <c r="H1184" i="110"/>
  <c r="O1741" i="110"/>
  <c r="H1030" i="110"/>
  <c r="H1123" i="110"/>
  <c r="H135" i="110"/>
  <c r="H73" i="110"/>
  <c r="H550" i="110"/>
  <c r="H856" i="110"/>
  <c r="I1778" i="108"/>
  <c r="O1778" i="109"/>
  <c r="I1778" i="109"/>
  <c r="O1733" i="109"/>
  <c r="O166" i="109"/>
  <c r="H670" i="110"/>
  <c r="H315" i="110"/>
  <c r="H1271" i="110"/>
  <c r="H736" i="110"/>
  <c r="H887" i="110"/>
  <c r="H373" i="110"/>
  <c r="H1001" i="110"/>
  <c r="I136" i="110"/>
  <c r="H288" i="110"/>
  <c r="H608" i="110"/>
  <c r="H674" i="110"/>
  <c r="H488" i="110"/>
  <c r="H701" i="110"/>
  <c r="H823" i="110"/>
  <c r="H1098" i="110"/>
  <c r="I1097" i="110"/>
  <c r="H1095" i="110"/>
  <c r="B1635" i="110"/>
  <c r="H1155" i="110"/>
  <c r="O1778" i="110"/>
  <c r="I1778" i="110"/>
  <c r="H732" i="110"/>
  <c r="H767" i="110"/>
  <c r="M1127" i="110"/>
  <c r="O1127" i="110" s="1"/>
  <c r="O1126" i="110"/>
  <c r="Q1126" i="110" s="1"/>
  <c r="H1125" i="110"/>
  <c r="O166" i="110"/>
  <c r="H166" i="110"/>
  <c r="H1242" i="110"/>
  <c r="H1444" i="110"/>
  <c r="O135" i="110"/>
  <c r="H131" i="110"/>
  <c r="H195" i="110"/>
  <c r="H763" i="110"/>
  <c r="H705" i="110"/>
  <c r="H430" i="110"/>
  <c r="B1680" i="110"/>
  <c r="H1300" i="110"/>
  <c r="H224" i="110"/>
  <c r="H253" i="110"/>
  <c r="H914" i="110"/>
  <c r="H1386" i="110"/>
  <c r="H1532" i="110"/>
  <c r="H284" i="110"/>
  <c r="H1034" i="110"/>
  <c r="H1092" i="110"/>
  <c r="H1562" i="110"/>
  <c r="O1733" i="110"/>
  <c r="B1735" i="110"/>
  <c r="O1633" i="108"/>
  <c r="O257" i="108"/>
  <c r="H581" i="109"/>
  <c r="H1503" i="109"/>
  <c r="H732" i="109"/>
  <c r="H767" i="109"/>
  <c r="M1127" i="109"/>
  <c r="O1127" i="109" s="1"/>
  <c r="O1126" i="109"/>
  <c r="Q1126" i="109" s="1"/>
  <c r="H1125" i="109"/>
  <c r="H639" i="109"/>
  <c r="H1271" i="109"/>
  <c r="H972" i="109"/>
  <c r="B1780" i="109"/>
  <c r="H344" i="109"/>
  <c r="H546" i="109"/>
  <c r="H430" i="109"/>
  <c r="H794" i="109"/>
  <c r="H1329" i="109"/>
  <c r="H73" i="109"/>
  <c r="H459" i="109"/>
  <c r="H1092" i="109"/>
  <c r="H1562" i="109"/>
  <c r="B1735" i="109"/>
  <c r="H643" i="109"/>
  <c r="H162" i="109"/>
  <c r="H1242" i="109"/>
  <c r="H1358" i="109"/>
  <c r="H1473" i="109"/>
  <c r="H1123" i="109"/>
  <c r="H15" i="109"/>
  <c r="H577" i="109"/>
  <c r="H315" i="109"/>
  <c r="O135" i="109"/>
  <c r="H131" i="109"/>
  <c r="H608" i="109"/>
  <c r="H856" i="109"/>
  <c r="H1062" i="109"/>
  <c r="M1096" i="109"/>
  <c r="O1096" i="109" s="1"/>
  <c r="H1094" i="109"/>
  <c r="O1095" i="109"/>
  <c r="Q1095" i="109" s="1"/>
  <c r="O1633" i="109"/>
  <c r="I1633" i="109"/>
  <c r="O1641" i="109"/>
  <c r="O1683" i="109"/>
  <c r="B1680" i="109"/>
  <c r="H195" i="109"/>
  <c r="H763" i="109"/>
  <c r="H550" i="109"/>
  <c r="H612" i="109"/>
  <c r="H674" i="109"/>
  <c r="H705" i="109"/>
  <c r="O257" i="109"/>
  <c r="H257" i="109"/>
  <c r="H517" i="109"/>
  <c r="H1065" i="109"/>
  <c r="H1590" i="109"/>
  <c r="O166" i="107"/>
  <c r="O166" i="108"/>
  <c r="O288" i="108"/>
  <c r="H883" i="109"/>
  <c r="H373" i="109"/>
  <c r="H1444" i="109"/>
  <c r="I1128" i="109"/>
  <c r="H1126" i="109"/>
  <c r="H1129" i="109"/>
  <c r="H44" i="109"/>
  <c r="H887" i="109"/>
  <c r="H943" i="109"/>
  <c r="H1030" i="109"/>
  <c r="H135" i="109"/>
  <c r="H288" i="109"/>
  <c r="H670" i="109"/>
  <c r="H1386" i="109"/>
  <c r="H1532" i="109"/>
  <c r="H914" i="109"/>
  <c r="H1184" i="109"/>
  <c r="H284" i="109"/>
  <c r="H1034" i="109"/>
  <c r="H166" i="109"/>
  <c r="H1001" i="109"/>
  <c r="H736" i="109"/>
  <c r="H1155" i="109"/>
  <c r="H701" i="109"/>
  <c r="H823" i="109"/>
  <c r="H1098" i="109"/>
  <c r="I1097" i="109"/>
  <c r="H1095" i="109"/>
  <c r="B1635" i="109"/>
  <c r="H488" i="109"/>
  <c r="H1213" i="109"/>
  <c r="H1415" i="109"/>
  <c r="O1678" i="109"/>
  <c r="I1678" i="109"/>
  <c r="H102" i="109"/>
  <c r="H402" i="109"/>
  <c r="H852" i="109"/>
  <c r="H224" i="109"/>
  <c r="H253" i="109"/>
  <c r="H1300" i="109"/>
  <c r="O1741" i="107"/>
  <c r="H639" i="108"/>
  <c r="H518" i="108"/>
  <c r="H608" i="108"/>
  <c r="H166" i="108"/>
  <c r="H288" i="108"/>
  <c r="H344" i="108"/>
  <c r="H767" i="108"/>
  <c r="B1780" i="108"/>
  <c r="H732" i="108"/>
  <c r="H1242" i="108"/>
  <c r="H1300" i="108"/>
  <c r="H1358" i="108"/>
  <c r="H1415" i="108"/>
  <c r="H1473" i="108"/>
  <c r="B1735" i="108"/>
  <c r="H131" i="108"/>
  <c r="H1001" i="108"/>
  <c r="I1678" i="108"/>
  <c r="O1683" i="108"/>
  <c r="H1591" i="108"/>
  <c r="O1641" i="108"/>
  <c r="B1635" i="108"/>
  <c r="I258" i="108"/>
  <c r="H373" i="108"/>
  <c r="I1128" i="108"/>
  <c r="H1126" i="108"/>
  <c r="H1129" i="108"/>
  <c r="H15" i="108"/>
  <c r="H1155" i="108"/>
  <c r="H73" i="108"/>
  <c r="H162" i="108"/>
  <c r="H195" i="108"/>
  <c r="H284" i="108"/>
  <c r="H972" i="108"/>
  <c r="H135" i="108"/>
  <c r="H546" i="108"/>
  <c r="H823" i="108"/>
  <c r="H1184" i="108"/>
  <c r="H674" i="108"/>
  <c r="H44" i="108"/>
  <c r="H402" i="108"/>
  <c r="H1092" i="108"/>
  <c r="H253" i="108"/>
  <c r="H1096" i="108"/>
  <c r="H1030" i="108"/>
  <c r="H1061" i="108"/>
  <c r="H1532" i="108"/>
  <c r="O257" i="107"/>
  <c r="O1683" i="107"/>
  <c r="H705" i="108"/>
  <c r="H102" i="108"/>
  <c r="I167" i="108"/>
  <c r="H224" i="108"/>
  <c r="I289" i="108"/>
  <c r="H1561" i="108"/>
  <c r="O1783" i="108"/>
  <c r="I1733" i="108"/>
  <c r="O1741" i="108"/>
  <c r="H550" i="108"/>
  <c r="H943" i="108"/>
  <c r="H763" i="108"/>
  <c r="B1680" i="108"/>
  <c r="O1678" i="108"/>
  <c r="H670" i="108"/>
  <c r="I1633" i="108"/>
  <c r="H257" i="108"/>
  <c r="H577" i="108"/>
  <c r="M1127" i="108"/>
  <c r="O1127" i="108" s="1"/>
  <c r="O1126" i="108"/>
  <c r="Q1126" i="108" s="1"/>
  <c r="H1125" i="108"/>
  <c r="H794" i="108"/>
  <c r="H1271" i="108"/>
  <c r="H1329" i="108"/>
  <c r="H1444" i="108"/>
  <c r="H643" i="108"/>
  <c r="H852" i="108"/>
  <c r="H883" i="108"/>
  <c r="H612" i="108"/>
  <c r="H701" i="108"/>
  <c r="H736" i="108"/>
  <c r="I136" i="108"/>
  <c r="H315" i="108"/>
  <c r="H430" i="108"/>
  <c r="H459" i="108"/>
  <c r="H488" i="108"/>
  <c r="H1386" i="108"/>
  <c r="H581" i="108"/>
  <c r="H1123" i="108"/>
  <c r="H914" i="108"/>
  <c r="H1213" i="108"/>
  <c r="H1504" i="108"/>
  <c r="H135" i="107"/>
  <c r="H887" i="107"/>
  <c r="H373" i="107"/>
  <c r="H1444" i="107"/>
  <c r="I1128" i="107"/>
  <c r="H1126" i="107"/>
  <c r="H1129" i="107"/>
  <c r="H44" i="107"/>
  <c r="I289" i="107"/>
  <c r="H670" i="107"/>
  <c r="H315" i="107"/>
  <c r="H430" i="107"/>
  <c r="H794" i="107"/>
  <c r="H1329" i="107"/>
  <c r="H1034" i="107"/>
  <c r="H257" i="107"/>
  <c r="H517" i="107"/>
  <c r="H1065" i="107"/>
  <c r="H1590" i="107"/>
  <c r="H166" i="107"/>
  <c r="H1473" i="107"/>
  <c r="H736" i="107"/>
  <c r="H344" i="107"/>
  <c r="H701" i="107"/>
  <c r="H823" i="107"/>
  <c r="H1098" i="107"/>
  <c r="I1097" i="107"/>
  <c r="H1095" i="107"/>
  <c r="B1635" i="107"/>
  <c r="H1271" i="107"/>
  <c r="H972" i="107"/>
  <c r="B1780" i="107"/>
  <c r="H550" i="107"/>
  <c r="H852" i="107"/>
  <c r="H1213" i="107"/>
  <c r="H1415" i="107"/>
  <c r="B1680" i="107"/>
  <c r="H883" i="107"/>
  <c r="H914" i="107"/>
  <c r="H1184" i="107"/>
  <c r="I1733" i="107"/>
  <c r="I136" i="107"/>
  <c r="H639" i="107"/>
  <c r="H1503" i="107"/>
  <c r="H732" i="107"/>
  <c r="H767" i="107"/>
  <c r="M1127" i="107"/>
  <c r="O1127" i="107" s="1"/>
  <c r="O1126" i="107"/>
  <c r="Q1126" i="107" s="1"/>
  <c r="H1125" i="107"/>
  <c r="H546" i="107"/>
  <c r="H1155" i="107"/>
  <c r="H402" i="107"/>
  <c r="H612" i="107"/>
  <c r="H1386" i="107"/>
  <c r="H1532" i="107"/>
  <c r="H73" i="107"/>
  <c r="H284" i="107"/>
  <c r="H581" i="107"/>
  <c r="H643" i="107"/>
  <c r="H224" i="107"/>
  <c r="H253" i="107"/>
  <c r="H1300" i="107"/>
  <c r="O135" i="107"/>
  <c r="H131" i="107"/>
  <c r="H577" i="107"/>
  <c r="H162" i="107"/>
  <c r="H1242" i="107"/>
  <c r="H1358" i="107"/>
  <c r="H1001" i="107"/>
  <c r="H1123" i="107"/>
  <c r="H15" i="107"/>
  <c r="O288" i="107"/>
  <c r="H288" i="107"/>
  <c r="H608" i="107"/>
  <c r="H856" i="107"/>
  <c r="H1062" i="107"/>
  <c r="M1096" i="107"/>
  <c r="O1096" i="107" s="1"/>
  <c r="H1094" i="107"/>
  <c r="O1095" i="107"/>
  <c r="Q1095" i="107" s="1"/>
  <c r="O1633" i="107"/>
  <c r="I1633" i="107"/>
  <c r="O1641" i="107"/>
  <c r="H943" i="107"/>
  <c r="H1030" i="107"/>
  <c r="O1778" i="107"/>
  <c r="I1778" i="107"/>
  <c r="H674" i="107"/>
  <c r="H705" i="107"/>
  <c r="H488" i="107"/>
  <c r="O1678" i="107"/>
  <c r="I1678" i="107"/>
  <c r="H195" i="107"/>
  <c r="H763" i="107"/>
  <c r="H102" i="107"/>
  <c r="H459" i="107"/>
  <c r="H1092" i="107"/>
  <c r="H1562" i="107"/>
  <c r="O1733" i="107"/>
  <c r="B1735" i="107"/>
  <c r="I1733" i="106"/>
  <c r="B1781" i="106"/>
  <c r="B1735" i="106"/>
  <c r="B1679" i="106"/>
  <c r="M1683" i="106"/>
  <c r="O1683" i="106" s="1"/>
  <c r="M1678" i="106"/>
  <c r="O1678" i="106" s="1"/>
  <c r="G1678" i="106"/>
  <c r="I1678" i="106" s="1"/>
  <c r="H578" i="115" l="1"/>
  <c r="H16" i="115"/>
  <c r="H1387" i="115"/>
  <c r="H1330" i="115"/>
  <c r="H45" i="115"/>
  <c r="H285" i="115"/>
  <c r="H345" i="115"/>
  <c r="H1272" i="115"/>
  <c r="H1156" i="115"/>
  <c r="H1127" i="115"/>
  <c r="H1533" i="115"/>
  <c r="H1214" i="115"/>
  <c r="H795" i="115"/>
  <c r="H853" i="115"/>
  <c r="B1636" i="115"/>
  <c r="H1096" i="115"/>
  <c r="B1736" i="115"/>
  <c r="H1591" i="115"/>
  <c r="H1031" i="115"/>
  <c r="H944" i="115"/>
  <c r="H316" i="115"/>
  <c r="H884" i="115"/>
  <c r="H74" i="115"/>
  <c r="H1093" i="115"/>
  <c r="H225" i="115"/>
  <c r="H764" i="115"/>
  <c r="H163" i="115"/>
  <c r="H973" i="115"/>
  <c r="H403" i="115"/>
  <c r="H132" i="115"/>
  <c r="B1781" i="115"/>
  <c r="H518" i="115"/>
  <c r="H460" i="115"/>
  <c r="H1504" i="115"/>
  <c r="H1474" i="115"/>
  <c r="H1243" i="115"/>
  <c r="H103" i="115"/>
  <c r="H1002" i="115"/>
  <c r="H1445" i="115"/>
  <c r="H1359" i="115"/>
  <c r="H1124" i="115"/>
  <c r="H915" i="115"/>
  <c r="H374" i="115"/>
  <c r="H254" i="115"/>
  <c r="H196" i="115"/>
  <c r="B1681" i="115"/>
  <c r="H733" i="115"/>
  <c r="H1416" i="115"/>
  <c r="H489" i="115"/>
  <c r="H431" i="115"/>
  <c r="H1301" i="115"/>
  <c r="H1185" i="115"/>
  <c r="H824" i="115"/>
  <c r="H702" i="115"/>
  <c r="H431" i="114"/>
  <c r="H518" i="114"/>
  <c r="H163" i="114"/>
  <c r="H702" i="114"/>
  <c r="H1330" i="114"/>
  <c r="H1214" i="114"/>
  <c r="H103" i="114"/>
  <c r="H640" i="114"/>
  <c r="H345" i="114"/>
  <c r="H1504" i="114"/>
  <c r="H1474" i="114"/>
  <c r="H1243" i="114"/>
  <c r="H1124" i="114"/>
  <c r="H973" i="114"/>
  <c r="H196" i="114"/>
  <c r="H1185" i="114"/>
  <c r="H374" i="114"/>
  <c r="H489" i="114"/>
  <c r="H74" i="114"/>
  <c r="H1591" i="114"/>
  <c r="H1156" i="114"/>
  <c r="H733" i="114"/>
  <c r="H578" i="114"/>
  <c r="H1387" i="114"/>
  <c r="H824" i="114"/>
  <c r="H1272" i="114"/>
  <c r="H944" i="114"/>
  <c r="H316" i="114"/>
  <c r="H285" i="114"/>
  <c r="H1127" i="114"/>
  <c r="H1533" i="114"/>
  <c r="B1636" i="114"/>
  <c r="H1096" i="114"/>
  <c r="H403" i="114"/>
  <c r="H1301" i="114"/>
  <c r="H915" i="114"/>
  <c r="H45" i="114"/>
  <c r="B1781" i="114"/>
  <c r="H795" i="114"/>
  <c r="H254" i="114"/>
  <c r="H1031" i="114"/>
  <c r="H1002" i="114"/>
  <c r="H1445" i="114"/>
  <c r="H1359" i="114"/>
  <c r="H1416" i="114"/>
  <c r="B1736" i="114"/>
  <c r="H1093" i="114"/>
  <c r="H225" i="114"/>
  <c r="H884" i="114"/>
  <c r="H16" i="114"/>
  <c r="H460" i="114"/>
  <c r="H764" i="114"/>
  <c r="B1681" i="114"/>
  <c r="B1681" i="113"/>
  <c r="H915" i="113"/>
  <c r="H702" i="113"/>
  <c r="H1002" i="113"/>
  <c r="H733" i="113"/>
  <c r="H254" i="113"/>
  <c r="H132" i="113"/>
  <c r="H1533" i="113"/>
  <c r="H547" i="113"/>
  <c r="H45" i="113"/>
  <c r="H884" i="113"/>
  <c r="H1272" i="113"/>
  <c r="H1156" i="113"/>
  <c r="H764" i="113"/>
  <c r="H103" i="113"/>
  <c r="H1416" i="113"/>
  <c r="H1359" i="113"/>
  <c r="H1243" i="113"/>
  <c r="B1636" i="113"/>
  <c r="H196" i="113"/>
  <c r="H16" i="113"/>
  <c r="H1185" i="113"/>
  <c r="H640" i="113"/>
  <c r="B1781" i="113"/>
  <c r="B1736" i="113"/>
  <c r="H1591" i="113"/>
  <c r="H1445" i="113"/>
  <c r="H1214" i="113"/>
  <c r="H795" i="113"/>
  <c r="H853" i="113"/>
  <c r="H1301" i="113"/>
  <c r="H1127" i="113"/>
  <c r="H824" i="113"/>
  <c r="H1504" i="113"/>
  <c r="H609" i="113"/>
  <c r="H1330" i="113"/>
  <c r="H1096" i="113"/>
  <c r="H403" i="113"/>
  <c r="H374" i="113"/>
  <c r="H345" i="113"/>
  <c r="H316" i="113"/>
  <c r="H285" i="113"/>
  <c r="H163" i="113"/>
  <c r="H1474" i="113"/>
  <c r="H1062" i="113"/>
  <c r="H944" i="113"/>
  <c r="H1387" i="113"/>
  <c r="H225" i="113"/>
  <c r="H973" i="113"/>
  <c r="H671" i="113"/>
  <c r="H1124" i="113"/>
  <c r="H578" i="113"/>
  <c r="H74" i="113"/>
  <c r="H1591" i="112"/>
  <c r="H489" i="112"/>
  <c r="H431" i="112"/>
  <c r="H733" i="112"/>
  <c r="H578" i="112"/>
  <c r="H1093" i="112"/>
  <c r="H103" i="112"/>
  <c r="H1330" i="112"/>
  <c r="H640" i="112"/>
  <c r="H345" i="112"/>
  <c r="B1781" i="112"/>
  <c r="H1445" i="112"/>
  <c r="H1359" i="112"/>
  <c r="H16" i="112"/>
  <c r="B1681" i="112"/>
  <c r="H1416" i="112"/>
  <c r="H1214" i="112"/>
  <c r="H1243" i="112"/>
  <c r="H374" i="112"/>
  <c r="H225" i="112"/>
  <c r="H1533" i="112"/>
  <c r="B1636" i="112"/>
  <c r="H1096" i="112"/>
  <c r="H1124" i="112"/>
  <c r="H702" i="112"/>
  <c r="H285" i="112"/>
  <c r="H1002" i="112"/>
  <c r="H196" i="112"/>
  <c r="H1504" i="112"/>
  <c r="B1736" i="112"/>
  <c r="H403" i="112"/>
  <c r="H45" i="112"/>
  <c r="H973" i="112"/>
  <c r="H1474" i="112"/>
  <c r="H518" i="112"/>
  <c r="H460" i="112"/>
  <c r="H764" i="112"/>
  <c r="H1272" i="112"/>
  <c r="H944" i="112"/>
  <c r="H316" i="112"/>
  <c r="H1301" i="112"/>
  <c r="H915" i="112"/>
  <c r="H1031" i="112"/>
  <c r="H74" i="112"/>
  <c r="H1127" i="112"/>
  <c r="H1156" i="112"/>
  <c r="H795" i="112"/>
  <c r="H884" i="112"/>
  <c r="H1185" i="112"/>
  <c r="H254" i="112"/>
  <c r="H1387" i="112"/>
  <c r="H163" i="112"/>
  <c r="H824" i="112"/>
  <c r="B1681" i="111"/>
  <c r="H1243" i="111"/>
  <c r="B1736" i="111"/>
  <c r="H1591" i="111"/>
  <c r="H1533" i="111"/>
  <c r="H489" i="111"/>
  <c r="H431" i="111"/>
  <c r="H285" i="111"/>
  <c r="H640" i="111"/>
  <c r="H460" i="111"/>
  <c r="H1124" i="111"/>
  <c r="H1330" i="111"/>
  <c r="H1272" i="111"/>
  <c r="H1156" i="111"/>
  <c r="H884" i="111"/>
  <c r="H578" i="111"/>
  <c r="H132" i="111"/>
  <c r="H1301" i="111"/>
  <c r="H1185" i="111"/>
  <c r="H225" i="111"/>
  <c r="H824" i="111"/>
  <c r="H702" i="111"/>
  <c r="H1127" i="111"/>
  <c r="B1781" i="111"/>
  <c r="H74" i="111"/>
  <c r="H374" i="111"/>
  <c r="H915" i="111"/>
  <c r="H547" i="111"/>
  <c r="H345" i="111"/>
  <c r="H1387" i="111"/>
  <c r="H973" i="111"/>
  <c r="H518" i="111"/>
  <c r="H609" i="111"/>
  <c r="H733" i="111"/>
  <c r="H403" i="111"/>
  <c r="H1002" i="111"/>
  <c r="H1445" i="111"/>
  <c r="H1359" i="111"/>
  <c r="H671" i="111"/>
  <c r="H16" i="111"/>
  <c r="H103" i="111"/>
  <c r="H764" i="111"/>
  <c r="H196" i="111"/>
  <c r="H1504" i="111"/>
  <c r="H1474" i="111"/>
  <c r="H254" i="111"/>
  <c r="H45" i="111"/>
  <c r="H1416" i="111"/>
  <c r="H1214" i="111"/>
  <c r="H795" i="111"/>
  <c r="H853" i="111"/>
  <c r="H1031" i="111"/>
  <c r="H944" i="111"/>
  <c r="H316" i="111"/>
  <c r="H163" i="111"/>
  <c r="H1093" i="111"/>
  <c r="B1636" i="111"/>
  <c r="H1096" i="111"/>
  <c r="H1093" i="110"/>
  <c r="H1533" i="110"/>
  <c r="H915" i="110"/>
  <c r="H225" i="110"/>
  <c r="H1301" i="110"/>
  <c r="H764" i="110"/>
  <c r="H196" i="110"/>
  <c r="H1445" i="110"/>
  <c r="H1243" i="110"/>
  <c r="H1156" i="110"/>
  <c r="B1636" i="110"/>
  <c r="H1096" i="110"/>
  <c r="H824" i="110"/>
  <c r="H702" i="110"/>
  <c r="H489" i="110"/>
  <c r="H609" i="110"/>
  <c r="H671" i="110"/>
  <c r="H1185" i="110"/>
  <c r="H1214" i="110"/>
  <c r="H1416" i="110"/>
  <c r="H1330" i="110"/>
  <c r="H795" i="110"/>
  <c r="H403" i="110"/>
  <c r="H103" i="110"/>
  <c r="H547" i="110"/>
  <c r="H1504" i="110"/>
  <c r="H163" i="110"/>
  <c r="H578" i="110"/>
  <c r="H45" i="110"/>
  <c r="B1781" i="110"/>
  <c r="H973" i="110"/>
  <c r="H345" i="110"/>
  <c r="H1474" i="110"/>
  <c r="H1359" i="110"/>
  <c r="H640" i="110"/>
  <c r="H944" i="110"/>
  <c r="B1736" i="110"/>
  <c r="H285" i="110"/>
  <c r="H1387" i="110"/>
  <c r="H254" i="110"/>
  <c r="B1681" i="110"/>
  <c r="H431" i="110"/>
  <c r="H132" i="110"/>
  <c r="H733" i="110"/>
  <c r="H1002" i="110"/>
  <c r="H374" i="110"/>
  <c r="H1272" i="110"/>
  <c r="H316" i="110"/>
  <c r="H74" i="110"/>
  <c r="H1124" i="110"/>
  <c r="H1031" i="110"/>
  <c r="H518" i="110"/>
  <c r="H460" i="110"/>
  <c r="H1591" i="110"/>
  <c r="H884" i="110"/>
  <c r="H853" i="110"/>
  <c r="H1127" i="110"/>
  <c r="H16" i="110"/>
  <c r="H225" i="109"/>
  <c r="H1156" i="109"/>
  <c r="H1002" i="109"/>
  <c r="H285" i="109"/>
  <c r="H1185" i="109"/>
  <c r="H1387" i="109"/>
  <c r="H1031" i="109"/>
  <c r="H944" i="109"/>
  <c r="H1127" i="109"/>
  <c r="H1445" i="109"/>
  <c r="H374" i="109"/>
  <c r="H884" i="109"/>
  <c r="H764" i="109"/>
  <c r="H196" i="109"/>
  <c r="B1681" i="109"/>
  <c r="H316" i="109"/>
  <c r="H16" i="109"/>
  <c r="H74" i="109"/>
  <c r="B1781" i="109"/>
  <c r="H1301" i="109"/>
  <c r="H254" i="109"/>
  <c r="H853" i="109"/>
  <c r="H403" i="109"/>
  <c r="H103" i="109"/>
  <c r="H1416" i="109"/>
  <c r="H1214" i="109"/>
  <c r="H489" i="109"/>
  <c r="B1636" i="109"/>
  <c r="H1096" i="109"/>
  <c r="H824" i="109"/>
  <c r="H702" i="109"/>
  <c r="H915" i="109"/>
  <c r="H1533" i="109"/>
  <c r="H671" i="109"/>
  <c r="H45" i="109"/>
  <c r="H1591" i="109"/>
  <c r="H518" i="109"/>
  <c r="H609" i="109"/>
  <c r="H132" i="109"/>
  <c r="H578" i="109"/>
  <c r="H1124" i="109"/>
  <c r="H1474" i="109"/>
  <c r="H1359" i="109"/>
  <c r="H1243" i="109"/>
  <c r="H163" i="109"/>
  <c r="B1736" i="109"/>
  <c r="H1093" i="109"/>
  <c r="H460" i="109"/>
  <c r="H1330" i="109"/>
  <c r="H795" i="109"/>
  <c r="H431" i="109"/>
  <c r="H547" i="109"/>
  <c r="H345" i="109"/>
  <c r="H973" i="109"/>
  <c r="H1272" i="109"/>
  <c r="H640" i="109"/>
  <c r="H733" i="109"/>
  <c r="H1504" i="109"/>
  <c r="H1214" i="108"/>
  <c r="H915" i="108"/>
  <c r="H1124" i="108"/>
  <c r="H1387" i="108"/>
  <c r="H489" i="108"/>
  <c r="H702" i="108"/>
  <c r="H1445" i="108"/>
  <c r="H1330" i="108"/>
  <c r="H1272" i="108"/>
  <c r="H795" i="108"/>
  <c r="H578" i="108"/>
  <c r="H764" i="108"/>
  <c r="H944" i="108"/>
  <c r="H1533" i="108"/>
  <c r="H1062" i="108"/>
  <c r="H1031" i="108"/>
  <c r="H254" i="108"/>
  <c r="H1093" i="108"/>
  <c r="H403" i="108"/>
  <c r="H45" i="108"/>
  <c r="H1185" i="108"/>
  <c r="H824" i="108"/>
  <c r="H163" i="108"/>
  <c r="H74" i="108"/>
  <c r="H16" i="108"/>
  <c r="H374" i="108"/>
  <c r="B1636" i="108"/>
  <c r="H733" i="108"/>
  <c r="B1781" i="108"/>
  <c r="H345" i="108"/>
  <c r="H609" i="108"/>
  <c r="H460" i="108"/>
  <c r="H431" i="108"/>
  <c r="H316" i="108"/>
  <c r="H884" i="108"/>
  <c r="H853" i="108"/>
  <c r="H671" i="108"/>
  <c r="B1681" i="108"/>
  <c r="H1562" i="108"/>
  <c r="H225" i="108"/>
  <c r="H103" i="108"/>
  <c r="H547" i="108"/>
  <c r="H973" i="108"/>
  <c r="H285" i="108"/>
  <c r="H196" i="108"/>
  <c r="H1156" i="108"/>
  <c r="H1127" i="108"/>
  <c r="H1002" i="108"/>
  <c r="H132" i="108"/>
  <c r="B1736" i="108"/>
  <c r="H1474" i="108"/>
  <c r="H1416" i="108"/>
  <c r="H1359" i="108"/>
  <c r="H1301" i="108"/>
  <c r="H1243" i="108"/>
  <c r="H640" i="108"/>
  <c r="B1736" i="107"/>
  <c r="H1124" i="107"/>
  <c r="H1359" i="107"/>
  <c r="H1243" i="107"/>
  <c r="H163" i="107"/>
  <c r="H225" i="107"/>
  <c r="H74" i="107"/>
  <c r="H1533" i="107"/>
  <c r="H547" i="107"/>
  <c r="H733" i="107"/>
  <c r="H1504" i="107"/>
  <c r="H640" i="107"/>
  <c r="H1185" i="107"/>
  <c r="H884" i="107"/>
  <c r="B1681" i="107"/>
  <c r="H853" i="107"/>
  <c r="H973" i="107"/>
  <c r="H1272" i="107"/>
  <c r="B1636" i="107"/>
  <c r="H1096" i="107"/>
  <c r="H824" i="107"/>
  <c r="H702" i="107"/>
  <c r="H1330" i="107"/>
  <c r="H795" i="107"/>
  <c r="H431" i="107"/>
  <c r="H45" i="107"/>
  <c r="H1093" i="107"/>
  <c r="H460" i="107"/>
  <c r="H103" i="107"/>
  <c r="H764" i="107"/>
  <c r="H196" i="107"/>
  <c r="H489" i="107"/>
  <c r="H1031" i="107"/>
  <c r="H944" i="107"/>
  <c r="H609" i="107"/>
  <c r="H16" i="107"/>
  <c r="H1002" i="107"/>
  <c r="H578" i="107"/>
  <c r="H132" i="107"/>
  <c r="H1301" i="107"/>
  <c r="H254" i="107"/>
  <c r="H285" i="107"/>
  <c r="H1387" i="107"/>
  <c r="H403" i="107"/>
  <c r="H1156" i="107"/>
  <c r="H915" i="107"/>
  <c r="H1416" i="107"/>
  <c r="H1214" i="107"/>
  <c r="B1781" i="107"/>
  <c r="H345" i="107"/>
  <c r="H1474" i="107"/>
  <c r="H1591" i="107"/>
  <c r="H518" i="107"/>
  <c r="H316" i="107"/>
  <c r="H671" i="107"/>
  <c r="H1127" i="107"/>
  <c r="H1445" i="107"/>
  <c r="H374" i="107"/>
  <c r="B1736" i="106"/>
  <c r="B1680" i="106"/>
  <c r="B1681" i="106" l="1"/>
  <c r="C1630" i="106" l="1"/>
  <c r="C1631" i="106" s="1"/>
  <c r="C1632" i="106" s="1"/>
  <c r="C1633" i="106" s="1"/>
  <c r="C1634" i="106" s="1"/>
  <c r="C1635" i="106" s="1"/>
  <c r="C1636" i="106" s="1"/>
  <c r="B1630" i="106"/>
  <c r="I1636" i="106"/>
  <c r="K1636" i="106" s="1"/>
  <c r="K1643" i="106" s="1"/>
  <c r="N1630" i="106" l="1"/>
  <c r="N1636" i="106"/>
  <c r="N1638" i="106"/>
  <c r="B1631" i="106"/>
  <c r="M1636" i="106"/>
  <c r="M1630" i="106"/>
  <c r="M1638" i="106"/>
  <c r="K1645" i="106"/>
  <c r="K1646" i="106"/>
  <c r="K1644" i="106"/>
  <c r="G1630" i="106"/>
  <c r="H1630" i="106"/>
  <c r="M1897" i="73" l="1"/>
  <c r="M1895" i="73"/>
  <c r="M1893" i="73"/>
  <c r="M1891" i="73"/>
  <c r="M1889" i="73"/>
  <c r="L1897" i="73"/>
  <c r="L1895" i="73"/>
  <c r="L1893" i="73"/>
  <c r="L1891" i="73"/>
  <c r="L1889" i="73"/>
  <c r="M1896" i="73"/>
  <c r="M1894" i="73"/>
  <c r="M1892" i="73"/>
  <c r="M1890" i="73"/>
  <c r="M1888" i="73"/>
  <c r="L1896" i="73"/>
  <c r="L1894" i="73"/>
  <c r="L1892" i="73"/>
  <c r="L1890" i="73"/>
  <c r="L1888" i="73"/>
  <c r="K1897" i="73"/>
  <c r="K1895" i="73"/>
  <c r="K1893" i="73"/>
  <c r="K1891" i="73"/>
  <c r="K1889" i="73"/>
  <c r="J1897" i="73"/>
  <c r="J1895" i="73"/>
  <c r="J1893" i="73"/>
  <c r="J1891" i="73"/>
  <c r="J1889" i="73"/>
  <c r="I1897" i="73"/>
  <c r="I1895" i="73"/>
  <c r="I1893" i="73"/>
  <c r="I1891" i="73"/>
  <c r="I1889" i="73"/>
  <c r="H1897" i="73"/>
  <c r="H1895" i="73"/>
  <c r="H1893" i="73"/>
  <c r="H1891" i="73"/>
  <c r="H1889" i="73"/>
  <c r="K1896" i="73"/>
  <c r="K1894" i="73"/>
  <c r="K1892" i="73"/>
  <c r="K1890" i="73"/>
  <c r="K1888" i="73"/>
  <c r="J1894" i="73"/>
  <c r="J1890" i="73"/>
  <c r="I1896" i="73"/>
  <c r="I1892" i="73"/>
  <c r="I1888" i="73"/>
  <c r="H1894" i="73"/>
  <c r="H1890" i="73"/>
  <c r="G1896" i="73"/>
  <c r="G1894" i="73"/>
  <c r="G1892" i="73"/>
  <c r="G1890" i="73"/>
  <c r="G1888" i="73"/>
  <c r="F1896" i="73"/>
  <c r="F1894" i="73"/>
  <c r="F1892" i="73"/>
  <c r="F1890" i="73"/>
  <c r="F1888" i="73"/>
  <c r="E1896" i="73"/>
  <c r="E1894" i="73"/>
  <c r="E1892" i="73"/>
  <c r="E1890" i="73"/>
  <c r="E1888" i="73"/>
  <c r="J1896" i="73"/>
  <c r="J1892" i="73"/>
  <c r="J1888" i="73"/>
  <c r="I1894" i="73"/>
  <c r="I1890" i="73"/>
  <c r="H1896" i="73"/>
  <c r="H1892" i="73"/>
  <c r="H1888" i="73"/>
  <c r="G1897" i="73"/>
  <c r="G1895" i="73"/>
  <c r="G1893" i="73"/>
  <c r="G1891" i="73"/>
  <c r="G1889" i="73"/>
  <c r="F1897" i="73"/>
  <c r="F1895" i="73"/>
  <c r="F1893" i="73"/>
  <c r="F1891" i="73"/>
  <c r="F1889" i="73"/>
  <c r="E1897" i="73"/>
  <c r="E1893" i="73"/>
  <c r="E1889" i="73"/>
  <c r="D1896" i="73"/>
  <c r="D1894" i="73"/>
  <c r="D1892" i="73"/>
  <c r="D1890" i="73"/>
  <c r="D1888" i="73"/>
  <c r="E1895" i="73"/>
  <c r="E1891" i="73"/>
  <c r="D1897" i="73"/>
  <c r="D1895" i="73"/>
  <c r="D1893" i="73"/>
  <c r="D1891" i="73"/>
  <c r="D1889" i="73"/>
  <c r="M2025" i="73"/>
  <c r="L2025" i="73"/>
  <c r="M2024" i="73"/>
  <c r="L2024" i="73"/>
  <c r="K2025" i="73"/>
  <c r="J2025" i="73"/>
  <c r="I2025" i="73"/>
  <c r="H2025" i="73"/>
  <c r="K2024" i="73"/>
  <c r="I2024" i="73"/>
  <c r="G2024" i="73"/>
  <c r="F2024" i="73"/>
  <c r="E2024" i="73"/>
  <c r="J2024" i="73"/>
  <c r="H2024" i="73"/>
  <c r="G2025" i="73"/>
  <c r="F2025" i="73"/>
  <c r="E2025" i="73"/>
  <c r="D2024" i="73"/>
  <c r="D2025" i="73"/>
  <c r="M2021" i="73"/>
  <c r="M2019" i="73"/>
  <c r="L2021" i="73"/>
  <c r="L2019" i="73"/>
  <c r="M2020" i="73"/>
  <c r="M2018" i="73"/>
  <c r="L2020" i="73"/>
  <c r="L2018" i="73"/>
  <c r="K2021" i="73"/>
  <c r="K2019" i="73"/>
  <c r="J2021" i="73"/>
  <c r="J2019" i="73"/>
  <c r="I2021" i="73"/>
  <c r="I2019" i="73"/>
  <c r="H2021" i="73"/>
  <c r="H2019" i="73"/>
  <c r="K2020" i="73"/>
  <c r="K2018" i="73"/>
  <c r="J2018" i="73"/>
  <c r="I2020" i="73"/>
  <c r="H2018" i="73"/>
  <c r="G2020" i="73"/>
  <c r="G2018" i="73"/>
  <c r="F2020" i="73"/>
  <c r="F2018" i="73"/>
  <c r="E2020" i="73"/>
  <c r="E2018" i="73"/>
  <c r="J2020" i="73"/>
  <c r="I2018" i="73"/>
  <c r="H2020" i="73"/>
  <c r="G2021" i="73"/>
  <c r="G2019" i="73"/>
  <c r="F2021" i="73"/>
  <c r="F2019" i="73"/>
  <c r="E2021" i="73"/>
  <c r="D2020" i="73"/>
  <c r="D2018" i="73"/>
  <c r="E2019" i="73"/>
  <c r="D2021" i="73"/>
  <c r="D2019" i="73"/>
  <c r="M2015" i="73"/>
  <c r="L2015" i="73"/>
  <c r="K2015" i="73"/>
  <c r="J2015" i="73"/>
  <c r="I2015" i="73"/>
  <c r="H2015" i="73"/>
  <c r="G2015" i="73"/>
  <c r="F2015" i="73"/>
  <c r="E2015" i="73"/>
  <c r="D2015" i="73"/>
  <c r="M2013" i="73"/>
  <c r="M2011" i="73"/>
  <c r="M2009" i="73"/>
  <c r="M2007" i="73"/>
  <c r="M2005" i="73"/>
  <c r="L2013" i="73"/>
  <c r="L2011" i="73"/>
  <c r="L2009" i="73"/>
  <c r="L2007" i="73"/>
  <c r="L2005" i="73"/>
  <c r="M2012" i="73"/>
  <c r="M2010" i="73"/>
  <c r="M2008" i="73"/>
  <c r="M2006" i="73"/>
  <c r="M2004" i="73"/>
  <c r="L2012" i="73"/>
  <c r="L2010" i="73"/>
  <c r="L2008" i="73"/>
  <c r="L2006" i="73"/>
  <c r="L2004" i="73"/>
  <c r="K2013" i="73"/>
  <c r="K2011" i="73"/>
  <c r="K2009" i="73"/>
  <c r="K2007" i="73"/>
  <c r="K2005" i="73"/>
  <c r="J2013" i="73"/>
  <c r="J2011" i="73"/>
  <c r="J2009" i="73"/>
  <c r="J2007" i="73"/>
  <c r="J2005" i="73"/>
  <c r="I2013" i="73"/>
  <c r="I2011" i="73"/>
  <c r="I2009" i="73"/>
  <c r="I2007" i="73"/>
  <c r="I2005" i="73"/>
  <c r="H2013" i="73"/>
  <c r="H2011" i="73"/>
  <c r="H2009" i="73"/>
  <c r="H2007" i="73"/>
  <c r="H2005" i="73"/>
  <c r="K2012" i="73"/>
  <c r="K2010" i="73"/>
  <c r="K2008" i="73"/>
  <c r="K2006" i="73"/>
  <c r="K2004" i="73"/>
  <c r="J2010" i="73"/>
  <c r="J2006" i="73"/>
  <c r="I2012" i="73"/>
  <c r="I2008" i="73"/>
  <c r="I2004" i="73"/>
  <c r="H2010" i="73"/>
  <c r="H2006" i="73"/>
  <c r="G2012" i="73"/>
  <c r="G2010" i="73"/>
  <c r="G2008" i="73"/>
  <c r="G2006" i="73"/>
  <c r="G2004" i="73"/>
  <c r="F2012" i="73"/>
  <c r="F2010" i="73"/>
  <c r="F2008" i="73"/>
  <c r="F2006" i="73"/>
  <c r="F2004" i="73"/>
  <c r="E2012" i="73"/>
  <c r="E2010" i="73"/>
  <c r="E2008" i="73"/>
  <c r="E2006" i="73"/>
  <c r="E2004" i="73"/>
  <c r="J2012" i="73"/>
  <c r="J2008" i="73"/>
  <c r="J2004" i="73"/>
  <c r="I2010" i="73"/>
  <c r="I2006" i="73"/>
  <c r="H2012" i="73"/>
  <c r="H2008" i="73"/>
  <c r="H2004" i="73"/>
  <c r="G2013" i="73"/>
  <c r="G2011" i="73"/>
  <c r="G2009" i="73"/>
  <c r="G2007" i="73"/>
  <c r="G2005" i="73"/>
  <c r="F2013" i="73"/>
  <c r="F2011" i="73"/>
  <c r="F2009" i="73"/>
  <c r="F2007" i="73"/>
  <c r="F2005" i="73"/>
  <c r="E2013" i="73"/>
  <c r="E2009" i="73"/>
  <c r="E2005" i="73"/>
  <c r="D2012" i="73"/>
  <c r="D2010" i="73"/>
  <c r="D2008" i="73"/>
  <c r="D2006" i="73"/>
  <c r="D2004" i="73"/>
  <c r="E2011" i="73"/>
  <c r="E2007" i="73"/>
  <c r="D2013" i="73"/>
  <c r="D2011" i="73"/>
  <c r="D2009" i="73"/>
  <c r="D2007" i="73"/>
  <c r="D2005" i="73"/>
  <c r="M1909" i="73"/>
  <c r="L1909" i="73"/>
  <c r="M1908" i="73"/>
  <c r="L1908" i="73"/>
  <c r="K1909" i="73"/>
  <c r="J1909" i="73"/>
  <c r="I1909" i="73"/>
  <c r="H1909" i="73"/>
  <c r="K1908" i="73"/>
  <c r="I1908" i="73"/>
  <c r="G1908" i="73"/>
  <c r="F1908" i="73"/>
  <c r="E1908" i="73"/>
  <c r="J1908" i="73"/>
  <c r="H1908" i="73"/>
  <c r="G1909" i="73"/>
  <c r="F1909" i="73"/>
  <c r="E1909" i="73"/>
  <c r="D1908" i="73"/>
  <c r="D1909" i="73"/>
  <c r="M1905" i="73"/>
  <c r="M1903" i="73"/>
  <c r="L1905" i="73"/>
  <c r="L1903" i="73"/>
  <c r="M1904" i="73"/>
  <c r="M1902" i="73"/>
  <c r="L1904" i="73"/>
  <c r="L1902" i="73"/>
  <c r="K1905" i="73"/>
  <c r="K1903" i="73"/>
  <c r="J1905" i="73"/>
  <c r="J1903" i="73"/>
  <c r="I1905" i="73"/>
  <c r="I1903" i="73"/>
  <c r="H1905" i="73"/>
  <c r="H1903" i="73"/>
  <c r="K1904" i="73"/>
  <c r="K1902" i="73"/>
  <c r="J1902" i="73"/>
  <c r="I1904" i="73"/>
  <c r="H1902" i="73"/>
  <c r="G1904" i="73"/>
  <c r="G1902" i="73"/>
  <c r="F1904" i="73"/>
  <c r="F1902" i="73"/>
  <c r="E1904" i="73"/>
  <c r="E1902" i="73"/>
  <c r="J1904" i="73"/>
  <c r="I1902" i="73"/>
  <c r="H1904" i="73"/>
  <c r="G1905" i="73"/>
  <c r="G1903" i="73"/>
  <c r="F1905" i="73"/>
  <c r="F1903" i="73"/>
  <c r="E1905" i="73"/>
  <c r="D1904" i="73"/>
  <c r="D1902" i="73"/>
  <c r="E1903" i="73"/>
  <c r="D1905" i="73"/>
  <c r="D1903" i="73"/>
  <c r="M1899" i="73"/>
  <c r="L1899" i="73"/>
  <c r="K1899" i="73"/>
  <c r="J1899" i="73"/>
  <c r="I1899" i="73"/>
  <c r="H1899" i="73"/>
  <c r="G1899" i="73"/>
  <c r="F1899" i="73"/>
  <c r="E1899" i="73"/>
  <c r="D1899" i="73"/>
  <c r="M2031" i="73"/>
  <c r="M2029" i="73"/>
  <c r="M2027" i="73"/>
  <c r="L2031" i="73"/>
  <c r="L2029" i="73"/>
  <c r="L2027" i="73"/>
  <c r="M2030" i="73"/>
  <c r="M2028" i="73"/>
  <c r="M2026" i="73"/>
  <c r="L2030" i="73"/>
  <c r="L2028" i="73"/>
  <c r="L2026" i="73"/>
  <c r="K2031" i="73"/>
  <c r="K2029" i="73"/>
  <c r="K2027" i="73"/>
  <c r="J2031" i="73"/>
  <c r="J2029" i="73"/>
  <c r="J2027" i="73"/>
  <c r="I2031" i="73"/>
  <c r="I2029" i="73"/>
  <c r="I2027" i="73"/>
  <c r="H2031" i="73"/>
  <c r="H2029" i="73"/>
  <c r="H2027" i="73"/>
  <c r="K2030" i="73"/>
  <c r="K2028" i="73"/>
  <c r="K2026" i="73"/>
  <c r="J2030" i="73"/>
  <c r="J2026" i="73"/>
  <c r="I2028" i="73"/>
  <c r="H2030" i="73"/>
  <c r="H2026" i="73"/>
  <c r="G2030" i="73"/>
  <c r="G2028" i="73"/>
  <c r="G2026" i="73"/>
  <c r="F2030" i="73"/>
  <c r="F2028" i="73"/>
  <c r="F2026" i="73"/>
  <c r="E2030" i="73"/>
  <c r="E2028" i="73"/>
  <c r="E2026" i="73"/>
  <c r="J2028" i="73"/>
  <c r="I2030" i="73"/>
  <c r="I2026" i="73"/>
  <c r="H2028" i="73"/>
  <c r="G2031" i="73"/>
  <c r="G2029" i="73"/>
  <c r="G2027" i="73"/>
  <c r="F2031" i="73"/>
  <c r="F2029" i="73"/>
  <c r="F2027" i="73"/>
  <c r="E2029" i="73"/>
  <c r="D2030" i="73"/>
  <c r="D2028" i="73"/>
  <c r="D2026" i="73"/>
  <c r="E2031" i="73"/>
  <c r="E2027" i="73"/>
  <c r="D2031" i="73"/>
  <c r="D2029" i="73"/>
  <c r="D2027" i="73"/>
  <c r="M2023" i="73"/>
  <c r="L2023" i="73"/>
  <c r="M2022" i="73"/>
  <c r="L2022" i="73"/>
  <c r="K2023" i="73"/>
  <c r="J2023" i="73"/>
  <c r="I2023" i="73"/>
  <c r="H2023" i="73"/>
  <c r="K2022" i="73"/>
  <c r="J2022" i="73"/>
  <c r="H2022" i="73"/>
  <c r="G2022" i="73"/>
  <c r="F2022" i="73"/>
  <c r="E2022" i="73"/>
  <c r="I2022" i="73"/>
  <c r="G2023" i="73"/>
  <c r="F2023" i="73"/>
  <c r="D2022" i="73"/>
  <c r="E2023" i="73"/>
  <c r="D2023" i="73"/>
  <c r="M2017" i="73"/>
  <c r="L2017" i="73"/>
  <c r="M2016" i="73"/>
  <c r="L2016" i="73"/>
  <c r="K2017" i="73"/>
  <c r="J2017" i="73"/>
  <c r="I2017" i="73"/>
  <c r="H2017" i="73"/>
  <c r="K2016" i="73"/>
  <c r="I2016" i="73"/>
  <c r="G2016" i="73"/>
  <c r="F2016" i="73"/>
  <c r="E2016" i="73"/>
  <c r="J2016" i="73"/>
  <c r="H2016" i="73"/>
  <c r="G2017" i="73"/>
  <c r="F2017" i="73"/>
  <c r="E2017" i="73"/>
  <c r="D2016" i="73"/>
  <c r="D2017" i="73"/>
  <c r="M2014" i="73"/>
  <c r="L2014" i="73"/>
  <c r="K2014" i="73"/>
  <c r="J2014" i="73"/>
  <c r="H2014" i="73"/>
  <c r="G2014" i="73"/>
  <c r="F2014" i="73"/>
  <c r="E2014" i="73"/>
  <c r="I2014" i="73"/>
  <c r="D2014" i="73"/>
  <c r="M1915" i="73"/>
  <c r="M1913" i="73"/>
  <c r="M1911" i="73"/>
  <c r="L1915" i="73"/>
  <c r="L1913" i="73"/>
  <c r="L1911" i="73"/>
  <c r="M1914" i="73"/>
  <c r="M1912" i="73"/>
  <c r="M1910" i="73"/>
  <c r="L1914" i="73"/>
  <c r="L1912" i="73"/>
  <c r="L1910" i="73"/>
  <c r="K1915" i="73"/>
  <c r="K1913" i="73"/>
  <c r="K1911" i="73"/>
  <c r="J1915" i="73"/>
  <c r="J1913" i="73"/>
  <c r="J1911" i="73"/>
  <c r="I1915" i="73"/>
  <c r="I1913" i="73"/>
  <c r="I1911" i="73"/>
  <c r="H1915" i="73"/>
  <c r="H1913" i="73"/>
  <c r="H1911" i="73"/>
  <c r="K1914" i="73"/>
  <c r="K1912" i="73"/>
  <c r="K1910" i="73"/>
  <c r="J1914" i="73"/>
  <c r="J1910" i="73"/>
  <c r="I1912" i="73"/>
  <c r="H1914" i="73"/>
  <c r="H1910" i="73"/>
  <c r="G1914" i="73"/>
  <c r="G1912" i="73"/>
  <c r="G1910" i="73"/>
  <c r="F1914" i="73"/>
  <c r="F1912" i="73"/>
  <c r="F1910" i="73"/>
  <c r="E1914" i="73"/>
  <c r="E1912" i="73"/>
  <c r="E1910" i="73"/>
  <c r="J1912" i="73"/>
  <c r="I1914" i="73"/>
  <c r="I1910" i="73"/>
  <c r="H1912" i="73"/>
  <c r="G1915" i="73"/>
  <c r="G1913" i="73"/>
  <c r="G1911" i="73"/>
  <c r="F1915" i="73"/>
  <c r="F1913" i="73"/>
  <c r="F1911" i="73"/>
  <c r="E1913" i="73"/>
  <c r="D1914" i="73"/>
  <c r="D1912" i="73"/>
  <c r="D1910" i="73"/>
  <c r="E1915" i="73"/>
  <c r="E1911" i="73"/>
  <c r="D1915" i="73"/>
  <c r="D1913" i="73"/>
  <c r="D1911" i="73"/>
  <c r="M1907" i="73"/>
  <c r="L1907" i="73"/>
  <c r="M1906" i="73"/>
  <c r="L1906" i="73"/>
  <c r="K1907" i="73"/>
  <c r="J1907" i="73"/>
  <c r="I1907" i="73"/>
  <c r="H1907" i="73"/>
  <c r="K1906" i="73"/>
  <c r="J1906" i="73"/>
  <c r="H1906" i="73"/>
  <c r="G1906" i="73"/>
  <c r="F1906" i="73"/>
  <c r="E1906" i="73"/>
  <c r="I1906" i="73"/>
  <c r="G1907" i="73"/>
  <c r="F1907" i="73"/>
  <c r="D1906" i="73"/>
  <c r="E1907" i="73"/>
  <c r="D1907" i="73"/>
  <c r="M1901" i="73"/>
  <c r="L1901" i="73"/>
  <c r="M1900" i="73"/>
  <c r="L1900" i="73"/>
  <c r="K1901" i="73"/>
  <c r="J1901" i="73"/>
  <c r="I1901" i="73"/>
  <c r="H1901" i="73"/>
  <c r="K1900" i="73"/>
  <c r="I1900" i="73"/>
  <c r="G1900" i="73"/>
  <c r="F1900" i="73"/>
  <c r="E1900" i="73"/>
  <c r="J1900" i="73"/>
  <c r="H1900" i="73"/>
  <c r="G1901" i="73"/>
  <c r="F1901" i="73"/>
  <c r="E1901" i="73"/>
  <c r="D1900" i="73"/>
  <c r="D1901" i="73"/>
  <c r="M1898" i="73"/>
  <c r="L1898" i="73"/>
  <c r="K1898" i="73"/>
  <c r="J1898" i="73"/>
  <c r="H1898" i="73"/>
  <c r="G1898" i="73"/>
  <c r="F1898" i="73"/>
  <c r="E1898" i="73"/>
  <c r="I1898" i="73"/>
  <c r="D1898" i="73"/>
  <c r="O1638" i="106"/>
  <c r="O1636" i="106"/>
  <c r="Q1636" i="106" s="1"/>
  <c r="Q1749" i="106" s="1"/>
  <c r="M1944" i="73"/>
  <c r="M1942" i="73"/>
  <c r="M1940" i="73"/>
  <c r="L1944" i="73"/>
  <c r="L1942" i="73"/>
  <c r="L1940" i="73"/>
  <c r="K1944" i="73"/>
  <c r="K1942" i="73"/>
  <c r="K1940" i="73"/>
  <c r="J1944" i="73"/>
  <c r="J1942" i="73"/>
  <c r="J1940" i="73"/>
  <c r="M1943" i="73"/>
  <c r="M1941" i="73"/>
  <c r="M1939" i="73"/>
  <c r="L1943" i="73"/>
  <c r="L1941" i="73"/>
  <c r="L1939" i="73"/>
  <c r="K1943" i="73"/>
  <c r="K1941" i="73"/>
  <c r="K1939" i="73"/>
  <c r="J1943" i="73"/>
  <c r="J1941" i="73"/>
  <c r="J1939" i="73"/>
  <c r="I1943" i="73"/>
  <c r="I1941" i="73"/>
  <c r="I1939" i="73"/>
  <c r="H1943" i="73"/>
  <c r="H1941" i="73"/>
  <c r="H1939" i="73"/>
  <c r="G1943" i="73"/>
  <c r="I1944" i="73"/>
  <c r="I1940" i="73"/>
  <c r="H1944" i="73"/>
  <c r="H1940" i="73"/>
  <c r="G1944" i="73"/>
  <c r="G1941" i="73"/>
  <c r="G1939" i="73"/>
  <c r="F1943" i="73"/>
  <c r="F1941" i="73"/>
  <c r="F1939" i="73"/>
  <c r="E1943" i="73"/>
  <c r="E1941" i="73"/>
  <c r="E1939" i="73"/>
  <c r="D1943" i="73"/>
  <c r="D1941" i="73"/>
  <c r="D1939" i="73"/>
  <c r="I1942" i="73"/>
  <c r="H1942" i="73"/>
  <c r="G1942" i="73"/>
  <c r="G1940" i="73"/>
  <c r="F1944" i="73"/>
  <c r="F1942" i="73"/>
  <c r="F1940" i="73"/>
  <c r="E1944" i="73"/>
  <c r="E1942" i="73"/>
  <c r="E1940" i="73"/>
  <c r="D1944" i="73"/>
  <c r="D1942" i="73"/>
  <c r="D1940" i="73"/>
  <c r="M1936" i="73"/>
  <c r="L1936" i="73"/>
  <c r="K1936" i="73"/>
  <c r="J1936" i="73"/>
  <c r="M1935" i="73"/>
  <c r="L1935" i="73"/>
  <c r="K1935" i="73"/>
  <c r="J1935" i="73"/>
  <c r="I1935" i="73"/>
  <c r="H1935" i="73"/>
  <c r="I1936" i="73"/>
  <c r="H1936" i="73"/>
  <c r="G1935" i="73"/>
  <c r="F1935" i="73"/>
  <c r="E1935" i="73"/>
  <c r="D1935" i="73"/>
  <c r="G1936" i="73"/>
  <c r="F1936" i="73"/>
  <c r="E1936" i="73"/>
  <c r="D1936" i="73"/>
  <c r="M1930" i="73"/>
  <c r="L1930" i="73"/>
  <c r="K1930" i="73"/>
  <c r="J1930" i="73"/>
  <c r="M1929" i="73"/>
  <c r="L1929" i="73"/>
  <c r="K1929" i="73"/>
  <c r="J1929" i="73"/>
  <c r="I1929" i="73"/>
  <c r="H1929" i="73"/>
  <c r="G1929" i="73"/>
  <c r="F1929" i="73"/>
  <c r="E1929" i="73"/>
  <c r="D1929" i="73"/>
  <c r="I1930" i="73"/>
  <c r="H1930" i="73"/>
  <c r="G1930" i="73"/>
  <c r="F1930" i="73"/>
  <c r="E1930" i="73"/>
  <c r="D1930" i="73"/>
  <c r="M1927" i="73"/>
  <c r="L1927" i="73"/>
  <c r="K1927" i="73"/>
  <c r="J1927" i="73"/>
  <c r="I1927" i="73"/>
  <c r="H1927" i="73"/>
  <c r="G1927" i="73"/>
  <c r="F1927" i="73"/>
  <c r="E1927" i="73"/>
  <c r="D1927" i="73"/>
  <c r="M1938" i="73"/>
  <c r="L1938" i="73"/>
  <c r="K1938" i="73"/>
  <c r="J1938" i="73"/>
  <c r="M1937" i="73"/>
  <c r="L1937" i="73"/>
  <c r="K1937" i="73"/>
  <c r="J1937" i="73"/>
  <c r="I1937" i="73"/>
  <c r="H1937" i="73"/>
  <c r="G1937" i="73"/>
  <c r="F1937" i="73"/>
  <c r="E1937" i="73"/>
  <c r="D1937" i="73"/>
  <c r="I1938" i="73"/>
  <c r="H1938" i="73"/>
  <c r="G1938" i="73"/>
  <c r="F1938" i="73"/>
  <c r="E1938" i="73"/>
  <c r="D1938" i="73"/>
  <c r="M1934" i="73"/>
  <c r="M1932" i="73"/>
  <c r="L1934" i="73"/>
  <c r="L1932" i="73"/>
  <c r="K1934" i="73"/>
  <c r="K1932" i="73"/>
  <c r="J1934" i="73"/>
  <c r="J1932" i="73"/>
  <c r="M1933" i="73"/>
  <c r="M1931" i="73"/>
  <c r="L1933" i="73"/>
  <c r="L1931" i="73"/>
  <c r="K1933" i="73"/>
  <c r="K1931" i="73"/>
  <c r="J1933" i="73"/>
  <c r="J1931" i="73"/>
  <c r="I1933" i="73"/>
  <c r="I1931" i="73"/>
  <c r="H1933" i="73"/>
  <c r="H1931" i="73"/>
  <c r="I1932" i="73"/>
  <c r="H1932" i="73"/>
  <c r="G1933" i="73"/>
  <c r="G1931" i="73"/>
  <c r="F1933" i="73"/>
  <c r="F1931" i="73"/>
  <c r="E1933" i="73"/>
  <c r="E1931" i="73"/>
  <c r="D1933" i="73"/>
  <c r="D1931" i="73"/>
  <c r="I1934" i="73"/>
  <c r="H1934" i="73"/>
  <c r="G1934" i="73"/>
  <c r="G1932" i="73"/>
  <c r="F1934" i="73"/>
  <c r="F1932" i="73"/>
  <c r="E1934" i="73"/>
  <c r="E1932" i="73"/>
  <c r="D1934" i="73"/>
  <c r="D1932" i="73"/>
  <c r="M1928" i="73"/>
  <c r="L1928" i="73"/>
  <c r="K1928" i="73"/>
  <c r="J1928" i="73"/>
  <c r="I1928" i="73"/>
  <c r="H1928" i="73"/>
  <c r="G1928" i="73"/>
  <c r="F1928" i="73"/>
  <c r="E1928" i="73"/>
  <c r="D1928" i="73"/>
  <c r="M1926" i="73"/>
  <c r="M1924" i="73"/>
  <c r="M1922" i="73"/>
  <c r="M1920" i="73"/>
  <c r="M1918" i="73"/>
  <c r="L1926" i="73"/>
  <c r="L1924" i="73"/>
  <c r="L1922" i="73"/>
  <c r="L1920" i="73"/>
  <c r="L1918" i="73"/>
  <c r="K1926" i="73"/>
  <c r="K1924" i="73"/>
  <c r="K1922" i="73"/>
  <c r="K1920" i="73"/>
  <c r="K1918" i="73"/>
  <c r="J1926" i="73"/>
  <c r="J1924" i="73"/>
  <c r="J1922" i="73"/>
  <c r="J1920" i="73"/>
  <c r="J1918" i="73"/>
  <c r="M1925" i="73"/>
  <c r="M1923" i="73"/>
  <c r="M1921" i="73"/>
  <c r="M1919" i="73"/>
  <c r="M1917" i="73"/>
  <c r="L1925" i="73"/>
  <c r="L1923" i="73"/>
  <c r="L1921" i="73"/>
  <c r="L1919" i="73"/>
  <c r="L1917" i="73"/>
  <c r="K1925" i="73"/>
  <c r="K1923" i="73"/>
  <c r="K1921" i="73"/>
  <c r="K1919" i="73"/>
  <c r="K1917" i="73"/>
  <c r="J1925" i="73"/>
  <c r="J1923" i="73"/>
  <c r="J1921" i="73"/>
  <c r="J1919" i="73"/>
  <c r="J1917" i="73"/>
  <c r="I1925" i="73"/>
  <c r="I1923" i="73"/>
  <c r="I1921" i="73"/>
  <c r="I1919" i="73"/>
  <c r="I1917" i="73"/>
  <c r="H1925" i="73"/>
  <c r="H1923" i="73"/>
  <c r="H1921" i="73"/>
  <c r="H1919" i="73"/>
  <c r="H1917" i="73"/>
  <c r="I1924" i="73"/>
  <c r="I1920" i="73"/>
  <c r="H1924" i="73"/>
  <c r="H1920" i="73"/>
  <c r="G1925" i="73"/>
  <c r="G1923" i="73"/>
  <c r="G1921" i="73"/>
  <c r="G1919" i="73"/>
  <c r="G1917" i="73"/>
  <c r="F1925" i="73"/>
  <c r="F1923" i="73"/>
  <c r="F1921" i="73"/>
  <c r="F1919" i="73"/>
  <c r="F1917" i="73"/>
  <c r="E1925" i="73"/>
  <c r="E1923" i="73"/>
  <c r="E1921" i="73"/>
  <c r="E1919" i="73"/>
  <c r="E1917" i="73"/>
  <c r="D1925" i="73"/>
  <c r="D1923" i="73"/>
  <c r="D1921" i="73"/>
  <c r="D1919" i="73"/>
  <c r="D1917" i="73"/>
  <c r="I1926" i="73"/>
  <c r="I1922" i="73"/>
  <c r="I1918" i="73"/>
  <c r="H1926" i="73"/>
  <c r="H1922" i="73"/>
  <c r="H1918" i="73"/>
  <c r="G1926" i="73"/>
  <c r="G1924" i="73"/>
  <c r="G1922" i="73"/>
  <c r="G1920" i="73"/>
  <c r="G1918" i="73"/>
  <c r="F1926" i="73"/>
  <c r="F1924" i="73"/>
  <c r="F1922" i="73"/>
  <c r="F1920" i="73"/>
  <c r="F1918" i="73"/>
  <c r="E1926" i="73"/>
  <c r="E1924" i="73"/>
  <c r="E1922" i="73"/>
  <c r="E1920" i="73"/>
  <c r="E1918" i="73"/>
  <c r="D1926" i="73"/>
  <c r="D1924" i="73"/>
  <c r="D1922" i="73"/>
  <c r="D1920" i="73"/>
  <c r="D1918" i="73"/>
  <c r="O1630" i="106"/>
  <c r="Q1747" i="106"/>
  <c r="Q1646" i="106"/>
  <c r="B1632" i="106"/>
  <c r="M1640" i="106" s="1"/>
  <c r="N1640" i="106"/>
  <c r="H1632" i="106"/>
  <c r="N1632" i="106"/>
  <c r="M1639" i="106"/>
  <c r="M1631" i="106"/>
  <c r="G1631" i="106"/>
  <c r="H1633" i="106"/>
  <c r="N1641" i="106"/>
  <c r="N1633" i="106"/>
  <c r="H1631" i="106"/>
  <c r="N1639" i="106"/>
  <c r="N1631" i="106"/>
  <c r="I1630" i="106"/>
  <c r="I1585" i="106"/>
  <c r="I1586" i="106" s="1"/>
  <c r="I1587" i="106" s="1"/>
  <c r="I1588" i="106" s="1"/>
  <c r="I1589" i="106" s="1"/>
  <c r="I1590" i="106" s="1"/>
  <c r="I1591" i="106" s="1"/>
  <c r="E1578" i="106"/>
  <c r="H1585" i="106" s="1"/>
  <c r="I1556" i="106"/>
  <c r="I1557" i="106" s="1"/>
  <c r="I1558" i="106" s="1"/>
  <c r="I1559" i="106" s="1"/>
  <c r="I1560" i="106" s="1"/>
  <c r="I1561" i="106" s="1"/>
  <c r="I1562" i="106" s="1"/>
  <c r="E1549" i="106"/>
  <c r="H1556" i="106" s="1"/>
  <c r="I1527" i="106"/>
  <c r="I1528" i="106" s="1"/>
  <c r="I1529" i="106" s="1"/>
  <c r="I1530" i="106" s="1"/>
  <c r="I1531" i="106" s="1"/>
  <c r="I1532" i="106" s="1"/>
  <c r="I1533" i="106" s="1"/>
  <c r="E1520" i="106"/>
  <c r="H1527" i="106" s="1"/>
  <c r="K1527" i="106" s="1"/>
  <c r="I1498" i="106"/>
  <c r="I1499" i="106" s="1"/>
  <c r="I1500" i="106" s="1"/>
  <c r="I1501" i="106" s="1"/>
  <c r="I1502" i="106" s="1"/>
  <c r="I1503" i="106" s="1"/>
  <c r="I1504" i="106" s="1"/>
  <c r="E1491" i="106"/>
  <c r="H1498" i="106" s="1"/>
  <c r="I1468" i="106"/>
  <c r="H1468" i="106"/>
  <c r="I1439" i="106"/>
  <c r="H1439" i="106"/>
  <c r="I1410" i="106"/>
  <c r="H1410" i="106"/>
  <c r="I1381" i="106"/>
  <c r="H1381" i="106"/>
  <c r="I1353" i="106"/>
  <c r="H1353" i="106"/>
  <c r="I1324" i="106"/>
  <c r="H1324" i="106"/>
  <c r="I1295" i="106"/>
  <c r="H1295" i="106"/>
  <c r="I1266" i="106"/>
  <c r="H1266" i="106"/>
  <c r="I1237" i="106"/>
  <c r="H1237" i="106"/>
  <c r="I1208" i="106"/>
  <c r="H1208" i="106"/>
  <c r="I1179" i="106"/>
  <c r="H1179" i="106"/>
  <c r="E1144" i="106"/>
  <c r="I1150" i="106" s="1"/>
  <c r="E1143" i="106"/>
  <c r="H1150" i="106" s="1"/>
  <c r="Q1748" i="106" l="1"/>
  <c r="Q1643" i="106"/>
  <c r="Q1743" i="106"/>
  <c r="Q1746" i="106"/>
  <c r="Q1645" i="106"/>
  <c r="Q1644" i="106"/>
  <c r="Q1745" i="106"/>
  <c r="Q1744" i="106"/>
  <c r="H1499" i="106"/>
  <c r="K1499" i="106" s="1"/>
  <c r="K1498" i="106"/>
  <c r="H1557" i="106"/>
  <c r="K1557" i="106" s="1"/>
  <c r="K1556" i="106"/>
  <c r="M1632" i="106"/>
  <c r="O1632" i="106" s="1"/>
  <c r="O1640" i="106"/>
  <c r="B1633" i="106"/>
  <c r="G1632" i="106"/>
  <c r="I1632" i="106" s="1"/>
  <c r="I1631" i="106"/>
  <c r="O1631" i="106"/>
  <c r="O1639" i="106"/>
  <c r="N1179" i="106"/>
  <c r="N1180" i="106" s="1"/>
  <c r="I1180" i="106"/>
  <c r="I1181" i="106" s="1"/>
  <c r="I1182" i="106" s="1"/>
  <c r="I1183" i="106" s="1"/>
  <c r="I1184" i="106" s="1"/>
  <c r="I1185" i="106" s="1"/>
  <c r="I1151" i="106"/>
  <c r="I1152" i="106" s="1"/>
  <c r="I1153" i="106" s="1"/>
  <c r="I1154" i="106" s="1"/>
  <c r="I1155" i="106" s="1"/>
  <c r="I1156" i="106" s="1"/>
  <c r="N1150" i="106"/>
  <c r="N1151" i="106" s="1"/>
  <c r="M1150" i="106"/>
  <c r="H1151" i="106"/>
  <c r="I1209" i="106"/>
  <c r="I1210" i="106" s="1"/>
  <c r="I1211" i="106" s="1"/>
  <c r="I1212" i="106" s="1"/>
  <c r="I1213" i="106" s="1"/>
  <c r="I1214" i="106" s="1"/>
  <c r="N1208" i="106"/>
  <c r="N1209" i="106" s="1"/>
  <c r="M1208" i="106"/>
  <c r="H1209" i="106"/>
  <c r="H1238" i="106"/>
  <c r="M1237" i="106"/>
  <c r="I1267" i="106"/>
  <c r="I1268" i="106" s="1"/>
  <c r="I1269" i="106" s="1"/>
  <c r="I1270" i="106" s="1"/>
  <c r="I1271" i="106" s="1"/>
  <c r="I1272" i="106" s="1"/>
  <c r="N1266" i="106"/>
  <c r="N1267" i="106" s="1"/>
  <c r="H1296" i="106"/>
  <c r="M1295" i="106"/>
  <c r="N1410" i="106"/>
  <c r="N1411" i="106" s="1"/>
  <c r="I1411" i="106"/>
  <c r="I1412" i="106" s="1"/>
  <c r="I1413" i="106" s="1"/>
  <c r="I1414" i="106" s="1"/>
  <c r="I1415" i="106" s="1"/>
  <c r="I1416" i="106" s="1"/>
  <c r="H1180" i="106"/>
  <c r="M1179" i="106"/>
  <c r="I1238" i="106"/>
  <c r="I1239" i="106" s="1"/>
  <c r="I1240" i="106" s="1"/>
  <c r="I1241" i="106" s="1"/>
  <c r="I1242" i="106" s="1"/>
  <c r="I1243" i="106" s="1"/>
  <c r="N1237" i="106"/>
  <c r="N1238" i="106" s="1"/>
  <c r="H1267" i="106"/>
  <c r="M1266" i="106"/>
  <c r="I1296" i="106"/>
  <c r="I1297" i="106" s="1"/>
  <c r="I1298" i="106" s="1"/>
  <c r="I1299" i="106" s="1"/>
  <c r="I1300" i="106" s="1"/>
  <c r="I1301" i="106" s="1"/>
  <c r="N1295" i="106"/>
  <c r="N1296" i="106" s="1"/>
  <c r="H1325" i="106"/>
  <c r="M1324" i="106"/>
  <c r="N1353" i="106"/>
  <c r="N1354" i="106" s="1"/>
  <c r="I1354" i="106"/>
  <c r="I1355" i="106" s="1"/>
  <c r="I1356" i="106" s="1"/>
  <c r="I1357" i="106" s="1"/>
  <c r="I1358" i="106" s="1"/>
  <c r="I1359" i="106" s="1"/>
  <c r="I1382" i="106"/>
  <c r="I1383" i="106" s="1"/>
  <c r="I1384" i="106" s="1"/>
  <c r="I1385" i="106" s="1"/>
  <c r="I1386" i="106" s="1"/>
  <c r="I1387" i="106" s="1"/>
  <c r="N1381" i="106"/>
  <c r="N1382" i="106" s="1"/>
  <c r="I1440" i="106"/>
  <c r="I1441" i="106" s="1"/>
  <c r="I1442" i="106" s="1"/>
  <c r="I1443" i="106" s="1"/>
  <c r="I1444" i="106" s="1"/>
  <c r="I1445" i="106" s="1"/>
  <c r="N1439" i="106"/>
  <c r="N1440" i="106" s="1"/>
  <c r="M1439" i="106"/>
  <c r="H1440" i="106"/>
  <c r="H1469" i="106"/>
  <c r="M1468" i="106"/>
  <c r="M1381" i="106"/>
  <c r="H1382" i="106"/>
  <c r="I1325" i="106"/>
  <c r="I1326" i="106" s="1"/>
  <c r="I1327" i="106" s="1"/>
  <c r="I1328" i="106" s="1"/>
  <c r="I1329" i="106" s="1"/>
  <c r="I1330" i="106" s="1"/>
  <c r="N1324" i="106"/>
  <c r="N1325" i="106" s="1"/>
  <c r="H1354" i="106"/>
  <c r="M1353" i="106"/>
  <c r="H1411" i="106"/>
  <c r="M1410" i="106"/>
  <c r="I1469" i="106"/>
  <c r="I1470" i="106" s="1"/>
  <c r="I1471" i="106" s="1"/>
  <c r="I1472" i="106" s="1"/>
  <c r="I1473" i="106" s="1"/>
  <c r="I1474" i="106" s="1"/>
  <c r="N1468" i="106"/>
  <c r="N1469" i="106" s="1"/>
  <c r="H1500" i="106"/>
  <c r="K1500" i="106" s="1"/>
  <c r="H1528" i="106"/>
  <c r="K1528" i="106" s="1"/>
  <c r="M1527" i="106"/>
  <c r="H1558" i="106"/>
  <c r="K1558" i="106" s="1"/>
  <c r="H1586" i="106"/>
  <c r="M1585" i="106"/>
  <c r="N1498" i="106"/>
  <c r="N1499" i="106" s="1"/>
  <c r="N1500" i="106" s="1"/>
  <c r="N1556" i="106"/>
  <c r="N1557" i="106" s="1"/>
  <c r="N1558" i="106" s="1"/>
  <c r="M1498" i="106"/>
  <c r="N1527" i="106"/>
  <c r="N1528" i="106" s="1"/>
  <c r="N1529" i="106" s="1"/>
  <c r="M1556" i="106"/>
  <c r="N1585" i="106"/>
  <c r="N1586" i="106" s="1"/>
  <c r="N1587" i="106" s="1"/>
  <c r="B1634" i="106" l="1"/>
  <c r="M1641" i="106"/>
  <c r="O1641" i="106" s="1"/>
  <c r="M1633" i="106"/>
  <c r="O1633" i="106" s="1"/>
  <c r="G1633" i="106"/>
  <c r="I1633" i="106" s="1"/>
  <c r="M1557" i="106"/>
  <c r="O1556" i="106"/>
  <c r="M1499" i="106"/>
  <c r="O1498" i="106"/>
  <c r="M1586" i="106"/>
  <c r="O1585" i="106"/>
  <c r="H1559" i="106"/>
  <c r="K1559" i="106" s="1"/>
  <c r="M1528" i="106"/>
  <c r="O1527" i="106"/>
  <c r="H1501" i="106"/>
  <c r="K1501" i="106" s="1"/>
  <c r="M1411" i="106"/>
  <c r="O1411" i="106" s="1"/>
  <c r="O1410" i="106"/>
  <c r="M1354" i="106"/>
  <c r="O1354" i="106" s="1"/>
  <c r="O1353" i="106"/>
  <c r="H1383" i="106"/>
  <c r="M1469" i="106"/>
  <c r="O1469" i="106" s="1"/>
  <c r="O1468" i="106"/>
  <c r="H1441" i="106"/>
  <c r="O1324" i="106"/>
  <c r="M1325" i="106"/>
  <c r="O1325" i="106" s="1"/>
  <c r="H1268" i="106"/>
  <c r="M1180" i="106"/>
  <c r="O1180" i="106" s="1"/>
  <c r="O1179" i="106"/>
  <c r="M1296" i="106"/>
  <c r="O1296" i="106" s="1"/>
  <c r="O1295" i="106"/>
  <c r="H1239" i="106"/>
  <c r="M1209" i="106"/>
  <c r="O1209" i="106" s="1"/>
  <c r="O1208" i="106"/>
  <c r="H1152" i="106"/>
  <c r="H1587" i="106"/>
  <c r="H1529" i="106"/>
  <c r="K1529" i="106" s="1"/>
  <c r="H1412" i="106"/>
  <c r="H1355" i="106"/>
  <c r="O1381" i="106"/>
  <c r="M1382" i="106"/>
  <c r="O1382" i="106" s="1"/>
  <c r="H1470" i="106"/>
  <c r="O1439" i="106"/>
  <c r="M1440" i="106"/>
  <c r="O1440" i="106" s="1"/>
  <c r="H1326" i="106"/>
  <c r="M1267" i="106"/>
  <c r="O1267" i="106" s="1"/>
  <c r="O1266" i="106"/>
  <c r="H1181" i="106"/>
  <c r="H1297" i="106"/>
  <c r="M1238" i="106"/>
  <c r="O1238" i="106" s="1"/>
  <c r="O1237" i="106"/>
  <c r="H1210" i="106"/>
  <c r="O1150" i="106"/>
  <c r="M1151" i="106"/>
  <c r="O1151" i="106" s="1"/>
  <c r="B1635" i="106" l="1"/>
  <c r="H1211" i="106"/>
  <c r="H1182" i="106"/>
  <c r="H1327" i="106"/>
  <c r="H1471" i="106"/>
  <c r="H1530" i="106"/>
  <c r="K1530" i="106" s="1"/>
  <c r="H1588" i="106"/>
  <c r="H1240" i="106"/>
  <c r="H1384" i="106"/>
  <c r="M1529" i="106"/>
  <c r="O1529" i="106" s="1"/>
  <c r="O1528" i="106"/>
  <c r="H1560" i="106"/>
  <c r="K1560" i="106" s="1"/>
  <c r="M1500" i="106"/>
  <c r="O1500" i="106" s="1"/>
  <c r="O1499" i="106"/>
  <c r="M1558" i="106"/>
  <c r="O1558" i="106" s="1"/>
  <c r="O1557" i="106"/>
  <c r="H1298" i="106"/>
  <c r="H1356" i="106"/>
  <c r="H1413" i="106"/>
  <c r="H1153" i="106"/>
  <c r="H1269" i="106"/>
  <c r="H1442" i="106"/>
  <c r="H1502" i="106"/>
  <c r="K1502" i="106" s="1"/>
  <c r="M1587" i="106"/>
  <c r="O1587" i="106" s="1"/>
  <c r="O1586" i="106"/>
  <c r="B1636" i="106" l="1"/>
  <c r="H1443" i="106"/>
  <c r="H1270" i="106"/>
  <c r="H1385" i="106"/>
  <c r="H1589" i="106"/>
  <c r="H1472" i="106"/>
  <c r="H1183" i="106"/>
  <c r="H1212" i="106"/>
  <c r="H1503" i="106"/>
  <c r="K1503" i="106" s="1"/>
  <c r="H1154" i="106"/>
  <c r="H1414" i="106"/>
  <c r="H1357" i="106"/>
  <c r="H1299" i="106"/>
  <c r="H1561" i="106"/>
  <c r="K1561" i="106" s="1"/>
  <c r="H1241" i="106"/>
  <c r="H1531" i="106"/>
  <c r="K1531" i="106" s="1"/>
  <c r="H1328" i="106"/>
  <c r="H1329" i="106" l="1"/>
  <c r="H1300" i="106"/>
  <c r="H1358" i="106"/>
  <c r="H1415" i="106"/>
  <c r="H1155" i="106"/>
  <c r="H1213" i="106"/>
  <c r="H1473" i="106"/>
  <c r="H1590" i="106"/>
  <c r="H1532" i="106"/>
  <c r="K1532" i="106" s="1"/>
  <c r="H1242" i="106"/>
  <c r="H1562" i="106"/>
  <c r="K1562" i="106" s="1"/>
  <c r="H1504" i="106"/>
  <c r="K1504" i="106" s="1"/>
  <c r="H1184" i="106"/>
  <c r="H1386" i="106"/>
  <c r="H1271" i="106"/>
  <c r="H1444" i="106"/>
  <c r="H1445" i="106" l="1"/>
  <c r="H1185" i="106"/>
  <c r="H1474" i="106"/>
  <c r="H1214" i="106"/>
  <c r="H1416" i="106"/>
  <c r="H1359" i="106"/>
  <c r="H1301" i="106"/>
  <c r="H1330" i="106"/>
  <c r="H1272" i="106"/>
  <c r="H1387" i="106"/>
  <c r="H1243" i="106"/>
  <c r="H1533" i="106"/>
  <c r="K1533" i="106" s="1"/>
  <c r="H1591" i="106"/>
  <c r="H1156" i="106"/>
  <c r="P821" i="106" l="1"/>
  <c r="P818" i="106"/>
  <c r="P767" i="106"/>
  <c r="P761" i="106"/>
  <c r="J760" i="106"/>
  <c r="T739" i="106"/>
  <c r="P737" i="106"/>
  <c r="Q737" i="106" s="1"/>
  <c r="J736" i="106"/>
  <c r="J735" i="106"/>
  <c r="J733" i="106"/>
  <c r="T730" i="106"/>
  <c r="J730" i="106"/>
  <c r="T728" i="106"/>
  <c r="J728" i="106"/>
  <c r="P727" i="106"/>
  <c r="T726" i="106"/>
  <c r="T706" i="106"/>
  <c r="J706" i="106"/>
  <c r="P705" i="106"/>
  <c r="T704" i="106"/>
  <c r="T702" i="106"/>
  <c r="P699" i="106"/>
  <c r="J698" i="106"/>
  <c r="T677" i="106"/>
  <c r="P675" i="106"/>
  <c r="Q675" i="106" s="1"/>
  <c r="J674" i="106"/>
  <c r="J673" i="106"/>
  <c r="J671" i="106"/>
  <c r="T668" i="106"/>
  <c r="J668" i="106"/>
  <c r="T666" i="106"/>
  <c r="J666" i="106"/>
  <c r="P665" i="106"/>
  <c r="T664" i="106"/>
  <c r="T644" i="106"/>
  <c r="J644" i="106"/>
  <c r="P643" i="106"/>
  <c r="T642" i="106"/>
  <c r="T640" i="106"/>
  <c r="T637" i="106"/>
  <c r="J637" i="106"/>
  <c r="T635" i="106"/>
  <c r="P634" i="106"/>
  <c r="T633" i="106"/>
  <c r="T613" i="106"/>
  <c r="J613" i="106"/>
  <c r="P612" i="106"/>
  <c r="T611" i="106"/>
  <c r="T609" i="106"/>
  <c r="T606" i="106"/>
  <c r="J606" i="106"/>
  <c r="T604" i="106"/>
  <c r="J604" i="106"/>
  <c r="P603" i="106"/>
  <c r="T602" i="106"/>
  <c r="T582" i="106"/>
  <c r="J582" i="106"/>
  <c r="P581" i="106"/>
  <c r="T580" i="106"/>
  <c r="T578" i="106"/>
  <c r="T575" i="106"/>
  <c r="J575" i="106"/>
  <c r="T573" i="106"/>
  <c r="P572" i="106"/>
  <c r="T571" i="106"/>
  <c r="T551" i="106"/>
  <c r="J551" i="106"/>
  <c r="P550" i="106"/>
  <c r="T549" i="106"/>
  <c r="T547" i="106"/>
  <c r="T544" i="106"/>
  <c r="J544" i="106"/>
  <c r="T542" i="106"/>
  <c r="J542" i="106"/>
  <c r="P541" i="106"/>
  <c r="T540" i="106"/>
  <c r="J515" i="106"/>
  <c r="J514" i="106"/>
  <c r="J486" i="106"/>
  <c r="J484" i="106"/>
  <c r="J483" i="106"/>
  <c r="J457" i="106"/>
  <c r="J456" i="106"/>
  <c r="J428" i="106"/>
  <c r="J426" i="106"/>
  <c r="J425" i="106"/>
  <c r="P400" i="106"/>
  <c r="P397" i="106"/>
  <c r="J374" i="106"/>
  <c r="J371" i="106"/>
  <c r="J369" i="106"/>
  <c r="J368" i="106"/>
  <c r="P342" i="106"/>
  <c r="P339" i="106"/>
  <c r="J316" i="106"/>
  <c r="J313" i="106"/>
  <c r="J311" i="106"/>
  <c r="J310" i="106"/>
  <c r="T289" i="106"/>
  <c r="J288" i="106"/>
  <c r="J287" i="106"/>
  <c r="P284" i="106"/>
  <c r="P282" i="106"/>
  <c r="T260" i="106"/>
  <c r="P257" i="106"/>
  <c r="T256" i="106"/>
  <c r="T254" i="106"/>
  <c r="J253" i="106"/>
  <c r="T251" i="106"/>
  <c r="J251" i="106"/>
  <c r="P250" i="106"/>
  <c r="T249" i="106"/>
  <c r="J249" i="106"/>
  <c r="P248" i="106"/>
  <c r="P221" i="106"/>
  <c r="P219" i="106"/>
  <c r="J196" i="106"/>
  <c r="J194" i="106"/>
  <c r="P192" i="106"/>
  <c r="P190" i="106"/>
  <c r="T167" i="106"/>
  <c r="J166" i="106"/>
  <c r="J165" i="106"/>
  <c r="P162" i="106"/>
  <c r="P160" i="106"/>
  <c r="P158" i="106"/>
  <c r="T138" i="106"/>
  <c r="P135" i="106"/>
  <c r="T134" i="106"/>
  <c r="T132" i="106"/>
  <c r="J131" i="106"/>
  <c r="T129" i="106"/>
  <c r="J129" i="106"/>
  <c r="P128" i="106"/>
  <c r="T127" i="106"/>
  <c r="J127" i="106"/>
  <c r="P126" i="106"/>
  <c r="P98" i="106"/>
  <c r="P97" i="106"/>
  <c r="J74" i="106"/>
  <c r="J72" i="106"/>
  <c r="P69" i="106"/>
  <c r="P68" i="106"/>
  <c r="J15" i="106"/>
  <c r="J13" i="106"/>
  <c r="J12" i="106"/>
  <c r="J11" i="106"/>
  <c r="L1126" i="106"/>
  <c r="Q1123" i="106"/>
  <c r="I1118" i="106"/>
  <c r="N1118" i="106" s="1"/>
  <c r="N1120" i="106" s="1"/>
  <c r="N1121" i="106" s="1"/>
  <c r="N1122" i="106" s="1"/>
  <c r="N1126" i="106" s="1"/>
  <c r="H1118" i="106"/>
  <c r="L1095" i="106"/>
  <c r="Q1092" i="106"/>
  <c r="I1087" i="106"/>
  <c r="N1088" i="106" s="1"/>
  <c r="H1087" i="106"/>
  <c r="L1064" i="106"/>
  <c r="I1056" i="106"/>
  <c r="N1056" i="106" s="1"/>
  <c r="N1058" i="106" s="1"/>
  <c r="H1056" i="106"/>
  <c r="L1033" i="106"/>
  <c r="I1026" i="106"/>
  <c r="I1027" i="106" s="1"/>
  <c r="I1028" i="106" s="1"/>
  <c r="I1029" i="106" s="1"/>
  <c r="I1030" i="106" s="1"/>
  <c r="I1031" i="106" s="1"/>
  <c r="I1025" i="106"/>
  <c r="N1025" i="106" s="1"/>
  <c r="N1027" i="106" s="1"/>
  <c r="N1029" i="106" s="1"/>
  <c r="N1033" i="106" s="1"/>
  <c r="H1025" i="106"/>
  <c r="I996" i="106"/>
  <c r="N997" i="106" s="1"/>
  <c r="H996" i="106"/>
  <c r="I967" i="106"/>
  <c r="I968" i="106" s="1"/>
  <c r="I969" i="106" s="1"/>
  <c r="I970" i="106" s="1"/>
  <c r="I971" i="106" s="1"/>
  <c r="I972" i="106" s="1"/>
  <c r="I973" i="106" s="1"/>
  <c r="H967" i="106"/>
  <c r="I938" i="106"/>
  <c r="N939" i="106" s="1"/>
  <c r="H938" i="106"/>
  <c r="I909" i="106"/>
  <c r="I910" i="106" s="1"/>
  <c r="I911" i="106" s="1"/>
  <c r="I912" i="106" s="1"/>
  <c r="I913" i="106" s="1"/>
  <c r="I914" i="106" s="1"/>
  <c r="I915" i="106" s="1"/>
  <c r="H909" i="106"/>
  <c r="L886" i="106"/>
  <c r="I878" i="106"/>
  <c r="N878" i="106" s="1"/>
  <c r="N880" i="106" s="1"/>
  <c r="H878" i="106"/>
  <c r="L855" i="106"/>
  <c r="I847" i="106"/>
  <c r="N847" i="106" s="1"/>
  <c r="N849" i="106" s="1"/>
  <c r="N851" i="106" s="1"/>
  <c r="N855" i="106" s="1"/>
  <c r="H847" i="106"/>
  <c r="I818" i="106"/>
  <c r="N819" i="106" s="1"/>
  <c r="H818" i="106"/>
  <c r="I789" i="106"/>
  <c r="I790" i="106" s="1"/>
  <c r="I791" i="106" s="1"/>
  <c r="I792" i="106" s="1"/>
  <c r="I793" i="106" s="1"/>
  <c r="I794" i="106" s="1"/>
  <c r="I795" i="106" s="1"/>
  <c r="H789" i="106"/>
  <c r="L766" i="106"/>
  <c r="Q763" i="106"/>
  <c r="I758" i="106"/>
  <c r="N758" i="106" s="1"/>
  <c r="N760" i="106" s="1"/>
  <c r="H758" i="106"/>
  <c r="L735" i="106"/>
  <c r="I727" i="106"/>
  <c r="N727" i="106" s="1"/>
  <c r="N729" i="106" s="1"/>
  <c r="H727" i="106"/>
  <c r="L704" i="106"/>
  <c r="Q701" i="106"/>
  <c r="I696" i="106"/>
  <c r="N696" i="106" s="1"/>
  <c r="N698" i="106" s="1"/>
  <c r="N700" i="106" s="1"/>
  <c r="N704" i="106" s="1"/>
  <c r="I703" i="106" s="1"/>
  <c r="H696" i="106"/>
  <c r="L673" i="106"/>
  <c r="I665" i="106"/>
  <c r="N665" i="106" s="1"/>
  <c r="N667" i="106" s="1"/>
  <c r="N669" i="106" s="1"/>
  <c r="N673" i="106" s="1"/>
  <c r="H665" i="106"/>
  <c r="L642" i="106"/>
  <c r="I634" i="106"/>
  <c r="N634" i="106" s="1"/>
  <c r="N636" i="106" s="1"/>
  <c r="N638" i="106" s="1"/>
  <c r="N642" i="106" s="1"/>
  <c r="H634" i="106"/>
  <c r="L611" i="106"/>
  <c r="I603" i="106"/>
  <c r="N603" i="106" s="1"/>
  <c r="N605" i="106" s="1"/>
  <c r="N607" i="106" s="1"/>
  <c r="N611" i="106" s="1"/>
  <c r="H603" i="106"/>
  <c r="L580" i="106"/>
  <c r="I572" i="106"/>
  <c r="N572" i="106" s="1"/>
  <c r="N574" i="106" s="1"/>
  <c r="N576" i="106" s="1"/>
  <c r="N580" i="106" s="1"/>
  <c r="H572" i="106"/>
  <c r="L549" i="106"/>
  <c r="I542" i="106"/>
  <c r="I543" i="106" s="1"/>
  <c r="I544" i="106" s="1"/>
  <c r="I545" i="106" s="1"/>
  <c r="I546" i="106" s="1"/>
  <c r="I547" i="106" s="1"/>
  <c r="I541" i="106"/>
  <c r="N541" i="106" s="1"/>
  <c r="N543" i="106" s="1"/>
  <c r="N545" i="106" s="1"/>
  <c r="N549" i="106" s="1"/>
  <c r="H541" i="106"/>
  <c r="I512" i="106"/>
  <c r="N513" i="106" s="1"/>
  <c r="H512" i="106"/>
  <c r="I483" i="106"/>
  <c r="N484" i="106" s="1"/>
  <c r="H483" i="106"/>
  <c r="I454" i="106"/>
  <c r="N455" i="106" s="1"/>
  <c r="H454" i="106"/>
  <c r="I425" i="106"/>
  <c r="I426" i="106" s="1"/>
  <c r="I427" i="106" s="1"/>
  <c r="I428" i="106" s="1"/>
  <c r="I429" i="106" s="1"/>
  <c r="I430" i="106" s="1"/>
  <c r="I431" i="106" s="1"/>
  <c r="H425" i="106"/>
  <c r="I397" i="106"/>
  <c r="N398" i="106" s="1"/>
  <c r="H397" i="106"/>
  <c r="I368" i="106"/>
  <c r="I369" i="106" s="1"/>
  <c r="I370" i="106" s="1"/>
  <c r="I371" i="106" s="1"/>
  <c r="I372" i="106" s="1"/>
  <c r="I373" i="106" s="1"/>
  <c r="I374" i="106" s="1"/>
  <c r="H368" i="106"/>
  <c r="I339" i="106"/>
  <c r="N340" i="106" s="1"/>
  <c r="H339" i="106"/>
  <c r="I310" i="106"/>
  <c r="I311" i="106" s="1"/>
  <c r="I312" i="106" s="1"/>
  <c r="I313" i="106" s="1"/>
  <c r="I314" i="106" s="1"/>
  <c r="I315" i="106" s="1"/>
  <c r="I316" i="106" s="1"/>
  <c r="H310" i="106"/>
  <c r="M313" i="106" s="1"/>
  <c r="O313" i="106" s="1"/>
  <c r="L287" i="106"/>
  <c r="I279" i="106"/>
  <c r="I280" i="106" s="1"/>
  <c r="I281" i="106" s="1"/>
  <c r="I282" i="106" s="1"/>
  <c r="I283" i="106" s="1"/>
  <c r="I284" i="106" s="1"/>
  <c r="I285" i="106" s="1"/>
  <c r="H279" i="106"/>
  <c r="M281" i="106" s="1"/>
  <c r="L256" i="106"/>
  <c r="I248" i="106"/>
  <c r="N250" i="106" s="1"/>
  <c r="H248" i="106"/>
  <c r="M248" i="106" s="1"/>
  <c r="M249" i="106" s="1"/>
  <c r="I219" i="106"/>
  <c r="I220" i="106" s="1"/>
  <c r="I221" i="106" s="1"/>
  <c r="I222" i="106" s="1"/>
  <c r="I223" i="106" s="1"/>
  <c r="I224" i="106" s="1"/>
  <c r="I225" i="106" s="1"/>
  <c r="H219" i="106"/>
  <c r="I190" i="106"/>
  <c r="I191" i="106" s="1"/>
  <c r="I192" i="106" s="1"/>
  <c r="I193" i="106" s="1"/>
  <c r="I194" i="106" s="1"/>
  <c r="I195" i="106" s="1"/>
  <c r="I196" i="106" s="1"/>
  <c r="H190" i="106"/>
  <c r="H191" i="106" s="1"/>
  <c r="H192" i="106" s="1"/>
  <c r="H193" i="106" s="1"/>
  <c r="H194" i="106" s="1"/>
  <c r="L165" i="106"/>
  <c r="I157" i="106"/>
  <c r="I158" i="106" s="1"/>
  <c r="I159" i="106" s="1"/>
  <c r="I160" i="106" s="1"/>
  <c r="I161" i="106" s="1"/>
  <c r="I162" i="106" s="1"/>
  <c r="I163" i="106" s="1"/>
  <c r="H157" i="106"/>
  <c r="M159" i="106" s="1"/>
  <c r="M160" i="106" s="1"/>
  <c r="L134" i="106"/>
  <c r="I126" i="106"/>
  <c r="N128" i="106" s="1"/>
  <c r="N130" i="106" s="1"/>
  <c r="N134" i="106" s="1"/>
  <c r="H126" i="106"/>
  <c r="M128" i="106" s="1"/>
  <c r="M129" i="106" s="1"/>
  <c r="I97" i="106"/>
  <c r="I98" i="106" s="1"/>
  <c r="I99" i="106" s="1"/>
  <c r="I100" i="106" s="1"/>
  <c r="I101" i="106" s="1"/>
  <c r="I102" i="106" s="1"/>
  <c r="I103" i="106" s="1"/>
  <c r="H97" i="106"/>
  <c r="I68" i="106"/>
  <c r="I69" i="106" s="1"/>
  <c r="I70" i="106" s="1"/>
  <c r="I71" i="106" s="1"/>
  <c r="I72" i="106" s="1"/>
  <c r="I73" i="106" s="1"/>
  <c r="I74" i="106" s="1"/>
  <c r="H68" i="106"/>
  <c r="H69" i="106" s="1"/>
  <c r="H70" i="106" s="1"/>
  <c r="H71" i="106" s="1"/>
  <c r="H72" i="106" s="1"/>
  <c r="I39" i="106"/>
  <c r="I40" i="106" s="1"/>
  <c r="I41" i="106" s="1"/>
  <c r="I42" i="106" s="1"/>
  <c r="I43" i="106" s="1"/>
  <c r="I44" i="106" s="1"/>
  <c r="I45" i="106" s="1"/>
  <c r="H39" i="106"/>
  <c r="I10" i="106"/>
  <c r="H10" i="106"/>
  <c r="H11" i="106" s="1"/>
  <c r="H12" i="106" s="1"/>
  <c r="H13" i="106" s="1"/>
  <c r="H14" i="106" s="1"/>
  <c r="P1127" i="106"/>
  <c r="P1097" i="106"/>
  <c r="Q1097" i="106" s="1"/>
  <c r="P1121" i="106"/>
  <c r="P940" i="106"/>
  <c r="T1090" i="106"/>
  <c r="T1120" i="106"/>
  <c r="T1088" i="106"/>
  <c r="T1086" i="106"/>
  <c r="T1099" i="106"/>
  <c r="T1129" i="106"/>
  <c r="T1128" i="106"/>
  <c r="T1126" i="106"/>
  <c r="T1124" i="106"/>
  <c r="T1123" i="106"/>
  <c r="J1128" i="106"/>
  <c r="J1096" i="106"/>
  <c r="J1095" i="106"/>
  <c r="J1094" i="106"/>
  <c r="J881" i="106"/>
  <c r="J793" i="106"/>
  <c r="J795" i="106"/>
  <c r="J850" i="106"/>
  <c r="J879" i="106"/>
  <c r="J848" i="106"/>
  <c r="J791" i="106"/>
  <c r="J789" i="106"/>
  <c r="J1059" i="106"/>
  <c r="J913" i="106"/>
  <c r="J1093" i="106"/>
  <c r="J1090" i="106"/>
  <c r="J1057" i="106"/>
  <c r="J1120" i="106"/>
  <c r="J1088" i="106"/>
  <c r="J969" i="106"/>
  <c r="J967" i="106"/>
  <c r="M792" i="106" l="1"/>
  <c r="O792" i="106" s="1"/>
  <c r="K789" i="106"/>
  <c r="H819" i="106"/>
  <c r="H820" i="106" s="1"/>
  <c r="M912" i="106"/>
  <c r="O912" i="106" s="1"/>
  <c r="H939" i="106"/>
  <c r="H968" i="106"/>
  <c r="K967" i="106"/>
  <c r="M1056" i="106"/>
  <c r="K310" i="106"/>
  <c r="M371" i="106"/>
  <c r="O371" i="106" s="1"/>
  <c r="K368" i="106"/>
  <c r="H398" i="106"/>
  <c r="H426" i="106"/>
  <c r="K425" i="106"/>
  <c r="H484" i="106"/>
  <c r="K483" i="106"/>
  <c r="M574" i="106"/>
  <c r="M575" i="106" s="1"/>
  <c r="M634" i="106"/>
  <c r="M635" i="106" s="1"/>
  <c r="M729" i="106"/>
  <c r="M731" i="106" s="1"/>
  <c r="M760" i="106"/>
  <c r="M878" i="106"/>
  <c r="O878" i="106" s="1"/>
  <c r="M1118" i="106"/>
  <c r="M1878" i="73"/>
  <c r="L1878" i="73"/>
  <c r="M1877" i="73"/>
  <c r="L1877" i="73"/>
  <c r="K1878" i="73"/>
  <c r="J1878" i="73"/>
  <c r="I1878" i="73"/>
  <c r="H1878" i="73"/>
  <c r="K1877" i="73"/>
  <c r="J1877" i="73"/>
  <c r="H1877" i="73"/>
  <c r="G1877" i="73"/>
  <c r="F1877" i="73"/>
  <c r="E1877" i="73"/>
  <c r="I1877" i="73"/>
  <c r="G1878" i="73"/>
  <c r="F1878" i="73"/>
  <c r="D1877" i="73"/>
  <c r="E1878" i="73"/>
  <c r="D1878" i="73"/>
  <c r="M1985" i="73"/>
  <c r="L1985" i="73"/>
  <c r="K1985" i="73"/>
  <c r="J1985" i="73"/>
  <c r="H1985" i="73"/>
  <c r="G1985" i="73"/>
  <c r="F1985" i="73"/>
  <c r="E1985" i="73"/>
  <c r="I1985" i="73"/>
  <c r="D1985" i="73"/>
  <c r="M2002" i="73"/>
  <c r="M2000" i="73"/>
  <c r="M1998" i="73"/>
  <c r="L2002" i="73"/>
  <c r="L2000" i="73"/>
  <c r="L1998" i="73"/>
  <c r="M2001" i="73"/>
  <c r="M1999" i="73"/>
  <c r="M1997" i="73"/>
  <c r="L2001" i="73"/>
  <c r="L1999" i="73"/>
  <c r="L1997" i="73"/>
  <c r="K2002" i="73"/>
  <c r="K2000" i="73"/>
  <c r="K1998" i="73"/>
  <c r="J2002" i="73"/>
  <c r="J2000" i="73"/>
  <c r="J1998" i="73"/>
  <c r="I2002" i="73"/>
  <c r="I2000" i="73"/>
  <c r="I1998" i="73"/>
  <c r="H2002" i="73"/>
  <c r="H2000" i="73"/>
  <c r="H1998" i="73"/>
  <c r="K2001" i="73"/>
  <c r="K1999" i="73"/>
  <c r="K1997" i="73"/>
  <c r="J2001" i="73"/>
  <c r="J1997" i="73"/>
  <c r="I1999" i="73"/>
  <c r="H2001" i="73"/>
  <c r="H1997" i="73"/>
  <c r="G2001" i="73"/>
  <c r="G1999" i="73"/>
  <c r="G1997" i="73"/>
  <c r="F2001" i="73"/>
  <c r="F1999" i="73"/>
  <c r="F1997" i="73"/>
  <c r="E2001" i="73"/>
  <c r="E1999" i="73"/>
  <c r="E1997" i="73"/>
  <c r="J1999" i="73"/>
  <c r="I2001" i="73"/>
  <c r="I1997" i="73"/>
  <c r="H1999" i="73"/>
  <c r="G2002" i="73"/>
  <c r="G2000" i="73"/>
  <c r="G1998" i="73"/>
  <c r="F2002" i="73"/>
  <c r="F2000" i="73"/>
  <c r="F1998" i="73"/>
  <c r="E2000" i="73"/>
  <c r="D2001" i="73"/>
  <c r="D1999" i="73"/>
  <c r="D1997" i="73"/>
  <c r="E2002" i="73"/>
  <c r="E1998" i="73"/>
  <c r="D2002" i="73"/>
  <c r="D2000" i="73"/>
  <c r="D1998" i="73"/>
  <c r="M1466" i="73"/>
  <c r="M1465" i="73"/>
  <c r="L1466" i="73"/>
  <c r="K1466" i="73"/>
  <c r="J1466" i="73"/>
  <c r="I1466" i="73"/>
  <c r="L1465" i="73"/>
  <c r="K1465" i="73"/>
  <c r="J1465" i="73"/>
  <c r="H1465" i="73"/>
  <c r="G1465" i="73"/>
  <c r="F1465" i="73"/>
  <c r="E1465" i="73"/>
  <c r="I1465" i="73"/>
  <c r="H1466" i="73"/>
  <c r="G1466" i="73"/>
  <c r="F1466" i="73"/>
  <c r="D1465" i="73"/>
  <c r="E1466" i="73"/>
  <c r="D1466" i="73"/>
  <c r="H1492" i="73"/>
  <c r="J1492" i="73"/>
  <c r="L1492" i="73"/>
  <c r="G1492" i="73"/>
  <c r="K1492" i="73"/>
  <c r="I1492" i="73"/>
  <c r="M1492" i="73"/>
  <c r="F1492" i="73"/>
  <c r="E1492" i="73"/>
  <c r="D1492" i="73"/>
  <c r="G1504" i="73"/>
  <c r="I1504" i="73"/>
  <c r="K1504" i="73"/>
  <c r="M1504" i="73"/>
  <c r="H1505" i="73"/>
  <c r="J1504" i="73"/>
  <c r="G1505" i="73"/>
  <c r="J1505" i="73"/>
  <c r="L1505" i="73"/>
  <c r="G1506" i="73"/>
  <c r="I1506" i="73"/>
  <c r="K1506" i="73"/>
  <c r="M1506" i="73"/>
  <c r="H1507" i="73"/>
  <c r="J1507" i="73"/>
  <c r="L1507" i="73"/>
  <c r="G1508" i="73"/>
  <c r="I1508" i="73"/>
  <c r="K1508" i="73"/>
  <c r="M1508" i="73"/>
  <c r="H1509" i="73"/>
  <c r="J1509" i="73"/>
  <c r="L1509" i="73"/>
  <c r="F1509" i="73"/>
  <c r="F1507" i="73"/>
  <c r="F1505" i="73"/>
  <c r="E1509" i="73"/>
  <c r="E1507" i="73"/>
  <c r="E1505" i="73"/>
  <c r="D1509" i="73"/>
  <c r="D1507" i="73"/>
  <c r="D1505" i="73"/>
  <c r="H1504" i="73"/>
  <c r="L1504" i="73"/>
  <c r="I1505" i="73"/>
  <c r="K1505" i="73"/>
  <c r="M1505" i="73"/>
  <c r="H1506" i="73"/>
  <c r="J1506" i="73"/>
  <c r="L1506" i="73"/>
  <c r="G1507" i="73"/>
  <c r="I1507" i="73"/>
  <c r="K1507" i="73"/>
  <c r="M1507" i="73"/>
  <c r="H1508" i="73"/>
  <c r="J1508" i="73"/>
  <c r="L1508" i="73"/>
  <c r="G1509" i="73"/>
  <c r="I1509" i="73"/>
  <c r="K1509" i="73"/>
  <c r="M1509" i="73"/>
  <c r="F1508" i="73"/>
  <c r="F1506" i="73"/>
  <c r="F1504" i="73"/>
  <c r="E1508" i="73"/>
  <c r="E1506" i="73"/>
  <c r="E1504" i="73"/>
  <c r="D1508" i="73"/>
  <c r="D1506" i="73"/>
  <c r="D1504" i="73"/>
  <c r="E1523" i="73"/>
  <c r="G1523" i="73"/>
  <c r="I1523" i="73"/>
  <c r="K1523" i="73"/>
  <c r="M1523" i="73"/>
  <c r="F1524" i="73"/>
  <c r="H1524" i="73"/>
  <c r="J1524" i="73"/>
  <c r="L1524" i="73"/>
  <c r="F1523" i="73"/>
  <c r="J1523" i="73"/>
  <c r="E1524" i="73"/>
  <c r="I1524" i="73"/>
  <c r="M1524" i="73"/>
  <c r="D1523" i="73"/>
  <c r="L1523" i="73"/>
  <c r="K1524" i="73"/>
  <c r="D1524" i="73"/>
  <c r="H1523" i="73"/>
  <c r="G1524" i="73"/>
  <c r="M1869" i="73"/>
  <c r="L1869" i="73"/>
  <c r="K1869" i="73"/>
  <c r="J1869" i="73"/>
  <c r="H1869" i="73"/>
  <c r="G1869" i="73"/>
  <c r="F1869" i="73"/>
  <c r="E1869" i="73"/>
  <c r="I1869" i="73"/>
  <c r="D1869" i="73"/>
  <c r="M1872" i="73"/>
  <c r="L1872" i="73"/>
  <c r="M1871" i="73"/>
  <c r="L1871" i="73"/>
  <c r="K1872" i="73"/>
  <c r="J1872" i="73"/>
  <c r="I1872" i="73"/>
  <c r="K1871" i="73"/>
  <c r="I1871" i="73"/>
  <c r="H1871" i="73"/>
  <c r="G1871" i="73"/>
  <c r="F1871" i="73"/>
  <c r="E1871" i="73"/>
  <c r="J1871" i="73"/>
  <c r="H1872" i="73"/>
  <c r="G1872" i="73"/>
  <c r="F1872" i="73"/>
  <c r="E1872" i="73"/>
  <c r="D1871" i="73"/>
  <c r="D1872" i="73"/>
  <c r="M1886" i="73"/>
  <c r="M1884" i="73"/>
  <c r="M1882" i="73"/>
  <c r="L1886" i="73"/>
  <c r="L1884" i="73"/>
  <c r="L1882" i="73"/>
  <c r="M1885" i="73"/>
  <c r="M1883" i="73"/>
  <c r="M1881" i="73"/>
  <c r="L1885" i="73"/>
  <c r="L1883" i="73"/>
  <c r="L1881" i="73"/>
  <c r="K1886" i="73"/>
  <c r="K1884" i="73"/>
  <c r="K1882" i="73"/>
  <c r="J1886" i="73"/>
  <c r="J1884" i="73"/>
  <c r="J1882" i="73"/>
  <c r="I1886" i="73"/>
  <c r="I1884" i="73"/>
  <c r="I1882" i="73"/>
  <c r="H1886" i="73"/>
  <c r="H1884" i="73"/>
  <c r="H1882" i="73"/>
  <c r="K1885" i="73"/>
  <c r="K1883" i="73"/>
  <c r="K1881" i="73"/>
  <c r="J1885" i="73"/>
  <c r="J1881" i="73"/>
  <c r="I1883" i="73"/>
  <c r="H1885" i="73"/>
  <c r="H1881" i="73"/>
  <c r="G1885" i="73"/>
  <c r="G1883" i="73"/>
  <c r="G1881" i="73"/>
  <c r="F1885" i="73"/>
  <c r="F1883" i="73"/>
  <c r="F1881" i="73"/>
  <c r="E1885" i="73"/>
  <c r="E1883" i="73"/>
  <c r="E1881" i="73"/>
  <c r="J1883" i="73"/>
  <c r="I1885" i="73"/>
  <c r="I1881" i="73"/>
  <c r="H1883" i="73"/>
  <c r="G1886" i="73"/>
  <c r="G1884" i="73"/>
  <c r="G1882" i="73"/>
  <c r="F1886" i="73"/>
  <c r="F1884" i="73"/>
  <c r="F1882" i="73"/>
  <c r="E1884" i="73"/>
  <c r="D1885" i="73"/>
  <c r="D1883" i="73"/>
  <c r="D1881" i="73"/>
  <c r="E1886" i="73"/>
  <c r="E1882" i="73"/>
  <c r="D1886" i="73"/>
  <c r="D1884" i="73"/>
  <c r="D1882" i="73"/>
  <c r="M1988" i="73"/>
  <c r="L1988" i="73"/>
  <c r="M1987" i="73"/>
  <c r="L1987" i="73"/>
  <c r="K1988" i="73"/>
  <c r="J1988" i="73"/>
  <c r="I1988" i="73"/>
  <c r="H1988" i="73"/>
  <c r="K1987" i="73"/>
  <c r="I1987" i="73"/>
  <c r="G1987" i="73"/>
  <c r="F1987" i="73"/>
  <c r="E1987" i="73"/>
  <c r="J1987" i="73"/>
  <c r="H1987" i="73"/>
  <c r="G1988" i="73"/>
  <c r="F1988" i="73"/>
  <c r="E1988" i="73"/>
  <c r="D1987" i="73"/>
  <c r="D1988" i="73"/>
  <c r="M1994" i="73"/>
  <c r="L1994" i="73"/>
  <c r="M1993" i="73"/>
  <c r="L1993" i="73"/>
  <c r="K1994" i="73"/>
  <c r="J1994" i="73"/>
  <c r="I1994" i="73"/>
  <c r="H1994" i="73"/>
  <c r="K1993" i="73"/>
  <c r="J1993" i="73"/>
  <c r="H1993" i="73"/>
  <c r="G1993" i="73"/>
  <c r="F1993" i="73"/>
  <c r="E1993" i="73"/>
  <c r="I1993" i="73"/>
  <c r="G1994" i="73"/>
  <c r="F1994" i="73"/>
  <c r="D1993" i="73"/>
  <c r="E1994" i="73"/>
  <c r="D1994" i="73"/>
  <c r="M1463" i="73"/>
  <c r="L1463" i="73"/>
  <c r="K1463" i="73"/>
  <c r="I1463" i="73"/>
  <c r="H1463" i="73"/>
  <c r="G1463" i="73"/>
  <c r="F1463" i="73"/>
  <c r="E1463" i="73"/>
  <c r="J1463" i="73"/>
  <c r="D1463" i="73"/>
  <c r="M1472" i="73"/>
  <c r="M1471" i="73"/>
  <c r="L1472" i="73"/>
  <c r="K1472" i="73"/>
  <c r="J1472" i="73"/>
  <c r="I1472" i="73"/>
  <c r="L1471" i="73"/>
  <c r="K1471" i="73"/>
  <c r="I1471" i="73"/>
  <c r="H1471" i="73"/>
  <c r="G1471" i="73"/>
  <c r="F1471" i="73"/>
  <c r="E1471" i="73"/>
  <c r="J1471" i="73"/>
  <c r="H1472" i="73"/>
  <c r="G1472" i="73"/>
  <c r="F1472" i="73"/>
  <c r="E1472" i="73"/>
  <c r="D1471" i="73"/>
  <c r="D1472" i="73"/>
  <c r="M1480" i="73"/>
  <c r="M1478" i="73"/>
  <c r="M1476" i="73"/>
  <c r="L1480" i="73"/>
  <c r="L1478" i="73"/>
  <c r="L1476" i="73"/>
  <c r="M1479" i="73"/>
  <c r="M1477" i="73"/>
  <c r="M1475" i="73"/>
  <c r="L1479" i="73"/>
  <c r="L1475" i="73"/>
  <c r="K1480" i="73"/>
  <c r="K1478" i="73"/>
  <c r="K1476" i="73"/>
  <c r="J1480" i="73"/>
  <c r="J1478" i="73"/>
  <c r="J1476" i="73"/>
  <c r="I1480" i="73"/>
  <c r="I1478" i="73"/>
  <c r="I1476" i="73"/>
  <c r="L1477" i="73"/>
  <c r="K1479" i="73"/>
  <c r="K1477" i="73"/>
  <c r="K1475" i="73"/>
  <c r="J1477" i="73"/>
  <c r="I1479" i="73"/>
  <c r="I1475" i="73"/>
  <c r="H1479" i="73"/>
  <c r="H1477" i="73"/>
  <c r="H1475" i="73"/>
  <c r="G1479" i="73"/>
  <c r="G1477" i="73"/>
  <c r="G1475" i="73"/>
  <c r="F1479" i="73"/>
  <c r="F1477" i="73"/>
  <c r="F1475" i="73"/>
  <c r="E1479" i="73"/>
  <c r="E1477" i="73"/>
  <c r="E1475" i="73"/>
  <c r="J1479" i="73"/>
  <c r="J1475" i="73"/>
  <c r="I1477" i="73"/>
  <c r="H1480" i="73"/>
  <c r="H1478" i="73"/>
  <c r="H1476" i="73"/>
  <c r="G1480" i="73"/>
  <c r="G1478" i="73"/>
  <c r="G1476" i="73"/>
  <c r="F1480" i="73"/>
  <c r="F1478" i="73"/>
  <c r="F1476" i="73"/>
  <c r="E1480" i="73"/>
  <c r="E1476" i="73"/>
  <c r="D1479" i="73"/>
  <c r="D1477" i="73"/>
  <c r="D1475" i="73"/>
  <c r="E1478" i="73"/>
  <c r="D1480" i="73"/>
  <c r="D1478" i="73"/>
  <c r="D1476" i="73"/>
  <c r="H1494" i="73"/>
  <c r="J1494" i="73"/>
  <c r="L1494" i="73"/>
  <c r="G1495" i="73"/>
  <c r="I1495" i="73"/>
  <c r="K1495" i="73"/>
  <c r="M1495" i="73"/>
  <c r="I1494" i="73"/>
  <c r="M1494" i="73"/>
  <c r="J1495" i="73"/>
  <c r="G1494" i="73"/>
  <c r="K1494" i="73"/>
  <c r="H1495" i="73"/>
  <c r="L1495" i="73"/>
  <c r="F1495" i="73"/>
  <c r="E1495" i="73"/>
  <c r="D1495" i="73"/>
  <c r="F1494" i="73"/>
  <c r="E1494" i="73"/>
  <c r="D1494" i="73"/>
  <c r="H1500" i="73"/>
  <c r="J1500" i="73"/>
  <c r="L1500" i="73"/>
  <c r="G1501" i="73"/>
  <c r="I1501" i="73"/>
  <c r="K1501" i="73"/>
  <c r="M1501" i="73"/>
  <c r="I1500" i="73"/>
  <c r="M1500" i="73"/>
  <c r="J1501" i="73"/>
  <c r="K1500" i="73"/>
  <c r="L1501" i="73"/>
  <c r="F1501" i="73"/>
  <c r="E1501" i="73"/>
  <c r="D1501" i="73"/>
  <c r="G1500" i="73"/>
  <c r="H1501" i="73"/>
  <c r="F1500" i="73"/>
  <c r="E1500" i="73"/>
  <c r="D1500" i="73"/>
  <c r="E1521" i="73"/>
  <c r="G1521" i="73"/>
  <c r="I1521" i="73"/>
  <c r="K1521" i="73"/>
  <c r="M1521" i="73"/>
  <c r="H1521" i="73"/>
  <c r="L1521" i="73"/>
  <c r="D1521" i="73"/>
  <c r="F1521" i="73"/>
  <c r="J1521" i="73"/>
  <c r="E1529" i="73"/>
  <c r="G1529" i="73"/>
  <c r="I1529" i="73"/>
  <c r="K1529" i="73"/>
  <c r="H1529" i="73"/>
  <c r="L1529" i="73"/>
  <c r="E1530" i="73"/>
  <c r="G1530" i="73"/>
  <c r="I1530" i="73"/>
  <c r="K1530" i="73"/>
  <c r="M1530" i="73"/>
  <c r="D1529" i="73"/>
  <c r="F1529" i="73"/>
  <c r="M1529" i="73"/>
  <c r="H1530" i="73"/>
  <c r="L1530" i="73"/>
  <c r="J1529" i="73"/>
  <c r="F1530" i="73"/>
  <c r="J1530" i="73"/>
  <c r="D1530" i="73"/>
  <c r="F1533" i="73"/>
  <c r="H1533" i="73"/>
  <c r="J1533" i="73"/>
  <c r="L1533" i="73"/>
  <c r="E1534" i="73"/>
  <c r="G1534" i="73"/>
  <c r="I1534" i="73"/>
  <c r="K1534" i="73"/>
  <c r="M1534" i="73"/>
  <c r="F1535" i="73"/>
  <c r="H1535" i="73"/>
  <c r="J1535" i="73"/>
  <c r="L1535" i="73"/>
  <c r="E1536" i="73"/>
  <c r="G1536" i="73"/>
  <c r="I1536" i="73"/>
  <c r="K1536" i="73"/>
  <c r="M1536" i="73"/>
  <c r="F1537" i="73"/>
  <c r="H1537" i="73"/>
  <c r="J1537" i="73"/>
  <c r="L1537" i="73"/>
  <c r="E1538" i="73"/>
  <c r="G1538" i="73"/>
  <c r="I1538" i="73"/>
  <c r="K1538" i="73"/>
  <c r="M1538" i="73"/>
  <c r="D1537" i="73"/>
  <c r="D1535" i="73"/>
  <c r="D1533" i="73"/>
  <c r="E1533" i="73"/>
  <c r="I1533" i="73"/>
  <c r="M1533" i="73"/>
  <c r="H1534" i="73"/>
  <c r="L1534" i="73"/>
  <c r="G1535" i="73"/>
  <c r="K1535" i="73"/>
  <c r="F1536" i="73"/>
  <c r="J1536" i="73"/>
  <c r="E1537" i="73"/>
  <c r="I1537" i="73"/>
  <c r="M1537" i="73"/>
  <c r="H1538" i="73"/>
  <c r="L1538" i="73"/>
  <c r="D1536" i="73"/>
  <c r="G1533" i="73"/>
  <c r="K1533" i="73"/>
  <c r="F1534" i="73"/>
  <c r="J1534" i="73"/>
  <c r="E1535" i="73"/>
  <c r="I1535" i="73"/>
  <c r="M1535" i="73"/>
  <c r="H1536" i="73"/>
  <c r="L1536" i="73"/>
  <c r="G1537" i="73"/>
  <c r="K1537" i="73"/>
  <c r="F1538" i="73"/>
  <c r="J1538" i="73"/>
  <c r="D1538" i="73"/>
  <c r="D1534" i="73"/>
  <c r="M1724" i="73"/>
  <c r="M1695" i="73"/>
  <c r="L1724" i="73"/>
  <c r="L1695" i="73"/>
  <c r="K1724" i="73"/>
  <c r="K1695" i="73"/>
  <c r="I1724" i="73"/>
  <c r="I1695" i="73"/>
  <c r="H1724" i="73"/>
  <c r="H1695" i="73"/>
  <c r="G1724" i="73"/>
  <c r="G1695" i="73"/>
  <c r="F1724" i="73"/>
  <c r="F1695" i="73"/>
  <c r="E1724" i="73"/>
  <c r="E1695" i="73"/>
  <c r="J1724" i="73"/>
  <c r="J1695" i="73"/>
  <c r="D1724" i="73"/>
  <c r="D1695" i="73"/>
  <c r="M1727" i="73"/>
  <c r="M1698" i="73"/>
  <c r="L1727" i="73"/>
  <c r="L1698" i="73"/>
  <c r="M1726" i="73"/>
  <c r="M1697" i="73"/>
  <c r="L1726" i="73"/>
  <c r="L1697" i="73"/>
  <c r="K1727" i="73"/>
  <c r="K1698" i="73"/>
  <c r="J1727" i="73"/>
  <c r="J1698" i="73"/>
  <c r="I1727" i="73"/>
  <c r="I1698" i="73"/>
  <c r="K1726" i="73"/>
  <c r="K1697" i="73"/>
  <c r="J1726" i="73"/>
  <c r="J1697" i="73"/>
  <c r="H1726" i="73"/>
  <c r="H1697" i="73"/>
  <c r="G1726" i="73"/>
  <c r="G1697" i="73"/>
  <c r="F1726" i="73"/>
  <c r="F1697" i="73"/>
  <c r="E1726" i="73"/>
  <c r="E1697" i="73"/>
  <c r="I1726" i="73"/>
  <c r="I1697" i="73"/>
  <c r="H1727" i="73"/>
  <c r="H1698" i="73"/>
  <c r="G1727" i="73"/>
  <c r="G1698" i="73"/>
  <c r="F1727" i="73"/>
  <c r="F1698" i="73"/>
  <c r="D1726" i="73"/>
  <c r="D1697" i="73"/>
  <c r="E1727" i="73"/>
  <c r="E1698" i="73"/>
  <c r="D1727" i="73"/>
  <c r="D1698" i="73"/>
  <c r="M1733" i="73"/>
  <c r="M1704" i="73"/>
  <c r="L1733" i="73"/>
  <c r="L1704" i="73"/>
  <c r="M1732" i="73"/>
  <c r="M1703" i="73"/>
  <c r="L1732" i="73"/>
  <c r="L1703" i="73"/>
  <c r="K1733" i="73"/>
  <c r="K1704" i="73"/>
  <c r="J1733" i="73"/>
  <c r="J1704" i="73"/>
  <c r="I1733" i="73"/>
  <c r="I1704" i="73"/>
  <c r="K1732" i="73"/>
  <c r="K1703" i="73"/>
  <c r="I1732" i="73"/>
  <c r="I1703" i="73"/>
  <c r="H1732" i="73"/>
  <c r="H1703" i="73"/>
  <c r="G1732" i="73"/>
  <c r="G1703" i="73"/>
  <c r="F1732" i="73"/>
  <c r="F1703" i="73"/>
  <c r="E1732" i="73"/>
  <c r="E1703" i="73"/>
  <c r="J1732" i="73"/>
  <c r="J1703" i="73"/>
  <c r="H1733" i="73"/>
  <c r="H1704" i="73"/>
  <c r="G1733" i="73"/>
  <c r="G1704" i="73"/>
  <c r="F1733" i="73"/>
  <c r="F1704" i="73"/>
  <c r="E1733" i="73"/>
  <c r="E1704" i="73"/>
  <c r="D1732" i="73"/>
  <c r="D1703" i="73"/>
  <c r="D1733" i="73"/>
  <c r="D1704" i="73"/>
  <c r="M1741" i="73"/>
  <c r="M1739" i="73"/>
  <c r="M1737" i="73"/>
  <c r="M1712" i="73"/>
  <c r="M1710" i="73"/>
  <c r="M1708" i="73"/>
  <c r="L1741" i="73"/>
  <c r="L1739" i="73"/>
  <c r="L1737" i="73"/>
  <c r="L1712" i="73"/>
  <c r="L1710" i="73"/>
  <c r="L1708" i="73"/>
  <c r="M1740" i="73"/>
  <c r="M1738" i="73"/>
  <c r="M1736" i="73"/>
  <c r="M1711" i="73"/>
  <c r="M1709" i="73"/>
  <c r="M1707" i="73"/>
  <c r="L1740" i="73"/>
  <c r="L1738" i="73"/>
  <c r="L1736" i="73"/>
  <c r="L1711" i="73"/>
  <c r="L1709" i="73"/>
  <c r="L1707" i="73"/>
  <c r="K1741" i="73"/>
  <c r="K1739" i="73"/>
  <c r="K1737" i="73"/>
  <c r="K1712" i="73"/>
  <c r="K1710" i="73"/>
  <c r="K1708" i="73"/>
  <c r="J1741" i="73"/>
  <c r="J1739" i="73"/>
  <c r="J1737" i="73"/>
  <c r="J1712" i="73"/>
  <c r="J1710" i="73"/>
  <c r="J1708" i="73"/>
  <c r="I1741" i="73"/>
  <c r="I1739" i="73"/>
  <c r="I1737" i="73"/>
  <c r="I1712" i="73"/>
  <c r="I1710" i="73"/>
  <c r="I1708" i="73"/>
  <c r="K1740" i="73"/>
  <c r="K1738" i="73"/>
  <c r="K1736" i="73"/>
  <c r="K1711" i="73"/>
  <c r="K1709" i="73"/>
  <c r="K1707" i="73"/>
  <c r="J1738" i="73"/>
  <c r="J1709" i="73"/>
  <c r="I1740" i="73"/>
  <c r="I1736" i="73"/>
  <c r="I1711" i="73"/>
  <c r="I1707" i="73"/>
  <c r="H1740" i="73"/>
  <c r="H1738" i="73"/>
  <c r="H1736" i="73"/>
  <c r="H1711" i="73"/>
  <c r="H1709" i="73"/>
  <c r="H1707" i="73"/>
  <c r="G1740" i="73"/>
  <c r="G1738" i="73"/>
  <c r="G1736" i="73"/>
  <c r="G1711" i="73"/>
  <c r="G1709" i="73"/>
  <c r="G1707" i="73"/>
  <c r="F1740" i="73"/>
  <c r="F1738" i="73"/>
  <c r="F1736" i="73"/>
  <c r="F1711" i="73"/>
  <c r="F1709" i="73"/>
  <c r="F1707" i="73"/>
  <c r="E1740" i="73"/>
  <c r="E1738" i="73"/>
  <c r="E1736" i="73"/>
  <c r="E1711" i="73"/>
  <c r="E1709" i="73"/>
  <c r="E1707" i="73"/>
  <c r="J1740" i="73"/>
  <c r="J1736" i="73"/>
  <c r="J1711" i="73"/>
  <c r="J1707" i="73"/>
  <c r="I1738" i="73"/>
  <c r="I1709" i="73"/>
  <c r="H1741" i="73"/>
  <c r="H1739" i="73"/>
  <c r="H1737" i="73"/>
  <c r="H1712" i="73"/>
  <c r="H1710" i="73"/>
  <c r="H1708" i="73"/>
  <c r="G1741" i="73"/>
  <c r="G1739" i="73"/>
  <c r="G1737" i="73"/>
  <c r="G1712" i="73"/>
  <c r="G1710" i="73"/>
  <c r="G1708" i="73"/>
  <c r="F1741" i="73"/>
  <c r="F1739" i="73"/>
  <c r="F1737" i="73"/>
  <c r="F1712" i="73"/>
  <c r="F1710" i="73"/>
  <c r="F1708" i="73"/>
  <c r="E1741" i="73"/>
  <c r="E1737" i="73"/>
  <c r="E1712" i="73"/>
  <c r="E1708" i="73"/>
  <c r="D1740" i="73"/>
  <c r="D1738" i="73"/>
  <c r="D1736" i="73"/>
  <c r="D1711" i="73"/>
  <c r="D1709" i="73"/>
  <c r="D1707" i="73"/>
  <c r="E1739" i="73"/>
  <c r="E1710" i="73"/>
  <c r="D1741" i="73"/>
  <c r="D1739" i="73"/>
  <c r="D1737" i="73"/>
  <c r="D1712" i="73"/>
  <c r="D1710" i="73"/>
  <c r="D1708" i="73"/>
  <c r="M1870" i="73"/>
  <c r="L1870" i="73"/>
  <c r="K1870" i="73"/>
  <c r="J1870" i="73"/>
  <c r="I1870" i="73"/>
  <c r="H1870" i="73"/>
  <c r="G1870" i="73"/>
  <c r="F1870" i="73"/>
  <c r="E1870" i="73"/>
  <c r="D1870" i="73"/>
  <c r="M1876" i="73"/>
  <c r="M1874" i="73"/>
  <c r="L1876" i="73"/>
  <c r="L1874" i="73"/>
  <c r="M1875" i="73"/>
  <c r="M1873" i="73"/>
  <c r="L1875" i="73"/>
  <c r="L1873" i="73"/>
  <c r="K1876" i="73"/>
  <c r="K1874" i="73"/>
  <c r="J1876" i="73"/>
  <c r="J1874" i="73"/>
  <c r="I1876" i="73"/>
  <c r="I1874" i="73"/>
  <c r="H1876" i="73"/>
  <c r="H1874" i="73"/>
  <c r="K1875" i="73"/>
  <c r="K1873" i="73"/>
  <c r="J1873" i="73"/>
  <c r="I1875" i="73"/>
  <c r="H1873" i="73"/>
  <c r="G1875" i="73"/>
  <c r="G1873" i="73"/>
  <c r="F1875" i="73"/>
  <c r="F1873" i="73"/>
  <c r="E1875" i="73"/>
  <c r="E1873" i="73"/>
  <c r="J1875" i="73"/>
  <c r="I1873" i="73"/>
  <c r="H1875" i="73"/>
  <c r="G1876" i="73"/>
  <c r="G1874" i="73"/>
  <c r="F1876" i="73"/>
  <c r="F1874" i="73"/>
  <c r="E1876" i="73"/>
  <c r="D1875" i="73"/>
  <c r="D1873" i="73"/>
  <c r="E1874" i="73"/>
  <c r="D1876" i="73"/>
  <c r="D1874" i="73"/>
  <c r="M1880" i="73"/>
  <c r="L1880" i="73"/>
  <c r="M1879" i="73"/>
  <c r="L1879" i="73"/>
  <c r="K1880" i="73"/>
  <c r="J1880" i="73"/>
  <c r="I1880" i="73"/>
  <c r="H1880" i="73"/>
  <c r="K1879" i="73"/>
  <c r="I1879" i="73"/>
  <c r="G1879" i="73"/>
  <c r="F1879" i="73"/>
  <c r="E1879" i="73"/>
  <c r="J1879" i="73"/>
  <c r="H1879" i="73"/>
  <c r="G1880" i="73"/>
  <c r="F1880" i="73"/>
  <c r="E1880" i="73"/>
  <c r="D1879" i="73"/>
  <c r="D1880" i="73"/>
  <c r="M1984" i="73"/>
  <c r="M1982" i="73"/>
  <c r="M1980" i="73"/>
  <c r="M1978" i="73"/>
  <c r="M1976" i="73"/>
  <c r="L1984" i="73"/>
  <c r="L1982" i="73"/>
  <c r="L1980" i="73"/>
  <c r="L1978" i="73"/>
  <c r="L1976" i="73"/>
  <c r="M1983" i="73"/>
  <c r="M1981" i="73"/>
  <c r="M1979" i="73"/>
  <c r="M1977" i="73"/>
  <c r="M1975" i="73"/>
  <c r="L1983" i="73"/>
  <c r="L1981" i="73"/>
  <c r="L1979" i="73"/>
  <c r="L1977" i="73"/>
  <c r="L1975" i="73"/>
  <c r="K1984" i="73"/>
  <c r="K1982" i="73"/>
  <c r="K1980" i="73"/>
  <c r="K1978" i="73"/>
  <c r="K1976" i="73"/>
  <c r="J1984" i="73"/>
  <c r="J1982" i="73"/>
  <c r="J1980" i="73"/>
  <c r="J1978" i="73"/>
  <c r="J1976" i="73"/>
  <c r="I1984" i="73"/>
  <c r="I1982" i="73"/>
  <c r="I1980" i="73"/>
  <c r="I1978" i="73"/>
  <c r="I1976" i="73"/>
  <c r="H1984" i="73"/>
  <c r="H1982" i="73"/>
  <c r="H1980" i="73"/>
  <c r="H1978" i="73"/>
  <c r="H1976" i="73"/>
  <c r="K1983" i="73"/>
  <c r="K1981" i="73"/>
  <c r="K1979" i="73"/>
  <c r="K1977" i="73"/>
  <c r="K1975" i="73"/>
  <c r="J1981" i="73"/>
  <c r="J1977" i="73"/>
  <c r="I1983" i="73"/>
  <c r="I1979" i="73"/>
  <c r="I1975" i="73"/>
  <c r="H1981" i="73"/>
  <c r="H1977" i="73"/>
  <c r="G1983" i="73"/>
  <c r="G1981" i="73"/>
  <c r="G1979" i="73"/>
  <c r="G1977" i="73"/>
  <c r="G1975" i="73"/>
  <c r="F1983" i="73"/>
  <c r="F1981" i="73"/>
  <c r="F1979" i="73"/>
  <c r="F1977" i="73"/>
  <c r="F1975" i="73"/>
  <c r="E1983" i="73"/>
  <c r="E1981" i="73"/>
  <c r="E1979" i="73"/>
  <c r="E1977" i="73"/>
  <c r="E1975" i="73"/>
  <c r="J1983" i="73"/>
  <c r="J1979" i="73"/>
  <c r="J1975" i="73"/>
  <c r="I1981" i="73"/>
  <c r="I1977" i="73"/>
  <c r="H1983" i="73"/>
  <c r="H1979" i="73"/>
  <c r="H1975" i="73"/>
  <c r="G1984" i="73"/>
  <c r="G1982" i="73"/>
  <c r="G1980" i="73"/>
  <c r="G1978" i="73"/>
  <c r="G1976" i="73"/>
  <c r="F1984" i="73"/>
  <c r="F1982" i="73"/>
  <c r="F1980" i="73"/>
  <c r="F1978" i="73"/>
  <c r="F1976" i="73"/>
  <c r="E1984" i="73"/>
  <c r="E1980" i="73"/>
  <c r="E1976" i="73"/>
  <c r="D1983" i="73"/>
  <c r="D1981" i="73"/>
  <c r="D1979" i="73"/>
  <c r="D1977" i="73"/>
  <c r="D1975" i="73"/>
  <c r="E1982" i="73"/>
  <c r="E1978" i="73"/>
  <c r="D1984" i="73"/>
  <c r="D1982" i="73"/>
  <c r="D1980" i="73"/>
  <c r="D1978" i="73"/>
  <c r="D1976" i="73"/>
  <c r="M1986" i="73"/>
  <c r="L1986" i="73"/>
  <c r="K1986" i="73"/>
  <c r="J1986" i="73"/>
  <c r="I1986" i="73"/>
  <c r="H1986" i="73"/>
  <c r="G1986" i="73"/>
  <c r="F1986" i="73"/>
  <c r="E1986" i="73"/>
  <c r="D1986" i="73"/>
  <c r="M1992" i="73"/>
  <c r="M1990" i="73"/>
  <c r="L1992" i="73"/>
  <c r="L1990" i="73"/>
  <c r="M1991" i="73"/>
  <c r="M1989" i="73"/>
  <c r="L1991" i="73"/>
  <c r="L1989" i="73"/>
  <c r="K1992" i="73"/>
  <c r="K1990" i="73"/>
  <c r="J1992" i="73"/>
  <c r="J1990" i="73"/>
  <c r="I1992" i="73"/>
  <c r="I1990" i="73"/>
  <c r="H1992" i="73"/>
  <c r="H1990" i="73"/>
  <c r="K1991" i="73"/>
  <c r="K1989" i="73"/>
  <c r="J1989" i="73"/>
  <c r="I1991" i="73"/>
  <c r="H1989" i="73"/>
  <c r="G1991" i="73"/>
  <c r="G1989" i="73"/>
  <c r="F1991" i="73"/>
  <c r="F1989" i="73"/>
  <c r="E1991" i="73"/>
  <c r="E1989" i="73"/>
  <c r="J1991" i="73"/>
  <c r="I1989" i="73"/>
  <c r="H1991" i="73"/>
  <c r="G1992" i="73"/>
  <c r="G1990" i="73"/>
  <c r="F1992" i="73"/>
  <c r="F1990" i="73"/>
  <c r="E1992" i="73"/>
  <c r="D1991" i="73"/>
  <c r="D1989" i="73"/>
  <c r="E1990" i="73"/>
  <c r="D1992" i="73"/>
  <c r="D1990" i="73"/>
  <c r="M1996" i="73"/>
  <c r="L1996" i="73"/>
  <c r="M1995" i="73"/>
  <c r="L1995" i="73"/>
  <c r="K1996" i="73"/>
  <c r="J1996" i="73"/>
  <c r="I1996" i="73"/>
  <c r="H1996" i="73"/>
  <c r="K1995" i="73"/>
  <c r="I1995" i="73"/>
  <c r="G1995" i="73"/>
  <c r="F1995" i="73"/>
  <c r="E1995" i="73"/>
  <c r="J1995" i="73"/>
  <c r="H1995" i="73"/>
  <c r="G1996" i="73"/>
  <c r="F1996" i="73"/>
  <c r="E1996" i="73"/>
  <c r="D1995" i="73"/>
  <c r="D1996" i="73"/>
  <c r="M1462" i="73"/>
  <c r="M1460" i="73"/>
  <c r="M1458" i="73"/>
  <c r="M1456" i="73"/>
  <c r="M1454" i="73"/>
  <c r="M1461" i="73"/>
  <c r="M1459" i="73"/>
  <c r="M1457" i="73"/>
  <c r="M1455" i="73"/>
  <c r="M1453" i="73"/>
  <c r="L1462" i="73"/>
  <c r="L1460" i="73"/>
  <c r="L1458" i="73"/>
  <c r="L1456" i="73"/>
  <c r="L1454" i="73"/>
  <c r="K1462" i="73"/>
  <c r="K1460" i="73"/>
  <c r="K1458" i="73"/>
  <c r="K1456" i="73"/>
  <c r="K1454" i="73"/>
  <c r="J1462" i="73"/>
  <c r="J1460" i="73"/>
  <c r="J1458" i="73"/>
  <c r="J1456" i="73"/>
  <c r="J1454" i="73"/>
  <c r="I1462" i="73"/>
  <c r="I1460" i="73"/>
  <c r="I1458" i="73"/>
  <c r="I1456" i="73"/>
  <c r="I1454" i="73"/>
  <c r="L1461" i="73"/>
  <c r="L1459" i="73"/>
  <c r="L1457" i="73"/>
  <c r="L1455" i="73"/>
  <c r="L1453" i="73"/>
  <c r="K1461" i="73"/>
  <c r="K1459" i="73"/>
  <c r="K1457" i="73"/>
  <c r="K1455" i="73"/>
  <c r="J1461" i="73"/>
  <c r="J1457" i="73"/>
  <c r="J1453" i="73"/>
  <c r="I1459" i="73"/>
  <c r="I1455" i="73"/>
  <c r="H1461" i="73"/>
  <c r="H1459" i="73"/>
  <c r="H1457" i="73"/>
  <c r="H1455" i="73"/>
  <c r="H1453" i="73"/>
  <c r="G1461" i="73"/>
  <c r="G1459" i="73"/>
  <c r="G1457" i="73"/>
  <c r="G1455" i="73"/>
  <c r="G1453" i="73"/>
  <c r="F1461" i="73"/>
  <c r="F1459" i="73"/>
  <c r="F1457" i="73"/>
  <c r="F1455" i="73"/>
  <c r="F1453" i="73"/>
  <c r="E1461" i="73"/>
  <c r="E1459" i="73"/>
  <c r="K1453" i="73"/>
  <c r="J1459" i="73"/>
  <c r="J1455" i="73"/>
  <c r="I1461" i="73"/>
  <c r="I1457" i="73"/>
  <c r="I1453" i="73"/>
  <c r="H1462" i="73"/>
  <c r="H1460" i="73"/>
  <c r="H1458" i="73"/>
  <c r="H1456" i="73"/>
  <c r="H1454" i="73"/>
  <c r="G1462" i="73"/>
  <c r="G1460" i="73"/>
  <c r="G1458" i="73"/>
  <c r="G1456" i="73"/>
  <c r="G1454" i="73"/>
  <c r="F1462" i="73"/>
  <c r="F1458" i="73"/>
  <c r="F1454" i="73"/>
  <c r="E1460" i="73"/>
  <c r="E1457" i="73"/>
  <c r="E1455" i="73"/>
  <c r="E1453" i="73"/>
  <c r="D1461" i="73"/>
  <c r="D1459" i="73"/>
  <c r="D1457" i="73"/>
  <c r="D1455" i="73"/>
  <c r="D1453" i="73"/>
  <c r="F1460" i="73"/>
  <c r="F1456" i="73"/>
  <c r="E1462" i="73"/>
  <c r="E1458" i="73"/>
  <c r="E1456" i="73"/>
  <c r="E1454" i="73"/>
  <c r="D1462" i="73"/>
  <c r="D1460" i="73"/>
  <c r="D1458" i="73"/>
  <c r="D1456" i="73"/>
  <c r="D1454" i="73"/>
  <c r="M1464" i="73"/>
  <c r="L1464" i="73"/>
  <c r="K1464" i="73"/>
  <c r="J1464" i="73"/>
  <c r="I1464" i="73"/>
  <c r="H1464" i="73"/>
  <c r="G1464" i="73"/>
  <c r="E1464" i="73"/>
  <c r="F1464" i="73"/>
  <c r="D1464" i="73"/>
  <c r="M1470" i="73"/>
  <c r="M1468" i="73"/>
  <c r="M1469" i="73"/>
  <c r="M1467" i="73"/>
  <c r="L1470" i="73"/>
  <c r="L1468" i="73"/>
  <c r="K1470" i="73"/>
  <c r="K1468" i="73"/>
  <c r="J1470" i="73"/>
  <c r="J1468" i="73"/>
  <c r="I1470" i="73"/>
  <c r="I1468" i="73"/>
  <c r="L1469" i="73"/>
  <c r="L1467" i="73"/>
  <c r="K1469" i="73"/>
  <c r="K1467" i="73"/>
  <c r="J1469" i="73"/>
  <c r="I1467" i="73"/>
  <c r="H1469" i="73"/>
  <c r="H1467" i="73"/>
  <c r="G1469" i="73"/>
  <c r="G1467" i="73"/>
  <c r="F1469" i="73"/>
  <c r="F1467" i="73"/>
  <c r="E1469" i="73"/>
  <c r="E1467" i="73"/>
  <c r="J1467" i="73"/>
  <c r="I1469" i="73"/>
  <c r="H1470" i="73"/>
  <c r="H1468" i="73"/>
  <c r="G1470" i="73"/>
  <c r="G1468" i="73"/>
  <c r="F1470" i="73"/>
  <c r="F1468" i="73"/>
  <c r="E1468" i="73"/>
  <c r="D1469" i="73"/>
  <c r="D1467" i="73"/>
  <c r="E1470" i="73"/>
  <c r="D1470" i="73"/>
  <c r="D1468" i="73"/>
  <c r="M1474" i="73"/>
  <c r="L1474" i="73"/>
  <c r="M1473" i="73"/>
  <c r="K1474" i="73"/>
  <c r="J1474" i="73"/>
  <c r="I1474" i="73"/>
  <c r="L1473" i="73"/>
  <c r="K1473" i="73"/>
  <c r="J1473" i="73"/>
  <c r="H1473" i="73"/>
  <c r="G1473" i="73"/>
  <c r="F1473" i="73"/>
  <c r="E1473" i="73"/>
  <c r="I1473" i="73"/>
  <c r="H1474" i="73"/>
  <c r="G1474" i="73"/>
  <c r="F1474" i="73"/>
  <c r="D1473" i="73"/>
  <c r="E1474" i="73"/>
  <c r="D1474" i="73"/>
  <c r="H1482" i="73"/>
  <c r="J1482" i="73"/>
  <c r="L1482" i="73"/>
  <c r="G1483" i="73"/>
  <c r="I1483" i="73"/>
  <c r="K1483" i="73"/>
  <c r="M1483" i="73"/>
  <c r="H1484" i="73"/>
  <c r="J1484" i="73"/>
  <c r="L1484" i="73"/>
  <c r="G1485" i="73"/>
  <c r="I1485" i="73"/>
  <c r="K1485" i="73"/>
  <c r="M1485" i="73"/>
  <c r="H1486" i="73"/>
  <c r="J1486" i="73"/>
  <c r="L1486" i="73"/>
  <c r="G1487" i="73"/>
  <c r="I1487" i="73"/>
  <c r="K1487" i="73"/>
  <c r="M1487" i="73"/>
  <c r="H1488" i="73"/>
  <c r="J1488" i="73"/>
  <c r="L1488" i="73"/>
  <c r="G1489" i="73"/>
  <c r="I1489" i="73"/>
  <c r="K1489" i="73"/>
  <c r="M1489" i="73"/>
  <c r="H1490" i="73"/>
  <c r="J1490" i="73"/>
  <c r="L1490" i="73"/>
  <c r="G1491" i="73"/>
  <c r="I1491" i="73"/>
  <c r="K1491" i="73"/>
  <c r="M1491" i="73"/>
  <c r="I1482" i="73"/>
  <c r="M1482" i="73"/>
  <c r="J1483" i="73"/>
  <c r="G1484" i="73"/>
  <c r="K1484" i="73"/>
  <c r="H1485" i="73"/>
  <c r="L1485" i="73"/>
  <c r="I1486" i="73"/>
  <c r="M1486" i="73"/>
  <c r="J1487" i="73"/>
  <c r="G1488" i="73"/>
  <c r="K1488" i="73"/>
  <c r="H1489" i="73"/>
  <c r="L1489" i="73"/>
  <c r="I1490" i="73"/>
  <c r="M1490" i="73"/>
  <c r="J1491" i="73"/>
  <c r="G1482" i="73"/>
  <c r="K1482" i="73"/>
  <c r="H1483" i="73"/>
  <c r="L1483" i="73"/>
  <c r="I1484" i="73"/>
  <c r="M1484" i="73"/>
  <c r="J1485" i="73"/>
  <c r="G1486" i="73"/>
  <c r="K1486" i="73"/>
  <c r="H1487" i="73"/>
  <c r="L1487" i="73"/>
  <c r="I1488" i="73"/>
  <c r="M1488" i="73"/>
  <c r="J1489" i="73"/>
  <c r="G1490" i="73"/>
  <c r="K1490" i="73"/>
  <c r="H1491" i="73"/>
  <c r="L1491" i="73"/>
  <c r="F1491" i="73"/>
  <c r="F1489" i="73"/>
  <c r="F1487" i="73"/>
  <c r="F1485" i="73"/>
  <c r="F1483" i="73"/>
  <c r="E1491" i="73"/>
  <c r="E1489" i="73"/>
  <c r="E1487" i="73"/>
  <c r="E1485" i="73"/>
  <c r="E1483" i="73"/>
  <c r="D1491" i="73"/>
  <c r="D1489" i="73"/>
  <c r="D1487" i="73"/>
  <c r="D1483" i="73"/>
  <c r="F1490" i="73"/>
  <c r="F1488" i="73"/>
  <c r="F1486" i="73"/>
  <c r="F1484" i="73"/>
  <c r="F1482" i="73"/>
  <c r="E1490" i="73"/>
  <c r="E1488" i="73"/>
  <c r="E1486" i="73"/>
  <c r="E1484" i="73"/>
  <c r="E1482" i="73"/>
  <c r="D1490" i="73"/>
  <c r="D1488" i="73"/>
  <c r="D1486" i="73"/>
  <c r="D1484" i="73"/>
  <c r="D1482" i="73"/>
  <c r="D1485" i="73"/>
  <c r="G1493" i="73"/>
  <c r="I1493" i="73"/>
  <c r="K1493" i="73"/>
  <c r="M1493" i="73"/>
  <c r="H1493" i="73"/>
  <c r="L1493" i="73"/>
  <c r="J1493" i="73"/>
  <c r="F1493" i="73"/>
  <c r="E1493" i="73"/>
  <c r="D1493" i="73"/>
  <c r="H1496" i="73"/>
  <c r="J1496" i="73"/>
  <c r="L1496" i="73"/>
  <c r="G1497" i="73"/>
  <c r="I1497" i="73"/>
  <c r="K1497" i="73"/>
  <c r="M1497" i="73"/>
  <c r="H1498" i="73"/>
  <c r="J1498" i="73"/>
  <c r="L1498" i="73"/>
  <c r="G1499" i="73"/>
  <c r="I1499" i="73"/>
  <c r="K1499" i="73"/>
  <c r="M1499" i="73"/>
  <c r="I1496" i="73"/>
  <c r="M1496" i="73"/>
  <c r="J1497" i="73"/>
  <c r="G1498" i="73"/>
  <c r="K1498" i="73"/>
  <c r="H1499" i="73"/>
  <c r="L1499" i="73"/>
  <c r="G1496" i="73"/>
  <c r="H1497" i="73"/>
  <c r="I1498" i="73"/>
  <c r="J1499" i="73"/>
  <c r="F1499" i="73"/>
  <c r="F1497" i="73"/>
  <c r="E1499" i="73"/>
  <c r="E1497" i="73"/>
  <c r="D1499" i="73"/>
  <c r="D1497" i="73"/>
  <c r="K1496" i="73"/>
  <c r="L1497" i="73"/>
  <c r="M1498" i="73"/>
  <c r="F1498" i="73"/>
  <c r="F1496" i="73"/>
  <c r="E1498" i="73"/>
  <c r="E1496" i="73"/>
  <c r="D1498" i="73"/>
  <c r="D1496" i="73"/>
  <c r="H1502" i="73"/>
  <c r="J1502" i="73"/>
  <c r="G1502" i="73"/>
  <c r="K1502" i="73"/>
  <c r="M1502" i="73"/>
  <c r="H1503" i="73"/>
  <c r="J1503" i="73"/>
  <c r="L1503" i="73"/>
  <c r="L1502" i="73"/>
  <c r="I1503" i="73"/>
  <c r="M1503" i="73"/>
  <c r="F1503" i="73"/>
  <c r="E1503" i="73"/>
  <c r="D1503" i="73"/>
  <c r="I1502" i="73"/>
  <c r="G1503" i="73"/>
  <c r="K1503" i="73"/>
  <c r="F1502" i="73"/>
  <c r="E1502" i="73"/>
  <c r="D1502" i="73"/>
  <c r="E1511" i="73"/>
  <c r="G1511" i="73"/>
  <c r="I1511" i="73"/>
  <c r="K1511" i="73"/>
  <c r="M1511" i="73"/>
  <c r="F1512" i="73"/>
  <c r="H1512" i="73"/>
  <c r="J1512" i="73"/>
  <c r="L1512" i="73"/>
  <c r="E1513" i="73"/>
  <c r="G1513" i="73"/>
  <c r="I1513" i="73"/>
  <c r="K1513" i="73"/>
  <c r="M1513" i="73"/>
  <c r="F1514" i="73"/>
  <c r="H1514" i="73"/>
  <c r="J1514" i="73"/>
  <c r="L1514" i="73"/>
  <c r="E1515" i="73"/>
  <c r="G1515" i="73"/>
  <c r="I1515" i="73"/>
  <c r="K1515" i="73"/>
  <c r="M1515" i="73"/>
  <c r="F1516" i="73"/>
  <c r="H1516" i="73"/>
  <c r="J1516" i="73"/>
  <c r="L1516" i="73"/>
  <c r="E1517" i="73"/>
  <c r="G1517" i="73"/>
  <c r="I1517" i="73"/>
  <c r="K1517" i="73"/>
  <c r="M1517" i="73"/>
  <c r="F1518" i="73"/>
  <c r="H1518" i="73"/>
  <c r="J1518" i="73"/>
  <c r="L1518" i="73"/>
  <c r="E1519" i="73"/>
  <c r="G1519" i="73"/>
  <c r="I1519" i="73"/>
  <c r="K1519" i="73"/>
  <c r="M1519" i="73"/>
  <c r="F1520" i="73"/>
  <c r="H1520" i="73"/>
  <c r="J1520" i="73"/>
  <c r="L1520" i="73"/>
  <c r="F1511" i="73"/>
  <c r="J1511" i="73"/>
  <c r="E1512" i="73"/>
  <c r="I1512" i="73"/>
  <c r="M1512" i="73"/>
  <c r="H1513" i="73"/>
  <c r="L1513" i="73"/>
  <c r="G1514" i="73"/>
  <c r="K1514" i="73"/>
  <c r="F1515" i="73"/>
  <c r="J1515" i="73"/>
  <c r="E1516" i="73"/>
  <c r="I1516" i="73"/>
  <c r="M1516" i="73"/>
  <c r="H1517" i="73"/>
  <c r="L1517" i="73"/>
  <c r="G1518" i="73"/>
  <c r="K1518" i="73"/>
  <c r="F1519" i="73"/>
  <c r="J1519" i="73"/>
  <c r="E1520" i="73"/>
  <c r="I1520" i="73"/>
  <c r="M1520" i="73"/>
  <c r="D1519" i="73"/>
  <c r="D1517" i="73"/>
  <c r="D1515" i="73"/>
  <c r="D1513" i="73"/>
  <c r="D1511" i="73"/>
  <c r="H1511" i="73"/>
  <c r="L1511" i="73"/>
  <c r="G1512" i="73"/>
  <c r="K1512" i="73"/>
  <c r="F1513" i="73"/>
  <c r="J1513" i="73"/>
  <c r="E1514" i="73"/>
  <c r="I1514" i="73"/>
  <c r="M1514" i="73"/>
  <c r="H1515" i="73"/>
  <c r="L1515" i="73"/>
  <c r="G1516" i="73"/>
  <c r="K1516" i="73"/>
  <c r="F1517" i="73"/>
  <c r="J1517" i="73"/>
  <c r="E1518" i="73"/>
  <c r="I1518" i="73"/>
  <c r="M1518" i="73"/>
  <c r="H1519" i="73"/>
  <c r="G1520" i="73"/>
  <c r="D1520" i="73"/>
  <c r="D1516" i="73"/>
  <c r="D1512" i="73"/>
  <c r="L1519" i="73"/>
  <c r="K1520" i="73"/>
  <c r="D1518" i="73"/>
  <c r="D1514" i="73"/>
  <c r="F1522" i="73"/>
  <c r="H1522" i="73"/>
  <c r="J1522" i="73"/>
  <c r="L1522" i="73"/>
  <c r="G1522" i="73"/>
  <c r="K1522" i="73"/>
  <c r="E1522" i="73"/>
  <c r="M1522" i="73"/>
  <c r="I1522" i="73"/>
  <c r="D1522" i="73"/>
  <c r="E1525" i="73"/>
  <c r="G1525" i="73"/>
  <c r="I1525" i="73"/>
  <c r="K1525" i="73"/>
  <c r="M1525" i="73"/>
  <c r="F1526" i="73"/>
  <c r="H1526" i="73"/>
  <c r="J1526" i="73"/>
  <c r="L1526" i="73"/>
  <c r="E1527" i="73"/>
  <c r="G1527" i="73"/>
  <c r="I1527" i="73"/>
  <c r="K1527" i="73"/>
  <c r="M1527" i="73"/>
  <c r="F1528" i="73"/>
  <c r="H1528" i="73"/>
  <c r="J1528" i="73"/>
  <c r="L1528" i="73"/>
  <c r="H1525" i="73"/>
  <c r="L1525" i="73"/>
  <c r="G1526" i="73"/>
  <c r="K1526" i="73"/>
  <c r="F1527" i="73"/>
  <c r="J1527" i="73"/>
  <c r="E1528" i="73"/>
  <c r="I1528" i="73"/>
  <c r="M1528" i="73"/>
  <c r="D1527" i="73"/>
  <c r="D1525" i="73"/>
  <c r="J1525" i="73"/>
  <c r="I1526" i="73"/>
  <c r="H1527" i="73"/>
  <c r="G1528" i="73"/>
  <c r="D1528" i="73"/>
  <c r="F1525" i="73"/>
  <c r="E1526" i="73"/>
  <c r="M1526" i="73"/>
  <c r="L1527" i="73"/>
  <c r="K1528" i="73"/>
  <c r="D1526" i="73"/>
  <c r="F1531" i="73"/>
  <c r="H1531" i="73"/>
  <c r="J1531" i="73"/>
  <c r="L1531" i="73"/>
  <c r="E1532" i="73"/>
  <c r="G1532" i="73"/>
  <c r="I1532" i="73"/>
  <c r="K1532" i="73"/>
  <c r="M1532" i="73"/>
  <c r="D1531" i="73"/>
  <c r="G1531" i="73"/>
  <c r="K1531" i="73"/>
  <c r="F1532" i="73"/>
  <c r="J1532" i="73"/>
  <c r="D1532" i="73"/>
  <c r="E1531" i="73"/>
  <c r="I1531" i="73"/>
  <c r="M1531" i="73"/>
  <c r="H1532" i="73"/>
  <c r="L1532" i="73"/>
  <c r="M1723" i="73"/>
  <c r="M1721" i="73"/>
  <c r="M1719" i="73"/>
  <c r="M1717" i="73"/>
  <c r="M1715" i="73"/>
  <c r="M1694" i="73"/>
  <c r="M1692" i="73"/>
  <c r="M1690" i="73"/>
  <c r="M1688" i="73"/>
  <c r="M1686" i="73"/>
  <c r="L1723" i="73"/>
  <c r="L1721" i="73"/>
  <c r="L1719" i="73"/>
  <c r="L1717" i="73"/>
  <c r="L1715" i="73"/>
  <c r="L1694" i="73"/>
  <c r="L1692" i="73"/>
  <c r="L1690" i="73"/>
  <c r="L1688" i="73"/>
  <c r="L1686" i="73"/>
  <c r="M1722" i="73"/>
  <c r="M1720" i="73"/>
  <c r="M1718" i="73"/>
  <c r="M1716" i="73"/>
  <c r="M1714" i="73"/>
  <c r="M1693" i="73"/>
  <c r="M1691" i="73"/>
  <c r="M1689" i="73"/>
  <c r="M1687" i="73"/>
  <c r="M1685" i="73"/>
  <c r="L1722" i="73"/>
  <c r="L1720" i="73"/>
  <c r="L1718" i="73"/>
  <c r="L1716" i="73"/>
  <c r="L1714" i="73"/>
  <c r="L1693" i="73"/>
  <c r="L1691" i="73"/>
  <c r="L1689" i="73"/>
  <c r="L1687" i="73"/>
  <c r="K1723" i="73"/>
  <c r="K1721" i="73"/>
  <c r="K1719" i="73"/>
  <c r="K1717" i="73"/>
  <c r="K1715" i="73"/>
  <c r="K1694" i="73"/>
  <c r="K1692" i="73"/>
  <c r="K1690" i="73"/>
  <c r="K1688" i="73"/>
  <c r="K1686" i="73"/>
  <c r="J1723" i="73"/>
  <c r="J1721" i="73"/>
  <c r="J1719" i="73"/>
  <c r="J1717" i="73"/>
  <c r="J1715" i="73"/>
  <c r="J1694" i="73"/>
  <c r="J1692" i="73"/>
  <c r="J1690" i="73"/>
  <c r="J1688" i="73"/>
  <c r="J1686" i="73"/>
  <c r="I1723" i="73"/>
  <c r="I1721" i="73"/>
  <c r="I1719" i="73"/>
  <c r="I1717" i="73"/>
  <c r="I1715" i="73"/>
  <c r="I1694" i="73"/>
  <c r="I1692" i="73"/>
  <c r="I1690" i="73"/>
  <c r="I1688" i="73"/>
  <c r="I1686" i="73"/>
  <c r="L1685" i="73"/>
  <c r="K1722" i="73"/>
  <c r="K1720" i="73"/>
  <c r="K1718" i="73"/>
  <c r="K1716" i="73"/>
  <c r="K1714" i="73"/>
  <c r="K1693" i="73"/>
  <c r="K1691" i="73"/>
  <c r="K1689" i="73"/>
  <c r="K1687" i="73"/>
  <c r="K1685" i="73"/>
  <c r="J1722" i="73"/>
  <c r="J1718" i="73"/>
  <c r="J1714" i="73"/>
  <c r="J1693" i="73"/>
  <c r="J1689" i="73"/>
  <c r="J1685" i="73"/>
  <c r="I1720" i="73"/>
  <c r="I1716" i="73"/>
  <c r="I1691" i="73"/>
  <c r="I1687" i="73"/>
  <c r="H1722" i="73"/>
  <c r="H1720" i="73"/>
  <c r="H1718" i="73"/>
  <c r="H1716" i="73"/>
  <c r="H1714" i="73"/>
  <c r="H1693" i="73"/>
  <c r="H1691" i="73"/>
  <c r="H1689" i="73"/>
  <c r="H1687" i="73"/>
  <c r="H1685" i="73"/>
  <c r="G1722" i="73"/>
  <c r="G1720" i="73"/>
  <c r="G1718" i="73"/>
  <c r="G1716" i="73"/>
  <c r="G1714" i="73"/>
  <c r="G1693" i="73"/>
  <c r="G1691" i="73"/>
  <c r="G1689" i="73"/>
  <c r="G1687" i="73"/>
  <c r="G1685" i="73"/>
  <c r="F1722" i="73"/>
  <c r="F1720" i="73"/>
  <c r="F1718" i="73"/>
  <c r="F1716" i="73"/>
  <c r="F1714" i="73"/>
  <c r="F1693" i="73"/>
  <c r="F1691" i="73"/>
  <c r="F1689" i="73"/>
  <c r="F1687" i="73"/>
  <c r="F1685" i="73"/>
  <c r="E1722" i="73"/>
  <c r="E1720" i="73"/>
  <c r="E1718" i="73"/>
  <c r="E1716" i="73"/>
  <c r="E1714" i="73"/>
  <c r="E1693" i="73"/>
  <c r="E1691" i="73"/>
  <c r="E1689" i="73"/>
  <c r="E1687" i="73"/>
  <c r="E1685" i="73"/>
  <c r="J1720" i="73"/>
  <c r="J1716" i="73"/>
  <c r="J1691" i="73"/>
  <c r="J1687" i="73"/>
  <c r="I1722" i="73"/>
  <c r="I1718" i="73"/>
  <c r="I1714" i="73"/>
  <c r="I1693" i="73"/>
  <c r="I1689" i="73"/>
  <c r="I1685" i="73"/>
  <c r="H1723" i="73"/>
  <c r="H1721" i="73"/>
  <c r="H1719" i="73"/>
  <c r="H1717" i="73"/>
  <c r="H1715" i="73"/>
  <c r="H1694" i="73"/>
  <c r="H1692" i="73"/>
  <c r="H1690" i="73"/>
  <c r="H1688" i="73"/>
  <c r="H1686" i="73"/>
  <c r="G1723" i="73"/>
  <c r="G1721" i="73"/>
  <c r="G1719" i="73"/>
  <c r="G1717" i="73"/>
  <c r="G1715" i="73"/>
  <c r="G1694" i="73"/>
  <c r="G1692" i="73"/>
  <c r="G1690" i="73"/>
  <c r="G1688" i="73"/>
  <c r="G1686" i="73"/>
  <c r="F1723" i="73"/>
  <c r="F1721" i="73"/>
  <c r="F1719" i="73"/>
  <c r="F1717" i="73"/>
  <c r="F1715" i="73"/>
  <c r="F1694" i="73"/>
  <c r="F1692" i="73"/>
  <c r="F1690" i="73"/>
  <c r="F1688" i="73"/>
  <c r="F1686" i="73"/>
  <c r="E1721" i="73"/>
  <c r="E1717" i="73"/>
  <c r="E1692" i="73"/>
  <c r="E1688" i="73"/>
  <c r="D1722" i="73"/>
  <c r="D1720" i="73"/>
  <c r="D1718" i="73"/>
  <c r="D1716" i="73"/>
  <c r="D1714" i="73"/>
  <c r="D1693" i="73"/>
  <c r="D1691" i="73"/>
  <c r="D1689" i="73"/>
  <c r="D1687" i="73"/>
  <c r="D1685" i="73"/>
  <c r="E1723" i="73"/>
  <c r="E1719" i="73"/>
  <c r="E1715" i="73"/>
  <c r="E1694" i="73"/>
  <c r="E1690" i="73"/>
  <c r="E1686" i="73"/>
  <c r="D1723" i="73"/>
  <c r="D1721" i="73"/>
  <c r="D1719" i="73"/>
  <c r="D1717" i="73"/>
  <c r="D1715" i="73"/>
  <c r="D1694" i="73"/>
  <c r="D1692" i="73"/>
  <c r="D1690" i="73"/>
  <c r="D1688" i="73"/>
  <c r="D1686" i="73"/>
  <c r="M1725" i="73"/>
  <c r="M1696" i="73"/>
  <c r="L1725" i="73"/>
  <c r="L1696" i="73"/>
  <c r="K1725" i="73"/>
  <c r="K1696" i="73"/>
  <c r="J1725" i="73"/>
  <c r="J1696" i="73"/>
  <c r="I1725" i="73"/>
  <c r="I1696" i="73"/>
  <c r="H1725" i="73"/>
  <c r="H1696" i="73"/>
  <c r="G1725" i="73"/>
  <c r="G1696" i="73"/>
  <c r="F1725" i="73"/>
  <c r="F1696" i="73"/>
  <c r="E1725" i="73"/>
  <c r="E1696" i="73"/>
  <c r="D1725" i="73"/>
  <c r="D1696" i="73"/>
  <c r="M1731" i="73"/>
  <c r="M1729" i="73"/>
  <c r="M1702" i="73"/>
  <c r="M1700" i="73"/>
  <c r="L1731" i="73"/>
  <c r="L1729" i="73"/>
  <c r="L1702" i="73"/>
  <c r="L1700" i="73"/>
  <c r="M1730" i="73"/>
  <c r="M1728" i="73"/>
  <c r="M1701" i="73"/>
  <c r="M1699" i="73"/>
  <c r="L1730" i="73"/>
  <c r="L1728" i="73"/>
  <c r="L1701" i="73"/>
  <c r="L1699" i="73"/>
  <c r="K1731" i="73"/>
  <c r="K1729" i="73"/>
  <c r="K1702" i="73"/>
  <c r="K1700" i="73"/>
  <c r="J1731" i="73"/>
  <c r="J1729" i="73"/>
  <c r="J1702" i="73"/>
  <c r="J1700" i="73"/>
  <c r="I1731" i="73"/>
  <c r="I1729" i="73"/>
  <c r="I1702" i="73"/>
  <c r="I1700" i="73"/>
  <c r="K1730" i="73"/>
  <c r="K1728" i="73"/>
  <c r="K1701" i="73"/>
  <c r="K1699" i="73"/>
  <c r="J1730" i="73"/>
  <c r="J1701" i="73"/>
  <c r="I1728" i="73"/>
  <c r="I1699" i="73"/>
  <c r="H1730" i="73"/>
  <c r="H1728" i="73"/>
  <c r="H1701" i="73"/>
  <c r="H1699" i="73"/>
  <c r="G1730" i="73"/>
  <c r="G1728" i="73"/>
  <c r="G1701" i="73"/>
  <c r="G1699" i="73"/>
  <c r="F1730" i="73"/>
  <c r="F1728" i="73"/>
  <c r="F1701" i="73"/>
  <c r="F1699" i="73"/>
  <c r="E1730" i="73"/>
  <c r="E1728" i="73"/>
  <c r="E1701" i="73"/>
  <c r="E1699" i="73"/>
  <c r="J1728" i="73"/>
  <c r="J1699" i="73"/>
  <c r="I1730" i="73"/>
  <c r="I1701" i="73"/>
  <c r="H1731" i="73"/>
  <c r="H1729" i="73"/>
  <c r="H1702" i="73"/>
  <c r="H1700" i="73"/>
  <c r="G1731" i="73"/>
  <c r="G1729" i="73"/>
  <c r="G1702" i="73"/>
  <c r="G1700" i="73"/>
  <c r="F1731" i="73"/>
  <c r="F1729" i="73"/>
  <c r="F1702" i="73"/>
  <c r="F1700" i="73"/>
  <c r="E1729" i="73"/>
  <c r="E1700" i="73"/>
  <c r="D1730" i="73"/>
  <c r="D1728" i="73"/>
  <c r="D1701" i="73"/>
  <c r="D1699" i="73"/>
  <c r="E1731" i="73"/>
  <c r="E1702" i="73"/>
  <c r="D1731" i="73"/>
  <c r="D1729" i="73"/>
  <c r="D1702" i="73"/>
  <c r="D1700" i="73"/>
  <c r="M1735" i="73"/>
  <c r="M1706" i="73"/>
  <c r="L1735" i="73"/>
  <c r="L1706" i="73"/>
  <c r="M1734" i="73"/>
  <c r="M1705" i="73"/>
  <c r="L1734" i="73"/>
  <c r="L1705" i="73"/>
  <c r="K1735" i="73"/>
  <c r="K1706" i="73"/>
  <c r="J1735" i="73"/>
  <c r="J1706" i="73"/>
  <c r="I1735" i="73"/>
  <c r="I1706" i="73"/>
  <c r="K1734" i="73"/>
  <c r="K1705" i="73"/>
  <c r="J1734" i="73"/>
  <c r="J1705" i="73"/>
  <c r="H1734" i="73"/>
  <c r="H1705" i="73"/>
  <c r="G1734" i="73"/>
  <c r="G1705" i="73"/>
  <c r="F1734" i="73"/>
  <c r="F1705" i="73"/>
  <c r="E1734" i="73"/>
  <c r="E1705" i="73"/>
  <c r="I1734" i="73"/>
  <c r="I1705" i="73"/>
  <c r="H1735" i="73"/>
  <c r="H1706" i="73"/>
  <c r="G1735" i="73"/>
  <c r="G1706" i="73"/>
  <c r="F1735" i="73"/>
  <c r="F1706" i="73"/>
  <c r="D1734" i="73"/>
  <c r="D1705" i="73"/>
  <c r="E1735" i="73"/>
  <c r="E1706" i="73"/>
  <c r="D1735" i="73"/>
  <c r="D1706" i="73"/>
  <c r="M1868" i="73"/>
  <c r="M1866" i="73"/>
  <c r="M1864" i="73"/>
  <c r="M1862" i="73"/>
  <c r="M1860" i="73"/>
  <c r="L1868" i="73"/>
  <c r="L1866" i="73"/>
  <c r="L1864" i="73"/>
  <c r="L1862" i="73"/>
  <c r="L1860" i="73"/>
  <c r="K1868" i="73"/>
  <c r="K1866" i="73"/>
  <c r="K1864" i="73"/>
  <c r="K1862" i="73"/>
  <c r="K1860" i="73"/>
  <c r="J1868" i="73"/>
  <c r="J1866" i="73"/>
  <c r="J1864" i="73"/>
  <c r="J1862" i="73"/>
  <c r="J1860" i="73"/>
  <c r="I1868" i="73"/>
  <c r="I1866" i="73"/>
  <c r="I1864" i="73"/>
  <c r="I1862" i="73"/>
  <c r="I1860" i="73"/>
  <c r="H1868" i="73"/>
  <c r="H1866" i="73"/>
  <c r="H1864" i="73"/>
  <c r="H1862" i="73"/>
  <c r="H1860" i="73"/>
  <c r="G1868" i="73"/>
  <c r="G1866" i="73"/>
  <c r="G1864" i="73"/>
  <c r="G1862" i="73"/>
  <c r="G1860" i="73"/>
  <c r="F1868" i="73"/>
  <c r="F1866" i="73"/>
  <c r="F1864" i="73"/>
  <c r="F1862" i="73"/>
  <c r="F1860" i="73"/>
  <c r="E1868" i="73"/>
  <c r="E1866" i="73"/>
  <c r="E1864" i="73"/>
  <c r="E1862" i="73"/>
  <c r="E1860" i="73"/>
  <c r="D1868" i="73"/>
  <c r="D1866" i="73"/>
  <c r="D1864" i="73"/>
  <c r="D1862" i="73"/>
  <c r="D1860" i="73"/>
  <c r="M1867" i="73"/>
  <c r="M1865" i="73"/>
  <c r="M1863" i="73"/>
  <c r="M1861" i="73"/>
  <c r="M1859" i="73"/>
  <c r="L1867" i="73"/>
  <c r="L1865" i="73"/>
  <c r="L1863" i="73"/>
  <c r="L1861" i="73"/>
  <c r="L1859" i="73"/>
  <c r="K1867" i="73"/>
  <c r="K1865" i="73"/>
  <c r="K1863" i="73"/>
  <c r="K1861" i="73"/>
  <c r="K1859" i="73"/>
  <c r="J1867" i="73"/>
  <c r="J1865" i="73"/>
  <c r="J1863" i="73"/>
  <c r="J1861" i="73"/>
  <c r="J1859" i="73"/>
  <c r="I1867" i="73"/>
  <c r="I1865" i="73"/>
  <c r="I1863" i="73"/>
  <c r="I1861" i="73"/>
  <c r="I1859" i="73"/>
  <c r="H1867" i="73"/>
  <c r="H1865" i="73"/>
  <c r="H1863" i="73"/>
  <c r="H1861" i="73"/>
  <c r="H1859" i="73"/>
  <c r="G1867" i="73"/>
  <c r="G1865" i="73"/>
  <c r="G1863" i="73"/>
  <c r="G1861" i="73"/>
  <c r="G1859" i="73"/>
  <c r="F1867" i="73"/>
  <c r="F1865" i="73"/>
  <c r="F1863" i="73"/>
  <c r="F1861" i="73"/>
  <c r="F1859" i="73"/>
  <c r="E1867" i="73"/>
  <c r="E1865" i="73"/>
  <c r="E1863" i="73"/>
  <c r="E1861" i="73"/>
  <c r="E1859" i="73"/>
  <c r="D1867" i="73"/>
  <c r="D1865" i="73"/>
  <c r="D1863" i="73"/>
  <c r="D1861" i="73"/>
  <c r="D1859" i="73"/>
  <c r="D1730" i="115"/>
  <c r="E1730" i="115" s="1"/>
  <c r="E1743" i="115" s="1"/>
  <c r="K1410" i="115"/>
  <c r="D1775" i="115"/>
  <c r="E1775" i="115" s="1"/>
  <c r="E1785" i="115" s="1"/>
  <c r="K1179" i="115"/>
  <c r="K1295" i="115"/>
  <c r="K97" i="115"/>
  <c r="D1730" i="114"/>
  <c r="E1730" i="114" s="1"/>
  <c r="E1743" i="114" s="1"/>
  <c r="K279" i="115"/>
  <c r="K219" i="115"/>
  <c r="K157" i="115"/>
  <c r="K39" i="115"/>
  <c r="D1775" i="114"/>
  <c r="E1775" i="114" s="1"/>
  <c r="E1785" i="114" s="1"/>
  <c r="K1410" i="114"/>
  <c r="K1295" i="114"/>
  <c r="K1179" i="114"/>
  <c r="K279" i="114"/>
  <c r="K219" i="114"/>
  <c r="K157" i="114"/>
  <c r="K97" i="114"/>
  <c r="K39" i="114"/>
  <c r="K1295" i="113"/>
  <c r="K1179" i="113"/>
  <c r="D1730" i="113"/>
  <c r="E1730" i="113" s="1"/>
  <c r="E1743" i="113" s="1"/>
  <c r="K219" i="113"/>
  <c r="K157" i="113"/>
  <c r="K39" i="113"/>
  <c r="D1775" i="112"/>
  <c r="E1775" i="112" s="1"/>
  <c r="E1785" i="112" s="1"/>
  <c r="K1410" i="112"/>
  <c r="K1179" i="112"/>
  <c r="D1775" i="113"/>
  <c r="E1775" i="113" s="1"/>
  <c r="E1785" i="113" s="1"/>
  <c r="K1410" i="113"/>
  <c r="K97" i="113"/>
  <c r="D1730" i="112"/>
  <c r="E1730" i="112" s="1"/>
  <c r="E1743" i="112" s="1"/>
  <c r="K1295" i="112"/>
  <c r="K279" i="112"/>
  <c r="K219" i="112"/>
  <c r="K157" i="112"/>
  <c r="D1775" i="111"/>
  <c r="E1775" i="111" s="1"/>
  <c r="E1785" i="111" s="1"/>
  <c r="D1730" i="111"/>
  <c r="E1730" i="111" s="1"/>
  <c r="E1743" i="111" s="1"/>
  <c r="K1410" i="111"/>
  <c r="K97" i="112"/>
  <c r="K39" i="112"/>
  <c r="K1295" i="111"/>
  <c r="K1179" i="111"/>
  <c r="K279" i="111"/>
  <c r="K97" i="111"/>
  <c r="D1730" i="110"/>
  <c r="E1730" i="110" s="1"/>
  <c r="E1743" i="110" s="1"/>
  <c r="K1295" i="110"/>
  <c r="K1179" i="110"/>
  <c r="K219" i="111"/>
  <c r="D1775" i="110"/>
  <c r="E1775" i="110" s="1"/>
  <c r="E1785" i="110" s="1"/>
  <c r="K1410" i="110"/>
  <c r="K97" i="110"/>
  <c r="K39" i="110"/>
  <c r="K1410" i="109"/>
  <c r="K1179" i="109"/>
  <c r="K279" i="109"/>
  <c r="K97" i="109"/>
  <c r="D1775" i="108"/>
  <c r="E1775" i="108" s="1"/>
  <c r="E1785" i="108" s="1"/>
  <c r="K1410" i="108"/>
  <c r="K1179" i="108"/>
  <c r="K157" i="111"/>
  <c r="K39" i="111"/>
  <c r="K219" i="110"/>
  <c r="K157" i="110"/>
  <c r="D1775" i="109"/>
  <c r="E1775" i="109" s="1"/>
  <c r="E1785" i="109" s="1"/>
  <c r="D1730" i="109"/>
  <c r="E1730" i="109" s="1"/>
  <c r="E1743" i="109" s="1"/>
  <c r="K1295" i="109"/>
  <c r="K219" i="109"/>
  <c r="K1295" i="108"/>
  <c r="K219" i="108"/>
  <c r="D1775" i="107"/>
  <c r="E1775" i="107" s="1"/>
  <c r="E1785" i="107" s="1"/>
  <c r="D1730" i="107"/>
  <c r="E1730" i="107" s="1"/>
  <c r="E1743" i="107" s="1"/>
  <c r="K1295" i="107"/>
  <c r="K157" i="107"/>
  <c r="D1730" i="106"/>
  <c r="E1730" i="106" s="1"/>
  <c r="E1743" i="106" s="1"/>
  <c r="K279" i="107"/>
  <c r="K97" i="107"/>
  <c r="D1775" i="106"/>
  <c r="E1775" i="106" s="1"/>
  <c r="E1785" i="106" s="1"/>
  <c r="K157" i="109"/>
  <c r="K39" i="109"/>
  <c r="D1730" i="108"/>
  <c r="E1730" i="108" s="1"/>
  <c r="E1743" i="108" s="1"/>
  <c r="K157" i="108"/>
  <c r="K97" i="108"/>
  <c r="K39" i="108"/>
  <c r="K1410" i="107"/>
  <c r="K1179" i="107"/>
  <c r="K219" i="107"/>
  <c r="K39" i="107"/>
  <c r="J1585" i="106"/>
  <c r="K1585" i="106" s="1"/>
  <c r="J1295" i="106"/>
  <c r="K1295" i="106" s="1"/>
  <c r="J1410" i="106"/>
  <c r="K1410" i="106" s="1"/>
  <c r="J1179" i="106"/>
  <c r="K1179" i="106" s="1"/>
  <c r="D1732" i="115"/>
  <c r="E1732" i="115" s="1"/>
  <c r="E1745" i="115" s="1"/>
  <c r="K1412" i="115"/>
  <c r="D1777" i="115"/>
  <c r="E1777" i="115" s="1"/>
  <c r="E1787" i="115" s="1"/>
  <c r="K1181" i="115"/>
  <c r="K1297" i="115"/>
  <c r="K99" i="115"/>
  <c r="D1732" i="114"/>
  <c r="E1732" i="114" s="1"/>
  <c r="E1745" i="114" s="1"/>
  <c r="K281" i="115"/>
  <c r="K221" i="115"/>
  <c r="K159" i="115"/>
  <c r="K41" i="115"/>
  <c r="D1777" i="114"/>
  <c r="E1777" i="114" s="1"/>
  <c r="E1787" i="114" s="1"/>
  <c r="K1412" i="114"/>
  <c r="K1297" i="114"/>
  <c r="K1181" i="114"/>
  <c r="K281" i="114"/>
  <c r="K221" i="114"/>
  <c r="K159" i="114"/>
  <c r="K99" i="114"/>
  <c r="K41" i="114"/>
  <c r="K1297" i="113"/>
  <c r="K1181" i="113"/>
  <c r="D1777" i="113"/>
  <c r="E1777" i="113" s="1"/>
  <c r="E1787" i="113" s="1"/>
  <c r="K221" i="113"/>
  <c r="K159" i="113"/>
  <c r="K41" i="113"/>
  <c r="D1777" i="112"/>
  <c r="E1777" i="112" s="1"/>
  <c r="E1787" i="112" s="1"/>
  <c r="K1412" i="112"/>
  <c r="K1181" i="112"/>
  <c r="D1732" i="113"/>
  <c r="E1732" i="113" s="1"/>
  <c r="E1745" i="113" s="1"/>
  <c r="K1412" i="113"/>
  <c r="K99" i="113"/>
  <c r="D1732" i="112"/>
  <c r="E1732" i="112" s="1"/>
  <c r="E1745" i="112" s="1"/>
  <c r="K1297" i="112"/>
  <c r="K281" i="112"/>
  <c r="K221" i="112"/>
  <c r="K159" i="112"/>
  <c r="D1777" i="111"/>
  <c r="E1777" i="111" s="1"/>
  <c r="E1787" i="111" s="1"/>
  <c r="D1732" i="111"/>
  <c r="E1732" i="111" s="1"/>
  <c r="E1745" i="111" s="1"/>
  <c r="K1412" i="111"/>
  <c r="K99" i="112"/>
  <c r="K41" i="112"/>
  <c r="K1297" i="111"/>
  <c r="K1181" i="111"/>
  <c r="K281" i="111"/>
  <c r="K99" i="111"/>
  <c r="D1732" i="110"/>
  <c r="E1732" i="110" s="1"/>
  <c r="E1745" i="110" s="1"/>
  <c r="K1297" i="110"/>
  <c r="K1181" i="110"/>
  <c r="K221" i="111"/>
  <c r="K159" i="111"/>
  <c r="K1412" i="110"/>
  <c r="K99" i="110"/>
  <c r="K41" i="110"/>
  <c r="K1412" i="109"/>
  <c r="K1181" i="109"/>
  <c r="K281" i="109"/>
  <c r="K99" i="109"/>
  <c r="D1777" i="108"/>
  <c r="E1777" i="108" s="1"/>
  <c r="E1787" i="108" s="1"/>
  <c r="K1412" i="108"/>
  <c r="K1181" i="108"/>
  <c r="K41" i="111"/>
  <c r="D1777" i="110"/>
  <c r="E1777" i="110" s="1"/>
  <c r="E1787" i="110" s="1"/>
  <c r="K221" i="110"/>
  <c r="K159" i="110"/>
  <c r="D1777" i="109"/>
  <c r="E1777" i="109" s="1"/>
  <c r="E1787" i="109" s="1"/>
  <c r="D1732" i="109"/>
  <c r="E1732" i="109" s="1"/>
  <c r="E1745" i="109" s="1"/>
  <c r="K1297" i="109"/>
  <c r="K221" i="109"/>
  <c r="K159" i="109"/>
  <c r="D1732" i="108"/>
  <c r="E1732" i="108" s="1"/>
  <c r="E1745" i="108" s="1"/>
  <c r="K1297" i="108"/>
  <c r="K221" i="108"/>
  <c r="D1777" i="107"/>
  <c r="E1777" i="107" s="1"/>
  <c r="E1787" i="107" s="1"/>
  <c r="D1732" i="107"/>
  <c r="E1732" i="107" s="1"/>
  <c r="E1745" i="107" s="1"/>
  <c r="K1297" i="107"/>
  <c r="K159" i="107"/>
  <c r="D1732" i="106"/>
  <c r="E1732" i="106" s="1"/>
  <c r="E1745" i="106" s="1"/>
  <c r="K99" i="107"/>
  <c r="K41" i="107"/>
  <c r="K41" i="109"/>
  <c r="K159" i="108"/>
  <c r="K99" i="108"/>
  <c r="K41" i="108"/>
  <c r="K1412" i="107"/>
  <c r="K1181" i="107"/>
  <c r="K281" i="107"/>
  <c r="K221" i="107"/>
  <c r="D1777" i="106"/>
  <c r="E1777" i="106" s="1"/>
  <c r="E1787" i="106" s="1"/>
  <c r="J1587" i="106"/>
  <c r="K1587" i="106" s="1"/>
  <c r="J1297" i="106"/>
  <c r="K1297" i="106" s="1"/>
  <c r="J1412" i="106"/>
  <c r="K1412" i="106" s="1"/>
  <c r="J1181" i="106"/>
  <c r="K1181" i="106" s="1"/>
  <c r="K1469" i="115"/>
  <c r="K1354" i="115"/>
  <c r="K1238" i="115"/>
  <c r="K1469" i="114"/>
  <c r="K1354" i="114"/>
  <c r="K1238" i="114"/>
  <c r="K1354" i="113"/>
  <c r="K1469" i="113"/>
  <c r="K1238" i="112"/>
  <c r="K1238" i="113"/>
  <c r="K1469" i="112"/>
  <c r="K1354" i="112"/>
  <c r="K1238" i="111"/>
  <c r="K1354" i="111"/>
  <c r="K1469" i="110"/>
  <c r="K1354" i="110"/>
  <c r="K1469" i="109"/>
  <c r="K1238" i="109"/>
  <c r="K1354" i="108"/>
  <c r="K1238" i="110"/>
  <c r="K1354" i="109"/>
  <c r="K1469" i="108"/>
  <c r="K1354" i="107"/>
  <c r="K1238" i="108"/>
  <c r="K1469" i="107"/>
  <c r="K1238" i="107"/>
  <c r="J1469" i="106"/>
  <c r="K1469" i="106" s="1"/>
  <c r="J1238" i="106"/>
  <c r="K1238" i="106" s="1"/>
  <c r="J1354" i="106"/>
  <c r="K1354" i="106" s="1"/>
  <c r="D1778" i="115"/>
  <c r="E1778" i="115" s="1"/>
  <c r="E1788" i="115" s="1"/>
  <c r="K1413" i="115"/>
  <c r="K1298" i="115"/>
  <c r="K1182" i="115"/>
  <c r="D1733" i="115"/>
  <c r="E1733" i="115" s="1"/>
  <c r="E1746" i="115" s="1"/>
  <c r="K282" i="115"/>
  <c r="K160" i="115"/>
  <c r="K100" i="115"/>
  <c r="D1778" i="114"/>
  <c r="E1778" i="114" s="1"/>
  <c r="E1788" i="114" s="1"/>
  <c r="K1413" i="114"/>
  <c r="K222" i="115"/>
  <c r="K42" i="115"/>
  <c r="D1733" i="114"/>
  <c r="E1733" i="114" s="1"/>
  <c r="E1746" i="114" s="1"/>
  <c r="K1298" i="114"/>
  <c r="K1182" i="114"/>
  <c r="K160" i="114"/>
  <c r="K282" i="114"/>
  <c r="K222" i="114"/>
  <c r="K100" i="114"/>
  <c r="K42" i="114"/>
  <c r="D1778" i="113"/>
  <c r="E1778" i="113" s="1"/>
  <c r="E1788" i="113" s="1"/>
  <c r="D1733" i="113"/>
  <c r="E1733" i="113" s="1"/>
  <c r="E1746" i="113" s="1"/>
  <c r="K1413" i="113"/>
  <c r="K222" i="113"/>
  <c r="K42" i="113"/>
  <c r="D1733" i="112"/>
  <c r="E1733" i="112" s="1"/>
  <c r="E1746" i="112" s="1"/>
  <c r="K1298" i="112"/>
  <c r="K1298" i="113"/>
  <c r="K1182" i="113"/>
  <c r="K160" i="113"/>
  <c r="K100" i="113"/>
  <c r="D1778" i="112"/>
  <c r="E1778" i="112" s="1"/>
  <c r="E1788" i="112" s="1"/>
  <c r="K1413" i="112"/>
  <c r="K1182" i="112"/>
  <c r="K222" i="112"/>
  <c r="K1298" i="111"/>
  <c r="K1182" i="111"/>
  <c r="K282" i="112"/>
  <c r="K160" i="112"/>
  <c r="K100" i="112"/>
  <c r="K42" i="112"/>
  <c r="D1778" i="111"/>
  <c r="E1778" i="111" s="1"/>
  <c r="E1788" i="111" s="1"/>
  <c r="D1733" i="111"/>
  <c r="E1733" i="111" s="1"/>
  <c r="E1746" i="111" s="1"/>
  <c r="K1413" i="111"/>
  <c r="K160" i="111"/>
  <c r="K100" i="111"/>
  <c r="D1778" i="110"/>
  <c r="E1778" i="110" s="1"/>
  <c r="E1788" i="110" s="1"/>
  <c r="K1413" i="110"/>
  <c r="K282" i="111"/>
  <c r="K42" i="111"/>
  <c r="K160" i="110"/>
  <c r="K100" i="110"/>
  <c r="K42" i="110"/>
  <c r="D1778" i="109"/>
  <c r="E1778" i="109" s="1"/>
  <c r="E1788" i="109" s="1"/>
  <c r="D1733" i="109"/>
  <c r="E1733" i="109" s="1"/>
  <c r="E1746" i="109" s="1"/>
  <c r="K1298" i="109"/>
  <c r="K160" i="109"/>
  <c r="K100" i="109"/>
  <c r="D1733" i="108"/>
  <c r="E1733" i="108" s="1"/>
  <c r="E1746" i="108" s="1"/>
  <c r="K1298" i="108"/>
  <c r="K222" i="111"/>
  <c r="D1733" i="110"/>
  <c r="E1733" i="110" s="1"/>
  <c r="E1746" i="110" s="1"/>
  <c r="K1298" i="110"/>
  <c r="K1182" i="110"/>
  <c r="K222" i="110"/>
  <c r="K1413" i="109"/>
  <c r="K1182" i="109"/>
  <c r="K282" i="109"/>
  <c r="K222" i="109"/>
  <c r="K42" i="109"/>
  <c r="K1413" i="108"/>
  <c r="K222" i="108"/>
  <c r="K160" i="108"/>
  <c r="K1413" i="107"/>
  <c r="K1182" i="107"/>
  <c r="K282" i="107"/>
  <c r="D1778" i="106"/>
  <c r="E1778" i="106" s="1"/>
  <c r="E1788" i="106" s="1"/>
  <c r="K222" i="107"/>
  <c r="K42" i="107"/>
  <c r="D1733" i="106"/>
  <c r="E1733" i="106" s="1"/>
  <c r="E1746" i="106" s="1"/>
  <c r="D1778" i="108"/>
  <c r="E1778" i="108" s="1"/>
  <c r="E1788" i="108" s="1"/>
  <c r="K1182" i="108"/>
  <c r="K100" i="108"/>
  <c r="K42" i="108"/>
  <c r="D1778" i="107"/>
  <c r="E1778" i="107" s="1"/>
  <c r="E1788" i="107" s="1"/>
  <c r="D1733" i="107"/>
  <c r="E1733" i="107" s="1"/>
  <c r="E1746" i="107" s="1"/>
  <c r="K1298" i="107"/>
  <c r="K160" i="107"/>
  <c r="K100" i="107"/>
  <c r="J1413" i="106"/>
  <c r="K1413" i="106" s="1"/>
  <c r="J1182" i="106"/>
  <c r="K1182" i="106" s="1"/>
  <c r="J1588" i="106"/>
  <c r="K1588" i="106" s="1"/>
  <c r="J1298" i="106"/>
  <c r="K1298" i="106" s="1"/>
  <c r="D1780" i="115"/>
  <c r="E1780" i="115" s="1"/>
  <c r="E1790" i="115" s="1"/>
  <c r="K1300" i="115"/>
  <c r="K1184" i="115"/>
  <c r="D1735" i="115"/>
  <c r="E1735" i="115" s="1"/>
  <c r="E1748" i="115" s="1"/>
  <c r="K1415" i="115"/>
  <c r="K284" i="115"/>
  <c r="K162" i="115"/>
  <c r="K102" i="115"/>
  <c r="D1780" i="114"/>
  <c r="E1780" i="114" s="1"/>
  <c r="E1790" i="114" s="1"/>
  <c r="K1415" i="114"/>
  <c r="K224" i="115"/>
  <c r="K44" i="115"/>
  <c r="D1735" i="114"/>
  <c r="E1735" i="114" s="1"/>
  <c r="E1748" i="114" s="1"/>
  <c r="K162" i="114"/>
  <c r="K1300" i="114"/>
  <c r="K1184" i="114"/>
  <c r="K284" i="114"/>
  <c r="K224" i="114"/>
  <c r="K102" i="114"/>
  <c r="K44" i="114"/>
  <c r="D1780" i="113"/>
  <c r="E1780" i="113" s="1"/>
  <c r="E1790" i="113" s="1"/>
  <c r="D1735" i="113"/>
  <c r="E1735" i="113" s="1"/>
  <c r="E1748" i="113" s="1"/>
  <c r="K1415" i="113"/>
  <c r="K1300" i="113"/>
  <c r="K1184" i="113"/>
  <c r="K224" i="113"/>
  <c r="K44" i="113"/>
  <c r="D1735" i="112"/>
  <c r="E1735" i="112" s="1"/>
  <c r="E1748" i="112" s="1"/>
  <c r="K1300" i="112"/>
  <c r="K162" i="113"/>
  <c r="K102" i="113"/>
  <c r="D1780" i="112"/>
  <c r="E1780" i="112" s="1"/>
  <c r="E1790" i="112" s="1"/>
  <c r="K1415" i="112"/>
  <c r="K1184" i="112"/>
  <c r="K224" i="112"/>
  <c r="K1300" i="111"/>
  <c r="K1184" i="111"/>
  <c r="K284" i="112"/>
  <c r="K162" i="112"/>
  <c r="K102" i="112"/>
  <c r="K44" i="112"/>
  <c r="D1780" i="111"/>
  <c r="E1780" i="111" s="1"/>
  <c r="E1790" i="111" s="1"/>
  <c r="D1735" i="111"/>
  <c r="E1735" i="111" s="1"/>
  <c r="E1748" i="111" s="1"/>
  <c r="K1415" i="111"/>
  <c r="K162" i="111"/>
  <c r="K102" i="111"/>
  <c r="D1780" i="110"/>
  <c r="E1780" i="110" s="1"/>
  <c r="E1790" i="110" s="1"/>
  <c r="K1415" i="110"/>
  <c r="K224" i="111"/>
  <c r="K1300" i="110"/>
  <c r="K1184" i="110"/>
  <c r="K162" i="110"/>
  <c r="K102" i="110"/>
  <c r="K44" i="110"/>
  <c r="D1780" i="109"/>
  <c r="E1780" i="109" s="1"/>
  <c r="E1790" i="109" s="1"/>
  <c r="D1735" i="109"/>
  <c r="E1735" i="109" s="1"/>
  <c r="E1748" i="109" s="1"/>
  <c r="K1300" i="109"/>
  <c r="K162" i="109"/>
  <c r="K102" i="109"/>
  <c r="D1735" i="108"/>
  <c r="E1735" i="108" s="1"/>
  <c r="E1748" i="108" s="1"/>
  <c r="K1300" i="108"/>
  <c r="K284" i="111"/>
  <c r="K44" i="111"/>
  <c r="D1735" i="110"/>
  <c r="E1735" i="110" s="1"/>
  <c r="E1748" i="110" s="1"/>
  <c r="K224" i="110"/>
  <c r="K1415" i="109"/>
  <c r="K1184" i="109"/>
  <c r="K284" i="109"/>
  <c r="K224" i="109"/>
  <c r="K1184" i="108"/>
  <c r="K224" i="108"/>
  <c r="K162" i="108"/>
  <c r="K1415" i="107"/>
  <c r="K1184" i="107"/>
  <c r="K284" i="107"/>
  <c r="D1780" i="106"/>
  <c r="E1780" i="106" s="1"/>
  <c r="E1790" i="106" s="1"/>
  <c r="K102" i="107"/>
  <c r="K44" i="107"/>
  <c r="D1735" i="106"/>
  <c r="E1735" i="106" s="1"/>
  <c r="E1748" i="106" s="1"/>
  <c r="K44" i="109"/>
  <c r="D1780" i="108"/>
  <c r="E1780" i="108" s="1"/>
  <c r="E1790" i="108" s="1"/>
  <c r="K1415" i="108"/>
  <c r="K102" i="108"/>
  <c r="K44" i="108"/>
  <c r="D1780" i="107"/>
  <c r="E1780" i="107" s="1"/>
  <c r="E1790" i="107" s="1"/>
  <c r="D1735" i="107"/>
  <c r="E1735" i="107" s="1"/>
  <c r="E1748" i="107" s="1"/>
  <c r="K1300" i="107"/>
  <c r="K224" i="107"/>
  <c r="K162" i="107"/>
  <c r="J1415" i="106"/>
  <c r="K1415" i="106" s="1"/>
  <c r="J1184" i="106"/>
  <c r="K1184" i="106" s="1"/>
  <c r="J1590" i="106"/>
  <c r="K1590" i="106" s="1"/>
  <c r="J1300" i="106"/>
  <c r="K1300" i="106" s="1"/>
  <c r="D1781" i="115"/>
  <c r="E1781" i="115" s="1"/>
  <c r="E1791" i="115" s="1"/>
  <c r="D1736" i="115"/>
  <c r="E1736" i="115" s="1"/>
  <c r="E1749" i="115" s="1"/>
  <c r="K1416" i="115"/>
  <c r="K1185" i="115"/>
  <c r="K1301" i="115"/>
  <c r="K225" i="115"/>
  <c r="K45" i="115"/>
  <c r="D1781" i="114"/>
  <c r="E1781" i="114" s="1"/>
  <c r="E1791" i="114" s="1"/>
  <c r="D1736" i="114"/>
  <c r="E1736" i="114" s="1"/>
  <c r="E1749" i="114" s="1"/>
  <c r="K285" i="115"/>
  <c r="K163" i="115"/>
  <c r="K103" i="115"/>
  <c r="K1416" i="114"/>
  <c r="K1301" i="114"/>
  <c r="K1185" i="114"/>
  <c r="K285" i="114"/>
  <c r="K225" i="114"/>
  <c r="K163" i="114"/>
  <c r="D1781" i="113"/>
  <c r="E1781" i="113" s="1"/>
  <c r="E1791" i="113" s="1"/>
  <c r="K1301" i="113"/>
  <c r="K1185" i="113"/>
  <c r="K103" i="114"/>
  <c r="K45" i="114"/>
  <c r="K163" i="113"/>
  <c r="K103" i="113"/>
  <c r="K1416" i="112"/>
  <c r="K1185" i="112"/>
  <c r="D1736" i="113"/>
  <c r="E1736" i="113" s="1"/>
  <c r="E1749" i="113" s="1"/>
  <c r="K1416" i="113"/>
  <c r="K225" i="113"/>
  <c r="K45" i="113"/>
  <c r="D1781" i="112"/>
  <c r="E1781" i="112" s="1"/>
  <c r="E1791" i="112" s="1"/>
  <c r="D1736" i="112"/>
  <c r="E1736" i="112" s="1"/>
  <c r="E1749" i="112" s="1"/>
  <c r="K1301" i="112"/>
  <c r="K285" i="112"/>
  <c r="K163" i="112"/>
  <c r="K103" i="112"/>
  <c r="K45" i="112"/>
  <c r="D1736" i="111"/>
  <c r="E1736" i="111" s="1"/>
  <c r="E1749" i="111" s="1"/>
  <c r="K1416" i="111"/>
  <c r="K225" i="112"/>
  <c r="D1781" i="111"/>
  <c r="E1781" i="111" s="1"/>
  <c r="E1791" i="111" s="1"/>
  <c r="K1301" i="111"/>
  <c r="K1185" i="111"/>
  <c r="K285" i="111"/>
  <c r="K225" i="111"/>
  <c r="K45" i="111"/>
  <c r="D1781" i="110"/>
  <c r="E1781" i="110" s="1"/>
  <c r="E1791" i="110" s="1"/>
  <c r="D1736" i="110"/>
  <c r="E1736" i="110" s="1"/>
  <c r="E1749" i="110" s="1"/>
  <c r="K1301" i="110"/>
  <c r="K1185" i="110"/>
  <c r="K163" i="111"/>
  <c r="K103" i="111"/>
  <c r="K1416" i="110"/>
  <c r="K225" i="110"/>
  <c r="D1781" i="109"/>
  <c r="E1781" i="109" s="1"/>
  <c r="E1791" i="109" s="1"/>
  <c r="K1416" i="109"/>
  <c r="K1185" i="109"/>
  <c r="K285" i="109"/>
  <c r="K225" i="109"/>
  <c r="K45" i="109"/>
  <c r="K1416" i="108"/>
  <c r="K1185" i="108"/>
  <c r="K163" i="110"/>
  <c r="K103" i="110"/>
  <c r="K45" i="110"/>
  <c r="D1736" i="109"/>
  <c r="E1736" i="109" s="1"/>
  <c r="E1749" i="109" s="1"/>
  <c r="K1301" i="109"/>
  <c r="K163" i="109"/>
  <c r="K103" i="109"/>
  <c r="D1781" i="108"/>
  <c r="E1781" i="108" s="1"/>
  <c r="E1791" i="108" s="1"/>
  <c r="D1736" i="108"/>
  <c r="E1736" i="108" s="1"/>
  <c r="E1749" i="108" s="1"/>
  <c r="K1301" i="108"/>
  <c r="K103" i="108"/>
  <c r="K45" i="108"/>
  <c r="D1736" i="107"/>
  <c r="E1736" i="107" s="1"/>
  <c r="E1749" i="107" s="1"/>
  <c r="K1301" i="107"/>
  <c r="K225" i="107"/>
  <c r="K163" i="107"/>
  <c r="K103" i="107"/>
  <c r="K45" i="107"/>
  <c r="D1736" i="106"/>
  <c r="E1736" i="106" s="1"/>
  <c r="E1749" i="106" s="1"/>
  <c r="K285" i="107"/>
  <c r="D1781" i="106"/>
  <c r="E1781" i="106" s="1"/>
  <c r="E1791" i="106" s="1"/>
  <c r="K225" i="108"/>
  <c r="K163" i="108"/>
  <c r="D1781" i="107"/>
  <c r="E1781" i="107" s="1"/>
  <c r="E1791" i="107" s="1"/>
  <c r="K1416" i="107"/>
  <c r="K1185" i="107"/>
  <c r="J1591" i="106"/>
  <c r="K1591" i="106" s="1"/>
  <c r="J1301" i="106"/>
  <c r="K1301" i="106" s="1"/>
  <c r="J1416" i="106"/>
  <c r="K1416" i="106" s="1"/>
  <c r="J1185" i="106"/>
  <c r="K1185" i="106" s="1"/>
  <c r="K1358" i="115"/>
  <c r="K1242" i="115"/>
  <c r="K1473" i="115"/>
  <c r="K1358" i="114"/>
  <c r="K1473" i="114"/>
  <c r="K1242" i="114"/>
  <c r="K1473" i="113"/>
  <c r="K1242" i="113"/>
  <c r="K1358" i="113"/>
  <c r="K1473" i="112"/>
  <c r="K1358" i="112"/>
  <c r="K1242" i="112"/>
  <c r="K1358" i="111"/>
  <c r="K1242" i="111"/>
  <c r="K1242" i="110"/>
  <c r="K1473" i="110"/>
  <c r="K1358" i="109"/>
  <c r="K1473" i="108"/>
  <c r="K1242" i="108"/>
  <c r="K1358" i="110"/>
  <c r="K1473" i="109"/>
  <c r="K1242" i="109"/>
  <c r="K1358" i="108"/>
  <c r="K1473" i="107"/>
  <c r="K1242" i="107"/>
  <c r="K1358" i="107"/>
  <c r="J1473" i="106"/>
  <c r="K1473" i="106" s="1"/>
  <c r="J1242" i="106"/>
  <c r="K1242" i="106" s="1"/>
  <c r="J1358" i="106"/>
  <c r="K1358" i="106" s="1"/>
  <c r="K1474" i="115"/>
  <c r="K1243" i="115"/>
  <c r="K1359" i="115"/>
  <c r="K1474" i="114"/>
  <c r="K1359" i="114"/>
  <c r="K1243" i="114"/>
  <c r="K1359" i="113"/>
  <c r="K1243" i="113"/>
  <c r="K1243" i="112"/>
  <c r="K1474" i="113"/>
  <c r="K1474" i="112"/>
  <c r="K1359" i="112"/>
  <c r="K1243" i="111"/>
  <c r="K1359" i="111"/>
  <c r="K1474" i="110"/>
  <c r="K1359" i="110"/>
  <c r="K1243" i="110"/>
  <c r="K1474" i="109"/>
  <c r="K1243" i="109"/>
  <c r="K1359" i="108"/>
  <c r="K1359" i="109"/>
  <c r="K1243" i="108"/>
  <c r="K1359" i="107"/>
  <c r="K1474" i="108"/>
  <c r="K1474" i="107"/>
  <c r="K1243" i="107"/>
  <c r="J1359" i="106"/>
  <c r="K1359" i="106" s="1"/>
  <c r="J1474" i="106"/>
  <c r="K1474" i="106" s="1"/>
  <c r="J1243" i="106"/>
  <c r="K1243" i="106" s="1"/>
  <c r="T1125" i="115"/>
  <c r="T1094" i="115"/>
  <c r="T1063" i="115"/>
  <c r="T1032" i="115"/>
  <c r="T734" i="115"/>
  <c r="T672" i="115"/>
  <c r="T641" i="115"/>
  <c r="T579" i="115"/>
  <c r="T548" i="115"/>
  <c r="T885" i="115"/>
  <c r="T854" i="115"/>
  <c r="T765" i="115"/>
  <c r="T703" i="115"/>
  <c r="T610" i="115"/>
  <c r="T133" i="115"/>
  <c r="T286" i="115"/>
  <c r="T255" i="115"/>
  <c r="T164" i="115"/>
  <c r="T885" i="114"/>
  <c r="T854" i="114"/>
  <c r="T765" i="114"/>
  <c r="T734" i="114"/>
  <c r="T703" i="114"/>
  <c r="T641" i="114"/>
  <c r="T286" i="114"/>
  <c r="T1125" i="114"/>
  <c r="T1094" i="114"/>
  <c r="T1063" i="114"/>
  <c r="T1032" i="114"/>
  <c r="T672" i="114"/>
  <c r="T610" i="114"/>
  <c r="T579" i="114"/>
  <c r="T548" i="114"/>
  <c r="T255" i="114"/>
  <c r="T164" i="114"/>
  <c r="T133" i="114"/>
  <c r="T1094" i="113"/>
  <c r="T1032" i="113"/>
  <c r="T854" i="113"/>
  <c r="T765" i="113"/>
  <c r="T734" i="113"/>
  <c r="T672" i="113"/>
  <c r="T610" i="113"/>
  <c r="T164" i="113"/>
  <c r="T133" i="113"/>
  <c r="T1125" i="112"/>
  <c r="T1125" i="113"/>
  <c r="T1063" i="113"/>
  <c r="T885" i="113"/>
  <c r="T703" i="113"/>
  <c r="T641" i="113"/>
  <c r="T579" i="113"/>
  <c r="T548" i="113"/>
  <c r="T286" i="113"/>
  <c r="T255" i="113"/>
  <c r="T1094" i="112"/>
  <c r="T1063" i="112"/>
  <c r="T1032" i="112"/>
  <c r="T734" i="112"/>
  <c r="T703" i="112"/>
  <c r="T641" i="112"/>
  <c r="T610" i="112"/>
  <c r="T286" i="112"/>
  <c r="T255" i="112"/>
  <c r="T164" i="112"/>
  <c r="T1063" i="111"/>
  <c r="T1032" i="111"/>
  <c r="T854" i="111"/>
  <c r="T765" i="111"/>
  <c r="T672" i="111"/>
  <c r="T641" i="111"/>
  <c r="T885" i="112"/>
  <c r="T854" i="112"/>
  <c r="T765" i="112"/>
  <c r="T672" i="112"/>
  <c r="T579" i="112"/>
  <c r="T548" i="112"/>
  <c r="T133" i="112"/>
  <c r="T1125" i="111"/>
  <c r="T1094" i="111"/>
  <c r="T885" i="111"/>
  <c r="T734" i="111"/>
  <c r="T703" i="111"/>
  <c r="T610" i="111"/>
  <c r="T548" i="111"/>
  <c r="T286" i="111"/>
  <c r="T255" i="111"/>
  <c r="T1125" i="110"/>
  <c r="T133" i="111"/>
  <c r="T1032" i="110"/>
  <c r="T672" i="110"/>
  <c r="T641" i="110"/>
  <c r="T610" i="110"/>
  <c r="T579" i="110"/>
  <c r="T548" i="110"/>
  <c r="T286" i="110"/>
  <c r="T255" i="110"/>
  <c r="T133" i="110"/>
  <c r="T1125" i="109"/>
  <c r="T1063" i="109"/>
  <c r="T885" i="109"/>
  <c r="T765" i="109"/>
  <c r="T703" i="109"/>
  <c r="T672" i="109"/>
  <c r="T610" i="109"/>
  <c r="T548" i="109"/>
  <c r="T286" i="109"/>
  <c r="T133" i="109"/>
  <c r="T1032" i="108"/>
  <c r="T854" i="108"/>
  <c r="T765" i="108"/>
  <c r="T734" i="108"/>
  <c r="T579" i="111"/>
  <c r="T164" i="111"/>
  <c r="T1094" i="110"/>
  <c r="T1063" i="110"/>
  <c r="T885" i="110"/>
  <c r="T854" i="110"/>
  <c r="T765" i="110"/>
  <c r="T734" i="110"/>
  <c r="T703" i="110"/>
  <c r="T164" i="110"/>
  <c r="T1094" i="109"/>
  <c r="T1032" i="109"/>
  <c r="T854" i="109"/>
  <c r="T734" i="109"/>
  <c r="T641" i="109"/>
  <c r="T579" i="109"/>
  <c r="T255" i="109"/>
  <c r="T164" i="109"/>
  <c r="T1125" i="108"/>
  <c r="T1063" i="108"/>
  <c r="T703" i="108"/>
  <c r="T641" i="108"/>
  <c r="T610" i="108"/>
  <c r="T286" i="108"/>
  <c r="T133" i="108"/>
  <c r="T1063" i="107"/>
  <c r="T1032" i="107"/>
  <c r="T885" i="107"/>
  <c r="T854" i="107"/>
  <c r="T734" i="107"/>
  <c r="T641" i="107"/>
  <c r="T610" i="107"/>
  <c r="T579" i="107"/>
  <c r="T548" i="107"/>
  <c r="T255" i="107"/>
  <c r="T164" i="107"/>
  <c r="T765" i="107"/>
  <c r="T703" i="107"/>
  <c r="T286" i="107"/>
  <c r="T1094" i="108"/>
  <c r="T885" i="108"/>
  <c r="T672" i="108"/>
  <c r="T579" i="108"/>
  <c r="T548" i="108"/>
  <c r="T255" i="108"/>
  <c r="T164" i="108"/>
  <c r="T1125" i="107"/>
  <c r="T1094" i="107"/>
  <c r="T672" i="107"/>
  <c r="T133" i="107"/>
  <c r="T1096" i="115"/>
  <c r="T1065" i="115"/>
  <c r="T1034" i="115"/>
  <c r="T887" i="115"/>
  <c r="T856" i="115"/>
  <c r="T767" i="115"/>
  <c r="T705" i="115"/>
  <c r="T612" i="115"/>
  <c r="T1127" i="115"/>
  <c r="T736" i="115"/>
  <c r="T674" i="115"/>
  <c r="T643" i="115"/>
  <c r="T581" i="115"/>
  <c r="T257" i="115"/>
  <c r="T166" i="115"/>
  <c r="T550" i="115"/>
  <c r="T288" i="115"/>
  <c r="T135" i="115"/>
  <c r="T1127" i="114"/>
  <c r="T1096" i="114"/>
  <c r="T1065" i="114"/>
  <c r="T1034" i="114"/>
  <c r="T887" i="114"/>
  <c r="T767" i="114"/>
  <c r="T674" i="114"/>
  <c r="T612" i="114"/>
  <c r="T581" i="114"/>
  <c r="T550" i="114"/>
  <c r="T257" i="114"/>
  <c r="T166" i="114"/>
  <c r="T135" i="114"/>
  <c r="T856" i="114"/>
  <c r="T736" i="114"/>
  <c r="T705" i="114"/>
  <c r="T643" i="114"/>
  <c r="T288" i="114"/>
  <c r="T1065" i="113"/>
  <c r="T887" i="113"/>
  <c r="T705" i="113"/>
  <c r="T643" i="113"/>
  <c r="T581" i="113"/>
  <c r="T550" i="113"/>
  <c r="T288" i="113"/>
  <c r="T257" i="113"/>
  <c r="T1127" i="113"/>
  <c r="T1096" i="113"/>
  <c r="T1034" i="113"/>
  <c r="T856" i="113"/>
  <c r="T767" i="113"/>
  <c r="T736" i="113"/>
  <c r="T674" i="113"/>
  <c r="T612" i="113"/>
  <c r="T166" i="113"/>
  <c r="T135" i="113"/>
  <c r="T1127" i="112"/>
  <c r="T887" i="112"/>
  <c r="T1096" i="112"/>
  <c r="T1065" i="112"/>
  <c r="T1034" i="112"/>
  <c r="T856" i="112"/>
  <c r="T767" i="112"/>
  <c r="T674" i="112"/>
  <c r="T581" i="112"/>
  <c r="T550" i="112"/>
  <c r="T135" i="112"/>
  <c r="T1127" i="111"/>
  <c r="T1096" i="111"/>
  <c r="T887" i="111"/>
  <c r="T736" i="111"/>
  <c r="T705" i="111"/>
  <c r="T612" i="111"/>
  <c r="T736" i="112"/>
  <c r="T705" i="112"/>
  <c r="T643" i="112"/>
  <c r="T612" i="112"/>
  <c r="T288" i="112"/>
  <c r="T257" i="112"/>
  <c r="T166" i="112"/>
  <c r="T1065" i="111"/>
  <c r="T1034" i="111"/>
  <c r="T856" i="111"/>
  <c r="T767" i="111"/>
  <c r="T674" i="111"/>
  <c r="T643" i="111"/>
  <c r="T581" i="111"/>
  <c r="T166" i="111"/>
  <c r="T135" i="111"/>
  <c r="T288" i="111"/>
  <c r="T257" i="111"/>
  <c r="T1096" i="110"/>
  <c r="T1065" i="110"/>
  <c r="T887" i="110"/>
  <c r="T856" i="110"/>
  <c r="T767" i="110"/>
  <c r="T736" i="110"/>
  <c r="T705" i="110"/>
  <c r="T166" i="110"/>
  <c r="T1096" i="109"/>
  <c r="T1034" i="109"/>
  <c r="T856" i="109"/>
  <c r="T736" i="109"/>
  <c r="T643" i="109"/>
  <c r="T581" i="109"/>
  <c r="T257" i="109"/>
  <c r="T166" i="109"/>
  <c r="T1127" i="108"/>
  <c r="T1096" i="108"/>
  <c r="T1065" i="108"/>
  <c r="T887" i="108"/>
  <c r="T705" i="108"/>
  <c r="T674" i="108"/>
  <c r="T643" i="108"/>
  <c r="T550" i="111"/>
  <c r="T1127" i="110"/>
  <c r="T1034" i="110"/>
  <c r="T674" i="110"/>
  <c r="T643" i="110"/>
  <c r="T612" i="110"/>
  <c r="T581" i="110"/>
  <c r="T550" i="110"/>
  <c r="T288" i="110"/>
  <c r="T257" i="110"/>
  <c r="T135" i="110"/>
  <c r="T1127" i="109"/>
  <c r="T1065" i="109"/>
  <c r="T887" i="109"/>
  <c r="T767" i="109"/>
  <c r="T705" i="109"/>
  <c r="T674" i="109"/>
  <c r="T612" i="109"/>
  <c r="T550" i="109"/>
  <c r="T288" i="109"/>
  <c r="T856" i="108"/>
  <c r="T767" i="108"/>
  <c r="T736" i="108"/>
  <c r="T581" i="108"/>
  <c r="T550" i="108"/>
  <c r="T257" i="108"/>
  <c r="T166" i="108"/>
  <c r="T1127" i="107"/>
  <c r="T1096" i="107"/>
  <c r="T767" i="107"/>
  <c r="T705" i="107"/>
  <c r="T674" i="107"/>
  <c r="T288" i="107"/>
  <c r="T135" i="107"/>
  <c r="T643" i="107"/>
  <c r="T612" i="107"/>
  <c r="T581" i="107"/>
  <c r="T550" i="107"/>
  <c r="T257" i="107"/>
  <c r="T135" i="109"/>
  <c r="T1034" i="108"/>
  <c r="T612" i="108"/>
  <c r="T288" i="108"/>
  <c r="T135" i="108"/>
  <c r="T1065" i="107"/>
  <c r="T1034" i="107"/>
  <c r="T887" i="107"/>
  <c r="T856" i="107"/>
  <c r="T736" i="107"/>
  <c r="T166" i="107"/>
  <c r="T1122" i="115"/>
  <c r="T1091" i="115"/>
  <c r="T1060" i="115"/>
  <c r="T1029" i="115"/>
  <c r="T882" i="115"/>
  <c r="T700" i="115"/>
  <c r="T638" i="115"/>
  <c r="T576" i="115"/>
  <c r="T545" i="115"/>
  <c r="T851" i="115"/>
  <c r="T762" i="115"/>
  <c r="T731" i="115"/>
  <c r="T669" i="115"/>
  <c r="T607" i="115"/>
  <c r="T130" i="115"/>
  <c r="T283" i="115"/>
  <c r="T252" i="115"/>
  <c r="T161" i="115"/>
  <c r="T1122" i="114"/>
  <c r="T1091" i="114"/>
  <c r="T1060" i="114"/>
  <c r="T1029" i="114"/>
  <c r="T851" i="114"/>
  <c r="T762" i="114"/>
  <c r="T731" i="114"/>
  <c r="T700" i="114"/>
  <c r="T669" i="114"/>
  <c r="T638" i="114"/>
  <c r="T283" i="114"/>
  <c r="T882" i="114"/>
  <c r="T607" i="114"/>
  <c r="T576" i="114"/>
  <c r="T545" i="114"/>
  <c r="T252" i="114"/>
  <c r="T161" i="114"/>
  <c r="T130" i="114"/>
  <c r="T1091" i="113"/>
  <c r="T1029" i="113"/>
  <c r="T851" i="113"/>
  <c r="T762" i="113"/>
  <c r="T607" i="113"/>
  <c r="T161" i="113"/>
  <c r="T130" i="113"/>
  <c r="T1122" i="112"/>
  <c r="T1122" i="113"/>
  <c r="T1060" i="113"/>
  <c r="T882" i="113"/>
  <c r="T731" i="113"/>
  <c r="T700" i="113"/>
  <c r="T669" i="113"/>
  <c r="T638" i="113"/>
  <c r="T576" i="113"/>
  <c r="T545" i="113"/>
  <c r="T283" i="113"/>
  <c r="T252" i="113"/>
  <c r="T1091" i="112"/>
  <c r="T1060" i="112"/>
  <c r="T1029" i="112"/>
  <c r="T882" i="112"/>
  <c r="T731" i="112"/>
  <c r="T700" i="112"/>
  <c r="T669" i="112"/>
  <c r="T638" i="112"/>
  <c r="T607" i="112"/>
  <c r="T283" i="112"/>
  <c r="T252" i="112"/>
  <c r="T161" i="112"/>
  <c r="T1060" i="111"/>
  <c r="T1029" i="111"/>
  <c r="T851" i="111"/>
  <c r="T762" i="111"/>
  <c r="T731" i="111"/>
  <c r="T638" i="111"/>
  <c r="T851" i="112"/>
  <c r="T762" i="112"/>
  <c r="T576" i="112"/>
  <c r="T545" i="112"/>
  <c r="T130" i="112"/>
  <c r="T1122" i="111"/>
  <c r="T1091" i="111"/>
  <c r="T882" i="111"/>
  <c r="T700" i="111"/>
  <c r="T669" i="111"/>
  <c r="T607" i="111"/>
  <c r="T545" i="111"/>
  <c r="T283" i="111"/>
  <c r="T252" i="111"/>
  <c r="T1122" i="110"/>
  <c r="T576" i="111"/>
  <c r="T161" i="111"/>
  <c r="T1029" i="110"/>
  <c r="T731" i="110"/>
  <c r="T638" i="110"/>
  <c r="T607" i="110"/>
  <c r="T576" i="110"/>
  <c r="T545" i="110"/>
  <c r="T283" i="110"/>
  <c r="T252" i="110"/>
  <c r="T130" i="110"/>
  <c r="T1122" i="109"/>
  <c r="T1060" i="109"/>
  <c r="T882" i="109"/>
  <c r="T762" i="109"/>
  <c r="T731" i="109"/>
  <c r="T700" i="109"/>
  <c r="T607" i="109"/>
  <c r="T545" i="109"/>
  <c r="T283" i="109"/>
  <c r="T130" i="109"/>
  <c r="T1029" i="108"/>
  <c r="T851" i="108"/>
  <c r="T762" i="108"/>
  <c r="T669" i="108"/>
  <c r="T130" i="111"/>
  <c r="T1091" i="110"/>
  <c r="T1060" i="110"/>
  <c r="T882" i="110"/>
  <c r="T851" i="110"/>
  <c r="T762" i="110"/>
  <c r="T700" i="110"/>
  <c r="T669" i="110"/>
  <c r="T161" i="110"/>
  <c r="T1091" i="109"/>
  <c r="T1029" i="109"/>
  <c r="T851" i="109"/>
  <c r="T669" i="109"/>
  <c r="T638" i="109"/>
  <c r="T576" i="109"/>
  <c r="T252" i="109"/>
  <c r="T161" i="109"/>
  <c r="T1091" i="108"/>
  <c r="T882" i="108"/>
  <c r="T607" i="108"/>
  <c r="T283" i="108"/>
  <c r="T130" i="108"/>
  <c r="T1060" i="107"/>
  <c r="T1029" i="107"/>
  <c r="T882" i="107"/>
  <c r="T851" i="107"/>
  <c r="T669" i="107"/>
  <c r="T638" i="107"/>
  <c r="T607" i="107"/>
  <c r="T576" i="107"/>
  <c r="T545" i="107"/>
  <c r="T252" i="107"/>
  <c r="T161" i="107"/>
  <c r="T762" i="107"/>
  <c r="T700" i="107"/>
  <c r="T283" i="107"/>
  <c r="T1122" i="108"/>
  <c r="T1060" i="108"/>
  <c r="T731" i="108"/>
  <c r="T700" i="108"/>
  <c r="T638" i="108"/>
  <c r="T576" i="108"/>
  <c r="T545" i="108"/>
  <c r="T252" i="108"/>
  <c r="T161" i="108"/>
  <c r="T1122" i="107"/>
  <c r="T1091" i="107"/>
  <c r="T731" i="107"/>
  <c r="T130" i="107"/>
  <c r="T1087" i="115"/>
  <c r="T1056" i="115"/>
  <c r="T1025" i="115"/>
  <c r="T878" i="115"/>
  <c r="T727" i="115"/>
  <c r="T696" i="115"/>
  <c r="T634" i="115"/>
  <c r="T572" i="115"/>
  <c r="T541" i="115"/>
  <c r="T1118" i="115"/>
  <c r="T847" i="115"/>
  <c r="T758" i="115"/>
  <c r="T665" i="115"/>
  <c r="T603" i="115"/>
  <c r="T126" i="115"/>
  <c r="T279" i="115"/>
  <c r="T248" i="115"/>
  <c r="T157" i="115"/>
  <c r="T1118" i="114"/>
  <c r="T1087" i="114"/>
  <c r="T1056" i="114"/>
  <c r="T1025" i="114"/>
  <c r="T847" i="114"/>
  <c r="T758" i="114"/>
  <c r="T696" i="114"/>
  <c r="T665" i="114"/>
  <c r="T634" i="114"/>
  <c r="T279" i="114"/>
  <c r="T878" i="114"/>
  <c r="T727" i="114"/>
  <c r="T603" i="114"/>
  <c r="T572" i="114"/>
  <c r="T541" i="114"/>
  <c r="T248" i="114"/>
  <c r="T157" i="114"/>
  <c r="T126" i="114"/>
  <c r="T1118" i="113"/>
  <c r="T1087" i="113"/>
  <c r="T1025" i="113"/>
  <c r="T847" i="113"/>
  <c r="T758" i="113"/>
  <c r="T696" i="113"/>
  <c r="T603" i="113"/>
  <c r="T157" i="113"/>
  <c r="T126" i="113"/>
  <c r="T1056" i="113"/>
  <c r="T878" i="113"/>
  <c r="T727" i="113"/>
  <c r="T665" i="113"/>
  <c r="T634" i="113"/>
  <c r="T572" i="113"/>
  <c r="T541" i="113"/>
  <c r="T279" i="113"/>
  <c r="T248" i="113"/>
  <c r="T1118" i="112"/>
  <c r="T1087" i="112"/>
  <c r="T1056" i="112"/>
  <c r="T1025" i="112"/>
  <c r="T878" i="112"/>
  <c r="T696" i="112"/>
  <c r="T665" i="112"/>
  <c r="T634" i="112"/>
  <c r="T603" i="112"/>
  <c r="T279" i="112"/>
  <c r="T248" i="112"/>
  <c r="T157" i="112"/>
  <c r="T1118" i="111"/>
  <c r="T1056" i="111"/>
  <c r="T1025" i="111"/>
  <c r="T847" i="111"/>
  <c r="T758" i="111"/>
  <c r="T634" i="111"/>
  <c r="T847" i="112"/>
  <c r="T758" i="112"/>
  <c r="T727" i="112"/>
  <c r="T572" i="112"/>
  <c r="T541" i="112"/>
  <c r="T126" i="112"/>
  <c r="T1087" i="111"/>
  <c r="T878" i="111"/>
  <c r="T727" i="111"/>
  <c r="T696" i="111"/>
  <c r="T665" i="111"/>
  <c r="T603" i="111"/>
  <c r="T541" i="111"/>
  <c r="T279" i="111"/>
  <c r="T248" i="111"/>
  <c r="T572" i="111"/>
  <c r="T157" i="111"/>
  <c r="T1025" i="110"/>
  <c r="T634" i="110"/>
  <c r="T603" i="110"/>
  <c r="T572" i="110"/>
  <c r="T541" i="110"/>
  <c r="T279" i="110"/>
  <c r="T248" i="110"/>
  <c r="T126" i="110"/>
  <c r="T1056" i="109"/>
  <c r="T878" i="109"/>
  <c r="T758" i="109"/>
  <c r="T696" i="109"/>
  <c r="T603" i="109"/>
  <c r="T541" i="109"/>
  <c r="T279" i="109"/>
  <c r="T126" i="109"/>
  <c r="T1118" i="108"/>
  <c r="T1025" i="108"/>
  <c r="T847" i="108"/>
  <c r="T758" i="108"/>
  <c r="T696" i="108"/>
  <c r="T634" i="108"/>
  <c r="T126" i="111"/>
  <c r="T1118" i="110"/>
  <c r="T1087" i="110"/>
  <c r="T1056" i="110"/>
  <c r="T878" i="110"/>
  <c r="T847" i="110"/>
  <c r="T758" i="110"/>
  <c r="T727" i="110"/>
  <c r="T696" i="110"/>
  <c r="T665" i="110"/>
  <c r="T157" i="110"/>
  <c r="T1118" i="109"/>
  <c r="T1087" i="109"/>
  <c r="T1025" i="109"/>
  <c r="T847" i="109"/>
  <c r="T727" i="109"/>
  <c r="T665" i="109"/>
  <c r="T634" i="109"/>
  <c r="T572" i="109"/>
  <c r="T248" i="109"/>
  <c r="T157" i="109"/>
  <c r="T1056" i="108"/>
  <c r="T572" i="108"/>
  <c r="T541" i="108"/>
  <c r="T279" i="108"/>
  <c r="T126" i="108"/>
  <c r="T1118" i="107"/>
  <c r="T1056" i="107"/>
  <c r="T1025" i="107"/>
  <c r="T878" i="107"/>
  <c r="T847" i="107"/>
  <c r="T727" i="107"/>
  <c r="T665" i="107"/>
  <c r="T634" i="107"/>
  <c r="T603" i="107"/>
  <c r="T572" i="107"/>
  <c r="T541" i="107"/>
  <c r="T248" i="107"/>
  <c r="T157" i="107"/>
  <c r="T758" i="107"/>
  <c r="T696" i="107"/>
  <c r="T279" i="107"/>
  <c r="T1087" i="108"/>
  <c r="T878" i="108"/>
  <c r="T727" i="108"/>
  <c r="T665" i="108"/>
  <c r="T603" i="108"/>
  <c r="T248" i="108"/>
  <c r="T157" i="108"/>
  <c r="T1087" i="107"/>
  <c r="T126" i="107"/>
  <c r="P1557" i="115"/>
  <c r="Q1557" i="115" s="1"/>
  <c r="P1528" i="115"/>
  <c r="Q1528" i="115" s="1"/>
  <c r="P1499" i="115"/>
  <c r="Q1499" i="115" s="1"/>
  <c r="P1209" i="115"/>
  <c r="Q1209" i="115" s="1"/>
  <c r="P1180" i="115"/>
  <c r="Q1180" i="115" s="1"/>
  <c r="P1151" i="115"/>
  <c r="Q1151" i="115" s="1"/>
  <c r="P1586" i="115"/>
  <c r="Q1586" i="115" s="1"/>
  <c r="P1238" i="115"/>
  <c r="Q1238" i="115" s="1"/>
  <c r="P220" i="115"/>
  <c r="Q220" i="115" s="1"/>
  <c r="P191" i="115"/>
  <c r="Q191" i="115" s="1"/>
  <c r="P1586" i="114"/>
  <c r="Q1586" i="114" s="1"/>
  <c r="P1557" i="114"/>
  <c r="Q1557" i="114" s="1"/>
  <c r="P1528" i="114"/>
  <c r="Q1528" i="114" s="1"/>
  <c r="P1499" i="114"/>
  <c r="Q1499" i="114" s="1"/>
  <c r="P280" i="115"/>
  <c r="Q280" i="115" s="1"/>
  <c r="P249" i="115"/>
  <c r="Q249" i="115" s="1"/>
  <c r="P1209" i="114"/>
  <c r="Q1209" i="114" s="1"/>
  <c r="P1238" i="114"/>
  <c r="Q1238" i="114" s="1"/>
  <c r="P1151" i="114"/>
  <c r="Q1151" i="114" s="1"/>
  <c r="P280" i="114"/>
  <c r="Q280" i="114" s="1"/>
  <c r="P220" i="114"/>
  <c r="Q220" i="114" s="1"/>
  <c r="P191" i="114"/>
  <c r="Q191" i="114" s="1"/>
  <c r="P1180" i="114"/>
  <c r="Q1180" i="114" s="1"/>
  <c r="P249" i="114"/>
  <c r="Q249" i="114" s="1"/>
  <c r="P1528" i="113"/>
  <c r="Q1528" i="113" s="1"/>
  <c r="P1499" i="113"/>
  <c r="Q1499" i="113" s="1"/>
  <c r="P1238" i="113"/>
  <c r="Q1238" i="113" s="1"/>
  <c r="P1180" i="113"/>
  <c r="Q1180" i="113" s="1"/>
  <c r="P191" i="113"/>
  <c r="Q191" i="113" s="1"/>
  <c r="P1557" i="112"/>
  <c r="Q1557" i="112" s="1"/>
  <c r="P1528" i="112"/>
  <c r="Q1528" i="112" s="1"/>
  <c r="P1209" i="112"/>
  <c r="Q1209" i="112" s="1"/>
  <c r="P1151" i="112"/>
  <c r="Q1151" i="112" s="1"/>
  <c r="P1586" i="113"/>
  <c r="Q1586" i="113" s="1"/>
  <c r="P1557" i="113"/>
  <c r="Q1557" i="113" s="1"/>
  <c r="P1209" i="113"/>
  <c r="Q1209" i="113" s="1"/>
  <c r="P1151" i="113"/>
  <c r="Q1151" i="113" s="1"/>
  <c r="P280" i="113"/>
  <c r="Q280" i="113" s="1"/>
  <c r="P249" i="113"/>
  <c r="Q249" i="113" s="1"/>
  <c r="P220" i="113"/>
  <c r="Q220" i="113" s="1"/>
  <c r="P1586" i="112"/>
  <c r="Q1586" i="112" s="1"/>
  <c r="P1499" i="112"/>
  <c r="Q1499" i="112" s="1"/>
  <c r="P1238" i="112"/>
  <c r="Q1238" i="112" s="1"/>
  <c r="P1180" i="112"/>
  <c r="Q1180" i="112" s="1"/>
  <c r="P280" i="112"/>
  <c r="Q280" i="112" s="1"/>
  <c r="P249" i="112"/>
  <c r="Q249" i="112" s="1"/>
  <c r="P1586" i="111"/>
  <c r="Q1586" i="111" s="1"/>
  <c r="P1557" i="111"/>
  <c r="Q1557" i="111" s="1"/>
  <c r="P1209" i="111"/>
  <c r="Q1209" i="111" s="1"/>
  <c r="P1180" i="111"/>
  <c r="Q1180" i="111" s="1"/>
  <c r="P1151" i="111"/>
  <c r="Q1151" i="111" s="1"/>
  <c r="P220" i="112"/>
  <c r="Q220" i="112" s="1"/>
  <c r="P191" i="112"/>
  <c r="Q191" i="112" s="1"/>
  <c r="P1528" i="111"/>
  <c r="Q1528" i="111" s="1"/>
  <c r="P1499" i="111"/>
  <c r="Q1499" i="111" s="1"/>
  <c r="P1238" i="111"/>
  <c r="Q1238" i="111" s="1"/>
  <c r="P280" i="111"/>
  <c r="Q280" i="111" s="1"/>
  <c r="P249" i="111"/>
  <c r="Q249" i="111" s="1"/>
  <c r="P220" i="111"/>
  <c r="Q220" i="111" s="1"/>
  <c r="P1586" i="110"/>
  <c r="Q1586" i="110" s="1"/>
  <c r="P1499" i="110"/>
  <c r="Q1499" i="110" s="1"/>
  <c r="P1238" i="110"/>
  <c r="Q1238" i="110" s="1"/>
  <c r="P1151" i="110"/>
  <c r="Q1151" i="110" s="1"/>
  <c r="P1180" i="110"/>
  <c r="Q1180" i="110" s="1"/>
  <c r="P280" i="110"/>
  <c r="Q280" i="110" s="1"/>
  <c r="P249" i="110"/>
  <c r="Q249" i="110" s="1"/>
  <c r="P220" i="110"/>
  <c r="Q220" i="110" s="1"/>
  <c r="P191" i="110"/>
  <c r="Q191" i="110" s="1"/>
  <c r="P1586" i="109"/>
  <c r="Q1586" i="109" s="1"/>
  <c r="P1557" i="109"/>
  <c r="Q1557" i="109" s="1"/>
  <c r="P280" i="109"/>
  <c r="Q280" i="109" s="1"/>
  <c r="P220" i="109"/>
  <c r="Q220" i="109" s="1"/>
  <c r="P1586" i="108"/>
  <c r="Q1586" i="108" s="1"/>
  <c r="P1528" i="108"/>
  <c r="Q1528" i="108" s="1"/>
  <c r="P1238" i="108"/>
  <c r="Q1238" i="108" s="1"/>
  <c r="P1151" i="108"/>
  <c r="Q1151" i="108" s="1"/>
  <c r="P191" i="111"/>
  <c r="Q191" i="111" s="1"/>
  <c r="P1557" i="110"/>
  <c r="Q1557" i="110" s="1"/>
  <c r="P1528" i="110"/>
  <c r="Q1528" i="110" s="1"/>
  <c r="P1209" i="110"/>
  <c r="Q1209" i="110" s="1"/>
  <c r="P1528" i="109"/>
  <c r="Q1528" i="109" s="1"/>
  <c r="P1499" i="109"/>
  <c r="Q1499" i="109" s="1"/>
  <c r="P1238" i="109"/>
  <c r="Q1238" i="109" s="1"/>
  <c r="P1209" i="109"/>
  <c r="Q1209" i="109" s="1"/>
  <c r="P1180" i="109"/>
  <c r="Q1180" i="109" s="1"/>
  <c r="P1151" i="109"/>
  <c r="Q1151" i="109" s="1"/>
  <c r="P249" i="109"/>
  <c r="Q249" i="109" s="1"/>
  <c r="P191" i="109"/>
  <c r="Q191" i="109" s="1"/>
  <c r="P1557" i="108"/>
  <c r="Q1557" i="108" s="1"/>
  <c r="P1499" i="108"/>
  <c r="Q1499" i="108" s="1"/>
  <c r="P1180" i="108"/>
  <c r="Q1180" i="108" s="1"/>
  <c r="P280" i="108"/>
  <c r="Q280" i="108" s="1"/>
  <c r="P1528" i="107"/>
  <c r="Q1528" i="107" s="1"/>
  <c r="P1499" i="107"/>
  <c r="Q1499" i="107" s="1"/>
  <c r="P1238" i="107"/>
  <c r="Q1238" i="107" s="1"/>
  <c r="P1209" i="107"/>
  <c r="Q1209" i="107" s="1"/>
  <c r="P1180" i="107"/>
  <c r="Q1180" i="107" s="1"/>
  <c r="P1151" i="107"/>
  <c r="Q1151" i="107" s="1"/>
  <c r="P249" i="107"/>
  <c r="Q249" i="107" s="1"/>
  <c r="P220" i="107"/>
  <c r="Q220" i="107" s="1"/>
  <c r="P191" i="107"/>
  <c r="Q191" i="107" s="1"/>
  <c r="P280" i="107"/>
  <c r="Q280" i="107" s="1"/>
  <c r="P1209" i="108"/>
  <c r="Q1209" i="108" s="1"/>
  <c r="P249" i="108"/>
  <c r="Q249" i="108" s="1"/>
  <c r="P220" i="108"/>
  <c r="Q220" i="108" s="1"/>
  <c r="P191" i="108"/>
  <c r="Q191" i="108" s="1"/>
  <c r="P1586" i="107"/>
  <c r="Q1586" i="107" s="1"/>
  <c r="P1557" i="107"/>
  <c r="Q1557" i="107" s="1"/>
  <c r="P1586" i="106"/>
  <c r="Q1586" i="106" s="1"/>
  <c r="P1557" i="106"/>
  <c r="Q1557" i="106" s="1"/>
  <c r="P1238" i="106"/>
  <c r="Q1238" i="106" s="1"/>
  <c r="P1528" i="106"/>
  <c r="Q1528" i="106" s="1"/>
  <c r="P1499" i="106"/>
  <c r="Q1499" i="106" s="1"/>
  <c r="P1209" i="106"/>
  <c r="Q1209" i="106" s="1"/>
  <c r="P1180" i="106"/>
  <c r="Q1180" i="106" s="1"/>
  <c r="P1151" i="106"/>
  <c r="Q1151" i="106" s="1"/>
  <c r="P1382" i="115"/>
  <c r="Q1382" i="115" s="1"/>
  <c r="P1440" i="115"/>
  <c r="Q1440" i="115" s="1"/>
  <c r="P1469" i="115"/>
  <c r="Q1469" i="115" s="1"/>
  <c r="P1411" i="115"/>
  <c r="Q1411" i="115" s="1"/>
  <c r="P1411" i="114"/>
  <c r="Q1411" i="114" s="1"/>
  <c r="P1382" i="114"/>
  <c r="Q1382" i="114" s="1"/>
  <c r="P1469" i="114"/>
  <c r="Q1469" i="114" s="1"/>
  <c r="P1440" i="114"/>
  <c r="Q1440" i="114" s="1"/>
  <c r="P1469" i="113"/>
  <c r="Q1469" i="113" s="1"/>
  <c r="P1440" i="113"/>
  <c r="Q1440" i="113" s="1"/>
  <c r="P1411" i="113"/>
  <c r="Q1411" i="113" s="1"/>
  <c r="P1382" i="113"/>
  <c r="Q1382" i="113" s="1"/>
  <c r="P1469" i="112"/>
  <c r="Q1469" i="112" s="1"/>
  <c r="P1382" i="112"/>
  <c r="Q1382" i="112" s="1"/>
  <c r="P1440" i="112"/>
  <c r="Q1440" i="112" s="1"/>
  <c r="P1411" i="112"/>
  <c r="Q1411" i="112" s="1"/>
  <c r="P1469" i="111"/>
  <c r="Q1469" i="111" s="1"/>
  <c r="P1440" i="111"/>
  <c r="Q1440" i="111" s="1"/>
  <c r="P1411" i="111"/>
  <c r="Q1411" i="111" s="1"/>
  <c r="P1382" i="111"/>
  <c r="Q1382" i="111" s="1"/>
  <c r="P1440" i="110"/>
  <c r="Q1440" i="110" s="1"/>
  <c r="P1411" i="110"/>
  <c r="Q1411" i="110" s="1"/>
  <c r="P1469" i="110"/>
  <c r="Q1469" i="110" s="1"/>
  <c r="P1469" i="108"/>
  <c r="Q1469" i="108" s="1"/>
  <c r="P1382" i="108"/>
  <c r="Q1382" i="108" s="1"/>
  <c r="P1382" i="110"/>
  <c r="Q1382" i="110" s="1"/>
  <c r="P1469" i="109"/>
  <c r="Q1469" i="109" s="1"/>
  <c r="P1440" i="109"/>
  <c r="Q1440" i="109" s="1"/>
  <c r="P1411" i="109"/>
  <c r="Q1411" i="109" s="1"/>
  <c r="P1382" i="109"/>
  <c r="Q1382" i="109" s="1"/>
  <c r="P1440" i="108"/>
  <c r="Q1440" i="108" s="1"/>
  <c r="P1469" i="107"/>
  <c r="Q1469" i="107" s="1"/>
  <c r="P1440" i="107"/>
  <c r="Q1440" i="107" s="1"/>
  <c r="P1411" i="107"/>
  <c r="Q1411" i="107" s="1"/>
  <c r="P1382" i="107"/>
  <c r="Q1382" i="107" s="1"/>
  <c r="P1411" i="108"/>
  <c r="Q1411" i="108" s="1"/>
  <c r="P1469" i="106"/>
  <c r="Q1469" i="106" s="1"/>
  <c r="P1440" i="106"/>
  <c r="Q1440" i="106" s="1"/>
  <c r="P1411" i="106"/>
  <c r="Q1411" i="106" s="1"/>
  <c r="P1382" i="106"/>
  <c r="Q1382" i="106" s="1"/>
  <c r="P99" i="115"/>
  <c r="Q99" i="115" s="1"/>
  <c r="P70" i="115"/>
  <c r="Q70" i="115" s="1"/>
  <c r="P70" i="114"/>
  <c r="Q70" i="114" s="1"/>
  <c r="P99" i="114"/>
  <c r="Q99" i="114" s="1"/>
  <c r="P99" i="113"/>
  <c r="Q99" i="113" s="1"/>
  <c r="P70" i="113"/>
  <c r="Q70" i="113" s="1"/>
  <c r="P99" i="112"/>
  <c r="Q99" i="112" s="1"/>
  <c r="P70" i="112"/>
  <c r="Q70" i="112" s="1"/>
  <c r="P70" i="111"/>
  <c r="Q70" i="111" s="1"/>
  <c r="P99" i="111"/>
  <c r="Q99" i="111" s="1"/>
  <c r="P70" i="110"/>
  <c r="Q70" i="110" s="1"/>
  <c r="P70" i="109"/>
  <c r="Q70" i="109" s="1"/>
  <c r="P99" i="110"/>
  <c r="Q99" i="110" s="1"/>
  <c r="P99" i="109"/>
  <c r="Q99" i="109" s="1"/>
  <c r="P99" i="108"/>
  <c r="Q99" i="108" s="1"/>
  <c r="P70" i="108"/>
  <c r="Q70" i="108" s="1"/>
  <c r="P99" i="107"/>
  <c r="Q99" i="107" s="1"/>
  <c r="P70" i="107"/>
  <c r="Q70" i="107" s="1"/>
  <c r="P283" i="115"/>
  <c r="Q283" i="115" s="1"/>
  <c r="P252" i="115"/>
  <c r="Q252" i="115" s="1"/>
  <c r="P161" i="115"/>
  <c r="Q161" i="115" s="1"/>
  <c r="P130" i="115"/>
  <c r="Q130" i="115" s="1"/>
  <c r="P252" i="114"/>
  <c r="Q252" i="114" s="1"/>
  <c r="P161" i="114"/>
  <c r="Q161" i="114" s="1"/>
  <c r="P283" i="114"/>
  <c r="Q283" i="114" s="1"/>
  <c r="P283" i="113"/>
  <c r="Q283" i="113" s="1"/>
  <c r="P252" i="113"/>
  <c r="Q252" i="113" s="1"/>
  <c r="P130" i="114"/>
  <c r="Q130" i="114" s="1"/>
  <c r="P161" i="113"/>
  <c r="Q161" i="113" s="1"/>
  <c r="P130" i="113"/>
  <c r="Q130" i="113" s="1"/>
  <c r="P130" i="112"/>
  <c r="Q130" i="112" s="1"/>
  <c r="P283" i="112"/>
  <c r="Q283" i="112" s="1"/>
  <c r="P252" i="112"/>
  <c r="Q252" i="112" s="1"/>
  <c r="P161" i="112"/>
  <c r="Q161" i="112" s="1"/>
  <c r="P161" i="111"/>
  <c r="Q161" i="111" s="1"/>
  <c r="P130" i="111"/>
  <c r="Q130" i="111" s="1"/>
  <c r="P283" i="111"/>
  <c r="Q283" i="111" s="1"/>
  <c r="P252" i="111"/>
  <c r="Q252" i="111" s="1"/>
  <c r="P161" i="110"/>
  <c r="Q161" i="110" s="1"/>
  <c r="P252" i="109"/>
  <c r="Q252" i="109" s="1"/>
  <c r="P161" i="109"/>
  <c r="Q161" i="109" s="1"/>
  <c r="P283" i="110"/>
  <c r="Q283" i="110" s="1"/>
  <c r="P252" i="110"/>
  <c r="Q252" i="110" s="1"/>
  <c r="P130" i="110"/>
  <c r="Q130" i="110" s="1"/>
  <c r="P283" i="109"/>
  <c r="Q283" i="109" s="1"/>
  <c r="P252" i="108"/>
  <c r="Q252" i="108" s="1"/>
  <c r="P161" i="108"/>
  <c r="Q161" i="108" s="1"/>
  <c r="P283" i="107"/>
  <c r="Q283" i="107" s="1"/>
  <c r="P130" i="107"/>
  <c r="Q130" i="107" s="1"/>
  <c r="P252" i="107"/>
  <c r="Q252" i="107" s="1"/>
  <c r="P130" i="109"/>
  <c r="Q130" i="109" s="1"/>
  <c r="P283" i="108"/>
  <c r="Q283" i="108" s="1"/>
  <c r="P130" i="108"/>
  <c r="Q130" i="108" s="1"/>
  <c r="P161" i="107"/>
  <c r="Q161" i="107" s="1"/>
  <c r="P997" i="115"/>
  <c r="Q997" i="115" s="1"/>
  <c r="P1088" i="115"/>
  <c r="Q1088" i="115" s="1"/>
  <c r="P1057" i="115"/>
  <c r="Q1057" i="115" s="1"/>
  <c r="P1026" i="115"/>
  <c r="Q1026" i="115" s="1"/>
  <c r="P728" i="115"/>
  <c r="Q728" i="115" s="1"/>
  <c r="P697" i="115"/>
  <c r="Q697" i="115" s="1"/>
  <c r="P635" i="115"/>
  <c r="Q635" i="115" s="1"/>
  <c r="P573" i="115"/>
  <c r="Q573" i="115" s="1"/>
  <c r="P542" i="115"/>
  <c r="Q542" i="115" s="1"/>
  <c r="P513" i="115"/>
  <c r="Q513" i="115" s="1"/>
  <c r="P1119" i="115"/>
  <c r="Q1119" i="115" s="1"/>
  <c r="P968" i="115"/>
  <c r="Q968" i="115" s="1"/>
  <c r="P939" i="115"/>
  <c r="Q939" i="115" s="1"/>
  <c r="P910" i="115"/>
  <c r="Q910" i="115" s="1"/>
  <c r="P879" i="115"/>
  <c r="Q879" i="115" s="1"/>
  <c r="P848" i="115"/>
  <c r="Q848" i="115" s="1"/>
  <c r="P819" i="115"/>
  <c r="Q819" i="115" s="1"/>
  <c r="P790" i="115"/>
  <c r="Q790" i="115" s="1"/>
  <c r="P759" i="115"/>
  <c r="Q759" i="115" s="1"/>
  <c r="P666" i="115"/>
  <c r="Q666" i="115" s="1"/>
  <c r="P604" i="115"/>
  <c r="Q604" i="115" s="1"/>
  <c r="P455" i="115"/>
  <c r="Q455" i="115" s="1"/>
  <c r="P426" i="115"/>
  <c r="Q426" i="115" s="1"/>
  <c r="P484" i="115"/>
  <c r="Q484" i="115" s="1"/>
  <c r="P398" i="115"/>
  <c r="Q398" i="115" s="1"/>
  <c r="P369" i="115"/>
  <c r="Q369" i="115" s="1"/>
  <c r="P340" i="115"/>
  <c r="Q340" i="115" s="1"/>
  <c r="P311" i="115"/>
  <c r="Q311" i="115" s="1"/>
  <c r="P1119" i="114"/>
  <c r="Q1119" i="114" s="1"/>
  <c r="P997" i="114"/>
  <c r="Q997" i="114" s="1"/>
  <c r="P968" i="114"/>
  <c r="Q968" i="114" s="1"/>
  <c r="P939" i="114"/>
  <c r="Q939" i="114" s="1"/>
  <c r="P910" i="114"/>
  <c r="Q910" i="114" s="1"/>
  <c r="P848" i="114"/>
  <c r="Q848" i="114" s="1"/>
  <c r="P819" i="114"/>
  <c r="Q819" i="114" s="1"/>
  <c r="P759" i="114"/>
  <c r="Q759" i="114" s="1"/>
  <c r="P697" i="114"/>
  <c r="Q697" i="114" s="1"/>
  <c r="P666" i="114"/>
  <c r="Q666" i="114" s="1"/>
  <c r="P635" i="114"/>
  <c r="Q635" i="114" s="1"/>
  <c r="P513" i="114"/>
  <c r="Q513" i="114" s="1"/>
  <c r="P484" i="114"/>
  <c r="Q484" i="114" s="1"/>
  <c r="P1088" i="114"/>
  <c r="Q1088" i="114" s="1"/>
  <c r="P1057" i="114"/>
  <c r="Q1057" i="114" s="1"/>
  <c r="P1026" i="114"/>
  <c r="Q1026" i="114" s="1"/>
  <c r="P879" i="114"/>
  <c r="Q879" i="114" s="1"/>
  <c r="P790" i="114"/>
  <c r="Q790" i="114" s="1"/>
  <c r="P728" i="114"/>
  <c r="Q728" i="114" s="1"/>
  <c r="P604" i="114"/>
  <c r="Q604" i="114" s="1"/>
  <c r="P573" i="114"/>
  <c r="Q573" i="114" s="1"/>
  <c r="P542" i="114"/>
  <c r="Q542" i="114" s="1"/>
  <c r="P455" i="114"/>
  <c r="Q455" i="114" s="1"/>
  <c r="P426" i="114"/>
  <c r="Q426" i="114" s="1"/>
  <c r="P398" i="114"/>
  <c r="Q398" i="114" s="1"/>
  <c r="P369" i="114"/>
  <c r="Q369" i="114" s="1"/>
  <c r="P340" i="114"/>
  <c r="Q340" i="114" s="1"/>
  <c r="P311" i="114"/>
  <c r="Q311" i="114" s="1"/>
  <c r="P1119" i="113"/>
  <c r="Q1119" i="113" s="1"/>
  <c r="P1088" i="113"/>
  <c r="Q1088" i="113" s="1"/>
  <c r="P1026" i="113"/>
  <c r="Q1026" i="113" s="1"/>
  <c r="P997" i="113"/>
  <c r="Q997" i="113" s="1"/>
  <c r="P939" i="113"/>
  <c r="Q939" i="113" s="1"/>
  <c r="P910" i="113"/>
  <c r="Q910" i="113" s="1"/>
  <c r="P848" i="113"/>
  <c r="Q848" i="113" s="1"/>
  <c r="P819" i="113"/>
  <c r="Q819" i="113" s="1"/>
  <c r="P790" i="113"/>
  <c r="Q790" i="113" s="1"/>
  <c r="P759" i="113"/>
  <c r="Q759" i="113" s="1"/>
  <c r="P697" i="113"/>
  <c r="Q697" i="113" s="1"/>
  <c r="P604" i="113"/>
  <c r="Q604" i="113" s="1"/>
  <c r="P484" i="113"/>
  <c r="Q484" i="113" s="1"/>
  <c r="P455" i="113"/>
  <c r="Q455" i="113" s="1"/>
  <c r="P398" i="113"/>
  <c r="Q398" i="113" s="1"/>
  <c r="P369" i="113"/>
  <c r="Q369" i="113" s="1"/>
  <c r="P1057" i="113"/>
  <c r="Q1057" i="113" s="1"/>
  <c r="P968" i="113"/>
  <c r="Q968" i="113" s="1"/>
  <c r="P879" i="113"/>
  <c r="Q879" i="113" s="1"/>
  <c r="P728" i="113"/>
  <c r="Q728" i="113" s="1"/>
  <c r="P666" i="113"/>
  <c r="Q666" i="113" s="1"/>
  <c r="P635" i="113"/>
  <c r="Q635" i="113" s="1"/>
  <c r="P573" i="113"/>
  <c r="Q573" i="113" s="1"/>
  <c r="P542" i="113"/>
  <c r="Q542" i="113" s="1"/>
  <c r="P513" i="113"/>
  <c r="Q513" i="113" s="1"/>
  <c r="P426" i="113"/>
  <c r="Q426" i="113" s="1"/>
  <c r="P340" i="113"/>
  <c r="Q340" i="113" s="1"/>
  <c r="P311" i="113"/>
  <c r="Q311" i="113" s="1"/>
  <c r="P1119" i="112"/>
  <c r="Q1119" i="112" s="1"/>
  <c r="P1088" i="112"/>
  <c r="Q1088" i="112" s="1"/>
  <c r="P1057" i="112"/>
  <c r="Q1057" i="112" s="1"/>
  <c r="P1026" i="112"/>
  <c r="Q1026" i="112" s="1"/>
  <c r="P968" i="112"/>
  <c r="Q968" i="112" s="1"/>
  <c r="P939" i="112"/>
  <c r="Q939" i="112" s="1"/>
  <c r="P790" i="112"/>
  <c r="Q790" i="112" s="1"/>
  <c r="P697" i="112"/>
  <c r="Q697" i="112" s="1"/>
  <c r="P666" i="112"/>
  <c r="Q666" i="112" s="1"/>
  <c r="P635" i="112"/>
  <c r="Q635" i="112" s="1"/>
  <c r="P604" i="112"/>
  <c r="Q604" i="112" s="1"/>
  <c r="P513" i="112"/>
  <c r="Q513" i="112" s="1"/>
  <c r="P455" i="112"/>
  <c r="Q455" i="112" s="1"/>
  <c r="P369" i="112"/>
  <c r="Q369" i="112" s="1"/>
  <c r="P340" i="112"/>
  <c r="Q340" i="112" s="1"/>
  <c r="P1119" i="111"/>
  <c r="Q1119" i="111" s="1"/>
  <c r="P1057" i="111"/>
  <c r="Q1057" i="111" s="1"/>
  <c r="P1026" i="111"/>
  <c r="Q1026" i="111" s="1"/>
  <c r="P997" i="111"/>
  <c r="Q997" i="111" s="1"/>
  <c r="P939" i="111"/>
  <c r="Q939" i="111" s="1"/>
  <c r="P910" i="111"/>
  <c r="Q910" i="111" s="1"/>
  <c r="P848" i="111"/>
  <c r="Q848" i="111" s="1"/>
  <c r="P759" i="111"/>
  <c r="Q759" i="111" s="1"/>
  <c r="P635" i="111"/>
  <c r="Q635" i="111" s="1"/>
  <c r="P997" i="112"/>
  <c r="Q997" i="112" s="1"/>
  <c r="P910" i="112"/>
  <c r="Q910" i="112" s="1"/>
  <c r="P879" i="112"/>
  <c r="Q879" i="112" s="1"/>
  <c r="P848" i="112"/>
  <c r="Q848" i="112" s="1"/>
  <c r="P819" i="112"/>
  <c r="Q819" i="112" s="1"/>
  <c r="P759" i="112"/>
  <c r="Q759" i="112" s="1"/>
  <c r="P728" i="112"/>
  <c r="Q728" i="112" s="1"/>
  <c r="P573" i="112"/>
  <c r="Q573" i="112" s="1"/>
  <c r="P542" i="112"/>
  <c r="Q542" i="112" s="1"/>
  <c r="P484" i="112"/>
  <c r="Q484" i="112" s="1"/>
  <c r="P426" i="112"/>
  <c r="Q426" i="112" s="1"/>
  <c r="P398" i="112"/>
  <c r="Q398" i="112" s="1"/>
  <c r="P311" i="112"/>
  <c r="Q311" i="112" s="1"/>
  <c r="P1088" i="111"/>
  <c r="Q1088" i="111" s="1"/>
  <c r="P968" i="111"/>
  <c r="Q968" i="111" s="1"/>
  <c r="P879" i="111"/>
  <c r="Q879" i="111" s="1"/>
  <c r="P819" i="111"/>
  <c r="Q819" i="111" s="1"/>
  <c r="P790" i="111"/>
  <c r="Q790" i="111" s="1"/>
  <c r="P728" i="111"/>
  <c r="Q728" i="111" s="1"/>
  <c r="P697" i="111"/>
  <c r="Q697" i="111" s="1"/>
  <c r="P666" i="111"/>
  <c r="Q666" i="111" s="1"/>
  <c r="P604" i="111"/>
  <c r="Q604" i="111" s="1"/>
  <c r="P542" i="111"/>
  <c r="Q542" i="111" s="1"/>
  <c r="P513" i="111"/>
  <c r="Q513" i="111" s="1"/>
  <c r="P426" i="111"/>
  <c r="Q426" i="111" s="1"/>
  <c r="P340" i="111"/>
  <c r="Q340" i="111" s="1"/>
  <c r="P311" i="111"/>
  <c r="Q311" i="111" s="1"/>
  <c r="P455" i="111"/>
  <c r="Q455" i="111" s="1"/>
  <c r="P1026" i="110"/>
  <c r="Q1026" i="110" s="1"/>
  <c r="P968" i="110"/>
  <c r="Q968" i="110" s="1"/>
  <c r="P939" i="110"/>
  <c r="Q939" i="110" s="1"/>
  <c r="P635" i="110"/>
  <c r="Q635" i="110" s="1"/>
  <c r="P604" i="110"/>
  <c r="Q604" i="110" s="1"/>
  <c r="P573" i="110"/>
  <c r="Q573" i="110" s="1"/>
  <c r="P542" i="110"/>
  <c r="Q542" i="110" s="1"/>
  <c r="P513" i="110"/>
  <c r="Q513" i="110" s="1"/>
  <c r="P455" i="110"/>
  <c r="Q455" i="110" s="1"/>
  <c r="P369" i="110"/>
  <c r="Q369" i="110" s="1"/>
  <c r="P340" i="110"/>
  <c r="Q340" i="110" s="1"/>
  <c r="P1057" i="109"/>
  <c r="Q1057" i="109" s="1"/>
  <c r="P968" i="109"/>
  <c r="Q968" i="109" s="1"/>
  <c r="P879" i="109"/>
  <c r="Q879" i="109" s="1"/>
  <c r="P819" i="109"/>
  <c r="Q819" i="109" s="1"/>
  <c r="P759" i="109"/>
  <c r="Q759" i="109" s="1"/>
  <c r="P697" i="109"/>
  <c r="Q697" i="109" s="1"/>
  <c r="P604" i="109"/>
  <c r="Q604" i="109" s="1"/>
  <c r="P542" i="109"/>
  <c r="Q542" i="109" s="1"/>
  <c r="P513" i="109"/>
  <c r="Q513" i="109" s="1"/>
  <c r="P484" i="109"/>
  <c r="Q484" i="109" s="1"/>
  <c r="P455" i="109"/>
  <c r="Q455" i="109" s="1"/>
  <c r="P426" i="109"/>
  <c r="Q426" i="109" s="1"/>
  <c r="P340" i="109"/>
  <c r="Q340" i="109" s="1"/>
  <c r="P311" i="109"/>
  <c r="Q311" i="109" s="1"/>
  <c r="P1119" i="108"/>
  <c r="Q1119" i="108" s="1"/>
  <c r="P1026" i="108"/>
  <c r="Q1026" i="108" s="1"/>
  <c r="P910" i="108"/>
  <c r="Q910" i="108" s="1"/>
  <c r="P848" i="108"/>
  <c r="Q848" i="108" s="1"/>
  <c r="P790" i="108"/>
  <c r="Q790" i="108" s="1"/>
  <c r="P759" i="108"/>
  <c r="Q759" i="108" s="1"/>
  <c r="P697" i="108"/>
  <c r="Q697" i="108" s="1"/>
  <c r="P635" i="108"/>
  <c r="Q635" i="108" s="1"/>
  <c r="P573" i="111"/>
  <c r="Q573" i="111" s="1"/>
  <c r="P484" i="111"/>
  <c r="Q484" i="111" s="1"/>
  <c r="P398" i="111"/>
  <c r="Q398" i="111" s="1"/>
  <c r="P369" i="111"/>
  <c r="Q369" i="111" s="1"/>
  <c r="P1119" i="110"/>
  <c r="Q1119" i="110" s="1"/>
  <c r="P1088" i="110"/>
  <c r="Q1088" i="110" s="1"/>
  <c r="P1057" i="110"/>
  <c r="Q1057" i="110" s="1"/>
  <c r="P997" i="110"/>
  <c r="Q997" i="110" s="1"/>
  <c r="P910" i="110"/>
  <c r="Q910" i="110" s="1"/>
  <c r="P879" i="110"/>
  <c r="Q879" i="110" s="1"/>
  <c r="P848" i="110"/>
  <c r="Q848" i="110" s="1"/>
  <c r="P819" i="110"/>
  <c r="Q819" i="110" s="1"/>
  <c r="P790" i="110"/>
  <c r="Q790" i="110" s="1"/>
  <c r="P759" i="110"/>
  <c r="Q759" i="110" s="1"/>
  <c r="P728" i="110"/>
  <c r="Q728" i="110" s="1"/>
  <c r="P697" i="110"/>
  <c r="Q697" i="110" s="1"/>
  <c r="P666" i="110"/>
  <c r="Q666" i="110" s="1"/>
  <c r="P484" i="110"/>
  <c r="Q484" i="110" s="1"/>
  <c r="P426" i="110"/>
  <c r="Q426" i="110" s="1"/>
  <c r="P398" i="110"/>
  <c r="Q398" i="110" s="1"/>
  <c r="P311" i="110"/>
  <c r="Q311" i="110" s="1"/>
  <c r="P1119" i="109"/>
  <c r="Q1119" i="109" s="1"/>
  <c r="P1088" i="109"/>
  <c r="Q1088" i="109" s="1"/>
  <c r="P1026" i="109"/>
  <c r="Q1026" i="109" s="1"/>
  <c r="P997" i="109"/>
  <c r="Q997" i="109" s="1"/>
  <c r="P939" i="109"/>
  <c r="Q939" i="109" s="1"/>
  <c r="P910" i="109"/>
  <c r="Q910" i="109" s="1"/>
  <c r="P848" i="109"/>
  <c r="Q848" i="109" s="1"/>
  <c r="P790" i="109"/>
  <c r="Q790" i="109" s="1"/>
  <c r="P728" i="109"/>
  <c r="Q728" i="109" s="1"/>
  <c r="P666" i="109"/>
  <c r="Q666" i="109" s="1"/>
  <c r="P635" i="109"/>
  <c r="Q635" i="109" s="1"/>
  <c r="P573" i="109"/>
  <c r="Q573" i="109" s="1"/>
  <c r="P398" i="109"/>
  <c r="Q398" i="109" s="1"/>
  <c r="P369" i="109"/>
  <c r="Q369" i="109" s="1"/>
  <c r="P1057" i="108"/>
  <c r="Q1057" i="108" s="1"/>
  <c r="P968" i="108"/>
  <c r="Q968" i="108" s="1"/>
  <c r="P939" i="108"/>
  <c r="Q939" i="108" s="1"/>
  <c r="P728" i="108"/>
  <c r="Q728" i="108" s="1"/>
  <c r="P573" i="108"/>
  <c r="Q573" i="108" s="1"/>
  <c r="P542" i="108"/>
  <c r="Q542" i="108" s="1"/>
  <c r="P513" i="108"/>
  <c r="Q513" i="108" s="1"/>
  <c r="P484" i="108"/>
  <c r="Q484" i="108" s="1"/>
  <c r="P369" i="108"/>
  <c r="Q369" i="108" s="1"/>
  <c r="P340" i="108"/>
  <c r="Q340" i="108" s="1"/>
  <c r="P1119" i="107"/>
  <c r="Q1119" i="107" s="1"/>
  <c r="P1057" i="107"/>
  <c r="Q1057" i="107" s="1"/>
  <c r="P1026" i="107"/>
  <c r="Q1026" i="107" s="1"/>
  <c r="P997" i="107"/>
  <c r="Q997" i="107" s="1"/>
  <c r="P968" i="107"/>
  <c r="Q968" i="107" s="1"/>
  <c r="P879" i="107"/>
  <c r="Q879" i="107" s="1"/>
  <c r="P848" i="107"/>
  <c r="Q848" i="107" s="1"/>
  <c r="P790" i="107"/>
  <c r="Q790" i="107" s="1"/>
  <c r="P728" i="107"/>
  <c r="Q728" i="107" s="1"/>
  <c r="P666" i="107"/>
  <c r="Q666" i="107" s="1"/>
  <c r="P635" i="107"/>
  <c r="Q635" i="107" s="1"/>
  <c r="P604" i="107"/>
  <c r="Q604" i="107" s="1"/>
  <c r="P573" i="107"/>
  <c r="Q573" i="107" s="1"/>
  <c r="P542" i="107"/>
  <c r="Q542" i="107" s="1"/>
  <c r="P398" i="107"/>
  <c r="Q398" i="107" s="1"/>
  <c r="P340" i="107"/>
  <c r="Q340" i="107" s="1"/>
  <c r="P819" i="107"/>
  <c r="Q819" i="107" s="1"/>
  <c r="P759" i="107"/>
  <c r="Q759" i="107" s="1"/>
  <c r="P697" i="107"/>
  <c r="Q697" i="107" s="1"/>
  <c r="P513" i="107"/>
  <c r="Q513" i="107" s="1"/>
  <c r="P484" i="107"/>
  <c r="Q484" i="107" s="1"/>
  <c r="P455" i="107"/>
  <c r="Q455" i="107" s="1"/>
  <c r="P369" i="107"/>
  <c r="Q369" i="107" s="1"/>
  <c r="P311" i="107"/>
  <c r="Q311" i="107" s="1"/>
  <c r="P1088" i="108"/>
  <c r="Q1088" i="108" s="1"/>
  <c r="P997" i="108"/>
  <c r="Q997" i="108" s="1"/>
  <c r="P879" i="108"/>
  <c r="Q879" i="108" s="1"/>
  <c r="P819" i="108"/>
  <c r="Q819" i="108" s="1"/>
  <c r="P666" i="108"/>
  <c r="Q666" i="108" s="1"/>
  <c r="P604" i="108"/>
  <c r="Q604" i="108" s="1"/>
  <c r="P455" i="108"/>
  <c r="Q455" i="108" s="1"/>
  <c r="P426" i="108"/>
  <c r="Q426" i="108" s="1"/>
  <c r="P398" i="108"/>
  <c r="Q398" i="108" s="1"/>
  <c r="P311" i="108"/>
  <c r="Q311" i="108" s="1"/>
  <c r="P1088" i="107"/>
  <c r="Q1088" i="107" s="1"/>
  <c r="P939" i="107"/>
  <c r="Q939" i="107" s="1"/>
  <c r="P910" i="107"/>
  <c r="Q910" i="107" s="1"/>
  <c r="P426" i="107"/>
  <c r="Q426" i="107" s="1"/>
  <c r="P1120" i="115"/>
  <c r="Q1120" i="115" s="1"/>
  <c r="P1089" i="115"/>
  <c r="Q1089" i="115" s="1"/>
  <c r="P1058" i="115"/>
  <c r="Q1058" i="115" s="1"/>
  <c r="P1027" i="115"/>
  <c r="Q1027" i="115" s="1"/>
  <c r="P880" i="115"/>
  <c r="Q880" i="115" s="1"/>
  <c r="P849" i="115"/>
  <c r="Q849" i="115" s="1"/>
  <c r="P760" i="115"/>
  <c r="Q760" i="115" s="1"/>
  <c r="P667" i="115"/>
  <c r="Q667" i="115" s="1"/>
  <c r="P605" i="115"/>
  <c r="Q605" i="115" s="1"/>
  <c r="P729" i="115"/>
  <c r="Q729" i="115" s="1"/>
  <c r="P698" i="115"/>
  <c r="Q698" i="115" s="1"/>
  <c r="P636" i="115"/>
  <c r="Q636" i="115" s="1"/>
  <c r="P543" i="115"/>
  <c r="Q543" i="115" s="1"/>
  <c r="P574" i="115"/>
  <c r="Q574" i="115" s="1"/>
  <c r="P1089" i="114"/>
  <c r="Q1089" i="114" s="1"/>
  <c r="P1058" i="114"/>
  <c r="Q1058" i="114" s="1"/>
  <c r="P1027" i="114"/>
  <c r="Q1027" i="114" s="1"/>
  <c r="P880" i="114"/>
  <c r="Q880" i="114" s="1"/>
  <c r="P729" i="114"/>
  <c r="Q729" i="114" s="1"/>
  <c r="P605" i="114"/>
  <c r="Q605" i="114" s="1"/>
  <c r="P574" i="114"/>
  <c r="Q574" i="114" s="1"/>
  <c r="P543" i="114"/>
  <c r="Q543" i="114" s="1"/>
  <c r="P1120" i="114"/>
  <c r="Q1120" i="114" s="1"/>
  <c r="P849" i="114"/>
  <c r="Q849" i="114" s="1"/>
  <c r="P760" i="114"/>
  <c r="Q760" i="114" s="1"/>
  <c r="P698" i="114"/>
  <c r="Q698" i="114" s="1"/>
  <c r="P667" i="114"/>
  <c r="Q667" i="114" s="1"/>
  <c r="P636" i="114"/>
  <c r="Q636" i="114" s="1"/>
  <c r="P1058" i="113"/>
  <c r="Q1058" i="113" s="1"/>
  <c r="P880" i="113"/>
  <c r="Q880" i="113" s="1"/>
  <c r="P729" i="113"/>
  <c r="Q729" i="113" s="1"/>
  <c r="P667" i="113"/>
  <c r="Q667" i="113" s="1"/>
  <c r="P636" i="113"/>
  <c r="Q636" i="113" s="1"/>
  <c r="P574" i="113"/>
  <c r="Q574" i="113" s="1"/>
  <c r="P543" i="113"/>
  <c r="Q543" i="113" s="1"/>
  <c r="P1120" i="112"/>
  <c r="Q1120" i="112" s="1"/>
  <c r="P1120" i="113"/>
  <c r="Q1120" i="113" s="1"/>
  <c r="P1089" i="113"/>
  <c r="Q1089" i="113" s="1"/>
  <c r="P1027" i="113"/>
  <c r="Q1027" i="113" s="1"/>
  <c r="P849" i="113"/>
  <c r="Q849" i="113" s="1"/>
  <c r="P760" i="113"/>
  <c r="Q760" i="113" s="1"/>
  <c r="P698" i="113"/>
  <c r="Q698" i="113" s="1"/>
  <c r="P605" i="113"/>
  <c r="Q605" i="113" s="1"/>
  <c r="P880" i="112"/>
  <c r="Q880" i="112" s="1"/>
  <c r="P1089" i="112"/>
  <c r="Q1089" i="112" s="1"/>
  <c r="P849" i="112"/>
  <c r="Q849" i="112" s="1"/>
  <c r="P760" i="112"/>
  <c r="Q760" i="112" s="1"/>
  <c r="P729" i="112"/>
  <c r="Q729" i="112" s="1"/>
  <c r="P574" i="112"/>
  <c r="Q574" i="112" s="1"/>
  <c r="P543" i="112"/>
  <c r="Q543" i="112" s="1"/>
  <c r="P1089" i="111"/>
  <c r="Q1089" i="111" s="1"/>
  <c r="P880" i="111"/>
  <c r="Q880" i="111" s="1"/>
  <c r="P729" i="111"/>
  <c r="Q729" i="111" s="1"/>
  <c r="P698" i="111"/>
  <c r="Q698" i="111" s="1"/>
  <c r="P667" i="111"/>
  <c r="Q667" i="111" s="1"/>
  <c r="P605" i="111"/>
  <c r="Q605" i="111" s="1"/>
  <c r="P1058" i="112"/>
  <c r="Q1058" i="112" s="1"/>
  <c r="P1027" i="112"/>
  <c r="Q1027" i="112" s="1"/>
  <c r="P698" i="112"/>
  <c r="Q698" i="112" s="1"/>
  <c r="P667" i="112"/>
  <c r="Q667" i="112" s="1"/>
  <c r="P636" i="112"/>
  <c r="Q636" i="112" s="1"/>
  <c r="P605" i="112"/>
  <c r="Q605" i="112" s="1"/>
  <c r="P1120" i="111"/>
  <c r="Q1120" i="111" s="1"/>
  <c r="P1058" i="111"/>
  <c r="Q1058" i="111" s="1"/>
  <c r="P1027" i="111"/>
  <c r="Q1027" i="111" s="1"/>
  <c r="P849" i="111"/>
  <c r="Q849" i="111" s="1"/>
  <c r="P760" i="111"/>
  <c r="Q760" i="111" s="1"/>
  <c r="P636" i="111"/>
  <c r="Q636" i="111" s="1"/>
  <c r="P574" i="111"/>
  <c r="Q574" i="111" s="1"/>
  <c r="P1120" i="110"/>
  <c r="Q1120" i="110" s="1"/>
  <c r="P543" i="111"/>
  <c r="Q543" i="111" s="1"/>
  <c r="P1089" i="110"/>
  <c r="Q1089" i="110" s="1"/>
  <c r="P1058" i="110"/>
  <c r="Q1058" i="110" s="1"/>
  <c r="P880" i="110"/>
  <c r="Q880" i="110" s="1"/>
  <c r="P849" i="110"/>
  <c r="Q849" i="110" s="1"/>
  <c r="P760" i="110"/>
  <c r="Q760" i="110" s="1"/>
  <c r="P729" i="110"/>
  <c r="Q729" i="110" s="1"/>
  <c r="P698" i="110"/>
  <c r="Q698" i="110" s="1"/>
  <c r="P667" i="110"/>
  <c r="Q667" i="110" s="1"/>
  <c r="P1120" i="109"/>
  <c r="Q1120" i="109" s="1"/>
  <c r="P1089" i="109"/>
  <c r="Q1089" i="109" s="1"/>
  <c r="P1027" i="109"/>
  <c r="Q1027" i="109" s="1"/>
  <c r="P849" i="109"/>
  <c r="Q849" i="109" s="1"/>
  <c r="P729" i="109"/>
  <c r="Q729" i="109" s="1"/>
  <c r="P667" i="109"/>
  <c r="Q667" i="109" s="1"/>
  <c r="P636" i="109"/>
  <c r="Q636" i="109" s="1"/>
  <c r="P574" i="109"/>
  <c r="Q574" i="109" s="1"/>
  <c r="P1089" i="108"/>
  <c r="Q1089" i="108" s="1"/>
  <c r="P1058" i="108"/>
  <c r="Q1058" i="108" s="1"/>
  <c r="P880" i="108"/>
  <c r="Q880" i="108" s="1"/>
  <c r="P729" i="108"/>
  <c r="Q729" i="108" s="1"/>
  <c r="P667" i="108"/>
  <c r="Q667" i="108" s="1"/>
  <c r="P1027" i="110"/>
  <c r="Q1027" i="110" s="1"/>
  <c r="P636" i="110"/>
  <c r="Q636" i="110" s="1"/>
  <c r="P605" i="110"/>
  <c r="Q605" i="110" s="1"/>
  <c r="P574" i="110"/>
  <c r="Q574" i="110" s="1"/>
  <c r="P543" i="110"/>
  <c r="Q543" i="110" s="1"/>
  <c r="P1058" i="109"/>
  <c r="Q1058" i="109" s="1"/>
  <c r="P880" i="109"/>
  <c r="Q880" i="109" s="1"/>
  <c r="P760" i="109"/>
  <c r="Q760" i="109" s="1"/>
  <c r="P698" i="109"/>
  <c r="Q698" i="109" s="1"/>
  <c r="P605" i="109"/>
  <c r="Q605" i="109" s="1"/>
  <c r="P543" i="109"/>
  <c r="Q543" i="109" s="1"/>
  <c r="P1120" i="108"/>
  <c r="Q1120" i="108" s="1"/>
  <c r="P1027" i="108"/>
  <c r="Q1027" i="108" s="1"/>
  <c r="P760" i="108"/>
  <c r="Q760" i="108" s="1"/>
  <c r="P698" i="108"/>
  <c r="Q698" i="108" s="1"/>
  <c r="P636" i="108"/>
  <c r="Q636" i="108" s="1"/>
  <c r="P605" i="108"/>
  <c r="Q605" i="108" s="1"/>
  <c r="P1089" i="107"/>
  <c r="Q1089" i="107" s="1"/>
  <c r="P760" i="107"/>
  <c r="Q760" i="107" s="1"/>
  <c r="P698" i="107"/>
  <c r="Q698" i="107" s="1"/>
  <c r="P849" i="107"/>
  <c r="Q849" i="107" s="1"/>
  <c r="P729" i="107"/>
  <c r="Q729" i="107" s="1"/>
  <c r="P605" i="107"/>
  <c r="Q605" i="107" s="1"/>
  <c r="P849" i="108"/>
  <c r="Q849" i="108" s="1"/>
  <c r="P574" i="108"/>
  <c r="Q574" i="108" s="1"/>
  <c r="P543" i="108"/>
  <c r="Q543" i="108" s="1"/>
  <c r="P1120" i="107"/>
  <c r="Q1120" i="107" s="1"/>
  <c r="P1058" i="107"/>
  <c r="Q1058" i="107" s="1"/>
  <c r="P1027" i="107"/>
  <c r="Q1027" i="107" s="1"/>
  <c r="P880" i="107"/>
  <c r="Q880" i="107" s="1"/>
  <c r="P667" i="107"/>
  <c r="Q667" i="107" s="1"/>
  <c r="P636" i="107"/>
  <c r="Q636" i="107" s="1"/>
  <c r="P574" i="107"/>
  <c r="Q574" i="107" s="1"/>
  <c r="P543" i="107"/>
  <c r="Q543" i="107" s="1"/>
  <c r="P1091" i="115"/>
  <c r="Q1091" i="115" s="1"/>
  <c r="P1060" i="115"/>
  <c r="Q1060" i="115" s="1"/>
  <c r="P1029" i="115"/>
  <c r="Q1029" i="115" s="1"/>
  <c r="P882" i="115"/>
  <c r="Q882" i="115" s="1"/>
  <c r="P1122" i="115"/>
  <c r="Q1122" i="115" s="1"/>
  <c r="P851" i="115"/>
  <c r="Q851" i="115" s="1"/>
  <c r="P762" i="115"/>
  <c r="Q762" i="115" s="1"/>
  <c r="P731" i="115"/>
  <c r="Q731" i="115" s="1"/>
  <c r="P669" i="115"/>
  <c r="Q669" i="115" s="1"/>
  <c r="P607" i="115"/>
  <c r="Q607" i="115" s="1"/>
  <c r="P700" i="115"/>
  <c r="Q700" i="115" s="1"/>
  <c r="P638" i="115"/>
  <c r="Q638" i="115" s="1"/>
  <c r="P576" i="115"/>
  <c r="Q576" i="115" s="1"/>
  <c r="P545" i="115"/>
  <c r="Q545" i="115" s="1"/>
  <c r="P1122" i="114"/>
  <c r="Q1122" i="114" s="1"/>
  <c r="P1091" i="114"/>
  <c r="Q1091" i="114" s="1"/>
  <c r="P1060" i="114"/>
  <c r="Q1060" i="114" s="1"/>
  <c r="P1029" i="114"/>
  <c r="Q1029" i="114" s="1"/>
  <c r="P882" i="114"/>
  <c r="Q882" i="114" s="1"/>
  <c r="P607" i="114"/>
  <c r="Q607" i="114" s="1"/>
  <c r="P576" i="114"/>
  <c r="Q576" i="114" s="1"/>
  <c r="P545" i="114"/>
  <c r="Q545" i="114" s="1"/>
  <c r="P851" i="114"/>
  <c r="Q851" i="114" s="1"/>
  <c r="P762" i="114"/>
  <c r="Q762" i="114" s="1"/>
  <c r="P731" i="114"/>
  <c r="Q731" i="114" s="1"/>
  <c r="P700" i="114"/>
  <c r="Q700" i="114" s="1"/>
  <c r="P669" i="114"/>
  <c r="Q669" i="114" s="1"/>
  <c r="P638" i="114"/>
  <c r="Q638" i="114" s="1"/>
  <c r="P1122" i="113"/>
  <c r="Q1122" i="113" s="1"/>
  <c r="P1060" i="113"/>
  <c r="Q1060" i="113" s="1"/>
  <c r="P882" i="113"/>
  <c r="Q882" i="113" s="1"/>
  <c r="P731" i="113"/>
  <c r="Q731" i="113" s="1"/>
  <c r="P700" i="113"/>
  <c r="Q700" i="113" s="1"/>
  <c r="P669" i="113"/>
  <c r="Q669" i="113" s="1"/>
  <c r="P638" i="113"/>
  <c r="Q638" i="113" s="1"/>
  <c r="P576" i="113"/>
  <c r="Q576" i="113" s="1"/>
  <c r="P545" i="113"/>
  <c r="Q545" i="113" s="1"/>
  <c r="P1091" i="113"/>
  <c r="Q1091" i="113" s="1"/>
  <c r="P1029" i="113"/>
  <c r="Q1029" i="113" s="1"/>
  <c r="P851" i="113"/>
  <c r="Q851" i="113" s="1"/>
  <c r="P762" i="113"/>
  <c r="Q762" i="113" s="1"/>
  <c r="P607" i="113"/>
  <c r="Q607" i="113" s="1"/>
  <c r="P1122" i="112"/>
  <c r="Q1122" i="112" s="1"/>
  <c r="P882" i="112"/>
  <c r="Q882" i="112" s="1"/>
  <c r="P1060" i="112"/>
  <c r="Q1060" i="112" s="1"/>
  <c r="P1029" i="112"/>
  <c r="Q1029" i="112" s="1"/>
  <c r="P851" i="112"/>
  <c r="Q851" i="112" s="1"/>
  <c r="P762" i="112"/>
  <c r="Q762" i="112" s="1"/>
  <c r="P576" i="112"/>
  <c r="Q576" i="112" s="1"/>
  <c r="P545" i="112"/>
  <c r="Q545" i="112" s="1"/>
  <c r="P1122" i="111"/>
  <c r="Q1122" i="111" s="1"/>
  <c r="P1091" i="111"/>
  <c r="Q1091" i="111" s="1"/>
  <c r="P882" i="111"/>
  <c r="Q882" i="111" s="1"/>
  <c r="P700" i="111"/>
  <c r="Q700" i="111" s="1"/>
  <c r="P669" i="111"/>
  <c r="Q669" i="111" s="1"/>
  <c r="P607" i="111"/>
  <c r="Q607" i="111" s="1"/>
  <c r="P1091" i="112"/>
  <c r="Q1091" i="112" s="1"/>
  <c r="P731" i="112"/>
  <c r="Q731" i="112" s="1"/>
  <c r="P700" i="112"/>
  <c r="Q700" i="112" s="1"/>
  <c r="P669" i="112"/>
  <c r="Q669" i="112" s="1"/>
  <c r="P638" i="112"/>
  <c r="Q638" i="112" s="1"/>
  <c r="P607" i="112"/>
  <c r="Q607" i="112" s="1"/>
  <c r="P1060" i="111"/>
  <c r="Q1060" i="111" s="1"/>
  <c r="P1029" i="111"/>
  <c r="Q1029" i="111" s="1"/>
  <c r="P851" i="111"/>
  <c r="Q851" i="111" s="1"/>
  <c r="P762" i="111"/>
  <c r="Q762" i="111" s="1"/>
  <c r="P731" i="111"/>
  <c r="Q731" i="111" s="1"/>
  <c r="P638" i="111"/>
  <c r="Q638" i="111" s="1"/>
  <c r="P576" i="111"/>
  <c r="Q576" i="111" s="1"/>
  <c r="P1122" i="110"/>
  <c r="Q1122" i="110" s="1"/>
  <c r="P1091" i="110"/>
  <c r="Q1091" i="110" s="1"/>
  <c r="P1060" i="110"/>
  <c r="Q1060" i="110" s="1"/>
  <c r="P882" i="110"/>
  <c r="Q882" i="110" s="1"/>
  <c r="P851" i="110"/>
  <c r="Q851" i="110" s="1"/>
  <c r="P762" i="110"/>
  <c r="Q762" i="110" s="1"/>
  <c r="P700" i="110"/>
  <c r="Q700" i="110" s="1"/>
  <c r="P669" i="110"/>
  <c r="Q669" i="110" s="1"/>
  <c r="P1091" i="109"/>
  <c r="Q1091" i="109" s="1"/>
  <c r="P1029" i="109"/>
  <c r="Q1029" i="109" s="1"/>
  <c r="P851" i="109"/>
  <c r="Q851" i="109" s="1"/>
  <c r="P669" i="109"/>
  <c r="Q669" i="109" s="1"/>
  <c r="P638" i="109"/>
  <c r="Q638" i="109" s="1"/>
  <c r="P576" i="109"/>
  <c r="Q576" i="109" s="1"/>
  <c r="P1122" i="108"/>
  <c r="Q1122" i="108" s="1"/>
  <c r="P1091" i="108"/>
  <c r="Q1091" i="108" s="1"/>
  <c r="P1060" i="108"/>
  <c r="Q1060" i="108" s="1"/>
  <c r="P882" i="108"/>
  <c r="Q882" i="108" s="1"/>
  <c r="P731" i="108"/>
  <c r="Q731" i="108" s="1"/>
  <c r="P700" i="108"/>
  <c r="Q700" i="108" s="1"/>
  <c r="P638" i="108"/>
  <c r="Q638" i="108" s="1"/>
  <c r="P545" i="111"/>
  <c r="Q545" i="111" s="1"/>
  <c r="P1029" i="110"/>
  <c r="Q1029" i="110" s="1"/>
  <c r="P731" i="110"/>
  <c r="Q731" i="110" s="1"/>
  <c r="P638" i="110"/>
  <c r="Q638" i="110" s="1"/>
  <c r="P607" i="110"/>
  <c r="Q607" i="110" s="1"/>
  <c r="P576" i="110"/>
  <c r="Q576" i="110" s="1"/>
  <c r="P545" i="110"/>
  <c r="Q545" i="110" s="1"/>
  <c r="P1122" i="109"/>
  <c r="Q1122" i="109" s="1"/>
  <c r="P1060" i="109"/>
  <c r="Q1060" i="109" s="1"/>
  <c r="P882" i="109"/>
  <c r="Q882" i="109" s="1"/>
  <c r="P762" i="109"/>
  <c r="Q762" i="109" s="1"/>
  <c r="P731" i="109"/>
  <c r="Q731" i="109" s="1"/>
  <c r="P700" i="109"/>
  <c r="Q700" i="109" s="1"/>
  <c r="P607" i="109"/>
  <c r="Q607" i="109" s="1"/>
  <c r="P545" i="109"/>
  <c r="Q545" i="109" s="1"/>
  <c r="P851" i="108"/>
  <c r="Q851" i="108" s="1"/>
  <c r="P669" i="108"/>
  <c r="Q669" i="108" s="1"/>
  <c r="P576" i="108"/>
  <c r="Q576" i="108" s="1"/>
  <c r="P545" i="108"/>
  <c r="Q545" i="108" s="1"/>
  <c r="P1122" i="107"/>
  <c r="Q1122" i="107" s="1"/>
  <c r="P1091" i="107"/>
  <c r="Q1091" i="107" s="1"/>
  <c r="P762" i="107"/>
  <c r="Q762" i="107" s="1"/>
  <c r="P731" i="107"/>
  <c r="Q731" i="107" s="1"/>
  <c r="P700" i="107"/>
  <c r="Q700" i="107" s="1"/>
  <c r="P851" i="107"/>
  <c r="Q851" i="107" s="1"/>
  <c r="P607" i="107"/>
  <c r="Q607" i="107" s="1"/>
  <c r="P545" i="107"/>
  <c r="Q545" i="107" s="1"/>
  <c r="P1029" i="108"/>
  <c r="Q1029" i="108" s="1"/>
  <c r="P762" i="108"/>
  <c r="Q762" i="108" s="1"/>
  <c r="P607" i="108"/>
  <c r="Q607" i="108" s="1"/>
  <c r="P1060" i="107"/>
  <c r="Q1060" i="107" s="1"/>
  <c r="P1029" i="107"/>
  <c r="Q1029" i="107" s="1"/>
  <c r="P882" i="107"/>
  <c r="Q882" i="107" s="1"/>
  <c r="P669" i="107"/>
  <c r="Q669" i="107" s="1"/>
  <c r="P638" i="107"/>
  <c r="Q638" i="107" s="1"/>
  <c r="P576" i="107"/>
  <c r="Q576" i="107" s="1"/>
  <c r="K1067" i="115"/>
  <c r="K1036" i="115"/>
  <c r="K889" i="115"/>
  <c r="K1098" i="115"/>
  <c r="K1129" i="115"/>
  <c r="K858" i="115"/>
  <c r="K769" i="115"/>
  <c r="K738" i="115"/>
  <c r="K614" i="115"/>
  <c r="K707" i="115"/>
  <c r="K676" i="115"/>
  <c r="K645" i="115"/>
  <c r="K583" i="115"/>
  <c r="K290" i="115"/>
  <c r="K137" i="115"/>
  <c r="K552" i="115"/>
  <c r="K259" i="115"/>
  <c r="K168" i="115"/>
  <c r="K1129" i="114"/>
  <c r="K1067" i="114"/>
  <c r="K1036" i="114"/>
  <c r="K1098" i="114"/>
  <c r="K889" i="114"/>
  <c r="K769" i="114"/>
  <c r="K738" i="114"/>
  <c r="K707" i="114"/>
  <c r="K676" i="114"/>
  <c r="K614" i="114"/>
  <c r="K583" i="114"/>
  <c r="K552" i="114"/>
  <c r="K290" i="114"/>
  <c r="K858" i="114"/>
  <c r="K645" i="114"/>
  <c r="K259" i="114"/>
  <c r="K168" i="114"/>
  <c r="K137" i="114"/>
  <c r="K1098" i="113"/>
  <c r="K1067" i="113"/>
  <c r="K889" i="113"/>
  <c r="K769" i="113"/>
  <c r="K707" i="113"/>
  <c r="K676" i="113"/>
  <c r="K583" i="113"/>
  <c r="K552" i="113"/>
  <c r="K168" i="113"/>
  <c r="K137" i="113"/>
  <c r="K1129" i="113"/>
  <c r="K1036" i="113"/>
  <c r="K858" i="113"/>
  <c r="K738" i="113"/>
  <c r="K645" i="113"/>
  <c r="K614" i="113"/>
  <c r="K290" i="113"/>
  <c r="K259" i="113"/>
  <c r="K1129" i="112"/>
  <c r="K1098" i="112"/>
  <c r="K889" i="112"/>
  <c r="K858" i="112"/>
  <c r="K1067" i="112"/>
  <c r="K1036" i="112"/>
  <c r="K769" i="112"/>
  <c r="K738" i="112"/>
  <c r="K707" i="112"/>
  <c r="K676" i="112"/>
  <c r="K583" i="112"/>
  <c r="K552" i="112"/>
  <c r="K290" i="112"/>
  <c r="K259" i="112"/>
  <c r="K168" i="112"/>
  <c r="K1129" i="111"/>
  <c r="K889" i="111"/>
  <c r="K614" i="111"/>
  <c r="K645" i="112"/>
  <c r="K614" i="112"/>
  <c r="K137" i="112"/>
  <c r="K1098" i="111"/>
  <c r="K1067" i="111"/>
  <c r="K1036" i="111"/>
  <c r="K858" i="111"/>
  <c r="K769" i="111"/>
  <c r="K738" i="111"/>
  <c r="K707" i="111"/>
  <c r="K676" i="111"/>
  <c r="K645" i="111"/>
  <c r="K583" i="111"/>
  <c r="K290" i="111"/>
  <c r="K259" i="111"/>
  <c r="K137" i="111"/>
  <c r="K1098" i="110"/>
  <c r="K1067" i="110"/>
  <c r="K889" i="110"/>
  <c r="K858" i="110"/>
  <c r="K769" i="110"/>
  <c r="K290" i="110"/>
  <c r="K259" i="110"/>
  <c r="K137" i="110"/>
  <c r="K1036" i="109"/>
  <c r="K858" i="109"/>
  <c r="K707" i="109"/>
  <c r="K645" i="109"/>
  <c r="K583" i="109"/>
  <c r="K290" i="109"/>
  <c r="K137" i="109"/>
  <c r="K1129" i="108"/>
  <c r="K1036" i="108"/>
  <c r="K858" i="108"/>
  <c r="K769" i="108"/>
  <c r="K707" i="108"/>
  <c r="K552" i="111"/>
  <c r="K168" i="111"/>
  <c r="K1129" i="110"/>
  <c r="K1036" i="110"/>
  <c r="K738" i="110"/>
  <c r="K707" i="110"/>
  <c r="K676" i="110"/>
  <c r="K645" i="110"/>
  <c r="K614" i="110"/>
  <c r="K583" i="110"/>
  <c r="K552" i="110"/>
  <c r="K168" i="110"/>
  <c r="K1129" i="109"/>
  <c r="K1098" i="109"/>
  <c r="K1067" i="109"/>
  <c r="K889" i="109"/>
  <c r="K769" i="109"/>
  <c r="K738" i="109"/>
  <c r="K676" i="109"/>
  <c r="K614" i="109"/>
  <c r="K552" i="109"/>
  <c r="K259" i="109"/>
  <c r="K168" i="109"/>
  <c r="K1098" i="108"/>
  <c r="K889" i="108"/>
  <c r="K738" i="108"/>
  <c r="K676" i="108"/>
  <c r="K614" i="108"/>
  <c r="K290" i="108"/>
  <c r="K137" i="108"/>
  <c r="K1129" i="107"/>
  <c r="K769" i="107"/>
  <c r="K738" i="107"/>
  <c r="K676" i="107"/>
  <c r="K259" i="107"/>
  <c r="K168" i="107"/>
  <c r="K858" i="107"/>
  <c r="K707" i="107"/>
  <c r="K645" i="107"/>
  <c r="K614" i="107"/>
  <c r="K1067" i="108"/>
  <c r="K645" i="108"/>
  <c r="K583" i="108"/>
  <c r="K552" i="108"/>
  <c r="K259" i="108"/>
  <c r="K168" i="108"/>
  <c r="K1098" i="107"/>
  <c r="K1067" i="107"/>
  <c r="K1036" i="107"/>
  <c r="K889" i="107"/>
  <c r="K583" i="107"/>
  <c r="K552" i="107"/>
  <c r="K290" i="107"/>
  <c r="K137" i="107"/>
  <c r="T763" i="106"/>
  <c r="T764" i="106"/>
  <c r="T765" i="106"/>
  <c r="T766" i="106"/>
  <c r="J768" i="106"/>
  <c r="T768" i="106"/>
  <c r="T769" i="106"/>
  <c r="J790" i="106"/>
  <c r="J792" i="106"/>
  <c r="P819" i="106"/>
  <c r="P820" i="106"/>
  <c r="J823" i="106"/>
  <c r="T846" i="106"/>
  <c r="P847" i="106"/>
  <c r="T848" i="106"/>
  <c r="P849" i="106"/>
  <c r="T850" i="106"/>
  <c r="P851" i="106"/>
  <c r="J852" i="106"/>
  <c r="T852" i="106"/>
  <c r="T853" i="106"/>
  <c r="T854" i="106"/>
  <c r="T855" i="106"/>
  <c r="P856" i="106"/>
  <c r="J857" i="106"/>
  <c r="T857" i="106"/>
  <c r="T858" i="106"/>
  <c r="T877" i="106"/>
  <c r="P878" i="106"/>
  <c r="T879" i="106"/>
  <c r="P880" i="106"/>
  <c r="T881" i="106"/>
  <c r="P882" i="106"/>
  <c r="J883" i="106"/>
  <c r="T883" i="106"/>
  <c r="P886" i="106" s="1"/>
  <c r="T884" i="106"/>
  <c r="T885" i="106"/>
  <c r="T886" i="106"/>
  <c r="P887" i="106"/>
  <c r="J888" i="106"/>
  <c r="T888" i="106"/>
  <c r="T889" i="106"/>
  <c r="J909" i="106"/>
  <c r="K909" i="106" s="1"/>
  <c r="J910" i="106"/>
  <c r="J911" i="106"/>
  <c r="J912" i="106"/>
  <c r="J915" i="106"/>
  <c r="P938" i="106"/>
  <c r="P939" i="106"/>
  <c r="P941" i="106"/>
  <c r="J943" i="106"/>
  <c r="J968" i="106"/>
  <c r="J970" i="106"/>
  <c r="J972" i="106"/>
  <c r="J996" i="106"/>
  <c r="K996" i="106" s="1"/>
  <c r="J997" i="106"/>
  <c r="J998" i="106"/>
  <c r="J999" i="106"/>
  <c r="J1001" i="106"/>
  <c r="T1024" i="106"/>
  <c r="P1025" i="106"/>
  <c r="J1026" i="106"/>
  <c r="T1026" i="106"/>
  <c r="P1027" i="106"/>
  <c r="J1028" i="106"/>
  <c r="T1028" i="106"/>
  <c r="P1029" i="106"/>
  <c r="J1030" i="106"/>
  <c r="T1030" i="106"/>
  <c r="P1033" i="106" s="1"/>
  <c r="T1031" i="106"/>
  <c r="T1032" i="106"/>
  <c r="T1033" i="106"/>
  <c r="P1034" i="106"/>
  <c r="J1035" i="106"/>
  <c r="T1035" i="106"/>
  <c r="T1036" i="106"/>
  <c r="T1055" i="106"/>
  <c r="P1056" i="106"/>
  <c r="T1057" i="106"/>
  <c r="P1058" i="106"/>
  <c r="T1059" i="106"/>
  <c r="P1060" i="106"/>
  <c r="J1061" i="106"/>
  <c r="T1061" i="106"/>
  <c r="T1062" i="106"/>
  <c r="T1063" i="106"/>
  <c r="T1064" i="106"/>
  <c r="P1065" i="106"/>
  <c r="J1066" i="106"/>
  <c r="T1066" i="106"/>
  <c r="T1067" i="106"/>
  <c r="P1087" i="106"/>
  <c r="P1089" i="106"/>
  <c r="P1091" i="106"/>
  <c r="J1092" i="106"/>
  <c r="T1096" i="106"/>
  <c r="J1098" i="106"/>
  <c r="J1118" i="106"/>
  <c r="K1118" i="106" s="1"/>
  <c r="T1118" i="106"/>
  <c r="P1119" i="106"/>
  <c r="J1122" i="106"/>
  <c r="T1122" i="106"/>
  <c r="P1126" i="106" s="1"/>
  <c r="T1125" i="106"/>
  <c r="D1776" i="115"/>
  <c r="E1776" i="115" s="1"/>
  <c r="E1786" i="115" s="1"/>
  <c r="K1411" i="115"/>
  <c r="D1731" i="115"/>
  <c r="E1731" i="115" s="1"/>
  <c r="E1744" i="115" s="1"/>
  <c r="K1296" i="115"/>
  <c r="K1180" i="115"/>
  <c r="K280" i="115"/>
  <c r="K158" i="115"/>
  <c r="K98" i="115"/>
  <c r="D1776" i="114"/>
  <c r="E1776" i="114" s="1"/>
  <c r="E1786" i="114" s="1"/>
  <c r="K220" i="115"/>
  <c r="K40" i="115"/>
  <c r="D1731" i="114"/>
  <c r="E1731" i="114" s="1"/>
  <c r="E1744" i="114" s="1"/>
  <c r="K1411" i="114"/>
  <c r="K1296" i="114"/>
  <c r="K1180" i="114"/>
  <c r="K158" i="114"/>
  <c r="K280" i="114"/>
  <c r="K220" i="114"/>
  <c r="K98" i="114"/>
  <c r="K40" i="114"/>
  <c r="D1776" i="113"/>
  <c r="E1776" i="113" s="1"/>
  <c r="E1786" i="113" s="1"/>
  <c r="D1731" i="113"/>
  <c r="E1731" i="113" s="1"/>
  <c r="E1744" i="113" s="1"/>
  <c r="K1296" i="113"/>
  <c r="K1180" i="113"/>
  <c r="K1411" i="113"/>
  <c r="K220" i="113"/>
  <c r="K40" i="113"/>
  <c r="D1731" i="112"/>
  <c r="E1731" i="112" s="1"/>
  <c r="E1744" i="112" s="1"/>
  <c r="K1411" i="112"/>
  <c r="K1180" i="112"/>
  <c r="K158" i="113"/>
  <c r="K98" i="113"/>
  <c r="D1776" i="112"/>
  <c r="E1776" i="112" s="1"/>
  <c r="E1786" i="112" s="1"/>
  <c r="K1296" i="112"/>
  <c r="K220" i="112"/>
  <c r="K1411" i="111"/>
  <c r="K280" i="112"/>
  <c r="K158" i="112"/>
  <c r="K98" i="112"/>
  <c r="K40" i="112"/>
  <c r="D1776" i="111"/>
  <c r="E1776" i="111" s="1"/>
  <c r="E1786" i="111" s="1"/>
  <c r="D1731" i="111"/>
  <c r="E1731" i="111" s="1"/>
  <c r="E1744" i="111" s="1"/>
  <c r="K1296" i="111"/>
  <c r="K1180" i="111"/>
  <c r="K158" i="111"/>
  <c r="K98" i="111"/>
  <c r="D1776" i="110"/>
  <c r="E1776" i="110" s="1"/>
  <c r="E1786" i="110" s="1"/>
  <c r="K1296" i="110"/>
  <c r="K1180" i="110"/>
  <c r="K40" i="111"/>
  <c r="D1731" i="110"/>
  <c r="E1731" i="110" s="1"/>
  <c r="E1744" i="110" s="1"/>
  <c r="K158" i="110"/>
  <c r="K98" i="110"/>
  <c r="K40" i="110"/>
  <c r="D1776" i="109"/>
  <c r="E1776" i="109" s="1"/>
  <c r="E1786" i="109" s="1"/>
  <c r="D1731" i="109"/>
  <c r="E1731" i="109" s="1"/>
  <c r="E1744" i="109" s="1"/>
  <c r="K1411" i="109"/>
  <c r="K1180" i="109"/>
  <c r="K158" i="109"/>
  <c r="K98" i="109"/>
  <c r="D1731" i="108"/>
  <c r="E1731" i="108" s="1"/>
  <c r="E1744" i="108" s="1"/>
  <c r="K1411" i="108"/>
  <c r="K1180" i="108"/>
  <c r="K280" i="111"/>
  <c r="K220" i="111"/>
  <c r="K1411" i="110"/>
  <c r="K220" i="110"/>
  <c r="K1296" i="109"/>
  <c r="K280" i="109"/>
  <c r="K220" i="109"/>
  <c r="K40" i="109"/>
  <c r="D1776" i="108"/>
  <c r="E1776" i="108" s="1"/>
  <c r="E1786" i="108" s="1"/>
  <c r="K220" i="108"/>
  <c r="K158" i="108"/>
  <c r="K1296" i="107"/>
  <c r="K280" i="107"/>
  <c r="D1776" i="106"/>
  <c r="E1776" i="106" s="1"/>
  <c r="E1786" i="106" s="1"/>
  <c r="K98" i="107"/>
  <c r="K40" i="107"/>
  <c r="D1731" i="106"/>
  <c r="E1731" i="106" s="1"/>
  <c r="E1744" i="106" s="1"/>
  <c r="K1296" i="108"/>
  <c r="K98" i="108"/>
  <c r="K40" i="108"/>
  <c r="D1776" i="107"/>
  <c r="E1776" i="107" s="1"/>
  <c r="E1786" i="107" s="1"/>
  <c r="D1731" i="107"/>
  <c r="E1731" i="107" s="1"/>
  <c r="E1744" i="107" s="1"/>
  <c r="K1411" i="107"/>
  <c r="K1180" i="107"/>
  <c r="K220" i="107"/>
  <c r="K158" i="107"/>
  <c r="J1411" i="106"/>
  <c r="K1411" i="106" s="1"/>
  <c r="J1180" i="106"/>
  <c r="K1180" i="106" s="1"/>
  <c r="J1586" i="106"/>
  <c r="K1586" i="106" s="1"/>
  <c r="J1296" i="106"/>
  <c r="K1296" i="106" s="1"/>
  <c r="K1468" i="115"/>
  <c r="K1237" i="115"/>
  <c r="K1353" i="115"/>
  <c r="K1468" i="114"/>
  <c r="K1353" i="114"/>
  <c r="K1237" i="114"/>
  <c r="K1353" i="113"/>
  <c r="K1237" i="113"/>
  <c r="K1237" i="112"/>
  <c r="K1468" i="113"/>
  <c r="K1468" i="112"/>
  <c r="K1353" i="112"/>
  <c r="K1237" i="111"/>
  <c r="K1353" i="111"/>
  <c r="K1468" i="110"/>
  <c r="K1353" i="110"/>
  <c r="K1237" i="110"/>
  <c r="K1468" i="109"/>
  <c r="K1237" i="109"/>
  <c r="K1353" i="108"/>
  <c r="K1353" i="109"/>
  <c r="K1237" i="108"/>
  <c r="K1353" i="107"/>
  <c r="K1468" i="108"/>
  <c r="K1468" i="107"/>
  <c r="K1237" i="107"/>
  <c r="J1353" i="106"/>
  <c r="K1353" i="106" s="1"/>
  <c r="J1468" i="106"/>
  <c r="K1468" i="106" s="1"/>
  <c r="J1237" i="106"/>
  <c r="K1237" i="106" s="1"/>
  <c r="K1470" i="115"/>
  <c r="K1239" i="115"/>
  <c r="K1355" i="115"/>
  <c r="K1470" i="114"/>
  <c r="K1355" i="114"/>
  <c r="K1239" i="114"/>
  <c r="K1355" i="113"/>
  <c r="K1239" i="113"/>
  <c r="K1239" i="112"/>
  <c r="K1470" i="113"/>
  <c r="K1470" i="112"/>
  <c r="K1355" i="112"/>
  <c r="K1239" i="111"/>
  <c r="K1355" i="111"/>
  <c r="K1470" i="110"/>
  <c r="K1355" i="110"/>
  <c r="K1239" i="110"/>
  <c r="K1470" i="109"/>
  <c r="K1239" i="109"/>
  <c r="K1355" i="108"/>
  <c r="K1355" i="109"/>
  <c r="K1239" i="108"/>
  <c r="K1355" i="107"/>
  <c r="K1470" i="108"/>
  <c r="K1470" i="107"/>
  <c r="K1239" i="107"/>
  <c r="J1355" i="106"/>
  <c r="K1355" i="106" s="1"/>
  <c r="J1470" i="106"/>
  <c r="K1470" i="106" s="1"/>
  <c r="J1239" i="106"/>
  <c r="K1239" i="106" s="1"/>
  <c r="D1734" i="115"/>
  <c r="E1734" i="115" s="1"/>
  <c r="E1747" i="115" s="1"/>
  <c r="K1414" i="115"/>
  <c r="D1779" i="115"/>
  <c r="E1779" i="115" s="1"/>
  <c r="E1789" i="115" s="1"/>
  <c r="K1299" i="115"/>
  <c r="K1183" i="115"/>
  <c r="K223" i="115"/>
  <c r="K43" i="115"/>
  <c r="D1734" i="114"/>
  <c r="E1734" i="114" s="1"/>
  <c r="E1747" i="114" s="1"/>
  <c r="K283" i="115"/>
  <c r="K161" i="115"/>
  <c r="K101" i="115"/>
  <c r="D1779" i="114"/>
  <c r="E1779" i="114" s="1"/>
  <c r="E1789" i="114" s="1"/>
  <c r="K1414" i="114"/>
  <c r="K1299" i="114"/>
  <c r="K1183" i="114"/>
  <c r="K283" i="114"/>
  <c r="K223" i="114"/>
  <c r="K161" i="114"/>
  <c r="K1299" i="113"/>
  <c r="K1183" i="113"/>
  <c r="D1734" i="113"/>
  <c r="E1734" i="113" s="1"/>
  <c r="E1747" i="113" s="1"/>
  <c r="K1414" i="113"/>
  <c r="K161" i="113"/>
  <c r="K101" i="113"/>
  <c r="D1779" i="112"/>
  <c r="E1779" i="112" s="1"/>
  <c r="E1789" i="112" s="1"/>
  <c r="K1414" i="112"/>
  <c r="K1183" i="112"/>
  <c r="K101" i="114"/>
  <c r="K43" i="114"/>
  <c r="D1779" i="113"/>
  <c r="E1779" i="113" s="1"/>
  <c r="E1789" i="113" s="1"/>
  <c r="K223" i="113"/>
  <c r="K43" i="113"/>
  <c r="D1734" i="112"/>
  <c r="E1734" i="112" s="1"/>
  <c r="E1747" i="112" s="1"/>
  <c r="K1299" i="112"/>
  <c r="K283" i="112"/>
  <c r="K161" i="112"/>
  <c r="K101" i="112"/>
  <c r="K43" i="112"/>
  <c r="D1779" i="111"/>
  <c r="E1779" i="111" s="1"/>
  <c r="E1789" i="111" s="1"/>
  <c r="D1734" i="111"/>
  <c r="E1734" i="111" s="1"/>
  <c r="E1747" i="111" s="1"/>
  <c r="K1414" i="111"/>
  <c r="K223" i="112"/>
  <c r="K1299" i="111"/>
  <c r="K1183" i="111"/>
  <c r="K283" i="111"/>
  <c r="K223" i="111"/>
  <c r="K43" i="111"/>
  <c r="D1734" i="110"/>
  <c r="E1734" i="110" s="1"/>
  <c r="E1747" i="110" s="1"/>
  <c r="K1299" i="110"/>
  <c r="K1183" i="110"/>
  <c r="D1779" i="110"/>
  <c r="E1779" i="110" s="1"/>
  <c r="E1789" i="110" s="1"/>
  <c r="K223" i="110"/>
  <c r="K1414" i="109"/>
  <c r="K1183" i="109"/>
  <c r="K283" i="109"/>
  <c r="K223" i="109"/>
  <c r="K43" i="109"/>
  <c r="D1779" i="108"/>
  <c r="E1779" i="108" s="1"/>
  <c r="E1789" i="108" s="1"/>
  <c r="K1414" i="108"/>
  <c r="K1183" i="108"/>
  <c r="K161" i="111"/>
  <c r="K101" i="111"/>
  <c r="K1414" i="110"/>
  <c r="K161" i="110"/>
  <c r="K101" i="110"/>
  <c r="K43" i="110"/>
  <c r="D1779" i="109"/>
  <c r="E1779" i="109" s="1"/>
  <c r="E1789" i="109" s="1"/>
  <c r="D1734" i="109"/>
  <c r="E1734" i="109" s="1"/>
  <c r="E1747" i="109" s="1"/>
  <c r="K1299" i="109"/>
  <c r="K161" i="109"/>
  <c r="K101" i="108"/>
  <c r="K43" i="108"/>
  <c r="D1779" i="107"/>
  <c r="E1779" i="107" s="1"/>
  <c r="E1789" i="107" s="1"/>
  <c r="D1734" i="107"/>
  <c r="E1734" i="107" s="1"/>
  <c r="E1747" i="107" s="1"/>
  <c r="K1299" i="107"/>
  <c r="K223" i="107"/>
  <c r="K161" i="107"/>
  <c r="K101" i="107"/>
  <c r="K43" i="107"/>
  <c r="D1734" i="106"/>
  <c r="E1734" i="106" s="1"/>
  <c r="E1747" i="106" s="1"/>
  <c r="K283" i="107"/>
  <c r="D1779" i="106"/>
  <c r="E1779" i="106" s="1"/>
  <c r="E1789" i="106" s="1"/>
  <c r="K101" i="109"/>
  <c r="D1734" i="108"/>
  <c r="E1734" i="108" s="1"/>
  <c r="E1747" i="108" s="1"/>
  <c r="K1299" i="108"/>
  <c r="K223" i="108"/>
  <c r="K161" i="108"/>
  <c r="K1414" i="107"/>
  <c r="K1183" i="107"/>
  <c r="J1589" i="106"/>
  <c r="K1589" i="106" s="1"/>
  <c r="J1299" i="106"/>
  <c r="K1299" i="106" s="1"/>
  <c r="J1414" i="106"/>
  <c r="K1414" i="106" s="1"/>
  <c r="J1183" i="106"/>
  <c r="K1183" i="106" s="1"/>
  <c r="K1356" i="115"/>
  <c r="K1471" i="115"/>
  <c r="K1240" i="115"/>
  <c r="K1356" i="114"/>
  <c r="K1471" i="114"/>
  <c r="K1240" i="114"/>
  <c r="K1471" i="113"/>
  <c r="K1240" i="113"/>
  <c r="K1471" i="112"/>
  <c r="K1356" i="112"/>
  <c r="K1356" i="113"/>
  <c r="K1240" i="112"/>
  <c r="K1356" i="111"/>
  <c r="K1240" i="111"/>
  <c r="K1240" i="110"/>
  <c r="K1356" i="110"/>
  <c r="K1356" i="109"/>
  <c r="K1471" i="108"/>
  <c r="K1240" i="108"/>
  <c r="K1471" i="110"/>
  <c r="K1471" i="109"/>
  <c r="K1240" i="109"/>
  <c r="K1471" i="107"/>
  <c r="K1240" i="107"/>
  <c r="K1356" i="108"/>
  <c r="K1356" i="107"/>
  <c r="J1471" i="106"/>
  <c r="K1471" i="106" s="1"/>
  <c r="J1240" i="106"/>
  <c r="K1240" i="106" s="1"/>
  <c r="J1356" i="106"/>
  <c r="K1356" i="106" s="1"/>
  <c r="K1472" i="115"/>
  <c r="K1357" i="115"/>
  <c r="K1241" i="115"/>
  <c r="K1472" i="114"/>
  <c r="K1357" i="114"/>
  <c r="K1241" i="114"/>
  <c r="K1357" i="113"/>
  <c r="K1472" i="113"/>
  <c r="K1241" i="112"/>
  <c r="K1241" i="113"/>
  <c r="K1472" i="112"/>
  <c r="K1357" i="112"/>
  <c r="K1241" i="111"/>
  <c r="K1357" i="111"/>
  <c r="K1472" i="110"/>
  <c r="K1357" i="110"/>
  <c r="K1472" i="109"/>
  <c r="K1241" i="109"/>
  <c r="K1357" i="108"/>
  <c r="K1241" i="110"/>
  <c r="K1357" i="109"/>
  <c r="K1472" i="108"/>
  <c r="K1357" i="107"/>
  <c r="K1241" i="108"/>
  <c r="K1472" i="107"/>
  <c r="K1241" i="107"/>
  <c r="J1357" i="106"/>
  <c r="K1357" i="106" s="1"/>
  <c r="J1472" i="106"/>
  <c r="K1472" i="106" s="1"/>
  <c r="J1241" i="106"/>
  <c r="K1241" i="106" s="1"/>
  <c r="K1125" i="115"/>
  <c r="K703" i="115"/>
  <c r="K641" i="115"/>
  <c r="K286" i="115"/>
  <c r="K885" i="114"/>
  <c r="K286" i="114"/>
  <c r="K164" i="114"/>
  <c r="K1063" i="114"/>
  <c r="K765" i="114"/>
  <c r="K703" i="114"/>
  <c r="K641" i="114"/>
  <c r="K579" i="114"/>
  <c r="K1063" i="113"/>
  <c r="K765" i="113"/>
  <c r="K641" i="113"/>
  <c r="K286" i="113"/>
  <c r="K1125" i="112"/>
  <c r="K1125" i="113"/>
  <c r="K164" i="113"/>
  <c r="K1063" i="112"/>
  <c r="K641" i="112"/>
  <c r="K164" i="112"/>
  <c r="K1063" i="111"/>
  <c r="K885" i="111"/>
  <c r="K703" i="111"/>
  <c r="K885" i="112"/>
  <c r="K765" i="112"/>
  <c r="K703" i="112"/>
  <c r="K579" i="112"/>
  <c r="K286" i="112"/>
  <c r="K641" i="111"/>
  <c r="K579" i="111"/>
  <c r="K164" i="111"/>
  <c r="K1125" i="110"/>
  <c r="K1063" i="110"/>
  <c r="K765" i="110"/>
  <c r="K703" i="110"/>
  <c r="K672" i="110"/>
  <c r="K641" i="110"/>
  <c r="K579" i="110"/>
  <c r="K1125" i="109"/>
  <c r="K765" i="109"/>
  <c r="K703" i="109"/>
  <c r="K641" i="109"/>
  <c r="K579" i="109"/>
  <c r="K286" i="109"/>
  <c r="K1125" i="108"/>
  <c r="K703" i="108"/>
  <c r="K286" i="111"/>
  <c r="K885" i="110"/>
  <c r="K548" i="110"/>
  <c r="K286" i="110"/>
  <c r="K255" i="110"/>
  <c r="K164" i="110"/>
  <c r="K1063" i="109"/>
  <c r="K885" i="109"/>
  <c r="K672" i="109"/>
  <c r="K164" i="109"/>
  <c r="K1125" i="107"/>
  <c r="K1063" i="107"/>
  <c r="K885" i="107"/>
  <c r="K672" i="107"/>
  <c r="K641" i="107"/>
  <c r="K610" i="107"/>
  <c r="K579" i="107"/>
  <c r="K548" i="107"/>
  <c r="K164" i="107"/>
  <c r="K765" i="107"/>
  <c r="K703" i="107"/>
  <c r="K255" i="107"/>
  <c r="K286" i="107"/>
  <c r="K548" i="115"/>
  <c r="K672" i="115"/>
  <c r="K854" i="115"/>
  <c r="K1094" i="115"/>
  <c r="K548" i="114"/>
  <c r="K672" i="114"/>
  <c r="K1032" i="114"/>
  <c r="K133" i="113"/>
  <c r="K548" i="113"/>
  <c r="K854" i="113"/>
  <c r="K1094" i="113"/>
  <c r="K548" i="112"/>
  <c r="K672" i="112"/>
  <c r="K1032" i="112"/>
  <c r="K255" i="111"/>
  <c r="K610" i="111"/>
  <c r="K854" i="111"/>
  <c r="K1094" i="111"/>
  <c r="K854" i="110"/>
  <c r="K1094" i="110"/>
  <c r="K255" i="109"/>
  <c r="K610" i="109"/>
  <c r="K1032" i="109"/>
  <c r="K734" i="108"/>
  <c r="K854" i="107"/>
  <c r="K1094" i="107"/>
  <c r="K579" i="115"/>
  <c r="K1063" i="115"/>
  <c r="K672" i="113"/>
  <c r="K133" i="115"/>
  <c r="K765" i="115"/>
  <c r="K734" i="114"/>
  <c r="K133" i="114"/>
  <c r="K703" i="113"/>
  <c r="K579" i="113"/>
  <c r="K133" i="111"/>
  <c r="K765" i="111"/>
  <c r="K734" i="110"/>
  <c r="K854" i="108"/>
  <c r="K734" i="109"/>
  <c r="K579" i="108"/>
  <c r="K133" i="109"/>
  <c r="K672" i="108"/>
  <c r="K255" i="108"/>
  <c r="K610" i="108"/>
  <c r="K885" i="108"/>
  <c r="K765" i="108"/>
  <c r="K133" i="107"/>
  <c r="K255" i="115"/>
  <c r="K610" i="115"/>
  <c r="K734" i="115"/>
  <c r="K1032" i="115"/>
  <c r="K255" i="114"/>
  <c r="K610" i="114"/>
  <c r="K854" i="114"/>
  <c r="K1094" i="114"/>
  <c r="K255" i="113"/>
  <c r="K734" i="113"/>
  <c r="K1032" i="113"/>
  <c r="K255" i="112"/>
  <c r="K610" i="112"/>
  <c r="K854" i="112"/>
  <c r="K1094" i="112"/>
  <c r="K548" i="111"/>
  <c r="K672" i="111"/>
  <c r="K1032" i="111"/>
  <c r="K610" i="110"/>
  <c r="K1032" i="110"/>
  <c r="K548" i="109"/>
  <c r="K854" i="109"/>
  <c r="K1094" i="109"/>
  <c r="K1094" i="108"/>
  <c r="K1032" i="107"/>
  <c r="K164" i="115"/>
  <c r="K885" i="115"/>
  <c r="K1125" i="114"/>
  <c r="K734" i="112"/>
  <c r="K133" i="112"/>
  <c r="K610" i="113"/>
  <c r="K885" i="113"/>
  <c r="K1125" i="111"/>
  <c r="K734" i="111"/>
  <c r="K641" i="108"/>
  <c r="K133" i="110"/>
  <c r="K286" i="108"/>
  <c r="K1032" i="108"/>
  <c r="K164" i="108"/>
  <c r="K133" i="108"/>
  <c r="K548" i="108"/>
  <c r="K1063" i="108"/>
  <c r="K734" i="107"/>
  <c r="K289" i="115"/>
  <c r="K136" i="115"/>
  <c r="K258" i="115"/>
  <c r="K167" i="115"/>
  <c r="K289" i="114"/>
  <c r="K258" i="114"/>
  <c r="K167" i="114"/>
  <c r="K136" i="114"/>
  <c r="K167" i="113"/>
  <c r="K136" i="113"/>
  <c r="K289" i="113"/>
  <c r="K258" i="113"/>
  <c r="K289" i="112"/>
  <c r="K258" i="112"/>
  <c r="K167" i="112"/>
  <c r="K136" i="112"/>
  <c r="K289" i="111"/>
  <c r="K258" i="111"/>
  <c r="K167" i="111"/>
  <c r="K289" i="110"/>
  <c r="K258" i="110"/>
  <c r="K136" i="110"/>
  <c r="K289" i="109"/>
  <c r="K136" i="109"/>
  <c r="K136" i="111"/>
  <c r="K167" i="110"/>
  <c r="K258" i="109"/>
  <c r="K167" i="109"/>
  <c r="K289" i="108"/>
  <c r="K136" i="108"/>
  <c r="K258" i="107"/>
  <c r="K167" i="107"/>
  <c r="K289" i="107"/>
  <c r="K258" i="108"/>
  <c r="K167" i="108"/>
  <c r="K136" i="107"/>
  <c r="T1092" i="115"/>
  <c r="T1061" i="115"/>
  <c r="T1030" i="115"/>
  <c r="T883" i="115"/>
  <c r="T852" i="115"/>
  <c r="T763" i="115"/>
  <c r="T608" i="115"/>
  <c r="T1123" i="115"/>
  <c r="T732" i="115"/>
  <c r="T701" i="115"/>
  <c r="T670" i="115"/>
  <c r="T639" i="115"/>
  <c r="T577" i="115"/>
  <c r="T284" i="115"/>
  <c r="T253" i="115"/>
  <c r="T162" i="115"/>
  <c r="T546" i="115"/>
  <c r="T131" i="115"/>
  <c r="T1123" i="114"/>
  <c r="T1092" i="114"/>
  <c r="T1061" i="114"/>
  <c r="T1030" i="114"/>
  <c r="T883" i="114"/>
  <c r="T732" i="114"/>
  <c r="T670" i="114"/>
  <c r="T608" i="114"/>
  <c r="T577" i="114"/>
  <c r="T546" i="114"/>
  <c r="T253" i="114"/>
  <c r="T162" i="114"/>
  <c r="T131" i="114"/>
  <c r="T852" i="114"/>
  <c r="T763" i="114"/>
  <c r="T701" i="114"/>
  <c r="T639" i="114"/>
  <c r="T284" i="114"/>
  <c r="T1123" i="113"/>
  <c r="T1061" i="113"/>
  <c r="T883" i="113"/>
  <c r="T701" i="113"/>
  <c r="T639" i="113"/>
  <c r="T577" i="113"/>
  <c r="T546" i="113"/>
  <c r="T284" i="113"/>
  <c r="T253" i="113"/>
  <c r="T1092" i="113"/>
  <c r="T1030" i="113"/>
  <c r="T852" i="113"/>
  <c r="T763" i="113"/>
  <c r="T732" i="113"/>
  <c r="T670" i="113"/>
  <c r="T608" i="113"/>
  <c r="T162" i="113"/>
  <c r="T131" i="113"/>
  <c r="T1123" i="112"/>
  <c r="T883" i="112"/>
  <c r="T1092" i="112"/>
  <c r="T1061" i="112"/>
  <c r="T1030" i="112"/>
  <c r="T852" i="112"/>
  <c r="T763" i="112"/>
  <c r="T732" i="112"/>
  <c r="T670" i="112"/>
  <c r="T577" i="112"/>
  <c r="T546" i="112"/>
  <c r="T131" i="112"/>
  <c r="T1123" i="111"/>
  <c r="T1092" i="111"/>
  <c r="T883" i="111"/>
  <c r="T732" i="111"/>
  <c r="T701" i="111"/>
  <c r="T608" i="111"/>
  <c r="T701" i="112"/>
  <c r="T639" i="112"/>
  <c r="T608" i="112"/>
  <c r="T284" i="112"/>
  <c r="T253" i="112"/>
  <c r="T162" i="112"/>
  <c r="T1061" i="111"/>
  <c r="T1030" i="111"/>
  <c r="T852" i="111"/>
  <c r="T763" i="111"/>
  <c r="T670" i="111"/>
  <c r="T639" i="111"/>
  <c r="T577" i="111"/>
  <c r="T162" i="111"/>
  <c r="T131" i="111"/>
  <c r="T284" i="111"/>
  <c r="T253" i="111"/>
  <c r="T1092" i="110"/>
  <c r="T1061" i="110"/>
  <c r="T883" i="110"/>
  <c r="T852" i="110"/>
  <c r="T763" i="110"/>
  <c r="T732" i="110"/>
  <c r="T701" i="110"/>
  <c r="T162" i="110"/>
  <c r="T1092" i="109"/>
  <c r="T1030" i="109"/>
  <c r="T852" i="109"/>
  <c r="T732" i="109"/>
  <c r="T639" i="109"/>
  <c r="T577" i="109"/>
  <c r="T253" i="109"/>
  <c r="T162" i="109"/>
  <c r="T1123" i="108"/>
  <c r="T1092" i="108"/>
  <c r="T1061" i="108"/>
  <c r="T883" i="108"/>
  <c r="T701" i="108"/>
  <c r="T670" i="108"/>
  <c r="T639" i="108"/>
  <c r="T546" i="111"/>
  <c r="T1123" i="110"/>
  <c r="T1030" i="110"/>
  <c r="T670" i="110"/>
  <c r="T639" i="110"/>
  <c r="T608" i="110"/>
  <c r="T577" i="110"/>
  <c r="T546" i="110"/>
  <c r="T284" i="110"/>
  <c r="T253" i="110"/>
  <c r="T131" i="110"/>
  <c r="T1123" i="109"/>
  <c r="T1061" i="109"/>
  <c r="T883" i="109"/>
  <c r="T763" i="109"/>
  <c r="T701" i="109"/>
  <c r="T670" i="109"/>
  <c r="T608" i="109"/>
  <c r="T546" i="109"/>
  <c r="T284" i="109"/>
  <c r="T852" i="108"/>
  <c r="T763" i="108"/>
  <c r="T732" i="108"/>
  <c r="T577" i="108"/>
  <c r="T546" i="108"/>
  <c r="T253" i="108"/>
  <c r="T162" i="108"/>
  <c r="T1123" i="107"/>
  <c r="T1092" i="107"/>
  <c r="T763" i="107"/>
  <c r="T701" i="107"/>
  <c r="T670" i="107"/>
  <c r="T284" i="107"/>
  <c r="T131" i="107"/>
  <c r="T852" i="107"/>
  <c r="T732" i="107"/>
  <c r="T639" i="107"/>
  <c r="T608" i="107"/>
  <c r="T577" i="107"/>
  <c r="T546" i="107"/>
  <c r="T253" i="107"/>
  <c r="T131" i="109"/>
  <c r="T1030" i="108"/>
  <c r="T608" i="108"/>
  <c r="T284" i="108"/>
  <c r="T131" i="108"/>
  <c r="T1061" i="107"/>
  <c r="T1030" i="107"/>
  <c r="T883" i="107"/>
  <c r="T162" i="107"/>
  <c r="T1129" i="115"/>
  <c r="T1098" i="115"/>
  <c r="T1067" i="115"/>
  <c r="T1036" i="115"/>
  <c r="T889" i="115"/>
  <c r="T707" i="115"/>
  <c r="T676" i="115"/>
  <c r="T645" i="115"/>
  <c r="T583" i="115"/>
  <c r="T552" i="115"/>
  <c r="T858" i="115"/>
  <c r="T769" i="115"/>
  <c r="T738" i="115"/>
  <c r="T614" i="115"/>
  <c r="T259" i="115"/>
  <c r="T168" i="115"/>
  <c r="T290" i="115"/>
  <c r="T137" i="115"/>
  <c r="T1098" i="114"/>
  <c r="T889" i="114"/>
  <c r="T1129" i="114"/>
  <c r="P1126" i="114" s="1"/>
  <c r="Q1126" i="114" s="1"/>
  <c r="T1067" i="114"/>
  <c r="T1036" i="114"/>
  <c r="T858" i="114"/>
  <c r="T645" i="114"/>
  <c r="T259" i="114"/>
  <c r="T168" i="114"/>
  <c r="T137" i="114"/>
  <c r="T769" i="114"/>
  <c r="T738" i="114"/>
  <c r="T707" i="114"/>
  <c r="T676" i="114"/>
  <c r="T614" i="114"/>
  <c r="T583" i="114"/>
  <c r="T552" i="114"/>
  <c r="T290" i="114"/>
  <c r="T1129" i="113"/>
  <c r="T1036" i="113"/>
  <c r="T858" i="113"/>
  <c r="T738" i="113"/>
  <c r="T645" i="113"/>
  <c r="T614" i="113"/>
  <c r="T290" i="113"/>
  <c r="T259" i="113"/>
  <c r="T1129" i="112"/>
  <c r="T1098" i="113"/>
  <c r="T1067" i="113"/>
  <c r="T889" i="113"/>
  <c r="T769" i="113"/>
  <c r="T707" i="113"/>
  <c r="T676" i="113"/>
  <c r="T583" i="113"/>
  <c r="T552" i="113"/>
  <c r="T168" i="113"/>
  <c r="T137" i="113"/>
  <c r="T1067" i="112"/>
  <c r="T1036" i="112"/>
  <c r="T889" i="112"/>
  <c r="T858" i="112"/>
  <c r="T645" i="112"/>
  <c r="T614" i="112"/>
  <c r="T137" i="112"/>
  <c r="T1098" i="111"/>
  <c r="T1067" i="111"/>
  <c r="T1036" i="111"/>
  <c r="T858" i="111"/>
  <c r="T769" i="111"/>
  <c r="T738" i="111"/>
  <c r="T707" i="111"/>
  <c r="T676" i="111"/>
  <c r="T645" i="111"/>
  <c r="T583" i="111"/>
  <c r="T1098" i="112"/>
  <c r="T769" i="112"/>
  <c r="T738" i="112"/>
  <c r="T707" i="112"/>
  <c r="T676" i="112"/>
  <c r="T583" i="112"/>
  <c r="T552" i="112"/>
  <c r="T290" i="112"/>
  <c r="T259" i="112"/>
  <c r="T168" i="112"/>
  <c r="T1129" i="111"/>
  <c r="T889" i="111"/>
  <c r="T614" i="111"/>
  <c r="T552" i="111"/>
  <c r="T168" i="111"/>
  <c r="T137" i="111"/>
  <c r="T1129" i="110"/>
  <c r="T1098" i="110"/>
  <c r="T290" i="111"/>
  <c r="T259" i="111"/>
  <c r="T1036" i="110"/>
  <c r="T738" i="110"/>
  <c r="T707" i="110"/>
  <c r="T676" i="110"/>
  <c r="T645" i="110"/>
  <c r="T614" i="110"/>
  <c r="T583" i="110"/>
  <c r="T552" i="110"/>
  <c r="T168" i="110"/>
  <c r="T1129" i="109"/>
  <c r="T1098" i="109"/>
  <c r="T1067" i="109"/>
  <c r="T889" i="109"/>
  <c r="T769" i="109"/>
  <c r="T738" i="109"/>
  <c r="T676" i="109"/>
  <c r="T614" i="109"/>
  <c r="T552" i="109"/>
  <c r="T259" i="109"/>
  <c r="T168" i="109"/>
  <c r="T1098" i="108"/>
  <c r="T1067" i="108"/>
  <c r="T889" i="108"/>
  <c r="T738" i="108"/>
  <c r="T676" i="108"/>
  <c r="T645" i="108"/>
  <c r="T1067" i="110"/>
  <c r="T889" i="110"/>
  <c r="T858" i="110"/>
  <c r="T769" i="110"/>
  <c r="T290" i="110"/>
  <c r="T259" i="110"/>
  <c r="T137" i="110"/>
  <c r="T1036" i="109"/>
  <c r="T858" i="109"/>
  <c r="T707" i="109"/>
  <c r="T645" i="109"/>
  <c r="T583" i="109"/>
  <c r="T290" i="109"/>
  <c r="T1036" i="108"/>
  <c r="T583" i="108"/>
  <c r="T552" i="108"/>
  <c r="T259" i="108"/>
  <c r="T168" i="108"/>
  <c r="T1098" i="107"/>
  <c r="T1067" i="107"/>
  <c r="T1036" i="107"/>
  <c r="T889" i="107"/>
  <c r="T858" i="107"/>
  <c r="T707" i="107"/>
  <c r="T645" i="107"/>
  <c r="T614" i="107"/>
  <c r="T583" i="107"/>
  <c r="T552" i="107"/>
  <c r="T290" i="107"/>
  <c r="T137" i="107"/>
  <c r="T769" i="107"/>
  <c r="T259" i="107"/>
  <c r="T137" i="109"/>
  <c r="T1129" i="108"/>
  <c r="T858" i="108"/>
  <c r="T769" i="108"/>
  <c r="T707" i="108"/>
  <c r="T614" i="108"/>
  <c r="T290" i="108"/>
  <c r="T137" i="108"/>
  <c r="T1129" i="107"/>
  <c r="T738" i="107"/>
  <c r="T676" i="107"/>
  <c r="T168" i="107"/>
  <c r="T1120" i="115"/>
  <c r="T729" i="115"/>
  <c r="T698" i="115"/>
  <c r="T636" i="115"/>
  <c r="T574" i="115"/>
  <c r="T543" i="115"/>
  <c r="T1089" i="115"/>
  <c r="T1058" i="115"/>
  <c r="T1027" i="115"/>
  <c r="T880" i="115"/>
  <c r="T849" i="115"/>
  <c r="T760" i="115"/>
  <c r="T667" i="115"/>
  <c r="T605" i="115"/>
  <c r="T128" i="115"/>
  <c r="T281" i="115"/>
  <c r="T250" i="115"/>
  <c r="T159" i="115"/>
  <c r="T1120" i="114"/>
  <c r="T849" i="114"/>
  <c r="T760" i="114"/>
  <c r="T698" i="114"/>
  <c r="T667" i="114"/>
  <c r="T636" i="114"/>
  <c r="T281" i="114"/>
  <c r="T1089" i="114"/>
  <c r="T1058" i="114"/>
  <c r="T1027" i="114"/>
  <c r="T880" i="114"/>
  <c r="T729" i="114"/>
  <c r="T605" i="114"/>
  <c r="T574" i="114"/>
  <c r="T543" i="114"/>
  <c r="T250" i="114"/>
  <c r="T159" i="114"/>
  <c r="T128" i="114"/>
  <c r="T1120" i="113"/>
  <c r="T1089" i="113"/>
  <c r="T1027" i="113"/>
  <c r="T849" i="113"/>
  <c r="T760" i="113"/>
  <c r="T698" i="113"/>
  <c r="T605" i="113"/>
  <c r="T159" i="113"/>
  <c r="T128" i="113"/>
  <c r="T1058" i="113"/>
  <c r="T880" i="113"/>
  <c r="T729" i="113"/>
  <c r="T667" i="113"/>
  <c r="T636" i="113"/>
  <c r="T574" i="113"/>
  <c r="T543" i="113"/>
  <c r="T281" i="113"/>
  <c r="T250" i="113"/>
  <c r="T1120" i="112"/>
  <c r="T1089" i="112"/>
  <c r="T1058" i="112"/>
  <c r="T1027" i="112"/>
  <c r="T698" i="112"/>
  <c r="T667" i="112"/>
  <c r="T636" i="112"/>
  <c r="T605" i="112"/>
  <c r="T281" i="112"/>
  <c r="T250" i="112"/>
  <c r="T159" i="112"/>
  <c r="T1120" i="111"/>
  <c r="T1058" i="111"/>
  <c r="T1027" i="111"/>
  <c r="T849" i="111"/>
  <c r="T760" i="111"/>
  <c r="T636" i="111"/>
  <c r="T880" i="112"/>
  <c r="T849" i="112"/>
  <c r="T760" i="112"/>
  <c r="T729" i="112"/>
  <c r="T574" i="112"/>
  <c r="T543" i="112"/>
  <c r="T128" i="112"/>
  <c r="T1089" i="111"/>
  <c r="T880" i="111"/>
  <c r="T729" i="111"/>
  <c r="T698" i="111"/>
  <c r="T667" i="111"/>
  <c r="T605" i="111"/>
  <c r="T543" i="111"/>
  <c r="T281" i="111"/>
  <c r="T250" i="111"/>
  <c r="T128" i="111"/>
  <c r="T1027" i="110"/>
  <c r="T636" i="110"/>
  <c r="T605" i="110"/>
  <c r="T574" i="110"/>
  <c r="T543" i="110"/>
  <c r="T281" i="110"/>
  <c r="T250" i="110"/>
  <c r="T128" i="110"/>
  <c r="T1058" i="109"/>
  <c r="T880" i="109"/>
  <c r="T760" i="109"/>
  <c r="T698" i="109"/>
  <c r="T605" i="109"/>
  <c r="T543" i="109"/>
  <c r="T281" i="109"/>
  <c r="T128" i="109"/>
  <c r="T1120" i="108"/>
  <c r="T1027" i="108"/>
  <c r="T849" i="108"/>
  <c r="T760" i="108"/>
  <c r="T698" i="108"/>
  <c r="T636" i="108"/>
  <c r="T574" i="111"/>
  <c r="T159" i="111"/>
  <c r="T1120" i="110"/>
  <c r="T1089" i="110"/>
  <c r="T1058" i="110"/>
  <c r="T880" i="110"/>
  <c r="T849" i="110"/>
  <c r="T760" i="110"/>
  <c r="T729" i="110"/>
  <c r="T698" i="110"/>
  <c r="T667" i="110"/>
  <c r="T159" i="110"/>
  <c r="T1120" i="109"/>
  <c r="T1089" i="109"/>
  <c r="T1027" i="109"/>
  <c r="T849" i="109"/>
  <c r="T729" i="109"/>
  <c r="T667" i="109"/>
  <c r="T636" i="109"/>
  <c r="T574" i="109"/>
  <c r="T250" i="109"/>
  <c r="T159" i="109"/>
  <c r="T1058" i="108"/>
  <c r="T729" i="108"/>
  <c r="T574" i="108"/>
  <c r="T543" i="108"/>
  <c r="T281" i="108"/>
  <c r="T128" i="108"/>
  <c r="T1120" i="107"/>
  <c r="T1058" i="107"/>
  <c r="T1027" i="107"/>
  <c r="T880" i="107"/>
  <c r="T849" i="107"/>
  <c r="T729" i="107"/>
  <c r="T667" i="107"/>
  <c r="T636" i="107"/>
  <c r="T605" i="107"/>
  <c r="T574" i="107"/>
  <c r="T543" i="107"/>
  <c r="T250" i="107"/>
  <c r="T159" i="107"/>
  <c r="T281" i="107"/>
  <c r="T1089" i="108"/>
  <c r="T880" i="108"/>
  <c r="T667" i="108"/>
  <c r="T605" i="108"/>
  <c r="T250" i="108"/>
  <c r="T159" i="108"/>
  <c r="T1089" i="107"/>
  <c r="T760" i="107"/>
  <c r="T698" i="107"/>
  <c r="T128" i="107"/>
  <c r="P998" i="115"/>
  <c r="Q998" i="115" s="1"/>
  <c r="P969" i="115"/>
  <c r="Q969" i="115" s="1"/>
  <c r="P940" i="115"/>
  <c r="Q940" i="115" s="1"/>
  <c r="P911" i="115"/>
  <c r="Q911" i="115" s="1"/>
  <c r="P514" i="115"/>
  <c r="Q514" i="115" s="1"/>
  <c r="P820" i="115"/>
  <c r="Q820" i="115" s="1"/>
  <c r="P791" i="115"/>
  <c r="Q791" i="115" s="1"/>
  <c r="P485" i="115"/>
  <c r="Q485" i="115" s="1"/>
  <c r="P427" i="115"/>
  <c r="Q427" i="115" s="1"/>
  <c r="P456" i="115"/>
  <c r="Q456" i="115" s="1"/>
  <c r="P399" i="115"/>
  <c r="Q399" i="115" s="1"/>
  <c r="P370" i="115"/>
  <c r="Q370" i="115" s="1"/>
  <c r="P341" i="115"/>
  <c r="Q341" i="115" s="1"/>
  <c r="P312" i="115"/>
  <c r="Q312" i="115" s="1"/>
  <c r="P998" i="114"/>
  <c r="Q998" i="114" s="1"/>
  <c r="P969" i="114"/>
  <c r="Q969" i="114" s="1"/>
  <c r="P940" i="114"/>
  <c r="Q940" i="114" s="1"/>
  <c r="P911" i="114"/>
  <c r="Q911" i="114" s="1"/>
  <c r="P820" i="114"/>
  <c r="Q820" i="114" s="1"/>
  <c r="P514" i="114"/>
  <c r="Q514" i="114" s="1"/>
  <c r="P485" i="114"/>
  <c r="Q485" i="114" s="1"/>
  <c r="P791" i="114"/>
  <c r="Q791" i="114" s="1"/>
  <c r="P456" i="114"/>
  <c r="Q456" i="114" s="1"/>
  <c r="P427" i="114"/>
  <c r="Q427" i="114" s="1"/>
  <c r="P399" i="114"/>
  <c r="Q399" i="114" s="1"/>
  <c r="P370" i="114"/>
  <c r="Q370" i="114" s="1"/>
  <c r="P341" i="114"/>
  <c r="Q341" i="114" s="1"/>
  <c r="P312" i="114"/>
  <c r="Q312" i="114" s="1"/>
  <c r="P998" i="113"/>
  <c r="Q998" i="113" s="1"/>
  <c r="P940" i="113"/>
  <c r="Q940" i="113" s="1"/>
  <c r="P911" i="113"/>
  <c r="Q911" i="113" s="1"/>
  <c r="P820" i="113"/>
  <c r="Q820" i="113" s="1"/>
  <c r="P791" i="113"/>
  <c r="Q791" i="113" s="1"/>
  <c r="P485" i="113"/>
  <c r="Q485" i="113" s="1"/>
  <c r="P456" i="113"/>
  <c r="Q456" i="113" s="1"/>
  <c r="P399" i="113"/>
  <c r="Q399" i="113" s="1"/>
  <c r="P370" i="113"/>
  <c r="Q370" i="113" s="1"/>
  <c r="P969" i="113"/>
  <c r="Q969" i="113" s="1"/>
  <c r="P514" i="113"/>
  <c r="Q514" i="113" s="1"/>
  <c r="P427" i="113"/>
  <c r="Q427" i="113" s="1"/>
  <c r="P341" i="113"/>
  <c r="Q341" i="113" s="1"/>
  <c r="P312" i="113"/>
  <c r="Q312" i="113" s="1"/>
  <c r="P969" i="112"/>
  <c r="Q969" i="112" s="1"/>
  <c r="P940" i="112"/>
  <c r="Q940" i="112" s="1"/>
  <c r="P998" i="112"/>
  <c r="Q998" i="112" s="1"/>
  <c r="P911" i="112"/>
  <c r="Q911" i="112" s="1"/>
  <c r="P791" i="112"/>
  <c r="Q791" i="112" s="1"/>
  <c r="P514" i="112"/>
  <c r="Q514" i="112" s="1"/>
  <c r="P456" i="112"/>
  <c r="Q456" i="112" s="1"/>
  <c r="P370" i="112"/>
  <c r="Q370" i="112" s="1"/>
  <c r="P341" i="112"/>
  <c r="Q341" i="112" s="1"/>
  <c r="P998" i="111"/>
  <c r="Q998" i="111" s="1"/>
  <c r="P940" i="111"/>
  <c r="Q940" i="111" s="1"/>
  <c r="P911" i="111"/>
  <c r="Q911" i="111" s="1"/>
  <c r="P820" i="112"/>
  <c r="Q820" i="112" s="1"/>
  <c r="P485" i="112"/>
  <c r="Q485" i="112" s="1"/>
  <c r="P427" i="112"/>
  <c r="Q427" i="112" s="1"/>
  <c r="P399" i="112"/>
  <c r="Q399" i="112" s="1"/>
  <c r="P312" i="112"/>
  <c r="Q312" i="112" s="1"/>
  <c r="P969" i="111"/>
  <c r="Q969" i="111" s="1"/>
  <c r="P820" i="111"/>
  <c r="Q820" i="111" s="1"/>
  <c r="P791" i="111"/>
  <c r="Q791" i="111" s="1"/>
  <c r="P514" i="111"/>
  <c r="Q514" i="111" s="1"/>
  <c r="P427" i="111"/>
  <c r="Q427" i="111" s="1"/>
  <c r="P341" i="111"/>
  <c r="Q341" i="111" s="1"/>
  <c r="P312" i="111"/>
  <c r="Q312" i="111" s="1"/>
  <c r="P485" i="111"/>
  <c r="Q485" i="111" s="1"/>
  <c r="P399" i="111"/>
  <c r="Q399" i="111" s="1"/>
  <c r="P370" i="111"/>
  <c r="Q370" i="111" s="1"/>
  <c r="P969" i="110"/>
  <c r="Q969" i="110" s="1"/>
  <c r="P940" i="110"/>
  <c r="Q940" i="110" s="1"/>
  <c r="P514" i="110"/>
  <c r="Q514" i="110" s="1"/>
  <c r="P456" i="110"/>
  <c r="Q456" i="110" s="1"/>
  <c r="P370" i="110"/>
  <c r="Q370" i="110" s="1"/>
  <c r="P341" i="110"/>
  <c r="Q341" i="110" s="1"/>
  <c r="P969" i="109"/>
  <c r="Q969" i="109" s="1"/>
  <c r="P820" i="109"/>
  <c r="Q820" i="109" s="1"/>
  <c r="P514" i="109"/>
  <c r="Q514" i="109" s="1"/>
  <c r="P485" i="109"/>
  <c r="Q485" i="109" s="1"/>
  <c r="P456" i="109"/>
  <c r="Q456" i="109" s="1"/>
  <c r="P427" i="109"/>
  <c r="Q427" i="109" s="1"/>
  <c r="P341" i="109"/>
  <c r="Q341" i="109" s="1"/>
  <c r="P312" i="109"/>
  <c r="Q312" i="109" s="1"/>
  <c r="P911" i="108"/>
  <c r="Q911" i="108" s="1"/>
  <c r="P791" i="108"/>
  <c r="Q791" i="108" s="1"/>
  <c r="P456" i="111"/>
  <c r="Q456" i="111" s="1"/>
  <c r="P998" i="110"/>
  <c r="Q998" i="110" s="1"/>
  <c r="P911" i="110"/>
  <c r="Q911" i="110" s="1"/>
  <c r="P820" i="110"/>
  <c r="Q820" i="110" s="1"/>
  <c r="P791" i="110"/>
  <c r="Q791" i="110" s="1"/>
  <c r="P485" i="110"/>
  <c r="Q485" i="110" s="1"/>
  <c r="P427" i="110"/>
  <c r="Q427" i="110" s="1"/>
  <c r="P399" i="110"/>
  <c r="Q399" i="110" s="1"/>
  <c r="P312" i="110"/>
  <c r="Q312" i="110" s="1"/>
  <c r="P998" i="109"/>
  <c r="Q998" i="109" s="1"/>
  <c r="P940" i="109"/>
  <c r="Q940" i="109" s="1"/>
  <c r="P911" i="109"/>
  <c r="Q911" i="109" s="1"/>
  <c r="P791" i="109"/>
  <c r="Q791" i="109" s="1"/>
  <c r="P399" i="109"/>
  <c r="Q399" i="109" s="1"/>
  <c r="P370" i="109"/>
  <c r="Q370" i="109" s="1"/>
  <c r="P998" i="108"/>
  <c r="Q998" i="108" s="1"/>
  <c r="P820" i="108"/>
  <c r="Q820" i="108" s="1"/>
  <c r="P514" i="108"/>
  <c r="Q514" i="108" s="1"/>
  <c r="P485" i="108"/>
  <c r="Q485" i="108" s="1"/>
  <c r="P370" i="108"/>
  <c r="Q370" i="108" s="1"/>
  <c r="P341" i="108"/>
  <c r="Q341" i="108" s="1"/>
  <c r="P998" i="107"/>
  <c r="Q998" i="107" s="1"/>
  <c r="P969" i="107"/>
  <c r="Q969" i="107" s="1"/>
  <c r="P791" i="107"/>
  <c r="Q791" i="107" s="1"/>
  <c r="P399" i="107"/>
  <c r="Q399" i="107" s="1"/>
  <c r="P341" i="107"/>
  <c r="Q341" i="107" s="1"/>
  <c r="P456" i="107"/>
  <c r="Q456" i="107" s="1"/>
  <c r="P427" i="107"/>
  <c r="Q427" i="107" s="1"/>
  <c r="P370" i="107"/>
  <c r="Q370" i="107" s="1"/>
  <c r="P312" i="107"/>
  <c r="Q312" i="107" s="1"/>
  <c r="P969" i="108"/>
  <c r="Q969" i="108" s="1"/>
  <c r="P940" i="108"/>
  <c r="Q940" i="108" s="1"/>
  <c r="P456" i="108"/>
  <c r="Q456" i="108" s="1"/>
  <c r="P427" i="108"/>
  <c r="Q427" i="108" s="1"/>
  <c r="P399" i="108"/>
  <c r="Q399" i="108" s="1"/>
  <c r="P312" i="108"/>
  <c r="Q312" i="108" s="1"/>
  <c r="P940" i="107"/>
  <c r="Q940" i="107" s="1"/>
  <c r="P911" i="107"/>
  <c r="Q911" i="107" s="1"/>
  <c r="P820" i="107"/>
  <c r="Q820" i="107" s="1"/>
  <c r="P514" i="107"/>
  <c r="Q514" i="107" s="1"/>
  <c r="P485" i="107"/>
  <c r="Q485" i="107" s="1"/>
  <c r="J39" i="106"/>
  <c r="K39" i="106" s="1"/>
  <c r="J40" i="106"/>
  <c r="J41" i="106"/>
  <c r="J42" i="106"/>
  <c r="J44" i="106"/>
  <c r="P70" i="106"/>
  <c r="P99" i="106"/>
  <c r="J101" i="106"/>
  <c r="J103" i="106"/>
  <c r="P130" i="106"/>
  <c r="T131" i="106"/>
  <c r="T133" i="106"/>
  <c r="J136" i="106"/>
  <c r="J137" i="106"/>
  <c r="J157" i="106"/>
  <c r="K157" i="106" s="1"/>
  <c r="T157" i="106"/>
  <c r="J159" i="106"/>
  <c r="T159" i="106"/>
  <c r="J161" i="106"/>
  <c r="T161" i="106"/>
  <c r="P165" i="106" s="1"/>
  <c r="J163" i="106"/>
  <c r="J164" i="106"/>
  <c r="T166" i="106"/>
  <c r="T168" i="106"/>
  <c r="P191" i="106"/>
  <c r="P220" i="106"/>
  <c r="J223" i="106"/>
  <c r="J225" i="106"/>
  <c r="P252" i="106"/>
  <c r="T253" i="106"/>
  <c r="T255" i="106"/>
  <c r="J258" i="106"/>
  <c r="J259" i="106"/>
  <c r="J279" i="106"/>
  <c r="K279" i="106" s="1"/>
  <c r="T279" i="106"/>
  <c r="P280" i="106"/>
  <c r="J281" i="106"/>
  <c r="T281" i="106"/>
  <c r="J283" i="106"/>
  <c r="T283" i="106"/>
  <c r="P287" i="106" s="1"/>
  <c r="J285" i="106"/>
  <c r="J286" i="106"/>
  <c r="T288" i="106"/>
  <c r="T290" i="106"/>
  <c r="J312" i="106"/>
  <c r="J314" i="106"/>
  <c r="P340" i="106"/>
  <c r="P341" i="106"/>
  <c r="J344" i="106"/>
  <c r="J370" i="106"/>
  <c r="J372" i="106"/>
  <c r="P398" i="106"/>
  <c r="P399" i="106"/>
  <c r="J402" i="106"/>
  <c r="J427" i="106"/>
  <c r="J430" i="106"/>
  <c r="J454" i="106"/>
  <c r="K454" i="106" s="1"/>
  <c r="J455" i="106"/>
  <c r="J459" i="106"/>
  <c r="J485" i="106"/>
  <c r="J488" i="106"/>
  <c r="J512" i="106"/>
  <c r="K512" i="106" s="1"/>
  <c r="J513" i="106"/>
  <c r="J517" i="106"/>
  <c r="P543" i="106"/>
  <c r="P545" i="106"/>
  <c r="J546" i="106"/>
  <c r="T546" i="106"/>
  <c r="P549" i="106" s="1"/>
  <c r="T548" i="106"/>
  <c r="T552" i="106"/>
  <c r="J573" i="106"/>
  <c r="P574" i="106"/>
  <c r="P576" i="106"/>
  <c r="J577" i="106"/>
  <c r="T577" i="106"/>
  <c r="T579" i="106"/>
  <c r="T583" i="106"/>
  <c r="P605" i="106"/>
  <c r="P607" i="106"/>
  <c r="J608" i="106"/>
  <c r="T608" i="106"/>
  <c r="T610" i="106"/>
  <c r="T614" i="106"/>
  <c r="J635" i="106"/>
  <c r="P636" i="106"/>
  <c r="P638" i="106"/>
  <c r="J639" i="106"/>
  <c r="T639" i="106"/>
  <c r="T641" i="106"/>
  <c r="T645" i="106"/>
  <c r="P667" i="106"/>
  <c r="P669" i="106"/>
  <c r="J670" i="106"/>
  <c r="J672" i="106"/>
  <c r="T674" i="106"/>
  <c r="J676" i="106"/>
  <c r="J696" i="106"/>
  <c r="K696" i="106" s="1"/>
  <c r="T696" i="106"/>
  <c r="P697" i="106"/>
  <c r="T698" i="106"/>
  <c r="J700" i="106"/>
  <c r="T700" i="106"/>
  <c r="T701" i="106"/>
  <c r="T703" i="106"/>
  <c r="T707" i="106"/>
  <c r="P729" i="106"/>
  <c r="P731" i="106"/>
  <c r="J732" i="106"/>
  <c r="J734" i="106"/>
  <c r="T736" i="106"/>
  <c r="J738" i="106"/>
  <c r="J758" i="106"/>
  <c r="K758" i="106" s="1"/>
  <c r="T758" i="106"/>
  <c r="P759" i="106"/>
  <c r="T760" i="106"/>
  <c r="J762" i="106"/>
  <c r="T762" i="106"/>
  <c r="P766" i="106" s="1"/>
  <c r="D1676" i="115"/>
  <c r="E1676" i="115" s="1"/>
  <c r="E1686" i="115" s="1"/>
  <c r="K1382" i="115"/>
  <c r="K1267" i="115"/>
  <c r="D1631" i="115"/>
  <c r="E1631" i="115" s="1"/>
  <c r="E1644" i="115" s="1"/>
  <c r="K1151" i="115"/>
  <c r="K249" i="115"/>
  <c r="K69" i="115"/>
  <c r="K11" i="115"/>
  <c r="K191" i="115"/>
  <c r="K127" i="115"/>
  <c r="D1676" i="114"/>
  <c r="E1676" i="114" s="1"/>
  <c r="E1686" i="114" s="1"/>
  <c r="D1631" i="114"/>
  <c r="E1631" i="114" s="1"/>
  <c r="E1644" i="114" s="1"/>
  <c r="K1382" i="114"/>
  <c r="K1267" i="114"/>
  <c r="K1151" i="114"/>
  <c r="K249" i="114"/>
  <c r="K191" i="114"/>
  <c r="K1267" i="113"/>
  <c r="K1151" i="113"/>
  <c r="K127" i="114"/>
  <c r="D1676" i="113"/>
  <c r="E1676" i="113" s="1"/>
  <c r="E1686" i="113" s="1"/>
  <c r="K1382" i="113"/>
  <c r="K249" i="113"/>
  <c r="K69" i="113"/>
  <c r="D1676" i="112"/>
  <c r="E1676" i="112" s="1"/>
  <c r="E1686" i="112" s="1"/>
  <c r="D1631" i="112"/>
  <c r="E1631" i="112" s="1"/>
  <c r="E1644" i="112" s="1"/>
  <c r="K1267" i="112"/>
  <c r="K69" i="114"/>
  <c r="K11" i="114"/>
  <c r="D1631" i="113"/>
  <c r="E1631" i="113" s="1"/>
  <c r="E1644" i="113" s="1"/>
  <c r="K191" i="113"/>
  <c r="K127" i="113"/>
  <c r="K11" i="113"/>
  <c r="K1382" i="112"/>
  <c r="K1151" i="112"/>
  <c r="K191" i="112"/>
  <c r="K127" i="112"/>
  <c r="K69" i="112"/>
  <c r="K11" i="112"/>
  <c r="D1676" i="111"/>
  <c r="E1676" i="111" s="1"/>
  <c r="E1686" i="111" s="1"/>
  <c r="D1631" i="111"/>
  <c r="E1631" i="111" s="1"/>
  <c r="E1644" i="111" s="1"/>
  <c r="K1382" i="111"/>
  <c r="K249" i="112"/>
  <c r="K1267" i="111"/>
  <c r="K1151" i="111"/>
  <c r="K191" i="111"/>
  <c r="K127" i="111"/>
  <c r="K11" i="111"/>
  <c r="K1382" i="110"/>
  <c r="D1676" i="110"/>
  <c r="E1676" i="110" s="1"/>
  <c r="E1686" i="110" s="1"/>
  <c r="D1676" i="109"/>
  <c r="E1676" i="109" s="1"/>
  <c r="E1686" i="109" s="1"/>
  <c r="D1631" i="109"/>
  <c r="E1631" i="109" s="1"/>
  <c r="E1644" i="109" s="1"/>
  <c r="K1382" i="109"/>
  <c r="K1151" i="109"/>
  <c r="K249" i="109"/>
  <c r="K191" i="109"/>
  <c r="D1676" i="108"/>
  <c r="E1676" i="108" s="1"/>
  <c r="E1686" i="108" s="1"/>
  <c r="D1631" i="108"/>
  <c r="E1631" i="108" s="1"/>
  <c r="E1644" i="108" s="1"/>
  <c r="K1267" i="108"/>
  <c r="K249" i="111"/>
  <c r="K69" i="111"/>
  <c r="D1631" i="110"/>
  <c r="E1631" i="110" s="1"/>
  <c r="E1644" i="110" s="1"/>
  <c r="K1267" i="110"/>
  <c r="K1151" i="110"/>
  <c r="K249" i="110"/>
  <c r="K191" i="110"/>
  <c r="K127" i="110"/>
  <c r="K69" i="110"/>
  <c r="K11" i="110"/>
  <c r="K1267" i="109"/>
  <c r="K127" i="109"/>
  <c r="K1382" i="108"/>
  <c r="K249" i="108"/>
  <c r="K191" i="108"/>
  <c r="K1267" i="107"/>
  <c r="K127" i="107"/>
  <c r="K249" i="107"/>
  <c r="K11" i="107"/>
  <c r="K69" i="109"/>
  <c r="K11" i="109"/>
  <c r="K1151" i="108"/>
  <c r="K127" i="108"/>
  <c r="K69" i="108"/>
  <c r="K11" i="108"/>
  <c r="D1676" i="107"/>
  <c r="E1676" i="107" s="1"/>
  <c r="E1686" i="107" s="1"/>
  <c r="D1631" i="107"/>
  <c r="E1631" i="107" s="1"/>
  <c r="E1644" i="107" s="1"/>
  <c r="K1382" i="107"/>
  <c r="K191" i="107"/>
  <c r="K69" i="107"/>
  <c r="D1676" i="106"/>
  <c r="E1676" i="106" s="1"/>
  <c r="E1686" i="106" s="1"/>
  <c r="D1631" i="106"/>
  <c r="E1631" i="106" s="1"/>
  <c r="E1644" i="106" s="1"/>
  <c r="J1267" i="106"/>
  <c r="K1267" i="106" s="1"/>
  <c r="J1382" i="106"/>
  <c r="K1382" i="106" s="1"/>
  <c r="J1151" i="106"/>
  <c r="K1151" i="106" s="1"/>
  <c r="D1632" i="115"/>
  <c r="E1632" i="115" s="1"/>
  <c r="E1645" i="115" s="1"/>
  <c r="D1677" i="115"/>
  <c r="E1677" i="115" s="1"/>
  <c r="E1687" i="115" s="1"/>
  <c r="K1268" i="115"/>
  <c r="K1383" i="115"/>
  <c r="K1152" i="115"/>
  <c r="K128" i="115"/>
  <c r="K70" i="115"/>
  <c r="K12" i="115"/>
  <c r="D1677" i="114"/>
  <c r="E1677" i="114" s="1"/>
  <c r="E1687" i="114" s="1"/>
  <c r="D1632" i="114"/>
  <c r="E1632" i="114" s="1"/>
  <c r="E1645" i="114" s="1"/>
  <c r="K250" i="115"/>
  <c r="K192" i="115"/>
  <c r="K1383" i="114"/>
  <c r="K1268" i="114"/>
  <c r="K1152" i="114"/>
  <c r="K250" i="114"/>
  <c r="K192" i="114"/>
  <c r="K128" i="114"/>
  <c r="D1677" i="113"/>
  <c r="E1677" i="113" s="1"/>
  <c r="E1687" i="113" s="1"/>
  <c r="D1632" i="113"/>
  <c r="E1632" i="113" s="1"/>
  <c r="E1645" i="113" s="1"/>
  <c r="K1268" i="113"/>
  <c r="K1152" i="113"/>
  <c r="K70" i="114"/>
  <c r="K12" i="114"/>
  <c r="K128" i="113"/>
  <c r="K70" i="113"/>
  <c r="K1268" i="112"/>
  <c r="K1383" i="113"/>
  <c r="K250" i="113"/>
  <c r="K192" i="113"/>
  <c r="K12" i="113"/>
  <c r="D1677" i="112"/>
  <c r="E1677" i="112" s="1"/>
  <c r="E1687" i="112" s="1"/>
  <c r="D1632" i="112"/>
  <c r="E1632" i="112" s="1"/>
  <c r="E1645" i="112" s="1"/>
  <c r="K1383" i="112"/>
  <c r="K1152" i="112"/>
  <c r="K250" i="112"/>
  <c r="K192" i="112"/>
  <c r="K70" i="112"/>
  <c r="K12" i="112"/>
  <c r="K1383" i="111"/>
  <c r="K128" i="112"/>
  <c r="D1677" i="111"/>
  <c r="E1677" i="111" s="1"/>
  <c r="E1687" i="111" s="1"/>
  <c r="D1632" i="111"/>
  <c r="E1632" i="111" s="1"/>
  <c r="E1645" i="111" s="1"/>
  <c r="K1268" i="111"/>
  <c r="K1152" i="111"/>
  <c r="K250" i="111"/>
  <c r="K192" i="111"/>
  <c r="K12" i="111"/>
  <c r="D1677" i="110"/>
  <c r="E1677" i="110" s="1"/>
  <c r="E1687" i="110" s="1"/>
  <c r="D1632" i="110"/>
  <c r="E1632" i="110" s="1"/>
  <c r="E1645" i="110" s="1"/>
  <c r="K1383" i="110"/>
  <c r="K70" i="111"/>
  <c r="K1268" i="110"/>
  <c r="K1152" i="110"/>
  <c r="K250" i="110"/>
  <c r="K128" i="110"/>
  <c r="K1383" i="109"/>
  <c r="K1152" i="109"/>
  <c r="K192" i="109"/>
  <c r="K128" i="109"/>
  <c r="K1268" i="108"/>
  <c r="K128" i="111"/>
  <c r="K192" i="110"/>
  <c r="K70" i="110"/>
  <c r="K12" i="110"/>
  <c r="D1677" i="109"/>
  <c r="E1677" i="109" s="1"/>
  <c r="E1687" i="109" s="1"/>
  <c r="D1632" i="109"/>
  <c r="E1632" i="109" s="1"/>
  <c r="E1645" i="109" s="1"/>
  <c r="K1268" i="109"/>
  <c r="K250" i="109"/>
  <c r="K70" i="109"/>
  <c r="K12" i="109"/>
  <c r="D1632" i="108"/>
  <c r="E1632" i="108" s="1"/>
  <c r="E1645" i="108" s="1"/>
  <c r="K1152" i="108"/>
  <c r="K192" i="108"/>
  <c r="K128" i="108"/>
  <c r="D1677" i="107"/>
  <c r="E1677" i="107" s="1"/>
  <c r="E1687" i="107" s="1"/>
  <c r="D1632" i="107"/>
  <c r="E1632" i="107" s="1"/>
  <c r="E1645" i="107" s="1"/>
  <c r="K1268" i="107"/>
  <c r="K250" i="107"/>
  <c r="K70" i="107"/>
  <c r="K12" i="107"/>
  <c r="D1677" i="108"/>
  <c r="E1677" i="108" s="1"/>
  <c r="E1687" i="108" s="1"/>
  <c r="K1383" i="108"/>
  <c r="K250" i="108"/>
  <c r="K70" i="108"/>
  <c r="K12" i="108"/>
  <c r="K1383" i="107"/>
  <c r="K192" i="107"/>
  <c r="K128" i="107"/>
  <c r="D1677" i="106"/>
  <c r="E1677" i="106" s="1"/>
  <c r="E1687" i="106" s="1"/>
  <c r="D1632" i="106"/>
  <c r="E1632" i="106" s="1"/>
  <c r="E1645" i="106" s="1"/>
  <c r="J1383" i="106"/>
  <c r="K1383" i="106" s="1"/>
  <c r="J1152" i="106"/>
  <c r="K1152" i="106" s="1"/>
  <c r="J1268" i="106"/>
  <c r="K1268" i="106" s="1"/>
  <c r="K1439" i="115"/>
  <c r="K1208" i="115"/>
  <c r="K1324" i="115"/>
  <c r="K1439" i="114"/>
  <c r="K1324" i="114"/>
  <c r="K1208" i="114"/>
  <c r="K1324" i="113"/>
  <c r="K1208" i="113"/>
  <c r="K1439" i="112"/>
  <c r="K1324" i="112"/>
  <c r="K1439" i="113"/>
  <c r="K1208" i="112"/>
  <c r="K1439" i="111"/>
  <c r="K1324" i="111"/>
  <c r="K1208" i="111"/>
  <c r="K1208" i="110"/>
  <c r="K1439" i="110"/>
  <c r="K1439" i="109"/>
  <c r="K1208" i="109"/>
  <c r="K1439" i="108"/>
  <c r="K1208" i="108"/>
  <c r="K1324" i="110"/>
  <c r="K1324" i="109"/>
  <c r="K1324" i="108"/>
  <c r="K1324" i="107"/>
  <c r="K1439" i="107"/>
  <c r="K1208" i="107"/>
  <c r="J1439" i="106"/>
  <c r="K1439" i="106" s="1"/>
  <c r="J1208" i="106"/>
  <c r="K1208" i="106" s="1"/>
  <c r="J1324" i="106"/>
  <c r="K1324" i="106" s="1"/>
  <c r="K1440" i="115"/>
  <c r="K1325" i="115"/>
  <c r="K1209" i="115"/>
  <c r="K1440" i="114"/>
  <c r="K1325" i="114"/>
  <c r="K1209" i="114"/>
  <c r="K1325" i="113"/>
  <c r="K1209" i="113"/>
  <c r="K1440" i="113"/>
  <c r="K1440" i="112"/>
  <c r="K1325" i="112"/>
  <c r="K1209" i="112"/>
  <c r="K1440" i="111"/>
  <c r="K1325" i="111"/>
  <c r="K1209" i="111"/>
  <c r="K1209" i="110"/>
  <c r="K1325" i="110"/>
  <c r="K1440" i="109"/>
  <c r="K1209" i="109"/>
  <c r="K1440" i="108"/>
  <c r="K1209" i="108"/>
  <c r="K1440" i="110"/>
  <c r="K1325" i="109"/>
  <c r="K1325" i="107"/>
  <c r="K1325" i="108"/>
  <c r="K1440" i="107"/>
  <c r="K1209" i="107"/>
  <c r="J1325" i="106"/>
  <c r="K1325" i="106" s="1"/>
  <c r="J1440" i="106"/>
  <c r="K1440" i="106" s="1"/>
  <c r="J1209" i="106"/>
  <c r="K1209" i="106" s="1"/>
  <c r="K1441" i="115"/>
  <c r="K1210" i="115"/>
  <c r="K1326" i="115"/>
  <c r="K1441" i="114"/>
  <c r="K1326" i="114"/>
  <c r="K1210" i="114"/>
  <c r="K1326" i="113"/>
  <c r="K1210" i="113"/>
  <c r="K1441" i="112"/>
  <c r="K1326" i="112"/>
  <c r="K1441" i="113"/>
  <c r="K1210" i="112"/>
  <c r="K1441" i="111"/>
  <c r="K1326" i="111"/>
  <c r="K1210" i="111"/>
  <c r="K1210" i="110"/>
  <c r="K1441" i="110"/>
  <c r="K1441" i="109"/>
  <c r="K1210" i="109"/>
  <c r="K1441" i="108"/>
  <c r="K1210" i="108"/>
  <c r="K1326" i="110"/>
  <c r="K1326" i="109"/>
  <c r="K1326" i="108"/>
  <c r="K1326" i="107"/>
  <c r="K1441" i="107"/>
  <c r="K1210" i="107"/>
  <c r="J1441" i="106"/>
  <c r="K1441" i="106" s="1"/>
  <c r="J1210" i="106"/>
  <c r="K1210" i="106" s="1"/>
  <c r="J1326" i="106"/>
  <c r="K1326" i="106" s="1"/>
  <c r="D1678" i="115"/>
  <c r="E1678" i="115" s="1"/>
  <c r="E1688" i="115" s="1"/>
  <c r="K1384" i="115"/>
  <c r="D1633" i="115"/>
  <c r="E1633" i="115" s="1"/>
  <c r="E1646" i="115" s="1"/>
  <c r="K1153" i="115"/>
  <c r="K1269" i="115"/>
  <c r="K251" i="115"/>
  <c r="K71" i="115"/>
  <c r="K13" i="115"/>
  <c r="K1384" i="114"/>
  <c r="K193" i="115"/>
  <c r="K129" i="115"/>
  <c r="D1678" i="114"/>
  <c r="E1678" i="114" s="1"/>
  <c r="E1688" i="114" s="1"/>
  <c r="D1633" i="114"/>
  <c r="E1633" i="114" s="1"/>
  <c r="E1646" i="114" s="1"/>
  <c r="K251" i="114"/>
  <c r="K1269" i="114"/>
  <c r="K1153" i="114"/>
  <c r="K193" i="114"/>
  <c r="K1384" i="113"/>
  <c r="D1633" i="113"/>
  <c r="E1633" i="113" s="1"/>
  <c r="E1646" i="113" s="1"/>
  <c r="K1269" i="113"/>
  <c r="K1153" i="113"/>
  <c r="K251" i="113"/>
  <c r="K71" i="113"/>
  <c r="D1678" i="112"/>
  <c r="E1678" i="112" s="1"/>
  <c r="E1688" i="112" s="1"/>
  <c r="D1633" i="112"/>
  <c r="E1633" i="112" s="1"/>
  <c r="E1646" i="112" s="1"/>
  <c r="K1384" i="112"/>
  <c r="K1153" i="112"/>
  <c r="K129" i="114"/>
  <c r="K71" i="114"/>
  <c r="K13" i="114"/>
  <c r="D1678" i="113"/>
  <c r="E1678" i="113" s="1"/>
  <c r="E1688" i="113" s="1"/>
  <c r="K193" i="113"/>
  <c r="K129" i="113"/>
  <c r="K13" i="113"/>
  <c r="K1269" i="112"/>
  <c r="K193" i="112"/>
  <c r="K129" i="112"/>
  <c r="K71" i="112"/>
  <c r="K13" i="112"/>
  <c r="D1678" i="111"/>
  <c r="E1678" i="111" s="1"/>
  <c r="E1688" i="111" s="1"/>
  <c r="D1633" i="111"/>
  <c r="E1633" i="111" s="1"/>
  <c r="E1646" i="111" s="1"/>
  <c r="K1269" i="111"/>
  <c r="K1153" i="111"/>
  <c r="K251" i="112"/>
  <c r="K1384" i="111"/>
  <c r="K193" i="111"/>
  <c r="K129" i="111"/>
  <c r="K13" i="111"/>
  <c r="K1269" i="110"/>
  <c r="K1153" i="110"/>
  <c r="K251" i="111"/>
  <c r="D1633" i="110"/>
  <c r="E1633" i="110" s="1"/>
  <c r="E1646" i="110" s="1"/>
  <c r="K1384" i="110"/>
  <c r="D1678" i="109"/>
  <c r="E1678" i="109" s="1"/>
  <c r="E1688" i="109" s="1"/>
  <c r="D1633" i="109"/>
  <c r="E1633" i="109" s="1"/>
  <c r="E1646" i="109" s="1"/>
  <c r="K1269" i="109"/>
  <c r="K251" i="109"/>
  <c r="K193" i="109"/>
  <c r="D1678" i="108"/>
  <c r="E1678" i="108" s="1"/>
  <c r="E1688" i="108" s="1"/>
  <c r="D1633" i="108"/>
  <c r="E1633" i="108" s="1"/>
  <c r="E1646" i="108" s="1"/>
  <c r="K1384" i="108"/>
  <c r="K1153" i="108"/>
  <c r="K71" i="111"/>
  <c r="D1678" i="110"/>
  <c r="E1678" i="110" s="1"/>
  <c r="E1688" i="110" s="1"/>
  <c r="K251" i="110"/>
  <c r="K193" i="110"/>
  <c r="K129" i="110"/>
  <c r="K71" i="110"/>
  <c r="K13" i="110"/>
  <c r="K1384" i="109"/>
  <c r="K1153" i="109"/>
  <c r="K1269" i="108"/>
  <c r="K251" i="108"/>
  <c r="K193" i="108"/>
  <c r="K1384" i="107"/>
  <c r="K129" i="107"/>
  <c r="K251" i="107"/>
  <c r="K71" i="107"/>
  <c r="K13" i="107"/>
  <c r="K129" i="109"/>
  <c r="K71" i="109"/>
  <c r="K13" i="109"/>
  <c r="K129" i="108"/>
  <c r="K71" i="108"/>
  <c r="K13" i="108"/>
  <c r="D1678" i="107"/>
  <c r="E1678" i="107" s="1"/>
  <c r="E1688" i="107" s="1"/>
  <c r="D1633" i="107"/>
  <c r="E1633" i="107" s="1"/>
  <c r="E1646" i="107" s="1"/>
  <c r="K1269" i="107"/>
  <c r="K193" i="107"/>
  <c r="D1678" i="106"/>
  <c r="E1678" i="106" s="1"/>
  <c r="E1688" i="106" s="1"/>
  <c r="D1633" i="106"/>
  <c r="E1633" i="106" s="1"/>
  <c r="E1646" i="106" s="1"/>
  <c r="J1269" i="106"/>
  <c r="K1269" i="106" s="1"/>
  <c r="J1384" i="106"/>
  <c r="K1384" i="106" s="1"/>
  <c r="J1153" i="106"/>
  <c r="K1153" i="106" s="1"/>
  <c r="D1634" i="115"/>
  <c r="E1634" i="115" s="1"/>
  <c r="E1647" i="115" s="1"/>
  <c r="K1385" i="115"/>
  <c r="K1270" i="115"/>
  <c r="D1679" i="115"/>
  <c r="E1679" i="115" s="1"/>
  <c r="E1689" i="115" s="1"/>
  <c r="K1154" i="115"/>
  <c r="K194" i="115"/>
  <c r="K130" i="115"/>
  <c r="D1679" i="114"/>
  <c r="E1679" i="114" s="1"/>
  <c r="E1689" i="114" s="1"/>
  <c r="D1634" i="114"/>
  <c r="E1634" i="114" s="1"/>
  <c r="E1647" i="114" s="1"/>
  <c r="K252" i="115"/>
  <c r="K72" i="115"/>
  <c r="K14" i="115"/>
  <c r="K1385" i="114"/>
  <c r="K1270" i="114"/>
  <c r="K1154" i="114"/>
  <c r="K194" i="114"/>
  <c r="K252" i="114"/>
  <c r="K130" i="114"/>
  <c r="K72" i="114"/>
  <c r="K14" i="114"/>
  <c r="D1679" i="113"/>
  <c r="E1679" i="113" s="1"/>
  <c r="E1689" i="113" s="1"/>
  <c r="D1634" i="113"/>
  <c r="E1634" i="113" s="1"/>
  <c r="E1647" i="113" s="1"/>
  <c r="K1270" i="113"/>
  <c r="K1154" i="113"/>
  <c r="K1385" i="113"/>
  <c r="K194" i="113"/>
  <c r="K130" i="113"/>
  <c r="K14" i="113"/>
  <c r="K1270" i="112"/>
  <c r="K252" i="113"/>
  <c r="K72" i="113"/>
  <c r="D1679" i="112"/>
  <c r="E1679" i="112" s="1"/>
  <c r="E1689" i="112" s="1"/>
  <c r="D1634" i="112"/>
  <c r="E1634" i="112" s="1"/>
  <c r="E1647" i="112" s="1"/>
  <c r="K1385" i="112"/>
  <c r="K1154" i="112"/>
  <c r="K252" i="112"/>
  <c r="K1385" i="111"/>
  <c r="K194" i="112"/>
  <c r="K130" i="112"/>
  <c r="K72" i="112"/>
  <c r="K14" i="112"/>
  <c r="D1679" i="111"/>
  <c r="E1679" i="111" s="1"/>
  <c r="E1689" i="111" s="1"/>
  <c r="D1634" i="111"/>
  <c r="E1634" i="111" s="1"/>
  <c r="E1647" i="111" s="1"/>
  <c r="K1270" i="111"/>
  <c r="K1154" i="111"/>
  <c r="K252" i="111"/>
  <c r="K72" i="111"/>
  <c r="D1679" i="110"/>
  <c r="E1679" i="110" s="1"/>
  <c r="E1689" i="110" s="1"/>
  <c r="D1634" i="110"/>
  <c r="E1634" i="110" s="1"/>
  <c r="E1647" i="110" s="1"/>
  <c r="K1385" i="110"/>
  <c r="K130" i="111"/>
  <c r="K14" i="111"/>
  <c r="K252" i="110"/>
  <c r="K194" i="110"/>
  <c r="K130" i="110"/>
  <c r="K72" i="110"/>
  <c r="K14" i="110"/>
  <c r="K1385" i="109"/>
  <c r="K1154" i="109"/>
  <c r="K130" i="109"/>
  <c r="K72" i="109"/>
  <c r="K14" i="109"/>
  <c r="K1270" i="108"/>
  <c r="K194" i="111"/>
  <c r="K1270" i="110"/>
  <c r="K1154" i="110"/>
  <c r="D1679" i="109"/>
  <c r="E1679" i="109" s="1"/>
  <c r="E1689" i="109" s="1"/>
  <c r="D1634" i="109"/>
  <c r="E1634" i="109" s="1"/>
  <c r="E1647" i="109" s="1"/>
  <c r="K1270" i="109"/>
  <c r="K252" i="109"/>
  <c r="K194" i="109"/>
  <c r="D1679" i="108"/>
  <c r="E1679" i="108" s="1"/>
  <c r="E1689" i="108" s="1"/>
  <c r="K1385" i="108"/>
  <c r="K130" i="108"/>
  <c r="K72" i="108"/>
  <c r="K14" i="108"/>
  <c r="D1679" i="107"/>
  <c r="E1679" i="107" s="1"/>
  <c r="E1689" i="107" s="1"/>
  <c r="D1634" i="107"/>
  <c r="E1634" i="107" s="1"/>
  <c r="E1647" i="107" s="1"/>
  <c r="K1270" i="107"/>
  <c r="K252" i="107"/>
  <c r="K194" i="107"/>
  <c r="K72" i="107"/>
  <c r="K14" i="107"/>
  <c r="K130" i="107"/>
  <c r="D1634" i="108"/>
  <c r="E1634" i="108" s="1"/>
  <c r="E1647" i="108" s="1"/>
  <c r="K1154" i="108"/>
  <c r="K252" i="108"/>
  <c r="K194" i="108"/>
  <c r="K1385" i="107"/>
  <c r="D1679" i="106"/>
  <c r="E1679" i="106" s="1"/>
  <c r="E1689" i="106" s="1"/>
  <c r="D1634" i="106"/>
  <c r="E1634" i="106" s="1"/>
  <c r="E1647" i="106" s="1"/>
  <c r="J1385" i="106"/>
  <c r="K1385" i="106" s="1"/>
  <c r="J1154" i="106"/>
  <c r="K1154" i="106" s="1"/>
  <c r="J1270" i="106"/>
  <c r="K1270" i="106" s="1"/>
  <c r="D1680" i="115"/>
  <c r="E1680" i="115" s="1"/>
  <c r="E1690" i="115" s="1"/>
  <c r="K1386" i="115"/>
  <c r="D1635" i="115"/>
  <c r="E1635" i="115" s="1"/>
  <c r="E1648" i="115" s="1"/>
  <c r="K1155" i="115"/>
  <c r="K1271" i="115"/>
  <c r="K253" i="115"/>
  <c r="K73" i="115"/>
  <c r="K15" i="115"/>
  <c r="K1386" i="114"/>
  <c r="K195" i="115"/>
  <c r="K131" i="115"/>
  <c r="D1680" i="114"/>
  <c r="E1680" i="114" s="1"/>
  <c r="E1690" i="114" s="1"/>
  <c r="D1635" i="114"/>
  <c r="E1635" i="114" s="1"/>
  <c r="E1648" i="114" s="1"/>
  <c r="K1271" i="114"/>
  <c r="K1155" i="114"/>
  <c r="K253" i="114"/>
  <c r="K131" i="114"/>
  <c r="K195" i="114"/>
  <c r="K1386" i="113"/>
  <c r="K73" i="114"/>
  <c r="K15" i="114"/>
  <c r="D1635" i="113"/>
  <c r="E1635" i="113" s="1"/>
  <c r="E1648" i="113" s="1"/>
  <c r="K253" i="113"/>
  <c r="K73" i="113"/>
  <c r="D1680" i="112"/>
  <c r="E1680" i="112" s="1"/>
  <c r="E1690" i="112" s="1"/>
  <c r="D1635" i="112"/>
  <c r="E1635" i="112" s="1"/>
  <c r="E1648" i="112" s="1"/>
  <c r="K1386" i="112"/>
  <c r="K1155" i="112"/>
  <c r="D1680" i="113"/>
  <c r="E1680" i="113" s="1"/>
  <c r="E1690" i="113" s="1"/>
  <c r="K1271" i="113"/>
  <c r="K1155" i="113"/>
  <c r="K195" i="113"/>
  <c r="K131" i="113"/>
  <c r="K15" i="113"/>
  <c r="K1271" i="112"/>
  <c r="K195" i="112"/>
  <c r="K131" i="112"/>
  <c r="K73" i="112"/>
  <c r="K15" i="112"/>
  <c r="D1680" i="111"/>
  <c r="E1680" i="111" s="1"/>
  <c r="E1690" i="111" s="1"/>
  <c r="D1635" i="111"/>
  <c r="E1635" i="111" s="1"/>
  <c r="E1648" i="111" s="1"/>
  <c r="K1271" i="111"/>
  <c r="K1155" i="111"/>
  <c r="K253" i="112"/>
  <c r="K1386" i="111"/>
  <c r="K195" i="111"/>
  <c r="K131" i="111"/>
  <c r="K15" i="111"/>
  <c r="K1271" i="110"/>
  <c r="K1155" i="110"/>
  <c r="K73" i="111"/>
  <c r="D1635" i="110"/>
  <c r="E1635" i="110" s="1"/>
  <c r="E1648" i="110" s="1"/>
  <c r="D1680" i="109"/>
  <c r="E1680" i="109" s="1"/>
  <c r="E1690" i="109" s="1"/>
  <c r="D1635" i="109"/>
  <c r="E1635" i="109" s="1"/>
  <c r="E1648" i="109" s="1"/>
  <c r="K1271" i="109"/>
  <c r="K253" i="109"/>
  <c r="K195" i="109"/>
  <c r="D1680" i="108"/>
  <c r="E1680" i="108" s="1"/>
  <c r="E1690" i="108" s="1"/>
  <c r="D1635" i="108"/>
  <c r="E1635" i="108" s="1"/>
  <c r="E1648" i="108" s="1"/>
  <c r="K1386" i="108"/>
  <c r="K1155" i="108"/>
  <c r="K253" i="111"/>
  <c r="D1680" i="110"/>
  <c r="E1680" i="110" s="1"/>
  <c r="E1690" i="110" s="1"/>
  <c r="K1386" i="110"/>
  <c r="K253" i="110"/>
  <c r="K195" i="110"/>
  <c r="K131" i="110"/>
  <c r="K73" i="110"/>
  <c r="K15" i="110"/>
  <c r="K1386" i="109"/>
  <c r="K1155" i="109"/>
  <c r="K131" i="109"/>
  <c r="K73" i="109"/>
  <c r="K15" i="109"/>
  <c r="K253" i="108"/>
  <c r="K195" i="108"/>
  <c r="K1386" i="107"/>
  <c r="K131" i="107"/>
  <c r="K253" i="107"/>
  <c r="K73" i="107"/>
  <c r="K15" i="107"/>
  <c r="K1271" i="108"/>
  <c r="K131" i="108"/>
  <c r="K73" i="108"/>
  <c r="K15" i="108"/>
  <c r="D1680" i="107"/>
  <c r="E1680" i="107" s="1"/>
  <c r="E1690" i="107" s="1"/>
  <c r="D1635" i="107"/>
  <c r="E1635" i="107" s="1"/>
  <c r="E1648" i="107" s="1"/>
  <c r="K1271" i="107"/>
  <c r="K195" i="107"/>
  <c r="D1680" i="106"/>
  <c r="E1680" i="106" s="1"/>
  <c r="E1690" i="106" s="1"/>
  <c r="D1635" i="106"/>
  <c r="E1635" i="106" s="1"/>
  <c r="E1648" i="106" s="1"/>
  <c r="J1271" i="106"/>
  <c r="K1271" i="106" s="1"/>
  <c r="J1386" i="106"/>
  <c r="K1386" i="106" s="1"/>
  <c r="J1155" i="106"/>
  <c r="K1155" i="106" s="1"/>
  <c r="D1681" i="115"/>
  <c r="E1681" i="115" s="1"/>
  <c r="E1691" i="115" s="1"/>
  <c r="D1636" i="115"/>
  <c r="E1636" i="115" s="1"/>
  <c r="E1649" i="115" s="1"/>
  <c r="K1272" i="115"/>
  <c r="K1156" i="115"/>
  <c r="K1387" i="115"/>
  <c r="K196" i="115"/>
  <c r="K132" i="115"/>
  <c r="D1636" i="114"/>
  <c r="E1636" i="114" s="1"/>
  <c r="E1649" i="114" s="1"/>
  <c r="K254" i="115"/>
  <c r="K74" i="115"/>
  <c r="K16" i="115"/>
  <c r="D1681" i="114"/>
  <c r="E1681" i="114" s="1"/>
  <c r="E1691" i="114" s="1"/>
  <c r="K1387" i="114"/>
  <c r="K1272" i="114"/>
  <c r="K1156" i="114"/>
  <c r="K196" i="114"/>
  <c r="K254" i="114"/>
  <c r="K132" i="114"/>
  <c r="K74" i="114"/>
  <c r="K16" i="114"/>
  <c r="D1636" i="113"/>
  <c r="E1636" i="113" s="1"/>
  <c r="E1649" i="113" s="1"/>
  <c r="K1272" i="113"/>
  <c r="K1156" i="113"/>
  <c r="D1681" i="113"/>
  <c r="E1681" i="113" s="1"/>
  <c r="E1691" i="113" s="1"/>
  <c r="K196" i="113"/>
  <c r="K132" i="113"/>
  <c r="K16" i="113"/>
  <c r="D1681" i="112"/>
  <c r="E1681" i="112" s="1"/>
  <c r="E1691" i="112" s="1"/>
  <c r="K1272" i="112"/>
  <c r="K1387" i="113"/>
  <c r="K254" i="113"/>
  <c r="K74" i="113"/>
  <c r="D1636" i="112"/>
  <c r="E1636" i="112" s="1"/>
  <c r="E1649" i="112" s="1"/>
  <c r="K1387" i="112"/>
  <c r="K1156" i="112"/>
  <c r="K254" i="112"/>
  <c r="D1681" i="111"/>
  <c r="E1681" i="111" s="1"/>
  <c r="E1691" i="111" s="1"/>
  <c r="K1387" i="111"/>
  <c r="K196" i="112"/>
  <c r="K132" i="112"/>
  <c r="K74" i="112"/>
  <c r="K16" i="112"/>
  <c r="D1636" i="111"/>
  <c r="E1636" i="111" s="1"/>
  <c r="E1649" i="111" s="1"/>
  <c r="K1272" i="111"/>
  <c r="K1156" i="111"/>
  <c r="K254" i="111"/>
  <c r="K74" i="111"/>
  <c r="D1636" i="110"/>
  <c r="E1636" i="110" s="1"/>
  <c r="E1649" i="110" s="1"/>
  <c r="K1387" i="110"/>
  <c r="K196" i="111"/>
  <c r="D1681" i="110"/>
  <c r="E1681" i="110" s="1"/>
  <c r="E1691" i="110" s="1"/>
  <c r="K1272" i="110"/>
  <c r="K1156" i="110"/>
  <c r="K254" i="110"/>
  <c r="K196" i="110"/>
  <c r="K132" i="110"/>
  <c r="K74" i="110"/>
  <c r="K16" i="110"/>
  <c r="D1681" i="109"/>
  <c r="E1681" i="109" s="1"/>
  <c r="E1691" i="109" s="1"/>
  <c r="K1387" i="109"/>
  <c r="K1156" i="109"/>
  <c r="K132" i="109"/>
  <c r="K74" i="109"/>
  <c r="K16" i="109"/>
  <c r="D1681" i="108"/>
  <c r="E1681" i="108" s="1"/>
  <c r="E1691" i="108" s="1"/>
  <c r="K1272" i="108"/>
  <c r="K132" i="111"/>
  <c r="K16" i="111"/>
  <c r="D1636" i="109"/>
  <c r="E1636" i="109" s="1"/>
  <c r="E1649" i="109" s="1"/>
  <c r="K1272" i="109"/>
  <c r="K254" i="109"/>
  <c r="K196" i="109"/>
  <c r="D1636" i="108"/>
  <c r="E1636" i="108" s="1"/>
  <c r="E1649" i="108" s="1"/>
  <c r="K1156" i="108"/>
  <c r="K132" i="108"/>
  <c r="K74" i="108"/>
  <c r="K16" i="108"/>
  <c r="D1636" i="107"/>
  <c r="E1636" i="107" s="1"/>
  <c r="E1649" i="107" s="1"/>
  <c r="K1272" i="107"/>
  <c r="K254" i="107"/>
  <c r="K196" i="107"/>
  <c r="K74" i="107"/>
  <c r="K16" i="107"/>
  <c r="K1387" i="108"/>
  <c r="K254" i="108"/>
  <c r="K196" i="108"/>
  <c r="D1681" i="107"/>
  <c r="E1681" i="107" s="1"/>
  <c r="E1691" i="107" s="1"/>
  <c r="K1387" i="107"/>
  <c r="K132" i="107"/>
  <c r="D1681" i="106"/>
  <c r="E1681" i="106" s="1"/>
  <c r="E1691" i="106" s="1"/>
  <c r="D1636" i="106"/>
  <c r="E1636" i="106" s="1"/>
  <c r="E1649" i="106" s="1"/>
  <c r="J1387" i="106"/>
  <c r="K1387" i="106" s="1"/>
  <c r="J1156" i="106"/>
  <c r="K1156" i="106" s="1"/>
  <c r="J1272" i="106"/>
  <c r="K1272" i="106" s="1"/>
  <c r="K1327" i="115"/>
  <c r="K1211" i="115"/>
  <c r="K1442" i="115"/>
  <c r="K1442" i="114"/>
  <c r="K1327" i="114"/>
  <c r="K1211" i="114"/>
  <c r="K1442" i="113"/>
  <c r="K1327" i="113"/>
  <c r="K1211" i="113"/>
  <c r="K1211" i="112"/>
  <c r="K1442" i="112"/>
  <c r="K1327" i="112"/>
  <c r="K1327" i="111"/>
  <c r="K1211" i="111"/>
  <c r="K1442" i="111"/>
  <c r="K1442" i="110"/>
  <c r="K1327" i="110"/>
  <c r="K1211" i="110"/>
  <c r="K1327" i="109"/>
  <c r="K1327" i="108"/>
  <c r="K1442" i="109"/>
  <c r="K1211" i="109"/>
  <c r="K1211" i="108"/>
  <c r="K1442" i="107"/>
  <c r="K1211" i="107"/>
  <c r="K1442" i="108"/>
  <c r="K1327" i="107"/>
  <c r="J1327" i="106"/>
  <c r="K1327" i="106" s="1"/>
  <c r="J1442" i="106"/>
  <c r="K1442" i="106" s="1"/>
  <c r="J1211" i="106"/>
  <c r="K1211" i="106" s="1"/>
  <c r="K1444" i="115"/>
  <c r="K1329" i="115"/>
  <c r="K1213" i="115"/>
  <c r="K1444" i="114"/>
  <c r="K1329" i="114"/>
  <c r="K1213" i="114"/>
  <c r="K1444" i="113"/>
  <c r="K1213" i="112"/>
  <c r="K1329" i="113"/>
  <c r="K1213" i="113"/>
  <c r="K1444" i="112"/>
  <c r="K1329" i="112"/>
  <c r="K1329" i="111"/>
  <c r="K1213" i="111"/>
  <c r="K1444" i="111"/>
  <c r="K1444" i="110"/>
  <c r="K1329" i="110"/>
  <c r="K1329" i="109"/>
  <c r="K1329" i="108"/>
  <c r="K1213" i="110"/>
  <c r="K1444" i="109"/>
  <c r="K1213" i="109"/>
  <c r="K1444" i="108"/>
  <c r="K1444" i="107"/>
  <c r="K1213" i="107"/>
  <c r="K1213" i="108"/>
  <c r="K1329" i="107"/>
  <c r="J1329" i="106"/>
  <c r="K1329" i="106" s="1"/>
  <c r="J1444" i="106"/>
  <c r="K1444" i="106" s="1"/>
  <c r="J1213" i="106"/>
  <c r="K1213" i="106" s="1"/>
  <c r="K1443" i="115"/>
  <c r="K1328" i="115"/>
  <c r="K1212" i="115"/>
  <c r="K1443" i="114"/>
  <c r="K1328" i="114"/>
  <c r="K1212" i="114"/>
  <c r="K1328" i="113"/>
  <c r="K1212" i="113"/>
  <c r="K1443" i="113"/>
  <c r="K1443" i="112"/>
  <c r="K1328" i="112"/>
  <c r="K1212" i="112"/>
  <c r="K1443" i="111"/>
  <c r="K1328" i="111"/>
  <c r="K1212" i="111"/>
  <c r="K1212" i="110"/>
  <c r="K1328" i="110"/>
  <c r="K1443" i="109"/>
  <c r="K1212" i="109"/>
  <c r="K1443" i="108"/>
  <c r="K1212" i="108"/>
  <c r="K1443" i="110"/>
  <c r="K1328" i="109"/>
  <c r="K1328" i="107"/>
  <c r="K1328" i="108"/>
  <c r="K1443" i="107"/>
  <c r="K1212" i="107"/>
  <c r="J1443" i="106"/>
  <c r="K1443" i="106" s="1"/>
  <c r="J1212" i="106"/>
  <c r="K1212" i="106" s="1"/>
  <c r="J1328" i="106"/>
  <c r="K1328" i="106" s="1"/>
  <c r="K1445" i="115"/>
  <c r="K1330" i="115"/>
  <c r="K1214" i="115"/>
  <c r="K1445" i="114"/>
  <c r="K1330" i="114"/>
  <c r="K1214" i="114"/>
  <c r="K1330" i="113"/>
  <c r="K1214" i="113"/>
  <c r="K1445" i="112"/>
  <c r="K1330" i="112"/>
  <c r="K1445" i="113"/>
  <c r="K1214" i="112"/>
  <c r="K1445" i="111"/>
  <c r="K1330" i="111"/>
  <c r="K1214" i="111"/>
  <c r="K1214" i="110"/>
  <c r="K1445" i="110"/>
  <c r="K1445" i="109"/>
  <c r="K1214" i="109"/>
  <c r="K1445" i="108"/>
  <c r="K1214" i="108"/>
  <c r="K1330" i="110"/>
  <c r="K1330" i="109"/>
  <c r="K1330" i="108"/>
  <c r="K1330" i="107"/>
  <c r="K1445" i="107"/>
  <c r="K1214" i="107"/>
  <c r="J1445" i="106"/>
  <c r="K1445" i="106" s="1"/>
  <c r="J1214" i="106"/>
  <c r="K1214" i="106" s="1"/>
  <c r="J1330" i="106"/>
  <c r="K1330" i="106" s="1"/>
  <c r="K1095" i="115"/>
  <c r="K1064" i="115"/>
  <c r="K1033" i="115"/>
  <c r="K886" i="115"/>
  <c r="K1126" i="115"/>
  <c r="K855" i="115"/>
  <c r="K766" i="115"/>
  <c r="K704" i="115"/>
  <c r="K611" i="115"/>
  <c r="K735" i="115"/>
  <c r="K673" i="115"/>
  <c r="K642" i="115"/>
  <c r="K580" i="115"/>
  <c r="K287" i="115"/>
  <c r="K256" i="115"/>
  <c r="K165" i="115"/>
  <c r="K549" i="115"/>
  <c r="K134" i="115"/>
  <c r="K1126" i="114"/>
  <c r="K1095" i="114"/>
  <c r="K1064" i="114"/>
  <c r="K1033" i="114"/>
  <c r="K886" i="114"/>
  <c r="K673" i="114"/>
  <c r="K611" i="114"/>
  <c r="K580" i="114"/>
  <c r="K549" i="114"/>
  <c r="K256" i="114"/>
  <c r="K165" i="114"/>
  <c r="K134" i="114"/>
  <c r="K855" i="114"/>
  <c r="K766" i="114"/>
  <c r="K735" i="114"/>
  <c r="K704" i="114"/>
  <c r="K642" i="114"/>
  <c r="K287" i="114"/>
  <c r="K1126" i="113"/>
  <c r="K1064" i="113"/>
  <c r="K886" i="113"/>
  <c r="K704" i="113"/>
  <c r="K642" i="113"/>
  <c r="K580" i="113"/>
  <c r="K549" i="113"/>
  <c r="K287" i="113"/>
  <c r="K256" i="113"/>
  <c r="K1095" i="113"/>
  <c r="K1033" i="113"/>
  <c r="K855" i="113"/>
  <c r="K766" i="113"/>
  <c r="K735" i="113"/>
  <c r="K673" i="113"/>
  <c r="K611" i="113"/>
  <c r="K165" i="113"/>
  <c r="K134" i="113"/>
  <c r="K1126" i="112"/>
  <c r="K886" i="112"/>
  <c r="K1095" i="112"/>
  <c r="K1064" i="112"/>
  <c r="K1033" i="112"/>
  <c r="K855" i="112"/>
  <c r="K766" i="112"/>
  <c r="K673" i="112"/>
  <c r="K580" i="112"/>
  <c r="K549" i="112"/>
  <c r="K134" i="112"/>
  <c r="K1126" i="111"/>
  <c r="K1095" i="111"/>
  <c r="K886" i="111"/>
  <c r="K735" i="111"/>
  <c r="K704" i="111"/>
  <c r="K611" i="111"/>
  <c r="K735" i="112"/>
  <c r="K704" i="112"/>
  <c r="K642" i="112"/>
  <c r="K611" i="112"/>
  <c r="K287" i="112"/>
  <c r="K256" i="112"/>
  <c r="K165" i="112"/>
  <c r="K1064" i="111"/>
  <c r="K1033" i="111"/>
  <c r="K855" i="111"/>
  <c r="K766" i="111"/>
  <c r="K673" i="111"/>
  <c r="K642" i="111"/>
  <c r="K580" i="111"/>
  <c r="K165" i="111"/>
  <c r="K134" i="111"/>
  <c r="K287" i="111"/>
  <c r="K256" i="111"/>
  <c r="K1095" i="110"/>
  <c r="K1064" i="110"/>
  <c r="K886" i="110"/>
  <c r="K855" i="110"/>
  <c r="K766" i="110"/>
  <c r="K735" i="110"/>
  <c r="K704" i="110"/>
  <c r="K165" i="110"/>
  <c r="K1095" i="109"/>
  <c r="K1033" i="109"/>
  <c r="K855" i="109"/>
  <c r="K735" i="109"/>
  <c r="K642" i="109"/>
  <c r="K580" i="109"/>
  <c r="K256" i="109"/>
  <c r="K165" i="109"/>
  <c r="K1126" i="108"/>
  <c r="K1095" i="108"/>
  <c r="K1064" i="108"/>
  <c r="K886" i="108"/>
  <c r="K704" i="108"/>
  <c r="K673" i="108"/>
  <c r="K642" i="108"/>
  <c r="K549" i="111"/>
  <c r="K1126" i="110"/>
  <c r="K1033" i="110"/>
  <c r="K673" i="110"/>
  <c r="K642" i="110"/>
  <c r="K611" i="110"/>
  <c r="K580" i="110"/>
  <c r="K549" i="110"/>
  <c r="K287" i="110"/>
  <c r="K256" i="110"/>
  <c r="K134" i="110"/>
  <c r="K1126" i="109"/>
  <c r="K1064" i="109"/>
  <c r="K886" i="109"/>
  <c r="K766" i="109"/>
  <c r="K704" i="109"/>
  <c r="K673" i="109"/>
  <c r="K611" i="109"/>
  <c r="K549" i="109"/>
  <c r="K287" i="109"/>
  <c r="K855" i="108"/>
  <c r="K766" i="108"/>
  <c r="K735" i="108"/>
  <c r="K580" i="108"/>
  <c r="K549" i="108"/>
  <c r="K256" i="108"/>
  <c r="K165" i="108"/>
  <c r="K1126" i="107"/>
  <c r="K1095" i="107"/>
  <c r="K766" i="107"/>
  <c r="K704" i="107"/>
  <c r="K673" i="107"/>
  <c r="K287" i="107"/>
  <c r="K134" i="107"/>
  <c r="K642" i="107"/>
  <c r="K611" i="107"/>
  <c r="K549" i="107"/>
  <c r="K256" i="107"/>
  <c r="K134" i="109"/>
  <c r="K1033" i="108"/>
  <c r="K611" i="108"/>
  <c r="K287" i="108"/>
  <c r="K134" i="108"/>
  <c r="K1064" i="107"/>
  <c r="K1033" i="107"/>
  <c r="K886" i="107"/>
  <c r="K855" i="107"/>
  <c r="K735" i="107"/>
  <c r="K580" i="107"/>
  <c r="K165" i="107"/>
  <c r="K1096" i="115"/>
  <c r="K1065" i="115"/>
  <c r="K1034" i="115"/>
  <c r="K887" i="115"/>
  <c r="K1127" i="115"/>
  <c r="K856" i="115"/>
  <c r="K767" i="115"/>
  <c r="K705" i="115"/>
  <c r="K612" i="115"/>
  <c r="K736" i="115"/>
  <c r="K674" i="115"/>
  <c r="K643" i="115"/>
  <c r="K550" i="115"/>
  <c r="K257" i="115"/>
  <c r="K166" i="115"/>
  <c r="K581" i="115"/>
  <c r="K288" i="115"/>
  <c r="K135" i="115"/>
  <c r="K1127" i="114"/>
  <c r="K1096" i="114"/>
  <c r="K1065" i="114"/>
  <c r="K1034" i="114"/>
  <c r="K767" i="114"/>
  <c r="K674" i="114"/>
  <c r="K612" i="114"/>
  <c r="K581" i="114"/>
  <c r="K550" i="114"/>
  <c r="K257" i="114"/>
  <c r="K166" i="114"/>
  <c r="K135" i="114"/>
  <c r="K887" i="114"/>
  <c r="K856" i="114"/>
  <c r="K736" i="114"/>
  <c r="K705" i="114"/>
  <c r="K643" i="114"/>
  <c r="K288" i="114"/>
  <c r="K1127" i="113"/>
  <c r="K1065" i="113"/>
  <c r="K887" i="113"/>
  <c r="K705" i="113"/>
  <c r="K643" i="113"/>
  <c r="K581" i="113"/>
  <c r="K550" i="113"/>
  <c r="K288" i="113"/>
  <c r="K257" i="113"/>
  <c r="K1096" i="113"/>
  <c r="K1034" i="113"/>
  <c r="K856" i="113"/>
  <c r="K767" i="113"/>
  <c r="K736" i="113"/>
  <c r="K674" i="113"/>
  <c r="K612" i="113"/>
  <c r="K166" i="113"/>
  <c r="K135" i="113"/>
  <c r="K1127" i="112"/>
  <c r="K887" i="112"/>
  <c r="K856" i="112"/>
  <c r="K767" i="112"/>
  <c r="K674" i="112"/>
  <c r="K581" i="112"/>
  <c r="K550" i="112"/>
  <c r="K135" i="112"/>
  <c r="K1127" i="111"/>
  <c r="K1096" i="111"/>
  <c r="K887" i="111"/>
  <c r="K736" i="111"/>
  <c r="K705" i="111"/>
  <c r="K612" i="111"/>
  <c r="K1096" i="112"/>
  <c r="K1065" i="112"/>
  <c r="K1034" i="112"/>
  <c r="K736" i="112"/>
  <c r="K705" i="112"/>
  <c r="K643" i="112"/>
  <c r="K612" i="112"/>
  <c r="K288" i="112"/>
  <c r="K257" i="112"/>
  <c r="K166" i="112"/>
  <c r="K1065" i="111"/>
  <c r="K1034" i="111"/>
  <c r="K856" i="111"/>
  <c r="K767" i="111"/>
  <c r="K674" i="111"/>
  <c r="K643" i="111"/>
  <c r="K581" i="111"/>
  <c r="K166" i="111"/>
  <c r="K135" i="111"/>
  <c r="K550" i="111"/>
  <c r="K1127" i="110"/>
  <c r="K1096" i="110"/>
  <c r="K1065" i="110"/>
  <c r="K887" i="110"/>
  <c r="K856" i="110"/>
  <c r="K767" i="110"/>
  <c r="K736" i="110"/>
  <c r="K705" i="110"/>
  <c r="K166" i="110"/>
  <c r="K1096" i="109"/>
  <c r="K1034" i="109"/>
  <c r="K856" i="109"/>
  <c r="K736" i="109"/>
  <c r="K643" i="109"/>
  <c r="K581" i="109"/>
  <c r="K257" i="109"/>
  <c r="K166" i="109"/>
  <c r="K1127" i="108"/>
  <c r="K1096" i="108"/>
  <c r="K1065" i="108"/>
  <c r="K887" i="108"/>
  <c r="K705" i="108"/>
  <c r="K674" i="108"/>
  <c r="K643" i="108"/>
  <c r="K288" i="111"/>
  <c r="K257" i="111"/>
  <c r="K1034" i="110"/>
  <c r="K674" i="110"/>
  <c r="K643" i="110"/>
  <c r="K612" i="110"/>
  <c r="K581" i="110"/>
  <c r="K550" i="110"/>
  <c r="K288" i="110"/>
  <c r="K257" i="110"/>
  <c r="K135" i="110"/>
  <c r="K1127" i="109"/>
  <c r="K1065" i="109"/>
  <c r="K887" i="109"/>
  <c r="K767" i="109"/>
  <c r="K705" i="109"/>
  <c r="K674" i="109"/>
  <c r="K612" i="109"/>
  <c r="K550" i="109"/>
  <c r="K288" i="109"/>
  <c r="K135" i="109"/>
  <c r="K1034" i="108"/>
  <c r="K581" i="108"/>
  <c r="K550" i="108"/>
  <c r="K257" i="108"/>
  <c r="K166" i="108"/>
  <c r="K1127" i="107"/>
  <c r="K1096" i="107"/>
  <c r="K767" i="107"/>
  <c r="K705" i="107"/>
  <c r="K674" i="107"/>
  <c r="K288" i="107"/>
  <c r="K135" i="107"/>
  <c r="K856" i="107"/>
  <c r="K643" i="107"/>
  <c r="K612" i="107"/>
  <c r="K581" i="107"/>
  <c r="K257" i="107"/>
  <c r="K856" i="108"/>
  <c r="K767" i="108"/>
  <c r="K736" i="108"/>
  <c r="K612" i="108"/>
  <c r="K288" i="108"/>
  <c r="K135" i="108"/>
  <c r="K1065" i="107"/>
  <c r="K1034" i="107"/>
  <c r="K887" i="107"/>
  <c r="K736" i="107"/>
  <c r="K550" i="107"/>
  <c r="K166" i="107"/>
  <c r="K1128" i="115"/>
  <c r="K1097" i="115"/>
  <c r="K1066" i="115"/>
  <c r="K1035" i="115"/>
  <c r="K888" i="115"/>
  <c r="K737" i="115"/>
  <c r="K675" i="115"/>
  <c r="K644" i="115"/>
  <c r="K582" i="115"/>
  <c r="K551" i="115"/>
  <c r="K857" i="115"/>
  <c r="K768" i="115"/>
  <c r="K706" i="115"/>
  <c r="K613" i="115"/>
  <c r="K888" i="114"/>
  <c r="K1128" i="114"/>
  <c r="K1097" i="114"/>
  <c r="K1066" i="114"/>
  <c r="K1035" i="114"/>
  <c r="K857" i="114"/>
  <c r="K737" i="114"/>
  <c r="K706" i="114"/>
  <c r="K644" i="114"/>
  <c r="K768" i="114"/>
  <c r="K675" i="114"/>
  <c r="K613" i="114"/>
  <c r="K582" i="114"/>
  <c r="K551" i="114"/>
  <c r="K1128" i="113"/>
  <c r="K1097" i="113"/>
  <c r="K1035" i="113"/>
  <c r="K857" i="113"/>
  <c r="K768" i="113"/>
  <c r="K737" i="113"/>
  <c r="K675" i="113"/>
  <c r="K613" i="113"/>
  <c r="K1128" i="112"/>
  <c r="K1066" i="113"/>
  <c r="K888" i="113"/>
  <c r="K706" i="113"/>
  <c r="K644" i="113"/>
  <c r="K582" i="113"/>
  <c r="K551" i="113"/>
  <c r="K1097" i="112"/>
  <c r="K1066" i="112"/>
  <c r="K1035" i="112"/>
  <c r="K888" i="112"/>
  <c r="K737" i="112"/>
  <c r="K706" i="112"/>
  <c r="K644" i="112"/>
  <c r="K613" i="112"/>
  <c r="K1066" i="111"/>
  <c r="K1035" i="111"/>
  <c r="K857" i="111"/>
  <c r="K768" i="111"/>
  <c r="K675" i="111"/>
  <c r="K644" i="111"/>
  <c r="K582" i="111"/>
  <c r="K857" i="112"/>
  <c r="K768" i="112"/>
  <c r="K675" i="112"/>
  <c r="K582" i="112"/>
  <c r="K551" i="112"/>
  <c r="K1128" i="111"/>
  <c r="K1097" i="111"/>
  <c r="K888" i="111"/>
  <c r="K737" i="111"/>
  <c r="K706" i="111"/>
  <c r="K613" i="111"/>
  <c r="K551" i="111"/>
  <c r="K1128" i="110"/>
  <c r="K1035" i="110"/>
  <c r="K675" i="110"/>
  <c r="K644" i="110"/>
  <c r="K613" i="110"/>
  <c r="K582" i="110"/>
  <c r="K551" i="110"/>
  <c r="K1128" i="109"/>
  <c r="K1066" i="109"/>
  <c r="K888" i="109"/>
  <c r="K768" i="109"/>
  <c r="K706" i="109"/>
  <c r="K675" i="109"/>
  <c r="K613" i="109"/>
  <c r="K551" i="109"/>
  <c r="K1035" i="108"/>
  <c r="K857" i="108"/>
  <c r="K768" i="108"/>
  <c r="K737" i="108"/>
  <c r="K1097" i="110"/>
  <c r="K1066" i="110"/>
  <c r="K888" i="110"/>
  <c r="K857" i="110"/>
  <c r="K768" i="110"/>
  <c r="K737" i="110"/>
  <c r="K706" i="110"/>
  <c r="K1097" i="109"/>
  <c r="K1035" i="109"/>
  <c r="K857" i="109"/>
  <c r="K737" i="109"/>
  <c r="K644" i="109"/>
  <c r="K582" i="109"/>
  <c r="K1097" i="108"/>
  <c r="K888" i="108"/>
  <c r="K675" i="108"/>
  <c r="K613" i="108"/>
  <c r="K1066" i="107"/>
  <c r="K1035" i="107"/>
  <c r="K888" i="107"/>
  <c r="K857" i="107"/>
  <c r="K737" i="107"/>
  <c r="K644" i="107"/>
  <c r="K613" i="107"/>
  <c r="K582" i="107"/>
  <c r="K551" i="107"/>
  <c r="K768" i="107"/>
  <c r="K1128" i="108"/>
  <c r="K1066" i="108"/>
  <c r="K706" i="108"/>
  <c r="K644" i="108"/>
  <c r="K582" i="108"/>
  <c r="K551" i="108"/>
  <c r="K1128" i="107"/>
  <c r="K1097" i="107"/>
  <c r="K706" i="107"/>
  <c r="K675" i="107"/>
  <c r="T1093" i="115"/>
  <c r="T1062" i="115"/>
  <c r="T1031" i="115"/>
  <c r="T884" i="115"/>
  <c r="T1124" i="115"/>
  <c r="T853" i="115"/>
  <c r="T764" i="115"/>
  <c r="T609" i="115"/>
  <c r="T733" i="115"/>
  <c r="T702" i="115"/>
  <c r="T671" i="115"/>
  <c r="T640" i="115"/>
  <c r="T547" i="115"/>
  <c r="T285" i="115"/>
  <c r="T254" i="115"/>
  <c r="T163" i="115"/>
  <c r="T578" i="115"/>
  <c r="T132" i="115"/>
  <c r="T1124" i="114"/>
  <c r="T1093" i="114"/>
  <c r="T1062" i="114"/>
  <c r="T1031" i="114"/>
  <c r="T671" i="114"/>
  <c r="T609" i="114"/>
  <c r="T578" i="114"/>
  <c r="T547" i="114"/>
  <c r="T254" i="114"/>
  <c r="T163" i="114"/>
  <c r="T132" i="114"/>
  <c r="T884" i="114"/>
  <c r="T853" i="114"/>
  <c r="T764" i="114"/>
  <c r="T733" i="114"/>
  <c r="T702" i="114"/>
  <c r="T640" i="114"/>
  <c r="T285" i="114"/>
  <c r="T1124" i="113"/>
  <c r="T1062" i="113"/>
  <c r="T884" i="113"/>
  <c r="T702" i="113"/>
  <c r="T640" i="113"/>
  <c r="T578" i="113"/>
  <c r="T547" i="113"/>
  <c r="T285" i="113"/>
  <c r="T254" i="113"/>
  <c r="T1093" i="113"/>
  <c r="T1031" i="113"/>
  <c r="T853" i="113"/>
  <c r="T764" i="113"/>
  <c r="T733" i="113"/>
  <c r="T671" i="113"/>
  <c r="T609" i="113"/>
  <c r="T163" i="113"/>
  <c r="T132" i="113"/>
  <c r="T1124" i="112"/>
  <c r="T884" i="112"/>
  <c r="T853" i="112"/>
  <c r="T764" i="112"/>
  <c r="T671" i="112"/>
  <c r="T578" i="112"/>
  <c r="T547" i="112"/>
  <c r="T132" i="112"/>
  <c r="T1124" i="111"/>
  <c r="T1093" i="111"/>
  <c r="T884" i="111"/>
  <c r="T733" i="111"/>
  <c r="T702" i="111"/>
  <c r="T609" i="111"/>
  <c r="T1093" i="112"/>
  <c r="T1062" i="112"/>
  <c r="T1031" i="112"/>
  <c r="T733" i="112"/>
  <c r="T702" i="112"/>
  <c r="T640" i="112"/>
  <c r="T609" i="112"/>
  <c r="T285" i="112"/>
  <c r="T254" i="112"/>
  <c r="T163" i="112"/>
  <c r="T1062" i="111"/>
  <c r="T1031" i="111"/>
  <c r="T853" i="111"/>
  <c r="T764" i="111"/>
  <c r="T671" i="111"/>
  <c r="T640" i="111"/>
  <c r="T578" i="111"/>
  <c r="T163" i="111"/>
  <c r="T132" i="111"/>
  <c r="T547" i="111"/>
  <c r="T1124" i="110"/>
  <c r="T1093" i="110"/>
  <c r="T1062" i="110"/>
  <c r="T884" i="110"/>
  <c r="T853" i="110"/>
  <c r="T764" i="110"/>
  <c r="T733" i="110"/>
  <c r="T702" i="110"/>
  <c r="T163" i="110"/>
  <c r="T1093" i="109"/>
  <c r="T1031" i="109"/>
  <c r="T853" i="109"/>
  <c r="T733" i="109"/>
  <c r="T640" i="109"/>
  <c r="T578" i="109"/>
  <c r="T254" i="109"/>
  <c r="T163" i="109"/>
  <c r="T1124" i="108"/>
  <c r="T1093" i="108"/>
  <c r="T1062" i="108"/>
  <c r="T884" i="108"/>
  <c r="T702" i="108"/>
  <c r="T671" i="108"/>
  <c r="T640" i="108"/>
  <c r="T285" i="111"/>
  <c r="T254" i="111"/>
  <c r="T1031" i="110"/>
  <c r="T671" i="110"/>
  <c r="T640" i="110"/>
  <c r="T609" i="110"/>
  <c r="T578" i="110"/>
  <c r="T547" i="110"/>
  <c r="T285" i="110"/>
  <c r="T254" i="110"/>
  <c r="T132" i="110"/>
  <c r="T1124" i="109"/>
  <c r="T1062" i="109"/>
  <c r="T884" i="109"/>
  <c r="T764" i="109"/>
  <c r="T702" i="109"/>
  <c r="T671" i="109"/>
  <c r="T609" i="109"/>
  <c r="T547" i="109"/>
  <c r="T285" i="109"/>
  <c r="T132" i="109"/>
  <c r="T1031" i="108"/>
  <c r="T578" i="108"/>
  <c r="T547" i="108"/>
  <c r="T254" i="108"/>
  <c r="T163" i="108"/>
  <c r="T1124" i="107"/>
  <c r="T1093" i="107"/>
  <c r="T764" i="107"/>
  <c r="T702" i="107"/>
  <c r="T671" i="107"/>
  <c r="T285" i="107"/>
  <c r="T132" i="107"/>
  <c r="T853" i="107"/>
  <c r="T578" i="107"/>
  <c r="T547" i="107"/>
  <c r="T254" i="107"/>
  <c r="T853" i="108"/>
  <c r="T764" i="108"/>
  <c r="T733" i="108"/>
  <c r="T609" i="108"/>
  <c r="T285" i="108"/>
  <c r="T132" i="108"/>
  <c r="T1062" i="107"/>
  <c r="T1031" i="107"/>
  <c r="T884" i="107"/>
  <c r="T733" i="107"/>
  <c r="T640" i="107"/>
  <c r="T609" i="107"/>
  <c r="T163" i="107"/>
  <c r="T1126" i="115"/>
  <c r="T1095" i="115"/>
  <c r="T1064" i="115"/>
  <c r="T1033" i="115"/>
  <c r="T886" i="115"/>
  <c r="T735" i="115"/>
  <c r="T673" i="115"/>
  <c r="T642" i="115"/>
  <c r="T580" i="115"/>
  <c r="T549" i="115"/>
  <c r="T855" i="115"/>
  <c r="T766" i="115"/>
  <c r="T704" i="115"/>
  <c r="T611" i="115"/>
  <c r="T287" i="115"/>
  <c r="T134" i="115"/>
  <c r="T256" i="115"/>
  <c r="T165" i="115"/>
  <c r="T886" i="114"/>
  <c r="T1126" i="114"/>
  <c r="T1095" i="114"/>
  <c r="T1064" i="114"/>
  <c r="T1033" i="114"/>
  <c r="T855" i="114"/>
  <c r="T735" i="114"/>
  <c r="T704" i="114"/>
  <c r="T642" i="114"/>
  <c r="T287" i="114"/>
  <c r="T766" i="114"/>
  <c r="T673" i="114"/>
  <c r="T611" i="114"/>
  <c r="T580" i="114"/>
  <c r="T549" i="114"/>
  <c r="T256" i="114"/>
  <c r="T165" i="114"/>
  <c r="T134" i="114"/>
  <c r="T1126" i="113"/>
  <c r="T1095" i="113"/>
  <c r="T1033" i="113"/>
  <c r="T855" i="113"/>
  <c r="T766" i="113"/>
  <c r="T735" i="113"/>
  <c r="T673" i="113"/>
  <c r="T611" i="113"/>
  <c r="T165" i="113"/>
  <c r="T134" i="113"/>
  <c r="T1126" i="112"/>
  <c r="T1064" i="113"/>
  <c r="T886" i="113"/>
  <c r="T704" i="113"/>
  <c r="T642" i="113"/>
  <c r="T580" i="113"/>
  <c r="T549" i="113"/>
  <c r="T287" i="113"/>
  <c r="T256" i="113"/>
  <c r="T1095" i="112"/>
  <c r="T1064" i="112"/>
  <c r="T1033" i="112"/>
  <c r="T886" i="112"/>
  <c r="T735" i="112"/>
  <c r="T704" i="112"/>
  <c r="T642" i="112"/>
  <c r="T611" i="112"/>
  <c r="T287" i="112"/>
  <c r="T256" i="112"/>
  <c r="T165" i="112"/>
  <c r="T1064" i="111"/>
  <c r="T1033" i="111"/>
  <c r="T855" i="111"/>
  <c r="T766" i="111"/>
  <c r="T673" i="111"/>
  <c r="T642" i="111"/>
  <c r="T855" i="112"/>
  <c r="T766" i="112"/>
  <c r="T673" i="112"/>
  <c r="T580" i="112"/>
  <c r="T549" i="112"/>
  <c r="T134" i="112"/>
  <c r="T1126" i="111"/>
  <c r="T1095" i="111"/>
  <c r="T886" i="111"/>
  <c r="T735" i="111"/>
  <c r="T704" i="111"/>
  <c r="T611" i="111"/>
  <c r="T549" i="111"/>
  <c r="T287" i="111"/>
  <c r="T256" i="111"/>
  <c r="T1126" i="110"/>
  <c r="T580" i="111"/>
  <c r="T165" i="111"/>
  <c r="T1033" i="110"/>
  <c r="T673" i="110"/>
  <c r="T642" i="110"/>
  <c r="T611" i="110"/>
  <c r="T580" i="110"/>
  <c r="T549" i="110"/>
  <c r="T287" i="110"/>
  <c r="T256" i="110"/>
  <c r="T134" i="110"/>
  <c r="T1126" i="109"/>
  <c r="T1064" i="109"/>
  <c r="T886" i="109"/>
  <c r="T766" i="109"/>
  <c r="T704" i="109"/>
  <c r="T673" i="109"/>
  <c r="T611" i="109"/>
  <c r="T549" i="109"/>
  <c r="T287" i="109"/>
  <c r="T134" i="109"/>
  <c r="T1033" i="108"/>
  <c r="T855" i="108"/>
  <c r="T766" i="108"/>
  <c r="T735" i="108"/>
  <c r="T134" i="111"/>
  <c r="T1095" i="110"/>
  <c r="T1064" i="110"/>
  <c r="T886" i="110"/>
  <c r="T855" i="110"/>
  <c r="T766" i="110"/>
  <c r="T735" i="110"/>
  <c r="T704" i="110"/>
  <c r="T165" i="110"/>
  <c r="T1095" i="109"/>
  <c r="T1033" i="109"/>
  <c r="T855" i="109"/>
  <c r="T735" i="109"/>
  <c r="T642" i="109"/>
  <c r="T580" i="109"/>
  <c r="T256" i="109"/>
  <c r="T165" i="109"/>
  <c r="T1095" i="108"/>
  <c r="T886" i="108"/>
  <c r="T673" i="108"/>
  <c r="T611" i="108"/>
  <c r="T287" i="108"/>
  <c r="T134" i="108"/>
  <c r="T1064" i="107"/>
  <c r="T1033" i="107"/>
  <c r="T886" i="107"/>
  <c r="T855" i="107"/>
  <c r="T735" i="107"/>
  <c r="T642" i="107"/>
  <c r="T611" i="107"/>
  <c r="T580" i="107"/>
  <c r="T549" i="107"/>
  <c r="T256" i="107"/>
  <c r="T165" i="107"/>
  <c r="T766" i="107"/>
  <c r="T704" i="107"/>
  <c r="T673" i="107"/>
  <c r="T287" i="107"/>
  <c r="T1126" i="108"/>
  <c r="T1064" i="108"/>
  <c r="T704" i="108"/>
  <c r="T642" i="108"/>
  <c r="T580" i="108"/>
  <c r="T549" i="108"/>
  <c r="T256" i="108"/>
  <c r="T165" i="108"/>
  <c r="T1126" i="107"/>
  <c r="T1095" i="107"/>
  <c r="T134" i="107"/>
  <c r="T1128" i="115"/>
  <c r="T1097" i="115"/>
  <c r="T1066" i="115"/>
  <c r="T1035" i="115"/>
  <c r="T706" i="115"/>
  <c r="T675" i="115"/>
  <c r="T644" i="115"/>
  <c r="T582" i="115"/>
  <c r="T551" i="115"/>
  <c r="T888" i="115"/>
  <c r="T857" i="115"/>
  <c r="T768" i="115"/>
  <c r="T737" i="115"/>
  <c r="T613" i="115"/>
  <c r="T258" i="115"/>
  <c r="T167" i="115"/>
  <c r="T289" i="115"/>
  <c r="T136" i="115"/>
  <c r="T1097" i="114"/>
  <c r="T888" i="114"/>
  <c r="T857" i="114"/>
  <c r="T644" i="114"/>
  <c r="T258" i="114"/>
  <c r="T167" i="114"/>
  <c r="T136" i="114"/>
  <c r="T1128" i="114"/>
  <c r="T1066" i="114"/>
  <c r="T1035" i="114"/>
  <c r="T768" i="114"/>
  <c r="T737" i="114"/>
  <c r="T706" i="114"/>
  <c r="T675" i="114"/>
  <c r="T613" i="114"/>
  <c r="T582" i="114"/>
  <c r="T551" i="114"/>
  <c r="T289" i="114"/>
  <c r="T1128" i="113"/>
  <c r="T1035" i="113"/>
  <c r="T857" i="113"/>
  <c r="T737" i="113"/>
  <c r="T644" i="113"/>
  <c r="T613" i="113"/>
  <c r="T289" i="113"/>
  <c r="T258" i="113"/>
  <c r="T1128" i="112"/>
  <c r="T1097" i="113"/>
  <c r="T1066" i="113"/>
  <c r="T888" i="113"/>
  <c r="T768" i="113"/>
  <c r="T706" i="113"/>
  <c r="T675" i="113"/>
  <c r="T582" i="113"/>
  <c r="T551" i="113"/>
  <c r="T167" i="113"/>
  <c r="T136" i="113"/>
  <c r="T1066" i="112"/>
  <c r="T1035" i="112"/>
  <c r="T1097" i="112"/>
  <c r="T644" i="112"/>
  <c r="T613" i="112"/>
  <c r="T136" i="112"/>
  <c r="T1097" i="111"/>
  <c r="T1066" i="111"/>
  <c r="T1035" i="111"/>
  <c r="T857" i="111"/>
  <c r="T768" i="111"/>
  <c r="T737" i="111"/>
  <c r="T706" i="111"/>
  <c r="T675" i="111"/>
  <c r="T644" i="111"/>
  <c r="T582" i="111"/>
  <c r="T888" i="112"/>
  <c r="T857" i="112"/>
  <c r="T768" i="112"/>
  <c r="T737" i="112"/>
  <c r="T706" i="112"/>
  <c r="T675" i="112"/>
  <c r="T582" i="112"/>
  <c r="T551" i="112"/>
  <c r="T289" i="112"/>
  <c r="T258" i="112"/>
  <c r="T167" i="112"/>
  <c r="T1128" i="111"/>
  <c r="T888" i="111"/>
  <c r="T613" i="111"/>
  <c r="T551" i="111"/>
  <c r="T167" i="111"/>
  <c r="T136" i="111"/>
  <c r="T1128" i="110"/>
  <c r="T1097" i="110"/>
  <c r="T1035" i="110"/>
  <c r="T737" i="110"/>
  <c r="T706" i="110"/>
  <c r="T675" i="110"/>
  <c r="T644" i="110"/>
  <c r="T613" i="110"/>
  <c r="T582" i="110"/>
  <c r="T551" i="110"/>
  <c r="T167" i="110"/>
  <c r="T1128" i="109"/>
  <c r="T1097" i="109"/>
  <c r="T1066" i="109"/>
  <c r="T888" i="109"/>
  <c r="T768" i="109"/>
  <c r="T737" i="109"/>
  <c r="T675" i="109"/>
  <c r="T613" i="109"/>
  <c r="T551" i="109"/>
  <c r="T258" i="109"/>
  <c r="T167" i="109"/>
  <c r="T1097" i="108"/>
  <c r="T1066" i="108"/>
  <c r="T888" i="108"/>
  <c r="T737" i="108"/>
  <c r="T675" i="108"/>
  <c r="T644" i="108"/>
  <c r="T289" i="111"/>
  <c r="T258" i="111"/>
  <c r="T1066" i="110"/>
  <c r="T888" i="110"/>
  <c r="T857" i="110"/>
  <c r="T768" i="110"/>
  <c r="T289" i="110"/>
  <c r="T258" i="110"/>
  <c r="T136" i="110"/>
  <c r="T1035" i="109"/>
  <c r="T857" i="109"/>
  <c r="T706" i="109"/>
  <c r="T644" i="109"/>
  <c r="T582" i="109"/>
  <c r="T289" i="109"/>
  <c r="T136" i="109"/>
  <c r="T1128" i="108"/>
  <c r="T857" i="108"/>
  <c r="T768" i="108"/>
  <c r="T706" i="108"/>
  <c r="T582" i="108"/>
  <c r="T551" i="108"/>
  <c r="T258" i="108"/>
  <c r="T167" i="108"/>
  <c r="T1097" i="107"/>
  <c r="T1066" i="107"/>
  <c r="T1035" i="107"/>
  <c r="T888" i="107"/>
  <c r="T857" i="107"/>
  <c r="T706" i="107"/>
  <c r="T644" i="107"/>
  <c r="T613" i="107"/>
  <c r="T582" i="107"/>
  <c r="T551" i="107"/>
  <c r="T289" i="107"/>
  <c r="T136" i="107"/>
  <c r="T258" i="107"/>
  <c r="T1035" i="108"/>
  <c r="T613" i="108"/>
  <c r="T289" i="108"/>
  <c r="T136" i="108"/>
  <c r="T1128" i="107"/>
  <c r="T768" i="107"/>
  <c r="T737" i="107"/>
  <c r="T675" i="107"/>
  <c r="T167" i="107"/>
  <c r="T1068" i="115"/>
  <c r="T1037" i="115"/>
  <c r="T890" i="115"/>
  <c r="T1130" i="115"/>
  <c r="T859" i="115"/>
  <c r="T770" i="115"/>
  <c r="T739" i="115"/>
  <c r="T615" i="115"/>
  <c r="T1099" i="115"/>
  <c r="T708" i="115"/>
  <c r="T677" i="115"/>
  <c r="T646" i="115"/>
  <c r="T553" i="115"/>
  <c r="T291" i="115"/>
  <c r="T138" i="115"/>
  <c r="T584" i="115"/>
  <c r="T260" i="115"/>
  <c r="T169" i="115"/>
  <c r="T1130" i="114"/>
  <c r="T1068" i="114"/>
  <c r="T1037" i="114"/>
  <c r="T770" i="114"/>
  <c r="T739" i="114"/>
  <c r="T708" i="114"/>
  <c r="T677" i="114"/>
  <c r="T615" i="114"/>
  <c r="T584" i="114"/>
  <c r="T553" i="114"/>
  <c r="T291" i="114"/>
  <c r="T1099" i="114"/>
  <c r="T890" i="114"/>
  <c r="T859" i="114"/>
  <c r="T646" i="114"/>
  <c r="T260" i="114"/>
  <c r="T169" i="114"/>
  <c r="T138" i="114"/>
  <c r="T1130" i="113"/>
  <c r="T1099" i="113"/>
  <c r="T1068" i="113"/>
  <c r="T890" i="113"/>
  <c r="T770" i="113"/>
  <c r="T708" i="113"/>
  <c r="T677" i="113"/>
  <c r="T584" i="113"/>
  <c r="T553" i="113"/>
  <c r="T169" i="113"/>
  <c r="T138" i="113"/>
  <c r="T1037" i="113"/>
  <c r="T859" i="113"/>
  <c r="T739" i="113"/>
  <c r="T646" i="113"/>
  <c r="T615" i="113"/>
  <c r="T291" i="113"/>
  <c r="T260" i="113"/>
  <c r="T1130" i="112"/>
  <c r="T1099" i="112"/>
  <c r="T890" i="112"/>
  <c r="T859" i="112"/>
  <c r="T770" i="112"/>
  <c r="T739" i="112"/>
  <c r="T708" i="112"/>
  <c r="T677" i="112"/>
  <c r="T584" i="112"/>
  <c r="T553" i="112"/>
  <c r="T291" i="112"/>
  <c r="T260" i="112"/>
  <c r="T169" i="112"/>
  <c r="T1130" i="111"/>
  <c r="T890" i="111"/>
  <c r="T615" i="111"/>
  <c r="T1068" i="112"/>
  <c r="T1037" i="112"/>
  <c r="T646" i="112"/>
  <c r="T615" i="112"/>
  <c r="T138" i="112"/>
  <c r="T1099" i="111"/>
  <c r="T1068" i="111"/>
  <c r="T1037" i="111"/>
  <c r="T859" i="111"/>
  <c r="T770" i="111"/>
  <c r="T739" i="111"/>
  <c r="T708" i="111"/>
  <c r="T677" i="111"/>
  <c r="T646" i="111"/>
  <c r="T584" i="111"/>
  <c r="T291" i="111"/>
  <c r="T260" i="111"/>
  <c r="T553" i="111"/>
  <c r="T169" i="111"/>
  <c r="T1130" i="110"/>
  <c r="T1068" i="110"/>
  <c r="T890" i="110"/>
  <c r="T859" i="110"/>
  <c r="T770" i="110"/>
  <c r="T291" i="110"/>
  <c r="T260" i="110"/>
  <c r="T138" i="110"/>
  <c r="T1037" i="109"/>
  <c r="T859" i="109"/>
  <c r="T708" i="109"/>
  <c r="T646" i="109"/>
  <c r="T584" i="109"/>
  <c r="T291" i="109"/>
  <c r="T138" i="109"/>
  <c r="T1130" i="108"/>
  <c r="T1037" i="108"/>
  <c r="T859" i="108"/>
  <c r="T770" i="108"/>
  <c r="T708" i="108"/>
  <c r="T138" i="111"/>
  <c r="T1099" i="110"/>
  <c r="T1037" i="110"/>
  <c r="T739" i="110"/>
  <c r="T708" i="110"/>
  <c r="T677" i="110"/>
  <c r="T646" i="110"/>
  <c r="T615" i="110"/>
  <c r="T584" i="110"/>
  <c r="T553" i="110"/>
  <c r="T169" i="110"/>
  <c r="T1130" i="109"/>
  <c r="T1099" i="109"/>
  <c r="T1068" i="109"/>
  <c r="T890" i="109"/>
  <c r="T770" i="109"/>
  <c r="T739" i="109"/>
  <c r="T677" i="109"/>
  <c r="T615" i="109"/>
  <c r="T553" i="109"/>
  <c r="T260" i="109"/>
  <c r="T169" i="109"/>
  <c r="T1068" i="108"/>
  <c r="T646" i="108"/>
  <c r="T615" i="108"/>
  <c r="T291" i="108"/>
  <c r="T138" i="108"/>
  <c r="T1130" i="107"/>
  <c r="T770" i="107"/>
  <c r="T739" i="107"/>
  <c r="T677" i="107"/>
  <c r="T260" i="107"/>
  <c r="T169" i="107"/>
  <c r="T708" i="107"/>
  <c r="T646" i="107"/>
  <c r="T615" i="107"/>
  <c r="T584" i="107"/>
  <c r="T553" i="107"/>
  <c r="T291" i="107"/>
  <c r="T1099" i="108"/>
  <c r="T890" i="108"/>
  <c r="T739" i="108"/>
  <c r="T677" i="108"/>
  <c r="T584" i="108"/>
  <c r="T553" i="108"/>
  <c r="T260" i="108"/>
  <c r="T169" i="108"/>
  <c r="T1099" i="107"/>
  <c r="T1068" i="107"/>
  <c r="T1037" i="107"/>
  <c r="T890" i="107"/>
  <c r="T859" i="107"/>
  <c r="T138" i="107"/>
  <c r="T1117" i="115"/>
  <c r="T726" i="115"/>
  <c r="T695" i="115"/>
  <c r="T633" i="115"/>
  <c r="T571" i="115"/>
  <c r="T540" i="115"/>
  <c r="T1086" i="115"/>
  <c r="T1055" i="115"/>
  <c r="T1024" i="115"/>
  <c r="T877" i="115"/>
  <c r="T846" i="115"/>
  <c r="T757" i="115"/>
  <c r="T664" i="115"/>
  <c r="T602" i="115"/>
  <c r="T278" i="115"/>
  <c r="T156" i="115"/>
  <c r="T125" i="115"/>
  <c r="T247" i="115"/>
  <c r="T1117" i="114"/>
  <c r="T846" i="114"/>
  <c r="T757" i="114"/>
  <c r="T695" i="114"/>
  <c r="T664" i="114"/>
  <c r="T633" i="114"/>
  <c r="T278" i="114"/>
  <c r="T156" i="114"/>
  <c r="T1086" i="114"/>
  <c r="T1055" i="114"/>
  <c r="T1024" i="114"/>
  <c r="T877" i="114"/>
  <c r="T726" i="114"/>
  <c r="T602" i="114"/>
  <c r="T571" i="114"/>
  <c r="T540" i="114"/>
  <c r="T247" i="114"/>
  <c r="T125" i="114"/>
  <c r="T1117" i="113"/>
  <c r="T1086" i="113"/>
  <c r="T1024" i="113"/>
  <c r="T877" i="113"/>
  <c r="T726" i="113"/>
  <c r="T695" i="113"/>
  <c r="T602" i="113"/>
  <c r="T278" i="113"/>
  <c r="T125" i="113"/>
  <c r="T1055" i="113"/>
  <c r="T846" i="113"/>
  <c r="T757" i="113"/>
  <c r="T664" i="113"/>
  <c r="T633" i="113"/>
  <c r="T571" i="113"/>
  <c r="T540" i="113"/>
  <c r="T247" i="113"/>
  <c r="T156" i="113"/>
  <c r="T1117" i="112"/>
  <c r="T1086" i="112"/>
  <c r="T1055" i="112"/>
  <c r="T1024" i="112"/>
  <c r="T695" i="112"/>
  <c r="T664" i="112"/>
  <c r="T633" i="112"/>
  <c r="T602" i="112"/>
  <c r="T247" i="112"/>
  <c r="T1117" i="111"/>
  <c r="T1055" i="111"/>
  <c r="T1024" i="111"/>
  <c r="T846" i="111"/>
  <c r="T757" i="111"/>
  <c r="T633" i="111"/>
  <c r="T877" i="112"/>
  <c r="T846" i="112"/>
  <c r="T757" i="112"/>
  <c r="T726" i="112"/>
  <c r="T571" i="112"/>
  <c r="T540" i="112"/>
  <c r="T278" i="112"/>
  <c r="T156" i="112"/>
  <c r="T125" i="112"/>
  <c r="T1086" i="111"/>
  <c r="T877" i="111"/>
  <c r="T726" i="111"/>
  <c r="T695" i="111"/>
  <c r="T664" i="111"/>
  <c r="T602" i="111"/>
  <c r="T540" i="111"/>
  <c r="T247" i="111"/>
  <c r="T156" i="111"/>
  <c r="T125" i="111"/>
  <c r="T1117" i="110"/>
  <c r="T1024" i="110"/>
  <c r="T633" i="110"/>
  <c r="T602" i="110"/>
  <c r="T571" i="110"/>
  <c r="T540" i="110"/>
  <c r="T247" i="110"/>
  <c r="T156" i="110"/>
  <c r="T125" i="110"/>
  <c r="T1055" i="109"/>
  <c r="T877" i="109"/>
  <c r="T757" i="109"/>
  <c r="T695" i="109"/>
  <c r="T602" i="109"/>
  <c r="T540" i="109"/>
  <c r="T156" i="109"/>
  <c r="T125" i="109"/>
  <c r="T1117" i="108"/>
  <c r="T1024" i="108"/>
  <c r="T846" i="108"/>
  <c r="T726" i="108"/>
  <c r="T695" i="108"/>
  <c r="T571" i="111"/>
  <c r="T278" i="111"/>
  <c r="T1086" i="110"/>
  <c r="T1055" i="110"/>
  <c r="T877" i="110"/>
  <c r="T846" i="110"/>
  <c r="T757" i="110"/>
  <c r="T726" i="110"/>
  <c r="T695" i="110"/>
  <c r="T664" i="110"/>
  <c r="T278" i="110"/>
  <c r="T1117" i="109"/>
  <c r="T1086" i="109"/>
  <c r="T1024" i="109"/>
  <c r="T846" i="109"/>
  <c r="T726" i="109"/>
  <c r="T664" i="109"/>
  <c r="T633" i="109"/>
  <c r="T571" i="109"/>
  <c r="T278" i="109"/>
  <c r="T247" i="109"/>
  <c r="T1086" i="108"/>
  <c r="T877" i="108"/>
  <c r="T664" i="108"/>
  <c r="T571" i="108"/>
  <c r="T540" i="108"/>
  <c r="T156" i="108"/>
  <c r="T125" i="108"/>
  <c r="T1117" i="107"/>
  <c r="T1055" i="107"/>
  <c r="T1024" i="107"/>
  <c r="T877" i="107"/>
  <c r="T846" i="107"/>
  <c r="T726" i="107"/>
  <c r="T664" i="107"/>
  <c r="T633" i="107"/>
  <c r="T602" i="107"/>
  <c r="T571" i="107"/>
  <c r="T540" i="107"/>
  <c r="T278" i="107"/>
  <c r="T247" i="107"/>
  <c r="T757" i="107"/>
  <c r="T125" i="107"/>
  <c r="T1055" i="108"/>
  <c r="T757" i="108"/>
  <c r="T633" i="108"/>
  <c r="T602" i="108"/>
  <c r="T278" i="108"/>
  <c r="T247" i="108"/>
  <c r="T1086" i="107"/>
  <c r="T695" i="107"/>
  <c r="T156" i="107"/>
  <c r="T1119" i="115"/>
  <c r="T1088" i="115"/>
  <c r="T1057" i="115"/>
  <c r="T1026" i="115"/>
  <c r="T879" i="115"/>
  <c r="T848" i="115"/>
  <c r="T759" i="115"/>
  <c r="T666" i="115"/>
  <c r="T604" i="115"/>
  <c r="T728" i="115"/>
  <c r="T697" i="115"/>
  <c r="T635" i="115"/>
  <c r="T573" i="115"/>
  <c r="T280" i="115"/>
  <c r="T249" i="115"/>
  <c r="T158" i="115"/>
  <c r="T542" i="115"/>
  <c r="T127" i="115"/>
  <c r="T1088" i="114"/>
  <c r="T1057" i="114"/>
  <c r="T1026" i="114"/>
  <c r="T1119" i="114"/>
  <c r="T879" i="114"/>
  <c r="T728" i="114"/>
  <c r="T604" i="114"/>
  <c r="T573" i="114"/>
  <c r="T542" i="114"/>
  <c r="T249" i="114"/>
  <c r="T158" i="114"/>
  <c r="T848" i="114"/>
  <c r="T759" i="114"/>
  <c r="T697" i="114"/>
  <c r="T666" i="114"/>
  <c r="T635" i="114"/>
  <c r="T280" i="114"/>
  <c r="T1057" i="113"/>
  <c r="T879" i="113"/>
  <c r="T728" i="113"/>
  <c r="T666" i="113"/>
  <c r="T635" i="113"/>
  <c r="T573" i="113"/>
  <c r="T542" i="113"/>
  <c r="T280" i="113"/>
  <c r="T249" i="113"/>
  <c r="T1119" i="112"/>
  <c r="T127" i="114"/>
  <c r="T1119" i="113"/>
  <c r="T1088" i="113"/>
  <c r="T1026" i="113"/>
  <c r="T848" i="113"/>
  <c r="T759" i="113"/>
  <c r="T697" i="113"/>
  <c r="T604" i="113"/>
  <c r="T158" i="113"/>
  <c r="T127" i="113"/>
  <c r="T879" i="112"/>
  <c r="T1057" i="112"/>
  <c r="T1026" i="112"/>
  <c r="T848" i="112"/>
  <c r="T759" i="112"/>
  <c r="T728" i="112"/>
  <c r="T573" i="112"/>
  <c r="T542" i="112"/>
  <c r="T127" i="112"/>
  <c r="T1088" i="111"/>
  <c r="T879" i="111"/>
  <c r="T728" i="111"/>
  <c r="T697" i="111"/>
  <c r="T666" i="111"/>
  <c r="T604" i="111"/>
  <c r="T1088" i="112"/>
  <c r="T697" i="112"/>
  <c r="T666" i="112"/>
  <c r="T635" i="112"/>
  <c r="T604" i="112"/>
  <c r="T280" i="112"/>
  <c r="T249" i="112"/>
  <c r="T158" i="112"/>
  <c r="T1119" i="111"/>
  <c r="T1057" i="111"/>
  <c r="T1026" i="111"/>
  <c r="T848" i="111"/>
  <c r="T759" i="111"/>
  <c r="T635" i="111"/>
  <c r="T573" i="111"/>
  <c r="T158" i="111"/>
  <c r="T127" i="111"/>
  <c r="T1119" i="110"/>
  <c r="T280" i="111"/>
  <c r="T249" i="111"/>
  <c r="T1088" i="110"/>
  <c r="T1057" i="110"/>
  <c r="T879" i="110"/>
  <c r="T848" i="110"/>
  <c r="T759" i="110"/>
  <c r="T728" i="110"/>
  <c r="T697" i="110"/>
  <c r="T666" i="110"/>
  <c r="T158" i="110"/>
  <c r="T1119" i="109"/>
  <c r="T1088" i="109"/>
  <c r="T1026" i="109"/>
  <c r="T848" i="109"/>
  <c r="T728" i="109"/>
  <c r="T666" i="109"/>
  <c r="T635" i="109"/>
  <c r="T573" i="109"/>
  <c r="T249" i="109"/>
  <c r="T158" i="109"/>
  <c r="T1088" i="108"/>
  <c r="T1057" i="108"/>
  <c r="T879" i="108"/>
  <c r="T728" i="108"/>
  <c r="T666" i="108"/>
  <c r="T542" i="111"/>
  <c r="T1026" i="110"/>
  <c r="T635" i="110"/>
  <c r="T604" i="110"/>
  <c r="T573" i="110"/>
  <c r="T542" i="110"/>
  <c r="T280" i="110"/>
  <c r="T249" i="110"/>
  <c r="T127" i="110"/>
  <c r="T1057" i="109"/>
  <c r="T879" i="109"/>
  <c r="T759" i="109"/>
  <c r="T697" i="109"/>
  <c r="T604" i="109"/>
  <c r="T542" i="109"/>
  <c r="T280" i="109"/>
  <c r="T848" i="108"/>
  <c r="T604" i="108"/>
  <c r="T249" i="108"/>
  <c r="T158" i="108"/>
  <c r="T1088" i="107"/>
  <c r="T759" i="107"/>
  <c r="T697" i="107"/>
  <c r="T280" i="107"/>
  <c r="T127" i="107"/>
  <c r="T848" i="107"/>
  <c r="T728" i="107"/>
  <c r="T666" i="107"/>
  <c r="T635" i="107"/>
  <c r="T604" i="107"/>
  <c r="T573" i="107"/>
  <c r="T542" i="107"/>
  <c r="T249" i="107"/>
  <c r="T127" i="109"/>
  <c r="T1119" i="108"/>
  <c r="T1026" i="108"/>
  <c r="T759" i="108"/>
  <c r="T697" i="108"/>
  <c r="T635" i="108"/>
  <c r="T573" i="108"/>
  <c r="T542" i="108"/>
  <c r="T280" i="108"/>
  <c r="T127" i="108"/>
  <c r="T1119" i="107"/>
  <c r="T1057" i="107"/>
  <c r="T1026" i="107"/>
  <c r="T879" i="107"/>
  <c r="T158" i="107"/>
  <c r="T1090" i="115"/>
  <c r="T1059" i="115"/>
  <c r="T1028" i="115"/>
  <c r="T881" i="115"/>
  <c r="T1121" i="115"/>
  <c r="T850" i="115"/>
  <c r="T761" i="115"/>
  <c r="T730" i="115"/>
  <c r="T668" i="115"/>
  <c r="T606" i="115"/>
  <c r="T699" i="115"/>
  <c r="T637" i="115"/>
  <c r="T544" i="115"/>
  <c r="T282" i="115"/>
  <c r="T251" i="115"/>
  <c r="T160" i="115"/>
  <c r="T575" i="115"/>
  <c r="T129" i="115"/>
  <c r="T1121" i="114"/>
  <c r="T1090" i="114"/>
  <c r="T1059" i="114"/>
  <c r="T1028" i="114"/>
  <c r="T881" i="114"/>
  <c r="T606" i="114"/>
  <c r="T575" i="114"/>
  <c r="T544" i="114"/>
  <c r="T251" i="114"/>
  <c r="T160" i="114"/>
  <c r="T850" i="114"/>
  <c r="T761" i="114"/>
  <c r="T730" i="114"/>
  <c r="T699" i="114"/>
  <c r="T668" i="114"/>
  <c r="T637" i="114"/>
  <c r="T282" i="114"/>
  <c r="T129" i="114"/>
  <c r="T1121" i="113"/>
  <c r="T1059" i="113"/>
  <c r="T881" i="113"/>
  <c r="T730" i="113"/>
  <c r="T699" i="113"/>
  <c r="T668" i="113"/>
  <c r="T637" i="113"/>
  <c r="T575" i="113"/>
  <c r="T544" i="113"/>
  <c r="T282" i="113"/>
  <c r="T251" i="113"/>
  <c r="T1090" i="113"/>
  <c r="T1028" i="113"/>
  <c r="T850" i="113"/>
  <c r="T761" i="113"/>
  <c r="T606" i="113"/>
  <c r="T160" i="113"/>
  <c r="T129" i="113"/>
  <c r="T1121" i="112"/>
  <c r="T881" i="112"/>
  <c r="T1090" i="112"/>
  <c r="T850" i="112"/>
  <c r="T761" i="112"/>
  <c r="T575" i="112"/>
  <c r="T544" i="112"/>
  <c r="T129" i="112"/>
  <c r="T1121" i="111"/>
  <c r="T1090" i="111"/>
  <c r="T881" i="111"/>
  <c r="T699" i="111"/>
  <c r="T668" i="111"/>
  <c r="T606" i="111"/>
  <c r="T1059" i="112"/>
  <c r="T1028" i="112"/>
  <c r="T730" i="112"/>
  <c r="T699" i="112"/>
  <c r="T668" i="112"/>
  <c r="T637" i="112"/>
  <c r="T606" i="112"/>
  <c r="T282" i="112"/>
  <c r="T251" i="112"/>
  <c r="T160" i="112"/>
  <c r="T1059" i="111"/>
  <c r="T1028" i="111"/>
  <c r="T850" i="111"/>
  <c r="T761" i="111"/>
  <c r="T730" i="111"/>
  <c r="T637" i="111"/>
  <c r="T575" i="111"/>
  <c r="T160" i="111"/>
  <c r="T129" i="111"/>
  <c r="T544" i="111"/>
  <c r="T1090" i="110"/>
  <c r="T1059" i="110"/>
  <c r="T881" i="110"/>
  <c r="T850" i="110"/>
  <c r="T761" i="110"/>
  <c r="T699" i="110"/>
  <c r="T668" i="110"/>
  <c r="T160" i="110"/>
  <c r="T1090" i="109"/>
  <c r="T1028" i="109"/>
  <c r="T850" i="109"/>
  <c r="T668" i="109"/>
  <c r="T637" i="109"/>
  <c r="T575" i="109"/>
  <c r="T251" i="109"/>
  <c r="T160" i="109"/>
  <c r="T1121" i="108"/>
  <c r="T1090" i="108"/>
  <c r="T1059" i="108"/>
  <c r="T881" i="108"/>
  <c r="T730" i="108"/>
  <c r="T699" i="108"/>
  <c r="T637" i="108"/>
  <c r="T282" i="111"/>
  <c r="T251" i="111"/>
  <c r="T1121" i="110"/>
  <c r="T1028" i="110"/>
  <c r="T730" i="110"/>
  <c r="T637" i="110"/>
  <c r="T606" i="110"/>
  <c r="T575" i="110"/>
  <c r="T544" i="110"/>
  <c r="T282" i="110"/>
  <c r="T251" i="110"/>
  <c r="T129" i="110"/>
  <c r="T1121" i="109"/>
  <c r="T1059" i="109"/>
  <c r="T881" i="109"/>
  <c r="T761" i="109"/>
  <c r="T730" i="109"/>
  <c r="T699" i="109"/>
  <c r="T606" i="109"/>
  <c r="T544" i="109"/>
  <c r="T282" i="109"/>
  <c r="T129" i="109"/>
  <c r="T1028" i="108"/>
  <c r="T761" i="108"/>
  <c r="T575" i="108"/>
  <c r="T544" i="108"/>
  <c r="T251" i="108"/>
  <c r="T160" i="108"/>
  <c r="T1121" i="107"/>
  <c r="T1090" i="107"/>
  <c r="T761" i="107"/>
  <c r="T730" i="107"/>
  <c r="T699" i="107"/>
  <c r="T282" i="107"/>
  <c r="T129" i="107"/>
  <c r="T850" i="107"/>
  <c r="T668" i="107"/>
  <c r="T637" i="107"/>
  <c r="T575" i="107"/>
  <c r="T544" i="107"/>
  <c r="T251" i="107"/>
  <c r="T850" i="108"/>
  <c r="T668" i="108"/>
  <c r="T606" i="108"/>
  <c r="T282" i="108"/>
  <c r="T129" i="108"/>
  <c r="T1059" i="107"/>
  <c r="T1028" i="107"/>
  <c r="T881" i="107"/>
  <c r="T606" i="107"/>
  <c r="T160" i="107"/>
  <c r="K1777" i="115"/>
  <c r="J1787" i="115" s="1"/>
  <c r="K1775" i="115"/>
  <c r="J1785" i="115" s="1"/>
  <c r="K1733" i="115"/>
  <c r="K1731" i="115"/>
  <c r="J1744" i="115" s="1"/>
  <c r="K1677" i="115"/>
  <c r="J1687" i="115" s="1"/>
  <c r="K1675" i="115"/>
  <c r="J1685" i="115" s="1"/>
  <c r="K1633" i="115"/>
  <c r="K1631" i="115"/>
  <c r="J1644" i="115" s="1"/>
  <c r="P1354" i="115"/>
  <c r="Q1354" i="115" s="1"/>
  <c r="K1776" i="115"/>
  <c r="J1786" i="115" s="1"/>
  <c r="K1732" i="115"/>
  <c r="J1745" i="115" s="1"/>
  <c r="K1678" i="115"/>
  <c r="K1630" i="115"/>
  <c r="J1643" i="115" s="1"/>
  <c r="P1325" i="115"/>
  <c r="Q1325" i="115" s="1"/>
  <c r="P1296" i="115"/>
  <c r="Q1296" i="115" s="1"/>
  <c r="K1730" i="115"/>
  <c r="J1743" i="115" s="1"/>
  <c r="K1676" i="115"/>
  <c r="J1686" i="115" s="1"/>
  <c r="K1632" i="115"/>
  <c r="J1645" i="115" s="1"/>
  <c r="P1267" i="115"/>
  <c r="Q1267" i="115" s="1"/>
  <c r="K1778" i="115"/>
  <c r="P127" i="115"/>
  <c r="Q127" i="115" s="1"/>
  <c r="P40" i="115"/>
  <c r="Q40" i="115" s="1"/>
  <c r="K1777" i="114"/>
  <c r="J1787" i="114" s="1"/>
  <c r="K1775" i="114"/>
  <c r="J1785" i="114" s="1"/>
  <c r="K1733" i="114"/>
  <c r="K1731" i="114"/>
  <c r="J1744" i="114" s="1"/>
  <c r="K1678" i="114"/>
  <c r="K1676" i="114"/>
  <c r="J1686" i="114" s="1"/>
  <c r="K1633" i="114"/>
  <c r="K1631" i="114"/>
  <c r="J1644" i="114" s="1"/>
  <c r="P1354" i="114"/>
  <c r="Q1354" i="114" s="1"/>
  <c r="P158" i="115"/>
  <c r="Q158" i="115" s="1"/>
  <c r="P98" i="115"/>
  <c r="Q98" i="115" s="1"/>
  <c r="P69" i="115"/>
  <c r="Q69" i="115" s="1"/>
  <c r="P11" i="115"/>
  <c r="Q11" i="115" s="1"/>
  <c r="K1778" i="114"/>
  <c r="K1776" i="114"/>
  <c r="J1786" i="114" s="1"/>
  <c r="K1732" i="114"/>
  <c r="J1745" i="114" s="1"/>
  <c r="K1730" i="114"/>
  <c r="J1743" i="114" s="1"/>
  <c r="K1677" i="114"/>
  <c r="J1687" i="114" s="1"/>
  <c r="K1675" i="114"/>
  <c r="J1685" i="114" s="1"/>
  <c r="K1632" i="114"/>
  <c r="J1645" i="114" s="1"/>
  <c r="K1630" i="114"/>
  <c r="J1643" i="114" s="1"/>
  <c r="P1325" i="114"/>
  <c r="Q1325" i="114" s="1"/>
  <c r="P1267" i="114"/>
  <c r="Q1267" i="114" s="1"/>
  <c r="P1296" i="114"/>
  <c r="Q1296" i="114" s="1"/>
  <c r="P158" i="114"/>
  <c r="Q158" i="114" s="1"/>
  <c r="P127" i="114"/>
  <c r="Q127" i="114" s="1"/>
  <c r="P69" i="114"/>
  <c r="Q69" i="114" s="1"/>
  <c r="P11" i="114"/>
  <c r="Q11" i="114" s="1"/>
  <c r="K1777" i="113"/>
  <c r="J1787" i="113" s="1"/>
  <c r="K1775" i="113"/>
  <c r="J1785" i="113" s="1"/>
  <c r="K1732" i="113"/>
  <c r="J1745" i="113" s="1"/>
  <c r="K1730" i="113"/>
  <c r="J1743" i="113" s="1"/>
  <c r="K1678" i="113"/>
  <c r="K1676" i="113"/>
  <c r="J1686" i="113" s="1"/>
  <c r="K1633" i="113"/>
  <c r="K1631" i="113"/>
  <c r="J1644" i="113" s="1"/>
  <c r="K1778" i="113"/>
  <c r="K1731" i="113"/>
  <c r="J1744" i="113" s="1"/>
  <c r="K1677" i="113"/>
  <c r="J1687" i="113" s="1"/>
  <c r="K1630" i="113"/>
  <c r="J1643" i="113" s="1"/>
  <c r="P1354" i="113"/>
  <c r="Q1354" i="113" s="1"/>
  <c r="P1296" i="113"/>
  <c r="Q1296" i="113" s="1"/>
  <c r="P158" i="113"/>
  <c r="Q158" i="113" s="1"/>
  <c r="P127" i="113"/>
  <c r="Q127" i="113" s="1"/>
  <c r="P98" i="113"/>
  <c r="Q98" i="113" s="1"/>
  <c r="P11" i="113"/>
  <c r="Q11" i="113" s="1"/>
  <c r="K1778" i="112"/>
  <c r="K1776" i="112"/>
  <c r="J1786" i="112" s="1"/>
  <c r="K1732" i="112"/>
  <c r="J1745" i="112" s="1"/>
  <c r="K1730" i="112"/>
  <c r="J1743" i="112" s="1"/>
  <c r="K1677" i="112"/>
  <c r="J1687" i="112" s="1"/>
  <c r="K1675" i="112"/>
  <c r="J1685" i="112" s="1"/>
  <c r="K1632" i="112"/>
  <c r="J1645" i="112" s="1"/>
  <c r="K1630" i="112"/>
  <c r="J1643" i="112" s="1"/>
  <c r="P1354" i="112"/>
  <c r="Q1354" i="112" s="1"/>
  <c r="P1296" i="112"/>
  <c r="Q1296" i="112" s="1"/>
  <c r="P98" i="114"/>
  <c r="Q98" i="114" s="1"/>
  <c r="P40" i="114"/>
  <c r="Q40" i="114" s="1"/>
  <c r="K1776" i="113"/>
  <c r="J1786" i="113" s="1"/>
  <c r="K1733" i="113"/>
  <c r="K1675" i="113"/>
  <c r="J1685" i="113" s="1"/>
  <c r="K1632" i="113"/>
  <c r="J1645" i="113" s="1"/>
  <c r="P1325" i="113"/>
  <c r="Q1325" i="113" s="1"/>
  <c r="P1267" i="113"/>
  <c r="Q1267" i="113" s="1"/>
  <c r="P69" i="113"/>
  <c r="Q69" i="113" s="1"/>
  <c r="P40" i="113"/>
  <c r="Q40" i="113" s="1"/>
  <c r="K1777" i="112"/>
  <c r="J1787" i="112" s="1"/>
  <c r="K1775" i="112"/>
  <c r="J1785" i="112" s="1"/>
  <c r="K1733" i="112"/>
  <c r="K1731" i="112"/>
  <c r="J1744" i="112" s="1"/>
  <c r="K1678" i="112"/>
  <c r="K1676" i="112"/>
  <c r="J1686" i="112" s="1"/>
  <c r="K1633" i="112"/>
  <c r="K1631" i="112"/>
  <c r="J1644" i="112" s="1"/>
  <c r="P1325" i="112"/>
  <c r="Q1325" i="112" s="1"/>
  <c r="P1267" i="112"/>
  <c r="Q1267" i="112" s="1"/>
  <c r="P158" i="112"/>
  <c r="Q158" i="112" s="1"/>
  <c r="P98" i="112"/>
  <c r="Q98" i="112" s="1"/>
  <c r="P40" i="112"/>
  <c r="Q40" i="112" s="1"/>
  <c r="K1778" i="111"/>
  <c r="K1776" i="111"/>
  <c r="J1786" i="111" s="1"/>
  <c r="K1733" i="111"/>
  <c r="K1731" i="111"/>
  <c r="J1744" i="111" s="1"/>
  <c r="K1677" i="111"/>
  <c r="J1687" i="111" s="1"/>
  <c r="K1675" i="111"/>
  <c r="J1685" i="111" s="1"/>
  <c r="K1632" i="111"/>
  <c r="J1645" i="111" s="1"/>
  <c r="K1630" i="111"/>
  <c r="J1643" i="111" s="1"/>
  <c r="P1354" i="111"/>
  <c r="Q1354" i="111" s="1"/>
  <c r="P1325" i="111"/>
  <c r="Q1325" i="111" s="1"/>
  <c r="P1296" i="111"/>
  <c r="Q1296" i="111" s="1"/>
  <c r="P1267" i="111"/>
  <c r="Q1267" i="111" s="1"/>
  <c r="P127" i="112"/>
  <c r="Q127" i="112" s="1"/>
  <c r="P69" i="112"/>
  <c r="Q69" i="112" s="1"/>
  <c r="P11" i="112"/>
  <c r="Q11" i="112" s="1"/>
  <c r="K1777" i="111"/>
  <c r="J1787" i="111" s="1"/>
  <c r="K1775" i="111"/>
  <c r="J1785" i="111" s="1"/>
  <c r="K1732" i="111"/>
  <c r="J1745" i="111" s="1"/>
  <c r="K1730" i="111"/>
  <c r="J1743" i="111" s="1"/>
  <c r="K1678" i="111"/>
  <c r="K1676" i="111"/>
  <c r="J1686" i="111" s="1"/>
  <c r="K1633" i="111"/>
  <c r="K1631" i="111"/>
  <c r="J1644" i="111" s="1"/>
  <c r="P69" i="111"/>
  <c r="Q69" i="111" s="1"/>
  <c r="P40" i="111"/>
  <c r="Q40" i="111" s="1"/>
  <c r="K1777" i="110"/>
  <c r="J1787" i="110" s="1"/>
  <c r="K1775" i="110"/>
  <c r="J1785" i="110" s="1"/>
  <c r="K1733" i="110"/>
  <c r="K1731" i="110"/>
  <c r="J1744" i="110" s="1"/>
  <c r="K1678" i="110"/>
  <c r="K1676" i="110"/>
  <c r="J1686" i="110" s="1"/>
  <c r="K1633" i="110"/>
  <c r="K1631" i="110"/>
  <c r="J1644" i="110" s="1"/>
  <c r="P1325" i="110"/>
  <c r="Q1325" i="110" s="1"/>
  <c r="P1267" i="110"/>
  <c r="Q1267" i="110" s="1"/>
  <c r="P127" i="111"/>
  <c r="Q127" i="111" s="1"/>
  <c r="P11" i="111"/>
  <c r="Q11" i="111" s="1"/>
  <c r="K1776" i="110"/>
  <c r="J1786" i="110" s="1"/>
  <c r="K1732" i="110"/>
  <c r="J1745" i="110" s="1"/>
  <c r="K1677" i="110"/>
  <c r="J1687" i="110" s="1"/>
  <c r="K1630" i="110"/>
  <c r="J1643" i="110" s="1"/>
  <c r="P1296" i="110"/>
  <c r="Q1296" i="110" s="1"/>
  <c r="P127" i="110"/>
  <c r="Q127" i="110" s="1"/>
  <c r="P69" i="110"/>
  <c r="Q69" i="110" s="1"/>
  <c r="P11" i="110"/>
  <c r="Q11" i="110" s="1"/>
  <c r="K1777" i="109"/>
  <c r="J1787" i="109" s="1"/>
  <c r="K1775" i="109"/>
  <c r="J1785" i="109" s="1"/>
  <c r="K1732" i="109"/>
  <c r="J1745" i="109" s="1"/>
  <c r="K1730" i="109"/>
  <c r="J1743" i="109" s="1"/>
  <c r="K1677" i="109"/>
  <c r="J1687" i="109" s="1"/>
  <c r="K1675" i="109"/>
  <c r="J1685" i="109" s="1"/>
  <c r="K1632" i="109"/>
  <c r="J1645" i="109" s="1"/>
  <c r="K1630" i="109"/>
  <c r="J1643" i="109" s="1"/>
  <c r="P1354" i="109"/>
  <c r="Q1354" i="109" s="1"/>
  <c r="P1325" i="109"/>
  <c r="Q1325" i="109" s="1"/>
  <c r="P1296" i="109"/>
  <c r="Q1296" i="109" s="1"/>
  <c r="P1267" i="109"/>
  <c r="Q1267" i="109" s="1"/>
  <c r="P127" i="109"/>
  <c r="Q127" i="109" s="1"/>
  <c r="P69" i="109"/>
  <c r="Q69" i="109" s="1"/>
  <c r="P40" i="109"/>
  <c r="Q40" i="109" s="1"/>
  <c r="P11" i="109"/>
  <c r="Q11" i="109" s="1"/>
  <c r="K1778" i="108"/>
  <c r="K1776" i="108"/>
  <c r="J1786" i="108" s="1"/>
  <c r="K1732" i="108"/>
  <c r="J1745" i="108" s="1"/>
  <c r="K1730" i="108"/>
  <c r="J1743" i="108" s="1"/>
  <c r="K1677" i="108"/>
  <c r="J1687" i="108" s="1"/>
  <c r="K1675" i="108"/>
  <c r="J1685" i="108" s="1"/>
  <c r="K1632" i="108"/>
  <c r="J1645" i="108" s="1"/>
  <c r="K1630" i="108"/>
  <c r="J1643" i="108" s="1"/>
  <c r="P1325" i="108"/>
  <c r="Q1325" i="108" s="1"/>
  <c r="P1296" i="108"/>
  <c r="Q1296" i="108" s="1"/>
  <c r="P158" i="111"/>
  <c r="Q158" i="111" s="1"/>
  <c r="P98" i="111"/>
  <c r="Q98" i="111" s="1"/>
  <c r="K1778" i="110"/>
  <c r="K1730" i="110"/>
  <c r="J1743" i="110" s="1"/>
  <c r="K1675" i="110"/>
  <c r="J1685" i="110" s="1"/>
  <c r="K1632" i="110"/>
  <c r="J1645" i="110" s="1"/>
  <c r="P1354" i="110"/>
  <c r="Q1354" i="110" s="1"/>
  <c r="P158" i="110"/>
  <c r="Q158" i="110" s="1"/>
  <c r="P98" i="110"/>
  <c r="Q98" i="110" s="1"/>
  <c r="P40" i="110"/>
  <c r="Q40" i="110" s="1"/>
  <c r="K1778" i="109"/>
  <c r="K1776" i="109"/>
  <c r="J1786" i="109" s="1"/>
  <c r="K1733" i="109"/>
  <c r="K1731" i="109"/>
  <c r="J1744" i="109" s="1"/>
  <c r="K1678" i="109"/>
  <c r="K1676" i="109"/>
  <c r="J1686" i="109" s="1"/>
  <c r="K1633" i="109"/>
  <c r="K1631" i="109"/>
  <c r="J1644" i="109" s="1"/>
  <c r="K1777" i="108"/>
  <c r="J1787" i="108" s="1"/>
  <c r="K1733" i="108"/>
  <c r="K1676" i="108"/>
  <c r="J1686" i="108" s="1"/>
  <c r="K1633" i="108"/>
  <c r="P1354" i="108"/>
  <c r="Q1354" i="108" s="1"/>
  <c r="P127" i="108"/>
  <c r="Q127" i="108" s="1"/>
  <c r="P98" i="108"/>
  <c r="Q98" i="108" s="1"/>
  <c r="P69" i="108"/>
  <c r="Q69" i="108" s="1"/>
  <c r="P40" i="108"/>
  <c r="Q40" i="108" s="1"/>
  <c r="P11" i="108"/>
  <c r="Q11" i="108" s="1"/>
  <c r="K1778" i="107"/>
  <c r="K1776" i="107"/>
  <c r="J1786" i="107" s="1"/>
  <c r="K1733" i="107"/>
  <c r="K1731" i="107"/>
  <c r="J1744" i="107" s="1"/>
  <c r="K1678" i="107"/>
  <c r="K1676" i="107"/>
  <c r="J1686" i="107" s="1"/>
  <c r="K1633" i="107"/>
  <c r="K1631" i="107"/>
  <c r="J1644" i="107" s="1"/>
  <c r="P158" i="107"/>
  <c r="Q158" i="107" s="1"/>
  <c r="P98" i="107"/>
  <c r="Q98" i="107" s="1"/>
  <c r="P69" i="107"/>
  <c r="Q69" i="107" s="1"/>
  <c r="P40" i="107"/>
  <c r="Q40" i="107" s="1"/>
  <c r="P11" i="107"/>
  <c r="Q11" i="107" s="1"/>
  <c r="J1778" i="106"/>
  <c r="K1778" i="106" s="1"/>
  <c r="J1777" i="106"/>
  <c r="K1777" i="106" s="1"/>
  <c r="J1787" i="106" s="1"/>
  <c r="J1776" i="106"/>
  <c r="K1776" i="106" s="1"/>
  <c r="J1786" i="106" s="1"/>
  <c r="J1775" i="106"/>
  <c r="K1775" i="106" s="1"/>
  <c r="J1785" i="106" s="1"/>
  <c r="J1733" i="106"/>
  <c r="K1733" i="106" s="1"/>
  <c r="J1732" i="106"/>
  <c r="K1732" i="106" s="1"/>
  <c r="J1745" i="106" s="1"/>
  <c r="J1731" i="106"/>
  <c r="K1731" i="106" s="1"/>
  <c r="J1744" i="106" s="1"/>
  <c r="J1730" i="106"/>
  <c r="K1730" i="106" s="1"/>
  <c r="J1743" i="106" s="1"/>
  <c r="P127" i="107"/>
  <c r="Q127" i="107" s="1"/>
  <c r="P158" i="109"/>
  <c r="Q158" i="109" s="1"/>
  <c r="P98" i="109"/>
  <c r="Q98" i="109" s="1"/>
  <c r="K1775" i="108"/>
  <c r="J1785" i="108" s="1"/>
  <c r="K1731" i="108"/>
  <c r="J1744" i="108" s="1"/>
  <c r="K1678" i="108"/>
  <c r="K1631" i="108"/>
  <c r="J1644" i="108" s="1"/>
  <c r="P1267" i="108"/>
  <c r="Q1267" i="108" s="1"/>
  <c r="P158" i="108"/>
  <c r="Q158" i="108" s="1"/>
  <c r="K1777" i="107"/>
  <c r="J1787" i="107" s="1"/>
  <c r="K1775" i="107"/>
  <c r="J1785" i="107" s="1"/>
  <c r="K1732" i="107"/>
  <c r="J1745" i="107" s="1"/>
  <c r="K1730" i="107"/>
  <c r="J1743" i="107" s="1"/>
  <c r="K1677" i="107"/>
  <c r="J1687" i="107" s="1"/>
  <c r="K1675" i="107"/>
  <c r="J1685" i="107" s="1"/>
  <c r="K1632" i="107"/>
  <c r="J1645" i="107" s="1"/>
  <c r="K1630" i="107"/>
  <c r="J1643" i="107" s="1"/>
  <c r="P1354" i="107"/>
  <c r="Q1354" i="107" s="1"/>
  <c r="P1325" i="107"/>
  <c r="Q1325" i="107" s="1"/>
  <c r="P1296" i="107"/>
  <c r="Q1296" i="107" s="1"/>
  <c r="P1267" i="107"/>
  <c r="Q1267" i="107" s="1"/>
  <c r="J1676" i="106"/>
  <c r="K1676" i="106" s="1"/>
  <c r="J1686" i="106" s="1"/>
  <c r="J1677" i="106"/>
  <c r="K1677" i="106" s="1"/>
  <c r="J1687" i="106" s="1"/>
  <c r="J1675" i="106"/>
  <c r="K1675" i="106" s="1"/>
  <c r="J1685" i="106" s="1"/>
  <c r="J1678" i="106"/>
  <c r="K1678" i="106" s="1"/>
  <c r="J1632" i="106"/>
  <c r="K1632" i="106" s="1"/>
  <c r="J1645" i="106" s="1"/>
  <c r="J1630" i="106"/>
  <c r="K1630" i="106" s="1"/>
  <c r="J1643" i="106" s="1"/>
  <c r="J1631" i="106"/>
  <c r="K1631" i="106" s="1"/>
  <c r="J1644" i="106" s="1"/>
  <c r="J1633" i="106"/>
  <c r="K1633" i="106" s="1"/>
  <c r="P1354" i="106"/>
  <c r="Q1354" i="106" s="1"/>
  <c r="P1325" i="106"/>
  <c r="Q1325" i="106" s="1"/>
  <c r="P1267" i="106"/>
  <c r="Q1267" i="106" s="1"/>
  <c r="P1296" i="106"/>
  <c r="Q1296" i="106" s="1"/>
  <c r="P1558" i="115"/>
  <c r="Q1558" i="115" s="1"/>
  <c r="P1529" i="115"/>
  <c r="Q1529" i="115" s="1"/>
  <c r="P1500" i="115"/>
  <c r="Q1500" i="115" s="1"/>
  <c r="P1587" i="115"/>
  <c r="Q1587" i="115" s="1"/>
  <c r="P1587" i="114"/>
  <c r="Q1587" i="114" s="1"/>
  <c r="P1558" i="114"/>
  <c r="Q1558" i="114" s="1"/>
  <c r="P1529" i="114"/>
  <c r="Q1529" i="114" s="1"/>
  <c r="P1500" i="114"/>
  <c r="Q1500" i="114" s="1"/>
  <c r="P1529" i="113"/>
  <c r="Q1529" i="113" s="1"/>
  <c r="P1500" i="113"/>
  <c r="Q1500" i="113" s="1"/>
  <c r="P1587" i="113"/>
  <c r="Q1587" i="113" s="1"/>
  <c r="P1558" i="113"/>
  <c r="Q1558" i="113" s="1"/>
  <c r="P1558" i="112"/>
  <c r="Q1558" i="112" s="1"/>
  <c r="P1529" i="112"/>
  <c r="Q1529" i="112" s="1"/>
  <c r="P1587" i="112"/>
  <c r="Q1587" i="112" s="1"/>
  <c r="P1500" i="112"/>
  <c r="Q1500" i="112" s="1"/>
  <c r="P1587" i="111"/>
  <c r="Q1587" i="111" s="1"/>
  <c r="P1558" i="111"/>
  <c r="Q1558" i="111" s="1"/>
  <c r="P1529" i="111"/>
  <c r="Q1529" i="111" s="1"/>
  <c r="P1500" i="111"/>
  <c r="Q1500" i="111" s="1"/>
  <c r="P1587" i="110"/>
  <c r="Q1587" i="110" s="1"/>
  <c r="P1500" i="110"/>
  <c r="Q1500" i="110" s="1"/>
  <c r="P1558" i="110"/>
  <c r="Q1558" i="110" s="1"/>
  <c r="P1529" i="110"/>
  <c r="Q1529" i="110" s="1"/>
  <c r="P1587" i="109"/>
  <c r="Q1587" i="109" s="1"/>
  <c r="P1558" i="109"/>
  <c r="Q1558" i="109" s="1"/>
  <c r="P1587" i="108"/>
  <c r="Q1587" i="108" s="1"/>
  <c r="P1529" i="108"/>
  <c r="Q1529" i="108" s="1"/>
  <c r="P1529" i="109"/>
  <c r="Q1529" i="109" s="1"/>
  <c r="P1500" i="109"/>
  <c r="Q1500" i="109" s="1"/>
  <c r="P1529" i="107"/>
  <c r="Q1529" i="107" s="1"/>
  <c r="P1500" i="107"/>
  <c r="Q1500" i="107" s="1"/>
  <c r="P1558" i="108"/>
  <c r="Q1558" i="108" s="1"/>
  <c r="P1500" i="108"/>
  <c r="Q1500" i="108" s="1"/>
  <c r="P1587" i="107"/>
  <c r="Q1587" i="107" s="1"/>
  <c r="P1558" i="107"/>
  <c r="Q1558" i="107" s="1"/>
  <c r="P1529" i="106"/>
  <c r="Q1529" i="106" s="1"/>
  <c r="P1500" i="106"/>
  <c r="Q1500" i="106" s="1"/>
  <c r="P1587" i="106"/>
  <c r="Q1587" i="106" s="1"/>
  <c r="P1558" i="106"/>
  <c r="Q1558" i="106" s="1"/>
  <c r="P281" i="115"/>
  <c r="Q281" i="115" s="1"/>
  <c r="P250" i="115"/>
  <c r="Q250" i="115" s="1"/>
  <c r="P159" i="115"/>
  <c r="Q159" i="115" s="1"/>
  <c r="P128" i="115"/>
  <c r="Q128" i="115" s="1"/>
  <c r="P250" i="114"/>
  <c r="Q250" i="114" s="1"/>
  <c r="P159" i="114"/>
  <c r="Q159" i="114" s="1"/>
  <c r="P281" i="114"/>
  <c r="Q281" i="114" s="1"/>
  <c r="P128" i="114"/>
  <c r="Q128" i="114" s="1"/>
  <c r="P281" i="113"/>
  <c r="Q281" i="113" s="1"/>
  <c r="P250" i="113"/>
  <c r="Q250" i="113" s="1"/>
  <c r="P159" i="113"/>
  <c r="Q159" i="113" s="1"/>
  <c r="P128" i="113"/>
  <c r="Q128" i="113" s="1"/>
  <c r="P128" i="112"/>
  <c r="Q128" i="112" s="1"/>
  <c r="P281" i="112"/>
  <c r="Q281" i="112" s="1"/>
  <c r="P250" i="112"/>
  <c r="Q250" i="112" s="1"/>
  <c r="P159" i="112"/>
  <c r="Q159" i="112" s="1"/>
  <c r="P159" i="111"/>
  <c r="Q159" i="111" s="1"/>
  <c r="P128" i="111"/>
  <c r="Q128" i="111" s="1"/>
  <c r="P159" i="110"/>
  <c r="Q159" i="110" s="1"/>
  <c r="P250" i="109"/>
  <c r="Q250" i="109" s="1"/>
  <c r="P159" i="109"/>
  <c r="Q159" i="109" s="1"/>
  <c r="P281" i="111"/>
  <c r="Q281" i="111" s="1"/>
  <c r="P250" i="111"/>
  <c r="Q250" i="111" s="1"/>
  <c r="P281" i="110"/>
  <c r="Q281" i="110" s="1"/>
  <c r="P250" i="110"/>
  <c r="Q250" i="110" s="1"/>
  <c r="P128" i="110"/>
  <c r="Q128" i="110" s="1"/>
  <c r="P281" i="109"/>
  <c r="Q281" i="109" s="1"/>
  <c r="P128" i="109"/>
  <c r="Q128" i="109" s="1"/>
  <c r="P250" i="108"/>
  <c r="Q250" i="108" s="1"/>
  <c r="P159" i="108"/>
  <c r="Q159" i="108" s="1"/>
  <c r="P281" i="107"/>
  <c r="Q281" i="107" s="1"/>
  <c r="P128" i="107"/>
  <c r="Q128" i="107" s="1"/>
  <c r="P250" i="107"/>
  <c r="Q250" i="107" s="1"/>
  <c r="P281" i="108"/>
  <c r="Q281" i="108" s="1"/>
  <c r="P128" i="108"/>
  <c r="Q128" i="108" s="1"/>
  <c r="P159" i="107"/>
  <c r="Q159" i="107" s="1"/>
  <c r="P1778" i="115"/>
  <c r="Q1778" i="115" s="1"/>
  <c r="P1776" i="115"/>
  <c r="Q1776" i="115" s="1"/>
  <c r="P1786" i="115" s="1"/>
  <c r="P1732" i="115"/>
  <c r="Q1732" i="115" s="1"/>
  <c r="P1745" i="115" s="1"/>
  <c r="P1730" i="115"/>
  <c r="Q1730" i="115" s="1"/>
  <c r="P1743" i="115" s="1"/>
  <c r="P1678" i="115"/>
  <c r="Q1678" i="115" s="1"/>
  <c r="P1676" i="115"/>
  <c r="Q1676" i="115" s="1"/>
  <c r="P1686" i="115" s="1"/>
  <c r="P1632" i="115"/>
  <c r="Q1632" i="115" s="1"/>
  <c r="P1645" i="115" s="1"/>
  <c r="P1630" i="115"/>
  <c r="Q1630" i="115" s="1"/>
  <c r="P1643" i="115" s="1"/>
  <c r="P1777" i="115"/>
  <c r="Q1777" i="115" s="1"/>
  <c r="P1787" i="115" s="1"/>
  <c r="P1733" i="115"/>
  <c r="Q1733" i="115" s="1"/>
  <c r="P1675" i="115"/>
  <c r="Q1675" i="115" s="1"/>
  <c r="P1685" i="115" s="1"/>
  <c r="P1631" i="115"/>
  <c r="Q1631" i="115" s="1"/>
  <c r="P1644" i="115" s="1"/>
  <c r="P1775" i="115"/>
  <c r="Q1775" i="115" s="1"/>
  <c r="P1785" i="115" s="1"/>
  <c r="P1731" i="115"/>
  <c r="Q1731" i="115" s="1"/>
  <c r="P1744" i="115" s="1"/>
  <c r="P1677" i="115"/>
  <c r="Q1677" i="115" s="1"/>
  <c r="P1687" i="115" s="1"/>
  <c r="P1633" i="115"/>
  <c r="Q1633" i="115" s="1"/>
  <c r="P221" i="115"/>
  <c r="Q221" i="115" s="1"/>
  <c r="P192" i="115"/>
  <c r="Q192" i="115" s="1"/>
  <c r="P41" i="115"/>
  <c r="Q41" i="115" s="1"/>
  <c r="P1778" i="114"/>
  <c r="Q1778" i="114" s="1"/>
  <c r="P1776" i="114"/>
  <c r="Q1776" i="114" s="1"/>
  <c r="P1786" i="114" s="1"/>
  <c r="P1732" i="114"/>
  <c r="Q1732" i="114" s="1"/>
  <c r="P1745" i="114" s="1"/>
  <c r="P1730" i="114"/>
  <c r="Q1730" i="114" s="1"/>
  <c r="P1743" i="114" s="1"/>
  <c r="P1677" i="114"/>
  <c r="Q1677" i="114" s="1"/>
  <c r="P1687" i="114" s="1"/>
  <c r="P1675" i="114"/>
  <c r="Q1675" i="114" s="1"/>
  <c r="P1685" i="114" s="1"/>
  <c r="P1632" i="114"/>
  <c r="Q1632" i="114" s="1"/>
  <c r="P1645" i="114" s="1"/>
  <c r="P1630" i="114"/>
  <c r="Q1630" i="114" s="1"/>
  <c r="P1643" i="114" s="1"/>
  <c r="P12" i="115"/>
  <c r="Q12" i="115" s="1"/>
  <c r="P1777" i="114"/>
  <c r="Q1777" i="114" s="1"/>
  <c r="P1787" i="114" s="1"/>
  <c r="P1775" i="114"/>
  <c r="Q1775" i="114" s="1"/>
  <c r="P1785" i="114" s="1"/>
  <c r="P1733" i="114"/>
  <c r="Q1733" i="114" s="1"/>
  <c r="P1731" i="114"/>
  <c r="Q1731" i="114" s="1"/>
  <c r="P1744" i="114" s="1"/>
  <c r="P1678" i="114"/>
  <c r="Q1678" i="114" s="1"/>
  <c r="P1676" i="114"/>
  <c r="Q1676" i="114" s="1"/>
  <c r="P1686" i="114" s="1"/>
  <c r="P1633" i="114"/>
  <c r="Q1633" i="114" s="1"/>
  <c r="P1631" i="114"/>
  <c r="Q1631" i="114" s="1"/>
  <c r="P1644" i="114" s="1"/>
  <c r="P221" i="114"/>
  <c r="Q221" i="114" s="1"/>
  <c r="P192" i="114"/>
  <c r="Q192" i="114" s="1"/>
  <c r="P12" i="114"/>
  <c r="Q12" i="114" s="1"/>
  <c r="P1778" i="113"/>
  <c r="Q1778" i="113" s="1"/>
  <c r="P1776" i="113"/>
  <c r="Q1776" i="113" s="1"/>
  <c r="P1786" i="113" s="1"/>
  <c r="P1733" i="113"/>
  <c r="Q1733" i="113" s="1"/>
  <c r="P1731" i="113"/>
  <c r="Q1731" i="113" s="1"/>
  <c r="P1744" i="113" s="1"/>
  <c r="P1677" i="113"/>
  <c r="Q1677" i="113" s="1"/>
  <c r="P1687" i="113" s="1"/>
  <c r="P1675" i="113"/>
  <c r="Q1675" i="113" s="1"/>
  <c r="P1685" i="113" s="1"/>
  <c r="P1632" i="113"/>
  <c r="Q1632" i="113" s="1"/>
  <c r="P1645" i="113" s="1"/>
  <c r="P1630" i="113"/>
  <c r="Q1630" i="113" s="1"/>
  <c r="P1643" i="113" s="1"/>
  <c r="P41" i="114"/>
  <c r="Q41" i="114" s="1"/>
  <c r="P1775" i="113"/>
  <c r="Q1775" i="113" s="1"/>
  <c r="P1785" i="113" s="1"/>
  <c r="P1732" i="113"/>
  <c r="Q1732" i="113" s="1"/>
  <c r="P1745" i="113" s="1"/>
  <c r="P1678" i="113"/>
  <c r="Q1678" i="113" s="1"/>
  <c r="P1631" i="113"/>
  <c r="Q1631" i="113" s="1"/>
  <c r="P1644" i="113" s="1"/>
  <c r="P192" i="113"/>
  <c r="Q192" i="113" s="1"/>
  <c r="P12" i="113"/>
  <c r="Q12" i="113" s="1"/>
  <c r="P1777" i="112"/>
  <c r="Q1777" i="112" s="1"/>
  <c r="P1787" i="112" s="1"/>
  <c r="P1775" i="112"/>
  <c r="Q1775" i="112" s="1"/>
  <c r="P1785" i="112" s="1"/>
  <c r="P1733" i="112"/>
  <c r="Q1733" i="112" s="1"/>
  <c r="P1731" i="112"/>
  <c r="Q1731" i="112" s="1"/>
  <c r="P1744" i="112" s="1"/>
  <c r="P1678" i="112"/>
  <c r="Q1678" i="112" s="1"/>
  <c r="P1676" i="112"/>
  <c r="Q1676" i="112" s="1"/>
  <c r="P1686" i="112" s="1"/>
  <c r="P1633" i="112"/>
  <c r="Q1633" i="112" s="1"/>
  <c r="P1631" i="112"/>
  <c r="Q1631" i="112" s="1"/>
  <c r="P1644" i="112" s="1"/>
  <c r="P1777" i="113"/>
  <c r="Q1777" i="113" s="1"/>
  <c r="P1787" i="113" s="1"/>
  <c r="P1730" i="113"/>
  <c r="Q1730" i="113" s="1"/>
  <c r="P1743" i="113" s="1"/>
  <c r="P1676" i="113"/>
  <c r="Q1676" i="113" s="1"/>
  <c r="P1686" i="113" s="1"/>
  <c r="P1633" i="113"/>
  <c r="Q1633" i="113" s="1"/>
  <c r="P221" i="113"/>
  <c r="Q221" i="113" s="1"/>
  <c r="P41" i="113"/>
  <c r="Q41" i="113" s="1"/>
  <c r="P1778" i="112"/>
  <c r="Q1778" i="112" s="1"/>
  <c r="P1776" i="112"/>
  <c r="Q1776" i="112" s="1"/>
  <c r="P1786" i="112" s="1"/>
  <c r="P1732" i="112"/>
  <c r="Q1732" i="112" s="1"/>
  <c r="P1745" i="112" s="1"/>
  <c r="P1730" i="112"/>
  <c r="Q1730" i="112" s="1"/>
  <c r="P1743" i="112" s="1"/>
  <c r="P1677" i="112"/>
  <c r="Q1677" i="112" s="1"/>
  <c r="P1687" i="112" s="1"/>
  <c r="P1675" i="112"/>
  <c r="Q1675" i="112" s="1"/>
  <c r="P1685" i="112" s="1"/>
  <c r="P1632" i="112"/>
  <c r="Q1632" i="112" s="1"/>
  <c r="P1645" i="112" s="1"/>
  <c r="P1630" i="112"/>
  <c r="Q1630" i="112" s="1"/>
  <c r="P1643" i="112" s="1"/>
  <c r="P41" i="112"/>
  <c r="Q41" i="112" s="1"/>
  <c r="P1777" i="111"/>
  <c r="Q1777" i="111" s="1"/>
  <c r="P1787" i="111" s="1"/>
  <c r="P1775" i="111"/>
  <c r="Q1775" i="111" s="1"/>
  <c r="P1785" i="111" s="1"/>
  <c r="P1732" i="111"/>
  <c r="Q1732" i="111" s="1"/>
  <c r="P1745" i="111" s="1"/>
  <c r="P1730" i="111"/>
  <c r="Q1730" i="111" s="1"/>
  <c r="P1743" i="111" s="1"/>
  <c r="P1678" i="111"/>
  <c r="Q1678" i="111" s="1"/>
  <c r="P1676" i="111"/>
  <c r="Q1676" i="111" s="1"/>
  <c r="P1686" i="111" s="1"/>
  <c r="P1633" i="111"/>
  <c r="Q1633" i="111" s="1"/>
  <c r="P1631" i="111"/>
  <c r="Q1631" i="111" s="1"/>
  <c r="P1644" i="111" s="1"/>
  <c r="P221" i="112"/>
  <c r="Q221" i="112" s="1"/>
  <c r="P192" i="112"/>
  <c r="Q192" i="112" s="1"/>
  <c r="P12" i="112"/>
  <c r="Q12" i="112" s="1"/>
  <c r="P1778" i="111"/>
  <c r="Q1778" i="111" s="1"/>
  <c r="P1776" i="111"/>
  <c r="Q1776" i="111" s="1"/>
  <c r="P1786" i="111" s="1"/>
  <c r="P1733" i="111"/>
  <c r="Q1733" i="111" s="1"/>
  <c r="P1731" i="111"/>
  <c r="Q1731" i="111" s="1"/>
  <c r="P1744" i="111" s="1"/>
  <c r="P1677" i="111"/>
  <c r="Q1677" i="111" s="1"/>
  <c r="P1687" i="111" s="1"/>
  <c r="P1675" i="111"/>
  <c r="Q1675" i="111" s="1"/>
  <c r="P1685" i="111" s="1"/>
  <c r="P1632" i="111"/>
  <c r="Q1632" i="111" s="1"/>
  <c r="P1645" i="111" s="1"/>
  <c r="P1630" i="111"/>
  <c r="Q1630" i="111" s="1"/>
  <c r="P1643" i="111" s="1"/>
  <c r="P221" i="111"/>
  <c r="Q221" i="111" s="1"/>
  <c r="P41" i="111"/>
  <c r="Q41" i="111" s="1"/>
  <c r="P1778" i="110"/>
  <c r="Q1778" i="110" s="1"/>
  <c r="P1776" i="110"/>
  <c r="Q1776" i="110" s="1"/>
  <c r="P1786" i="110" s="1"/>
  <c r="P1732" i="110"/>
  <c r="Q1732" i="110" s="1"/>
  <c r="P1745" i="110" s="1"/>
  <c r="P1730" i="110"/>
  <c r="Q1730" i="110" s="1"/>
  <c r="P1743" i="110" s="1"/>
  <c r="P1677" i="110"/>
  <c r="Q1677" i="110" s="1"/>
  <c r="P1687" i="110" s="1"/>
  <c r="P1675" i="110"/>
  <c r="Q1675" i="110" s="1"/>
  <c r="P1685" i="110" s="1"/>
  <c r="P1632" i="110"/>
  <c r="Q1632" i="110" s="1"/>
  <c r="P1645" i="110" s="1"/>
  <c r="P1630" i="110"/>
  <c r="Q1630" i="110" s="1"/>
  <c r="P1643" i="110" s="1"/>
  <c r="P192" i="111"/>
  <c r="Q192" i="111" s="1"/>
  <c r="P1777" i="110"/>
  <c r="Q1777" i="110" s="1"/>
  <c r="P1787" i="110" s="1"/>
  <c r="P1733" i="110"/>
  <c r="Q1733" i="110" s="1"/>
  <c r="P1678" i="110"/>
  <c r="Q1678" i="110" s="1"/>
  <c r="P1631" i="110"/>
  <c r="Q1631" i="110" s="1"/>
  <c r="P1644" i="110" s="1"/>
  <c r="P221" i="110"/>
  <c r="Q221" i="110" s="1"/>
  <c r="P192" i="110"/>
  <c r="Q192" i="110" s="1"/>
  <c r="P12" i="110"/>
  <c r="Q12" i="110" s="1"/>
  <c r="P1778" i="109"/>
  <c r="Q1778" i="109" s="1"/>
  <c r="P1776" i="109"/>
  <c r="Q1776" i="109" s="1"/>
  <c r="P1786" i="109" s="1"/>
  <c r="P1733" i="109"/>
  <c r="Q1733" i="109" s="1"/>
  <c r="P1731" i="109"/>
  <c r="Q1731" i="109" s="1"/>
  <c r="P1744" i="109" s="1"/>
  <c r="P1678" i="109"/>
  <c r="Q1678" i="109" s="1"/>
  <c r="P1676" i="109"/>
  <c r="Q1676" i="109" s="1"/>
  <c r="P1686" i="109" s="1"/>
  <c r="P1633" i="109"/>
  <c r="Q1633" i="109" s="1"/>
  <c r="P1631" i="109"/>
  <c r="Q1631" i="109" s="1"/>
  <c r="P1644" i="109" s="1"/>
  <c r="P221" i="109"/>
  <c r="Q221" i="109" s="1"/>
  <c r="P41" i="109"/>
  <c r="Q41" i="109" s="1"/>
  <c r="P12" i="109"/>
  <c r="Q12" i="109" s="1"/>
  <c r="P1777" i="108"/>
  <c r="Q1777" i="108" s="1"/>
  <c r="P1787" i="108" s="1"/>
  <c r="P1775" i="108"/>
  <c r="Q1775" i="108" s="1"/>
  <c r="P1785" i="108" s="1"/>
  <c r="P1733" i="108"/>
  <c r="Q1733" i="108" s="1"/>
  <c r="P1731" i="108"/>
  <c r="Q1731" i="108" s="1"/>
  <c r="P1744" i="108" s="1"/>
  <c r="P1678" i="108"/>
  <c r="Q1678" i="108" s="1"/>
  <c r="P1676" i="108"/>
  <c r="Q1676" i="108" s="1"/>
  <c r="P1686" i="108" s="1"/>
  <c r="P1633" i="108"/>
  <c r="Q1633" i="108" s="1"/>
  <c r="P1631" i="108"/>
  <c r="Q1631" i="108" s="1"/>
  <c r="P1644" i="108" s="1"/>
  <c r="P12" i="111"/>
  <c r="Q12" i="111" s="1"/>
  <c r="P1775" i="110"/>
  <c r="Q1775" i="110" s="1"/>
  <c r="P1785" i="110" s="1"/>
  <c r="P1731" i="110"/>
  <c r="Q1731" i="110" s="1"/>
  <c r="P1744" i="110" s="1"/>
  <c r="P1676" i="110"/>
  <c r="Q1676" i="110" s="1"/>
  <c r="P1686" i="110" s="1"/>
  <c r="P1633" i="110"/>
  <c r="Q1633" i="110" s="1"/>
  <c r="P41" i="110"/>
  <c r="Q41" i="110" s="1"/>
  <c r="P1777" i="109"/>
  <c r="Q1777" i="109" s="1"/>
  <c r="P1787" i="109" s="1"/>
  <c r="P1775" i="109"/>
  <c r="Q1775" i="109" s="1"/>
  <c r="P1785" i="109" s="1"/>
  <c r="P1732" i="109"/>
  <c r="Q1732" i="109" s="1"/>
  <c r="P1745" i="109" s="1"/>
  <c r="P1730" i="109"/>
  <c r="Q1730" i="109" s="1"/>
  <c r="P1743" i="109" s="1"/>
  <c r="P1677" i="109"/>
  <c r="Q1677" i="109" s="1"/>
  <c r="P1687" i="109" s="1"/>
  <c r="P1675" i="109"/>
  <c r="Q1675" i="109" s="1"/>
  <c r="P1685" i="109" s="1"/>
  <c r="P1632" i="109"/>
  <c r="Q1632" i="109" s="1"/>
  <c r="P1645" i="109" s="1"/>
  <c r="P1630" i="109"/>
  <c r="Q1630" i="109" s="1"/>
  <c r="P1643" i="109" s="1"/>
  <c r="P192" i="109"/>
  <c r="Q192" i="109" s="1"/>
  <c r="P1778" i="108"/>
  <c r="Q1778" i="108" s="1"/>
  <c r="P1730" i="108"/>
  <c r="Q1730" i="108" s="1"/>
  <c r="P1743" i="108" s="1"/>
  <c r="P1677" i="108"/>
  <c r="Q1677" i="108" s="1"/>
  <c r="P1687" i="108" s="1"/>
  <c r="P1630" i="108"/>
  <c r="Q1630" i="108" s="1"/>
  <c r="P1643" i="108" s="1"/>
  <c r="P41" i="108"/>
  <c r="Q41" i="108" s="1"/>
  <c r="P12" i="108"/>
  <c r="Q12" i="108" s="1"/>
  <c r="P1777" i="107"/>
  <c r="Q1777" i="107" s="1"/>
  <c r="P1787" i="107" s="1"/>
  <c r="P1775" i="107"/>
  <c r="Q1775" i="107" s="1"/>
  <c r="P1785" i="107" s="1"/>
  <c r="P1732" i="107"/>
  <c r="Q1732" i="107" s="1"/>
  <c r="P1745" i="107" s="1"/>
  <c r="P1730" i="107"/>
  <c r="Q1730" i="107" s="1"/>
  <c r="P1743" i="107" s="1"/>
  <c r="P1677" i="107"/>
  <c r="Q1677" i="107" s="1"/>
  <c r="P1687" i="107" s="1"/>
  <c r="P1675" i="107"/>
  <c r="Q1675" i="107" s="1"/>
  <c r="P1685" i="107" s="1"/>
  <c r="P1632" i="107"/>
  <c r="Q1632" i="107" s="1"/>
  <c r="P1645" i="107" s="1"/>
  <c r="P1630" i="107"/>
  <c r="Q1630" i="107" s="1"/>
  <c r="P1643" i="107" s="1"/>
  <c r="P221" i="107"/>
  <c r="Q221" i="107" s="1"/>
  <c r="P192" i="107"/>
  <c r="Q192" i="107" s="1"/>
  <c r="P41" i="107"/>
  <c r="Q41" i="107" s="1"/>
  <c r="P12" i="107"/>
  <c r="Q12" i="107" s="1"/>
  <c r="P1778" i="106"/>
  <c r="Q1778" i="106" s="1"/>
  <c r="P1777" i="106"/>
  <c r="Q1777" i="106" s="1"/>
  <c r="P1787" i="106" s="1"/>
  <c r="P1776" i="106"/>
  <c r="Q1776" i="106" s="1"/>
  <c r="P1786" i="106" s="1"/>
  <c r="P1775" i="106"/>
  <c r="Q1775" i="106" s="1"/>
  <c r="P1785" i="106" s="1"/>
  <c r="P1732" i="106"/>
  <c r="Q1732" i="106" s="1"/>
  <c r="P1745" i="106" s="1"/>
  <c r="P1731" i="106"/>
  <c r="Q1731" i="106" s="1"/>
  <c r="P1744" i="106" s="1"/>
  <c r="P1730" i="106"/>
  <c r="Q1730" i="106" s="1"/>
  <c r="P1743" i="106" s="1"/>
  <c r="P1776" i="108"/>
  <c r="Q1776" i="108" s="1"/>
  <c r="P1786" i="108" s="1"/>
  <c r="P1732" i="108"/>
  <c r="Q1732" i="108" s="1"/>
  <c r="P1745" i="108" s="1"/>
  <c r="P1675" i="108"/>
  <c r="Q1675" i="108" s="1"/>
  <c r="P1685" i="108" s="1"/>
  <c r="P1632" i="108"/>
  <c r="Q1632" i="108" s="1"/>
  <c r="P1645" i="108" s="1"/>
  <c r="P221" i="108"/>
  <c r="Q221" i="108" s="1"/>
  <c r="P192" i="108"/>
  <c r="Q192" i="108" s="1"/>
  <c r="P1778" i="107"/>
  <c r="Q1778" i="107" s="1"/>
  <c r="P1776" i="107"/>
  <c r="Q1776" i="107" s="1"/>
  <c r="P1786" i="107" s="1"/>
  <c r="P1733" i="107"/>
  <c r="Q1733" i="107" s="1"/>
  <c r="P1731" i="107"/>
  <c r="Q1731" i="107" s="1"/>
  <c r="P1744" i="107" s="1"/>
  <c r="P1678" i="107"/>
  <c r="Q1678" i="107" s="1"/>
  <c r="P1676" i="107"/>
  <c r="Q1676" i="107" s="1"/>
  <c r="P1686" i="107" s="1"/>
  <c r="P1633" i="107"/>
  <c r="Q1633" i="107" s="1"/>
  <c r="P1631" i="107"/>
  <c r="Q1631" i="107" s="1"/>
  <c r="P1644" i="107" s="1"/>
  <c r="P1733" i="106"/>
  <c r="Q1733" i="106" s="1"/>
  <c r="P1677" i="106"/>
  <c r="Q1677" i="106" s="1"/>
  <c r="P1687" i="106" s="1"/>
  <c r="P1675" i="106"/>
  <c r="Q1675" i="106" s="1"/>
  <c r="P1685" i="106" s="1"/>
  <c r="P1678" i="106"/>
  <c r="Q1678" i="106" s="1"/>
  <c r="P1676" i="106"/>
  <c r="Q1676" i="106" s="1"/>
  <c r="P1686" i="106" s="1"/>
  <c r="P1631" i="106"/>
  <c r="Q1631" i="106" s="1"/>
  <c r="P1644" i="106" s="1"/>
  <c r="P1632" i="106"/>
  <c r="Q1632" i="106" s="1"/>
  <c r="P1645" i="106" s="1"/>
  <c r="P1630" i="106"/>
  <c r="Q1630" i="106" s="1"/>
  <c r="P1643" i="106" s="1"/>
  <c r="P1633" i="106"/>
  <c r="Q1633" i="106" s="1"/>
  <c r="P1782" i="115"/>
  <c r="Q1782" i="115" s="1"/>
  <c r="P1741" i="115"/>
  <c r="Q1741" i="115" s="1"/>
  <c r="P1739" i="115"/>
  <c r="Q1739" i="115" s="1"/>
  <c r="N1744" i="115" s="1"/>
  <c r="P1682" i="115"/>
  <c r="Q1682" i="115" s="1"/>
  <c r="P1640" i="115"/>
  <c r="Q1640" i="115" s="1"/>
  <c r="N1645" i="115" s="1"/>
  <c r="P1638" i="115"/>
  <c r="Q1638" i="115" s="1"/>
  <c r="N1643" i="115" s="1"/>
  <c r="P1556" i="115"/>
  <c r="Q1556" i="115" s="1"/>
  <c r="Q1560" i="115" s="1"/>
  <c r="H1567" i="115" s="1"/>
  <c r="P1527" i="115"/>
  <c r="Q1527" i="115" s="1"/>
  <c r="Q1531" i="115" s="1"/>
  <c r="H1539" i="115" s="1"/>
  <c r="P1498" i="115"/>
  <c r="Q1498" i="115" s="1"/>
  <c r="Q1502" i="115" s="1"/>
  <c r="P1381" i="115"/>
  <c r="Q1381" i="115" s="1"/>
  <c r="P1353" i="115"/>
  <c r="Q1353" i="115" s="1"/>
  <c r="Q1356" i="115" s="1"/>
  <c r="H1364" i="115" s="1"/>
  <c r="P1781" i="115"/>
  <c r="Q1781" i="115" s="1"/>
  <c r="P1738" i="115"/>
  <c r="Q1738" i="115" s="1"/>
  <c r="N1743" i="115" s="1"/>
  <c r="P1683" i="115"/>
  <c r="Q1683" i="115" s="1"/>
  <c r="P1680" i="115"/>
  <c r="Q1680" i="115" s="1"/>
  <c r="P1639" i="115"/>
  <c r="Q1639" i="115" s="1"/>
  <c r="N1644" i="115" s="1"/>
  <c r="P1585" i="115"/>
  <c r="Q1585" i="115" s="1"/>
  <c r="P1468" i="115"/>
  <c r="Q1468" i="115" s="1"/>
  <c r="P1410" i="115"/>
  <c r="Q1410" i="115" s="1"/>
  <c r="P1324" i="115"/>
  <c r="Q1324" i="115" s="1"/>
  <c r="Q1327" i="115" s="1"/>
  <c r="P1295" i="115"/>
  <c r="Q1295" i="115" s="1"/>
  <c r="Q1298" i="115" s="1"/>
  <c r="P1208" i="115"/>
  <c r="Q1208" i="115" s="1"/>
  <c r="Q1211" i="115" s="1"/>
  <c r="H1219" i="115" s="1"/>
  <c r="P1179" i="115"/>
  <c r="Q1179" i="115" s="1"/>
  <c r="Q1182" i="115" s="1"/>
  <c r="H1190" i="115" s="1"/>
  <c r="P1150" i="115"/>
  <c r="Q1150" i="115" s="1"/>
  <c r="Q1153" i="115" s="1"/>
  <c r="P1780" i="115"/>
  <c r="Q1780" i="115" s="1"/>
  <c r="P1740" i="115"/>
  <c r="Q1740" i="115" s="1"/>
  <c r="N1745" i="115" s="1"/>
  <c r="P1783" i="115"/>
  <c r="Q1783" i="115" s="1"/>
  <c r="P1681" i="115"/>
  <c r="Q1681" i="115" s="1"/>
  <c r="P1641" i="115"/>
  <c r="Q1641" i="115" s="1"/>
  <c r="P1439" i="115"/>
  <c r="Q1439" i="115" s="1"/>
  <c r="Q1442" i="115" s="1"/>
  <c r="P1266" i="115"/>
  <c r="Q1266" i="115" s="1"/>
  <c r="Q1269" i="115" s="1"/>
  <c r="P1237" i="115"/>
  <c r="Q1237" i="115" s="1"/>
  <c r="Q1240" i="115" s="1"/>
  <c r="H1248" i="115" s="1"/>
  <c r="P279" i="115"/>
  <c r="Q279" i="115" s="1"/>
  <c r="P248" i="115"/>
  <c r="Q248" i="115" s="1"/>
  <c r="P219" i="115"/>
  <c r="Q219" i="115" s="1"/>
  <c r="Q223" i="115" s="1"/>
  <c r="K230" i="115" s="1"/>
  <c r="H230" i="115" s="1"/>
  <c r="P190" i="115"/>
  <c r="Q190" i="115" s="1"/>
  <c r="Q194" i="115" s="1"/>
  <c r="K201" i="115" s="1"/>
  <c r="P157" i="115"/>
  <c r="Q157" i="115" s="1"/>
  <c r="P129" i="115"/>
  <c r="Q129" i="115" s="1"/>
  <c r="P39" i="115"/>
  <c r="Q39" i="115" s="1"/>
  <c r="P1782" i="114"/>
  <c r="Q1782" i="114" s="1"/>
  <c r="P1741" i="114"/>
  <c r="Q1741" i="114" s="1"/>
  <c r="P1739" i="114"/>
  <c r="Q1739" i="114" s="1"/>
  <c r="N1744" i="114" s="1"/>
  <c r="P1683" i="114"/>
  <c r="Q1683" i="114" s="1"/>
  <c r="P1681" i="114"/>
  <c r="Q1681" i="114" s="1"/>
  <c r="P1680" i="114"/>
  <c r="Q1680" i="114" s="1"/>
  <c r="P1640" i="114"/>
  <c r="Q1640" i="114" s="1"/>
  <c r="N1645" i="114" s="1"/>
  <c r="P1638" i="114"/>
  <c r="Q1638" i="114" s="1"/>
  <c r="N1643" i="114" s="1"/>
  <c r="P1585" i="114"/>
  <c r="Q1585" i="114" s="1"/>
  <c r="P1556" i="114"/>
  <c r="Q1556" i="114" s="1"/>
  <c r="P1527" i="114"/>
  <c r="Q1527" i="114" s="1"/>
  <c r="P1498" i="114"/>
  <c r="Q1498" i="114" s="1"/>
  <c r="P1410" i="114"/>
  <c r="Q1410" i="114" s="1"/>
  <c r="P1381" i="114"/>
  <c r="Q1381" i="114" s="1"/>
  <c r="P1353" i="114"/>
  <c r="Q1353" i="114" s="1"/>
  <c r="P282" i="115"/>
  <c r="Q282" i="115" s="1"/>
  <c r="P251" i="115"/>
  <c r="Q251" i="115" s="1"/>
  <c r="P160" i="115"/>
  <c r="Q160" i="115" s="1"/>
  <c r="P126" i="115"/>
  <c r="Q126" i="115" s="1"/>
  <c r="P97" i="115"/>
  <c r="Q97" i="115" s="1"/>
  <c r="Q101" i="115" s="1"/>
  <c r="K108" i="115" s="1"/>
  <c r="H108" i="115" s="1"/>
  <c r="P68" i="115"/>
  <c r="Q68" i="115" s="1"/>
  <c r="Q72" i="115" s="1"/>
  <c r="K79" i="115" s="1"/>
  <c r="P10" i="115"/>
  <c r="Q10" i="115" s="1"/>
  <c r="P1783" i="114"/>
  <c r="Q1783" i="114" s="1"/>
  <c r="P1781" i="114"/>
  <c r="Q1781" i="114" s="1"/>
  <c r="P1780" i="114"/>
  <c r="Q1780" i="114" s="1"/>
  <c r="P1740" i="114"/>
  <c r="Q1740" i="114" s="1"/>
  <c r="N1745" i="114" s="1"/>
  <c r="P1738" i="114"/>
  <c r="Q1738" i="114" s="1"/>
  <c r="N1743" i="114" s="1"/>
  <c r="P1682" i="114"/>
  <c r="Q1682" i="114" s="1"/>
  <c r="P1641" i="114"/>
  <c r="Q1641" i="114" s="1"/>
  <c r="P1639" i="114"/>
  <c r="Q1639" i="114" s="1"/>
  <c r="N1644" i="114" s="1"/>
  <c r="P1468" i="114"/>
  <c r="Q1468" i="114" s="1"/>
  <c r="P1439" i="114"/>
  <c r="Q1439" i="114" s="1"/>
  <c r="P1324" i="114"/>
  <c r="Q1324" i="114" s="1"/>
  <c r="Q1327" i="114" s="1"/>
  <c r="P1208" i="114"/>
  <c r="Q1208" i="114" s="1"/>
  <c r="Q1211" i="114" s="1"/>
  <c r="P1295" i="114"/>
  <c r="Q1295" i="114" s="1"/>
  <c r="Q1298" i="114" s="1"/>
  <c r="H1306" i="114" s="1"/>
  <c r="P1179" i="114"/>
  <c r="Q1179" i="114" s="1"/>
  <c r="Q1182" i="114" s="1"/>
  <c r="P282" i="114"/>
  <c r="Q282" i="114" s="1"/>
  <c r="P248" i="114"/>
  <c r="Q248" i="114" s="1"/>
  <c r="P219" i="114"/>
  <c r="Q219" i="114" s="1"/>
  <c r="P190" i="114"/>
  <c r="Q190" i="114" s="1"/>
  <c r="P157" i="114"/>
  <c r="Q157" i="114" s="1"/>
  <c r="P1266" i="114"/>
  <c r="Q1266" i="114" s="1"/>
  <c r="Q1269" i="114" s="1"/>
  <c r="P1237" i="114"/>
  <c r="Q1237" i="114" s="1"/>
  <c r="Q1240" i="114" s="1"/>
  <c r="H1248" i="114" s="1"/>
  <c r="P1150" i="114"/>
  <c r="Q1150" i="114" s="1"/>
  <c r="Q1153" i="114" s="1"/>
  <c r="P279" i="114"/>
  <c r="Q279" i="114" s="1"/>
  <c r="P251" i="114"/>
  <c r="Q251" i="114" s="1"/>
  <c r="P160" i="114"/>
  <c r="Q160" i="114" s="1"/>
  <c r="P129" i="114"/>
  <c r="Q129" i="114" s="1"/>
  <c r="P68" i="114"/>
  <c r="Q68" i="114" s="1"/>
  <c r="P10" i="114"/>
  <c r="Q10" i="114" s="1"/>
  <c r="P1782" i="113"/>
  <c r="Q1782" i="113" s="1"/>
  <c r="P1740" i="113"/>
  <c r="Q1740" i="113" s="1"/>
  <c r="N1745" i="113" s="1"/>
  <c r="P1738" i="113"/>
  <c r="Q1738" i="113" s="1"/>
  <c r="N1743" i="113" s="1"/>
  <c r="P1683" i="113"/>
  <c r="Q1683" i="113" s="1"/>
  <c r="P1681" i="113"/>
  <c r="Q1681" i="113" s="1"/>
  <c r="P1680" i="113"/>
  <c r="Q1680" i="113" s="1"/>
  <c r="P1640" i="113"/>
  <c r="Q1640" i="113" s="1"/>
  <c r="N1645" i="113" s="1"/>
  <c r="P1638" i="113"/>
  <c r="Q1638" i="113" s="1"/>
  <c r="N1643" i="113" s="1"/>
  <c r="P1527" i="113"/>
  <c r="Q1527" i="113" s="1"/>
  <c r="P1498" i="113"/>
  <c r="Q1498" i="113" s="1"/>
  <c r="P1468" i="113"/>
  <c r="Q1468" i="113" s="1"/>
  <c r="P1439" i="113"/>
  <c r="Q1439" i="113" s="1"/>
  <c r="P1410" i="113"/>
  <c r="Q1410" i="113" s="1"/>
  <c r="P1381" i="113"/>
  <c r="Q1381" i="113" s="1"/>
  <c r="P1237" i="113"/>
  <c r="Q1237" i="113" s="1"/>
  <c r="P97" i="114"/>
  <c r="Q97" i="114" s="1"/>
  <c r="P39" i="114"/>
  <c r="Q39" i="114" s="1"/>
  <c r="P1783" i="113"/>
  <c r="Q1783" i="113" s="1"/>
  <c r="P1780" i="113"/>
  <c r="Q1780" i="113" s="1"/>
  <c r="P1739" i="113"/>
  <c r="Q1739" i="113" s="1"/>
  <c r="N1744" i="113" s="1"/>
  <c r="P1639" i="113"/>
  <c r="Q1639" i="113" s="1"/>
  <c r="N1644" i="113" s="1"/>
  <c r="P1585" i="113"/>
  <c r="Q1585" i="113" s="1"/>
  <c r="P1556" i="113"/>
  <c r="Q1556" i="113" s="1"/>
  <c r="P1324" i="113"/>
  <c r="Q1324" i="113" s="1"/>
  <c r="Q1327" i="113" s="1"/>
  <c r="H1335" i="113" s="1"/>
  <c r="P1266" i="113"/>
  <c r="Q1266" i="113" s="1"/>
  <c r="Q1269" i="113" s="1"/>
  <c r="P1208" i="113"/>
  <c r="Q1208" i="113" s="1"/>
  <c r="P1150" i="113"/>
  <c r="Q1150" i="113" s="1"/>
  <c r="P279" i="113"/>
  <c r="Q279" i="113" s="1"/>
  <c r="P248" i="113"/>
  <c r="Q248" i="113" s="1"/>
  <c r="P190" i="113"/>
  <c r="Q190" i="113" s="1"/>
  <c r="P160" i="113"/>
  <c r="Q160" i="113" s="1"/>
  <c r="P129" i="113"/>
  <c r="Q129" i="113" s="1"/>
  <c r="P97" i="113"/>
  <c r="Q97" i="113" s="1"/>
  <c r="P10" i="113"/>
  <c r="Q10" i="113" s="1"/>
  <c r="P1783" i="112"/>
  <c r="Q1783" i="112" s="1"/>
  <c r="P1781" i="112"/>
  <c r="Q1781" i="112" s="1"/>
  <c r="P1780" i="112"/>
  <c r="Q1780" i="112" s="1"/>
  <c r="P1740" i="112"/>
  <c r="Q1740" i="112" s="1"/>
  <c r="N1745" i="112" s="1"/>
  <c r="P1738" i="112"/>
  <c r="Q1738" i="112" s="1"/>
  <c r="N1743" i="112" s="1"/>
  <c r="P1682" i="112"/>
  <c r="Q1682" i="112" s="1"/>
  <c r="P1641" i="112"/>
  <c r="Q1641" i="112" s="1"/>
  <c r="P1639" i="112"/>
  <c r="Q1639" i="112" s="1"/>
  <c r="N1644" i="112" s="1"/>
  <c r="P1556" i="112"/>
  <c r="Q1556" i="112" s="1"/>
  <c r="P1527" i="112"/>
  <c r="Q1527" i="112" s="1"/>
  <c r="P1468" i="112"/>
  <c r="Q1468" i="112" s="1"/>
  <c r="P1381" i="112"/>
  <c r="Q1381" i="112" s="1"/>
  <c r="P1353" i="112"/>
  <c r="Q1353" i="112" s="1"/>
  <c r="P1295" i="112"/>
  <c r="Q1295" i="112" s="1"/>
  <c r="P1208" i="112"/>
  <c r="Q1208" i="112" s="1"/>
  <c r="Q1211" i="112" s="1"/>
  <c r="H1219" i="112" s="1"/>
  <c r="P1150" i="112"/>
  <c r="Q1150" i="112" s="1"/>
  <c r="Q1153" i="112" s="1"/>
  <c r="P126" i="114"/>
  <c r="Q126" i="114" s="1"/>
  <c r="P1781" i="113"/>
  <c r="Q1781" i="113" s="1"/>
  <c r="P1741" i="113"/>
  <c r="Q1741" i="113" s="1"/>
  <c r="P1682" i="113"/>
  <c r="Q1682" i="113" s="1"/>
  <c r="P1641" i="113"/>
  <c r="Q1641" i="113" s="1"/>
  <c r="P1353" i="113"/>
  <c r="Q1353" i="113" s="1"/>
  <c r="Q1356" i="113" s="1"/>
  <c r="H1364" i="113" s="1"/>
  <c r="P1295" i="113"/>
  <c r="Q1295" i="113" s="1"/>
  <c r="Q1298" i="113" s="1"/>
  <c r="P1179" i="113"/>
  <c r="Q1179" i="113" s="1"/>
  <c r="P282" i="113"/>
  <c r="Q282" i="113" s="1"/>
  <c r="P251" i="113"/>
  <c r="Q251" i="113" s="1"/>
  <c r="P219" i="113"/>
  <c r="Q219" i="113" s="1"/>
  <c r="P157" i="113"/>
  <c r="Q157" i="113" s="1"/>
  <c r="P126" i="113"/>
  <c r="Q126" i="113" s="1"/>
  <c r="P68" i="113"/>
  <c r="Q68" i="113" s="1"/>
  <c r="P39" i="113"/>
  <c r="Q39" i="113" s="1"/>
  <c r="P1782" i="112"/>
  <c r="Q1782" i="112" s="1"/>
  <c r="P1741" i="112"/>
  <c r="Q1741" i="112" s="1"/>
  <c r="P1739" i="112"/>
  <c r="Q1739" i="112" s="1"/>
  <c r="N1744" i="112" s="1"/>
  <c r="P1683" i="112"/>
  <c r="Q1683" i="112" s="1"/>
  <c r="P1681" i="112"/>
  <c r="Q1681" i="112" s="1"/>
  <c r="P1680" i="112"/>
  <c r="Q1680" i="112" s="1"/>
  <c r="P1640" i="112"/>
  <c r="Q1640" i="112" s="1"/>
  <c r="N1645" i="112" s="1"/>
  <c r="P1638" i="112"/>
  <c r="Q1638" i="112" s="1"/>
  <c r="N1643" i="112" s="1"/>
  <c r="P1585" i="112"/>
  <c r="Q1585" i="112" s="1"/>
  <c r="Q1589" i="112" s="1"/>
  <c r="H1597" i="112" s="1"/>
  <c r="P1498" i="112"/>
  <c r="Q1498" i="112" s="1"/>
  <c r="Q1502" i="112" s="1"/>
  <c r="H1510" i="112" s="1"/>
  <c r="P1439" i="112"/>
  <c r="Q1439" i="112" s="1"/>
  <c r="Q1442" i="112" s="1"/>
  <c r="H1450" i="112" s="1"/>
  <c r="P1410" i="112"/>
  <c r="Q1410" i="112" s="1"/>
  <c r="Q1413" i="112" s="1"/>
  <c r="H1421" i="112" s="1"/>
  <c r="P1324" i="112"/>
  <c r="Q1324" i="112" s="1"/>
  <c r="Q1327" i="112" s="1"/>
  <c r="P1266" i="112"/>
  <c r="Q1266" i="112" s="1"/>
  <c r="Q1269" i="112" s="1"/>
  <c r="P1237" i="112"/>
  <c r="Q1237" i="112" s="1"/>
  <c r="Q1240" i="112" s="1"/>
  <c r="H1248" i="112" s="1"/>
  <c r="P1179" i="112"/>
  <c r="Q1179" i="112" s="1"/>
  <c r="Q1182" i="112" s="1"/>
  <c r="P282" i="112"/>
  <c r="Q282" i="112" s="1"/>
  <c r="P251" i="112"/>
  <c r="Q251" i="112" s="1"/>
  <c r="P160" i="112"/>
  <c r="Q160" i="112" s="1"/>
  <c r="P126" i="112"/>
  <c r="Q126" i="112" s="1"/>
  <c r="P97" i="112"/>
  <c r="Q97" i="112" s="1"/>
  <c r="P39" i="112"/>
  <c r="Q39" i="112" s="1"/>
  <c r="P1783" i="111"/>
  <c r="Q1783" i="111" s="1"/>
  <c r="P1781" i="111"/>
  <c r="Q1781" i="111" s="1"/>
  <c r="P1780" i="111"/>
  <c r="Q1780" i="111" s="1"/>
  <c r="P1741" i="111"/>
  <c r="Q1741" i="111" s="1"/>
  <c r="P1739" i="111"/>
  <c r="Q1739" i="111" s="1"/>
  <c r="N1744" i="111" s="1"/>
  <c r="P1682" i="111"/>
  <c r="Q1682" i="111" s="1"/>
  <c r="P1641" i="111"/>
  <c r="Q1641" i="111" s="1"/>
  <c r="P1639" i="111"/>
  <c r="Q1639" i="111" s="1"/>
  <c r="N1644" i="111" s="1"/>
  <c r="P1585" i="111"/>
  <c r="Q1585" i="111" s="1"/>
  <c r="Q1589" i="111" s="1"/>
  <c r="P1556" i="111"/>
  <c r="Q1556" i="111" s="1"/>
  <c r="Q1560" i="111" s="1"/>
  <c r="H1569" i="111" s="1"/>
  <c r="P1353" i="111"/>
  <c r="Q1353" i="111" s="1"/>
  <c r="P1324" i="111"/>
  <c r="Q1324" i="111" s="1"/>
  <c r="P1295" i="111"/>
  <c r="Q1295" i="111" s="1"/>
  <c r="P1266" i="111"/>
  <c r="Q1266" i="111" s="1"/>
  <c r="P1208" i="111"/>
  <c r="Q1208" i="111" s="1"/>
  <c r="Q1211" i="111" s="1"/>
  <c r="H1219" i="111" s="1"/>
  <c r="P1179" i="111"/>
  <c r="Q1179" i="111" s="1"/>
  <c r="Q1182" i="111" s="1"/>
  <c r="H1190" i="111" s="1"/>
  <c r="P1150" i="111"/>
  <c r="Q1150" i="111" s="1"/>
  <c r="Q1153" i="111" s="1"/>
  <c r="P279" i="112"/>
  <c r="Q279" i="112" s="1"/>
  <c r="P248" i="112"/>
  <c r="Q248" i="112" s="1"/>
  <c r="P219" i="112"/>
  <c r="Q219" i="112" s="1"/>
  <c r="Q223" i="112" s="1"/>
  <c r="K230" i="112" s="1"/>
  <c r="P190" i="112"/>
  <c r="Q190" i="112" s="1"/>
  <c r="Q194" i="112" s="1"/>
  <c r="K201" i="112" s="1"/>
  <c r="P157" i="112"/>
  <c r="Q157" i="112" s="1"/>
  <c r="P129" i="112"/>
  <c r="Q129" i="112" s="1"/>
  <c r="P68" i="112"/>
  <c r="Q68" i="112" s="1"/>
  <c r="P10" i="112"/>
  <c r="Q10" i="112" s="1"/>
  <c r="P1782" i="111"/>
  <c r="Q1782" i="111" s="1"/>
  <c r="P1740" i="111"/>
  <c r="Q1740" i="111" s="1"/>
  <c r="N1745" i="111" s="1"/>
  <c r="P1738" i="111"/>
  <c r="Q1738" i="111" s="1"/>
  <c r="N1743" i="111" s="1"/>
  <c r="P1683" i="111"/>
  <c r="Q1683" i="111" s="1"/>
  <c r="P1681" i="111"/>
  <c r="Q1681" i="111" s="1"/>
  <c r="P1680" i="111"/>
  <c r="Q1680" i="111" s="1"/>
  <c r="P1640" i="111"/>
  <c r="Q1640" i="111" s="1"/>
  <c r="N1645" i="111" s="1"/>
  <c r="P1638" i="111"/>
  <c r="Q1638" i="111" s="1"/>
  <c r="N1643" i="111" s="1"/>
  <c r="P1527" i="111"/>
  <c r="Q1527" i="111" s="1"/>
  <c r="P1498" i="111"/>
  <c r="Q1498" i="111" s="1"/>
  <c r="P1468" i="111"/>
  <c r="Q1468" i="111" s="1"/>
  <c r="P1439" i="111"/>
  <c r="Q1439" i="111" s="1"/>
  <c r="P1410" i="111"/>
  <c r="Q1410" i="111" s="1"/>
  <c r="P1381" i="111"/>
  <c r="Q1381" i="111" s="1"/>
  <c r="P1237" i="111"/>
  <c r="Q1237" i="111" s="1"/>
  <c r="Q1240" i="111" s="1"/>
  <c r="P282" i="111"/>
  <c r="Q282" i="111" s="1"/>
  <c r="P251" i="111"/>
  <c r="Q251" i="111" s="1"/>
  <c r="P219" i="111"/>
  <c r="Q219" i="111" s="1"/>
  <c r="Q223" i="111" s="1"/>
  <c r="K230" i="111" s="1"/>
  <c r="P157" i="111"/>
  <c r="Q157" i="111" s="1"/>
  <c r="P126" i="111"/>
  <c r="Q126" i="111" s="1"/>
  <c r="P68" i="111"/>
  <c r="Q68" i="111" s="1"/>
  <c r="P39" i="111"/>
  <c r="Q39" i="111" s="1"/>
  <c r="P1782" i="110"/>
  <c r="Q1782" i="110" s="1"/>
  <c r="P1741" i="110"/>
  <c r="Q1741" i="110" s="1"/>
  <c r="P1739" i="110"/>
  <c r="Q1739" i="110" s="1"/>
  <c r="N1744" i="110" s="1"/>
  <c r="P1683" i="110"/>
  <c r="Q1683" i="110" s="1"/>
  <c r="P1681" i="110"/>
  <c r="Q1681" i="110" s="1"/>
  <c r="P1680" i="110"/>
  <c r="Q1680" i="110" s="1"/>
  <c r="P1640" i="110"/>
  <c r="Q1640" i="110" s="1"/>
  <c r="N1645" i="110" s="1"/>
  <c r="P1638" i="110"/>
  <c r="Q1638" i="110" s="1"/>
  <c r="N1643" i="110" s="1"/>
  <c r="P1585" i="110"/>
  <c r="Q1585" i="110" s="1"/>
  <c r="P1498" i="110"/>
  <c r="Q1498" i="110" s="1"/>
  <c r="P1439" i="110"/>
  <c r="Q1439" i="110" s="1"/>
  <c r="P1410" i="110"/>
  <c r="Q1410" i="110" s="1"/>
  <c r="P1324" i="110"/>
  <c r="Q1324" i="110" s="1"/>
  <c r="P1266" i="110"/>
  <c r="Q1266" i="110" s="1"/>
  <c r="P1237" i="110"/>
  <c r="Q1237" i="110" s="1"/>
  <c r="Q1240" i="110" s="1"/>
  <c r="P1150" i="110"/>
  <c r="Q1150" i="110" s="1"/>
  <c r="Q1153" i="110" s="1"/>
  <c r="P279" i="111"/>
  <c r="Q279" i="111" s="1"/>
  <c r="P248" i="111"/>
  <c r="Q248" i="111" s="1"/>
  <c r="P190" i="111"/>
  <c r="Q190" i="111" s="1"/>
  <c r="P160" i="111"/>
  <c r="Q160" i="111" s="1"/>
  <c r="P97" i="111"/>
  <c r="Q97" i="111" s="1"/>
  <c r="Q101" i="111" s="1"/>
  <c r="K108" i="111" s="1"/>
  <c r="P1781" i="110"/>
  <c r="Q1781" i="110" s="1"/>
  <c r="P1738" i="110"/>
  <c r="Q1738" i="110" s="1"/>
  <c r="N1743" i="110" s="1"/>
  <c r="P1639" i="110"/>
  <c r="Q1639" i="110" s="1"/>
  <c r="N1644" i="110" s="1"/>
  <c r="P1556" i="110"/>
  <c r="Q1556" i="110" s="1"/>
  <c r="P1527" i="110"/>
  <c r="Q1527" i="110" s="1"/>
  <c r="P1381" i="110"/>
  <c r="Q1381" i="110" s="1"/>
  <c r="Q1384" i="110" s="1"/>
  <c r="P1353" i="110"/>
  <c r="Q1353" i="110" s="1"/>
  <c r="Q1356" i="110" s="1"/>
  <c r="P1208" i="110"/>
  <c r="Q1208" i="110" s="1"/>
  <c r="Q1211" i="110" s="1"/>
  <c r="H1219" i="110" s="1"/>
  <c r="P282" i="110"/>
  <c r="Q282" i="110" s="1"/>
  <c r="P251" i="110"/>
  <c r="Q251" i="110" s="1"/>
  <c r="P219" i="110"/>
  <c r="Q219" i="110" s="1"/>
  <c r="P190" i="110"/>
  <c r="Q190" i="110" s="1"/>
  <c r="P157" i="110"/>
  <c r="Q157" i="110" s="1"/>
  <c r="P129" i="110"/>
  <c r="Q129" i="110" s="1"/>
  <c r="P68" i="110"/>
  <c r="Q68" i="110" s="1"/>
  <c r="Q72" i="110" s="1"/>
  <c r="K79" i="110" s="1"/>
  <c r="P10" i="110"/>
  <c r="Q10" i="110" s="1"/>
  <c r="P1782" i="109"/>
  <c r="Q1782" i="109" s="1"/>
  <c r="P1740" i="109"/>
  <c r="Q1740" i="109" s="1"/>
  <c r="N1745" i="109" s="1"/>
  <c r="P1738" i="109"/>
  <c r="Q1738" i="109" s="1"/>
  <c r="N1743" i="109" s="1"/>
  <c r="P1682" i="109"/>
  <c r="Q1682" i="109" s="1"/>
  <c r="P1641" i="109"/>
  <c r="Q1641" i="109" s="1"/>
  <c r="P1639" i="109"/>
  <c r="Q1639" i="109" s="1"/>
  <c r="N1644" i="109" s="1"/>
  <c r="P1585" i="109"/>
  <c r="Q1585" i="109" s="1"/>
  <c r="Q1589" i="109" s="1"/>
  <c r="P1556" i="109"/>
  <c r="Q1556" i="109" s="1"/>
  <c r="Q1560" i="109" s="1"/>
  <c r="H1567" i="109" s="1"/>
  <c r="P1353" i="109"/>
  <c r="Q1353" i="109" s="1"/>
  <c r="Q1356" i="109" s="1"/>
  <c r="P1324" i="109"/>
  <c r="Q1324" i="109" s="1"/>
  <c r="Q1327" i="109" s="1"/>
  <c r="P1295" i="109"/>
  <c r="Q1295" i="109" s="1"/>
  <c r="Q1298" i="109" s="1"/>
  <c r="P1266" i="109"/>
  <c r="Q1266" i="109" s="1"/>
  <c r="Q1269" i="109" s="1"/>
  <c r="P282" i="109"/>
  <c r="Q282" i="109" s="1"/>
  <c r="P248" i="109"/>
  <c r="Q248" i="109" s="1"/>
  <c r="P219" i="109"/>
  <c r="Q219" i="109" s="1"/>
  <c r="P157" i="109"/>
  <c r="Q157" i="109" s="1"/>
  <c r="P129" i="109"/>
  <c r="Q129" i="109" s="1"/>
  <c r="P68" i="109"/>
  <c r="Q68" i="109" s="1"/>
  <c r="P39" i="109"/>
  <c r="Q39" i="109" s="1"/>
  <c r="P10" i="109"/>
  <c r="Q10" i="109" s="1"/>
  <c r="P1783" i="108"/>
  <c r="Q1783" i="108" s="1"/>
  <c r="P1781" i="108"/>
  <c r="Q1781" i="108" s="1"/>
  <c r="P1780" i="108"/>
  <c r="Q1780" i="108" s="1"/>
  <c r="P1740" i="108"/>
  <c r="Q1740" i="108" s="1"/>
  <c r="N1745" i="108" s="1"/>
  <c r="P1738" i="108"/>
  <c r="Q1738" i="108" s="1"/>
  <c r="N1743" i="108" s="1"/>
  <c r="P1682" i="108"/>
  <c r="Q1682" i="108" s="1"/>
  <c r="P1640" i="108"/>
  <c r="Q1640" i="108" s="1"/>
  <c r="N1645" i="108" s="1"/>
  <c r="P1638" i="108"/>
  <c r="Q1638" i="108" s="1"/>
  <c r="N1643" i="108" s="1"/>
  <c r="P1585" i="108"/>
  <c r="Q1585" i="108" s="1"/>
  <c r="Q1589" i="108" s="1"/>
  <c r="P1527" i="108"/>
  <c r="Q1527" i="108" s="1"/>
  <c r="Q1531" i="108" s="1"/>
  <c r="H1538" i="108" s="1"/>
  <c r="P1468" i="108"/>
  <c r="Q1468" i="108" s="1"/>
  <c r="P1381" i="108"/>
  <c r="Q1381" i="108" s="1"/>
  <c r="P1324" i="108"/>
  <c r="Q1324" i="108" s="1"/>
  <c r="Q1327" i="108" s="1"/>
  <c r="P1295" i="108"/>
  <c r="Q1295" i="108" s="1"/>
  <c r="Q1298" i="108" s="1"/>
  <c r="H1306" i="108" s="1"/>
  <c r="P1237" i="108"/>
  <c r="Q1237" i="108" s="1"/>
  <c r="Q1240" i="108" s="1"/>
  <c r="P1150" i="108"/>
  <c r="Q1150" i="108" s="1"/>
  <c r="Q1153" i="108" s="1"/>
  <c r="P129" i="111"/>
  <c r="Q129" i="111" s="1"/>
  <c r="P10" i="111"/>
  <c r="Q10" i="111" s="1"/>
  <c r="Q14" i="111" s="1"/>
  <c r="K21" i="111" s="1"/>
  <c r="P1783" i="110"/>
  <c r="Q1783" i="110" s="1"/>
  <c r="P1780" i="110"/>
  <c r="Q1780" i="110" s="1"/>
  <c r="P1740" i="110"/>
  <c r="Q1740" i="110" s="1"/>
  <c r="N1745" i="110" s="1"/>
  <c r="P1682" i="110"/>
  <c r="Q1682" i="110" s="1"/>
  <c r="P1641" i="110"/>
  <c r="Q1641" i="110" s="1"/>
  <c r="P1468" i="110"/>
  <c r="Q1468" i="110" s="1"/>
  <c r="P1295" i="110"/>
  <c r="Q1295" i="110" s="1"/>
  <c r="Q1298" i="110" s="1"/>
  <c r="P1179" i="110"/>
  <c r="Q1179" i="110" s="1"/>
  <c r="Q1182" i="110" s="1"/>
  <c r="P279" i="110"/>
  <c r="Q279" i="110" s="1"/>
  <c r="P248" i="110"/>
  <c r="Q248" i="110" s="1"/>
  <c r="P160" i="110"/>
  <c r="Q160" i="110" s="1"/>
  <c r="P126" i="110"/>
  <c r="Q126" i="110" s="1"/>
  <c r="P97" i="110"/>
  <c r="Q97" i="110" s="1"/>
  <c r="Q101" i="110" s="1"/>
  <c r="K108" i="110" s="1"/>
  <c r="P39" i="110"/>
  <c r="Q39" i="110" s="1"/>
  <c r="P1783" i="109"/>
  <c r="Q1783" i="109" s="1"/>
  <c r="P1781" i="109"/>
  <c r="Q1781" i="109" s="1"/>
  <c r="P1780" i="109"/>
  <c r="Q1780" i="109" s="1"/>
  <c r="P1741" i="109"/>
  <c r="Q1741" i="109" s="1"/>
  <c r="P1739" i="109"/>
  <c r="Q1739" i="109" s="1"/>
  <c r="N1744" i="109" s="1"/>
  <c r="P1683" i="109"/>
  <c r="Q1683" i="109" s="1"/>
  <c r="P1681" i="109"/>
  <c r="Q1681" i="109" s="1"/>
  <c r="P1680" i="109"/>
  <c r="Q1680" i="109" s="1"/>
  <c r="P1640" i="109"/>
  <c r="Q1640" i="109" s="1"/>
  <c r="N1645" i="109" s="1"/>
  <c r="P1638" i="109"/>
  <c r="Q1638" i="109" s="1"/>
  <c r="N1643" i="109" s="1"/>
  <c r="P1527" i="109"/>
  <c r="Q1527" i="109" s="1"/>
  <c r="Q1531" i="109" s="1"/>
  <c r="H1539" i="109" s="1"/>
  <c r="P1498" i="109"/>
  <c r="Q1498" i="109" s="1"/>
  <c r="Q1502" i="109" s="1"/>
  <c r="H1510" i="109" s="1"/>
  <c r="P1468" i="109"/>
  <c r="Q1468" i="109" s="1"/>
  <c r="Q1471" i="109" s="1"/>
  <c r="P1439" i="109"/>
  <c r="Q1439" i="109" s="1"/>
  <c r="Q1442" i="109" s="1"/>
  <c r="H1450" i="109" s="1"/>
  <c r="P1410" i="109"/>
  <c r="Q1410" i="109" s="1"/>
  <c r="Q1413" i="109" s="1"/>
  <c r="P1381" i="109"/>
  <c r="Q1381" i="109" s="1"/>
  <c r="Q1384" i="109" s="1"/>
  <c r="P1237" i="109"/>
  <c r="Q1237" i="109" s="1"/>
  <c r="Q1240" i="109" s="1"/>
  <c r="P1208" i="109"/>
  <c r="Q1208" i="109" s="1"/>
  <c r="Q1211" i="109" s="1"/>
  <c r="P1179" i="109"/>
  <c r="Q1179" i="109" s="1"/>
  <c r="Q1182" i="109" s="1"/>
  <c r="H1190" i="109" s="1"/>
  <c r="P1150" i="109"/>
  <c r="Q1150" i="109" s="1"/>
  <c r="Q1153" i="109" s="1"/>
  <c r="P279" i="109"/>
  <c r="Q279" i="109" s="1"/>
  <c r="P251" i="109"/>
  <c r="Q251" i="109" s="1"/>
  <c r="P190" i="109"/>
  <c r="Q190" i="109" s="1"/>
  <c r="P160" i="109"/>
  <c r="Q160" i="109" s="1"/>
  <c r="P97" i="109"/>
  <c r="Q97" i="109" s="1"/>
  <c r="P1741" i="108"/>
  <c r="Q1741" i="108" s="1"/>
  <c r="P1681" i="108"/>
  <c r="Q1681" i="108" s="1"/>
  <c r="P1641" i="108"/>
  <c r="Q1641" i="108" s="1"/>
  <c r="P1410" i="108"/>
  <c r="Q1410" i="108" s="1"/>
  <c r="P1266" i="108"/>
  <c r="Q1266" i="108" s="1"/>
  <c r="P1208" i="108"/>
  <c r="Q1208" i="108" s="1"/>
  <c r="Q1211" i="108" s="1"/>
  <c r="H1219" i="108" s="1"/>
  <c r="P282" i="108"/>
  <c r="Q282" i="108" s="1"/>
  <c r="P248" i="108"/>
  <c r="Q248" i="108" s="1"/>
  <c r="P157" i="108"/>
  <c r="Q157" i="108" s="1"/>
  <c r="P129" i="108"/>
  <c r="Q129" i="108" s="1"/>
  <c r="P97" i="108"/>
  <c r="Q97" i="108" s="1"/>
  <c r="P68" i="108"/>
  <c r="Q68" i="108" s="1"/>
  <c r="P39" i="108"/>
  <c r="Q39" i="108" s="1"/>
  <c r="P10" i="108"/>
  <c r="Q10" i="108" s="1"/>
  <c r="P1783" i="107"/>
  <c r="Q1783" i="107" s="1"/>
  <c r="P1781" i="107"/>
  <c r="Q1781" i="107" s="1"/>
  <c r="P1780" i="107"/>
  <c r="Q1780" i="107" s="1"/>
  <c r="P1741" i="107"/>
  <c r="Q1741" i="107" s="1"/>
  <c r="P1739" i="107"/>
  <c r="Q1739" i="107" s="1"/>
  <c r="N1744" i="107" s="1"/>
  <c r="P1683" i="107"/>
  <c r="Q1683" i="107" s="1"/>
  <c r="P1681" i="107"/>
  <c r="Q1681" i="107" s="1"/>
  <c r="P1680" i="107"/>
  <c r="Q1680" i="107" s="1"/>
  <c r="P1640" i="107"/>
  <c r="Q1640" i="107" s="1"/>
  <c r="N1645" i="107" s="1"/>
  <c r="P1638" i="107"/>
  <c r="Q1638" i="107" s="1"/>
  <c r="N1643" i="107" s="1"/>
  <c r="P1527" i="107"/>
  <c r="Q1527" i="107" s="1"/>
  <c r="P1498" i="107"/>
  <c r="Q1498" i="107" s="1"/>
  <c r="P1468" i="107"/>
  <c r="Q1468" i="107" s="1"/>
  <c r="Q1471" i="107" s="1"/>
  <c r="P1439" i="107"/>
  <c r="Q1439" i="107" s="1"/>
  <c r="Q1442" i="107" s="1"/>
  <c r="P1410" i="107"/>
  <c r="Q1410" i="107" s="1"/>
  <c r="Q1413" i="107" s="1"/>
  <c r="H1421" i="107" s="1"/>
  <c r="P1381" i="107"/>
  <c r="Q1381" i="107" s="1"/>
  <c r="Q1384" i="107" s="1"/>
  <c r="P1237" i="107"/>
  <c r="Q1237" i="107" s="1"/>
  <c r="P1208" i="107"/>
  <c r="Q1208" i="107" s="1"/>
  <c r="P1179" i="107"/>
  <c r="Q1179" i="107" s="1"/>
  <c r="P1150" i="107"/>
  <c r="Q1150" i="107" s="1"/>
  <c r="P279" i="107"/>
  <c r="Q279" i="107" s="1"/>
  <c r="P251" i="107"/>
  <c r="Q251" i="107" s="1"/>
  <c r="P219" i="107"/>
  <c r="Q219" i="107" s="1"/>
  <c r="P190" i="107"/>
  <c r="Q190" i="107" s="1"/>
  <c r="P160" i="107"/>
  <c r="Q160" i="107" s="1"/>
  <c r="P126" i="107"/>
  <c r="Q126" i="107" s="1"/>
  <c r="P97" i="107"/>
  <c r="Q97" i="107" s="1"/>
  <c r="P68" i="107"/>
  <c r="Q68" i="107" s="1"/>
  <c r="P39" i="107"/>
  <c r="Q39" i="107" s="1"/>
  <c r="P10" i="107"/>
  <c r="Q10" i="107" s="1"/>
  <c r="P1782" i="106"/>
  <c r="Q1782" i="106" s="1"/>
  <c r="P1780" i="106"/>
  <c r="Q1780" i="106" s="1"/>
  <c r="P1741" i="106"/>
  <c r="Q1741" i="106" s="1"/>
  <c r="P1739" i="106"/>
  <c r="Q1739" i="106" s="1"/>
  <c r="N1744" i="106" s="1"/>
  <c r="P282" i="107"/>
  <c r="Q282" i="107" s="1"/>
  <c r="P248" i="107"/>
  <c r="Q248" i="107" s="1"/>
  <c r="P1783" i="106"/>
  <c r="Q1783" i="106" s="1"/>
  <c r="P1781" i="106"/>
  <c r="Q1781" i="106" s="1"/>
  <c r="P1740" i="106"/>
  <c r="Q1740" i="106" s="1"/>
  <c r="N1745" i="106" s="1"/>
  <c r="P1738" i="106"/>
  <c r="Q1738" i="106" s="1"/>
  <c r="N1743" i="106" s="1"/>
  <c r="P126" i="109"/>
  <c r="Q126" i="109" s="1"/>
  <c r="P1782" i="108"/>
  <c r="Q1782" i="108" s="1"/>
  <c r="P1739" i="108"/>
  <c r="Q1739" i="108" s="1"/>
  <c r="N1744" i="108" s="1"/>
  <c r="P1683" i="108"/>
  <c r="Q1683" i="108" s="1"/>
  <c r="P1680" i="108"/>
  <c r="Q1680" i="108" s="1"/>
  <c r="P1639" i="108"/>
  <c r="Q1639" i="108" s="1"/>
  <c r="N1644" i="108" s="1"/>
  <c r="P1556" i="108"/>
  <c r="Q1556" i="108" s="1"/>
  <c r="P1498" i="108"/>
  <c r="Q1498" i="108" s="1"/>
  <c r="P1439" i="108"/>
  <c r="Q1439" i="108" s="1"/>
  <c r="P1353" i="108"/>
  <c r="Q1353" i="108" s="1"/>
  <c r="Q1356" i="108" s="1"/>
  <c r="P1179" i="108"/>
  <c r="Q1179" i="108" s="1"/>
  <c r="P279" i="108"/>
  <c r="Q279" i="108" s="1"/>
  <c r="P251" i="108"/>
  <c r="Q251" i="108" s="1"/>
  <c r="P219" i="108"/>
  <c r="Q219" i="108" s="1"/>
  <c r="P190" i="108"/>
  <c r="Q190" i="108" s="1"/>
  <c r="P160" i="108"/>
  <c r="Q160" i="108" s="1"/>
  <c r="P126" i="108"/>
  <c r="Q126" i="108" s="1"/>
  <c r="P1782" i="107"/>
  <c r="Q1782" i="107" s="1"/>
  <c r="P1740" i="107"/>
  <c r="Q1740" i="107" s="1"/>
  <c r="N1745" i="107" s="1"/>
  <c r="P1738" i="107"/>
  <c r="Q1738" i="107" s="1"/>
  <c r="N1743" i="107" s="1"/>
  <c r="P1682" i="107"/>
  <c r="Q1682" i="107" s="1"/>
  <c r="P1641" i="107"/>
  <c r="Q1641" i="107" s="1"/>
  <c r="P1639" i="107"/>
  <c r="Q1639" i="107" s="1"/>
  <c r="N1644" i="107" s="1"/>
  <c r="P1585" i="107"/>
  <c r="Q1585" i="107" s="1"/>
  <c r="Q1589" i="107" s="1"/>
  <c r="P1556" i="107"/>
  <c r="Q1556" i="107" s="1"/>
  <c r="Q1560" i="107" s="1"/>
  <c r="H1567" i="107" s="1"/>
  <c r="P1353" i="107"/>
  <c r="Q1353" i="107" s="1"/>
  <c r="Q1356" i="107" s="1"/>
  <c r="P1324" i="107"/>
  <c r="Q1324" i="107" s="1"/>
  <c r="Q1327" i="107" s="1"/>
  <c r="P1295" i="107"/>
  <c r="Q1295" i="107" s="1"/>
  <c r="Q1298" i="107" s="1"/>
  <c r="P1266" i="107"/>
  <c r="Q1266" i="107" s="1"/>
  <c r="Q1269" i="107" s="1"/>
  <c r="P157" i="107"/>
  <c r="Q157" i="107" s="1"/>
  <c r="P129" i="107"/>
  <c r="Q129" i="107" s="1"/>
  <c r="P1682" i="106"/>
  <c r="Q1682" i="106" s="1"/>
  <c r="P1680" i="106"/>
  <c r="Q1680" i="106" s="1"/>
  <c r="P1683" i="106"/>
  <c r="Q1683" i="106" s="1"/>
  <c r="P1681" i="106"/>
  <c r="Q1681" i="106" s="1"/>
  <c r="P1640" i="106"/>
  <c r="Q1640" i="106" s="1"/>
  <c r="N1645" i="106" s="1"/>
  <c r="P1638" i="106"/>
  <c r="Q1638" i="106" s="1"/>
  <c r="N1643" i="106" s="1"/>
  <c r="P1639" i="106"/>
  <c r="Q1639" i="106" s="1"/>
  <c r="N1644" i="106" s="1"/>
  <c r="P1641" i="106"/>
  <c r="Q1641" i="106" s="1"/>
  <c r="P1527" i="106"/>
  <c r="Q1527" i="106" s="1"/>
  <c r="P1498" i="106"/>
  <c r="Q1498" i="106" s="1"/>
  <c r="P1468" i="106"/>
  <c r="Q1468" i="106" s="1"/>
  <c r="Q1471" i="106" s="1"/>
  <c r="P1439" i="106"/>
  <c r="Q1439" i="106" s="1"/>
  <c r="Q1442" i="106" s="1"/>
  <c r="H1450" i="106" s="1"/>
  <c r="P1410" i="106"/>
  <c r="Q1410" i="106" s="1"/>
  <c r="Q1413" i="106" s="1"/>
  <c r="P1381" i="106"/>
  <c r="Q1381" i="106" s="1"/>
  <c r="Q1384" i="106" s="1"/>
  <c r="P1353" i="106"/>
  <c r="Q1353" i="106" s="1"/>
  <c r="Q1356" i="106" s="1"/>
  <c r="P1324" i="106"/>
  <c r="Q1324" i="106" s="1"/>
  <c r="Q1327" i="106" s="1"/>
  <c r="H1335" i="106" s="1"/>
  <c r="P1295" i="106"/>
  <c r="Q1295" i="106" s="1"/>
  <c r="P1266" i="106"/>
  <c r="Q1266" i="106" s="1"/>
  <c r="P1208" i="106"/>
  <c r="Q1208" i="106" s="1"/>
  <c r="P1179" i="106"/>
  <c r="Q1179" i="106" s="1"/>
  <c r="P1150" i="106"/>
  <c r="Q1150" i="106" s="1"/>
  <c r="P1585" i="106"/>
  <c r="Q1585" i="106" s="1"/>
  <c r="P1556" i="106"/>
  <c r="Q1556" i="106" s="1"/>
  <c r="P1237" i="106"/>
  <c r="Q1237" i="106" s="1"/>
  <c r="P131" i="115"/>
  <c r="Q131" i="115" s="1"/>
  <c r="P284" i="115"/>
  <c r="Q284" i="115" s="1"/>
  <c r="P253" i="115"/>
  <c r="Q253" i="115" s="1"/>
  <c r="P162" i="115"/>
  <c r="Q162" i="115" s="1"/>
  <c r="P284" i="114"/>
  <c r="Q284" i="114" s="1"/>
  <c r="P253" i="114"/>
  <c r="Q253" i="114" s="1"/>
  <c r="P162" i="114"/>
  <c r="Q162" i="114" s="1"/>
  <c r="P131" i="114"/>
  <c r="Q131" i="114" s="1"/>
  <c r="P162" i="113"/>
  <c r="Q162" i="113" s="1"/>
  <c r="P131" i="113"/>
  <c r="Q131" i="113" s="1"/>
  <c r="P284" i="113"/>
  <c r="Q284" i="113" s="1"/>
  <c r="P253" i="113"/>
  <c r="Q253" i="113" s="1"/>
  <c r="P284" i="112"/>
  <c r="Q284" i="112" s="1"/>
  <c r="P253" i="112"/>
  <c r="Q253" i="112" s="1"/>
  <c r="P162" i="112"/>
  <c r="Q162" i="112" s="1"/>
  <c r="P131" i="112"/>
  <c r="Q131" i="112" s="1"/>
  <c r="P284" i="111"/>
  <c r="Q284" i="111" s="1"/>
  <c r="P253" i="111"/>
  <c r="Q253" i="111" s="1"/>
  <c r="P131" i="111"/>
  <c r="Q131" i="111" s="1"/>
  <c r="P284" i="110"/>
  <c r="Q284" i="110" s="1"/>
  <c r="P253" i="110"/>
  <c r="Q253" i="110" s="1"/>
  <c r="P131" i="110"/>
  <c r="Q131" i="110" s="1"/>
  <c r="Q132" i="110" s="1"/>
  <c r="P284" i="109"/>
  <c r="Q284" i="109" s="1"/>
  <c r="P131" i="109"/>
  <c r="Q131" i="109" s="1"/>
  <c r="P162" i="111"/>
  <c r="Q162" i="111" s="1"/>
  <c r="P162" i="110"/>
  <c r="Q162" i="110" s="1"/>
  <c r="P253" i="109"/>
  <c r="Q253" i="109" s="1"/>
  <c r="P162" i="109"/>
  <c r="Q162" i="109" s="1"/>
  <c r="P284" i="108"/>
  <c r="Q284" i="108" s="1"/>
  <c r="P131" i="108"/>
  <c r="Q131" i="108" s="1"/>
  <c r="P253" i="107"/>
  <c r="Q253" i="107" s="1"/>
  <c r="P162" i="107"/>
  <c r="Q162" i="107" s="1"/>
  <c r="P253" i="108"/>
  <c r="Q253" i="108" s="1"/>
  <c r="P162" i="108"/>
  <c r="Q162" i="108" s="1"/>
  <c r="P284" i="107"/>
  <c r="Q284" i="107" s="1"/>
  <c r="P131" i="107"/>
  <c r="Q131" i="107" s="1"/>
  <c r="P1121" i="115"/>
  <c r="Q1121" i="115" s="1"/>
  <c r="P1118" i="115"/>
  <c r="Q1118" i="115" s="1"/>
  <c r="P1087" i="115"/>
  <c r="Q1087" i="115" s="1"/>
  <c r="P1056" i="115"/>
  <c r="Q1056" i="115" s="1"/>
  <c r="P1025" i="115"/>
  <c r="Q1025" i="115" s="1"/>
  <c r="P967" i="115"/>
  <c r="Q967" i="115" s="1"/>
  <c r="P909" i="115"/>
  <c r="Q909" i="115" s="1"/>
  <c r="P878" i="115"/>
  <c r="Q878" i="115" s="1"/>
  <c r="P1090" i="115"/>
  <c r="Q1090" i="115" s="1"/>
  <c r="P1059" i="115"/>
  <c r="Q1059" i="115" s="1"/>
  <c r="P1028" i="115"/>
  <c r="Q1028" i="115" s="1"/>
  <c r="P996" i="115"/>
  <c r="Q996" i="115" s="1"/>
  <c r="P938" i="115"/>
  <c r="Q938" i="115" s="1"/>
  <c r="P881" i="115"/>
  <c r="Q881" i="115" s="1"/>
  <c r="P847" i="115"/>
  <c r="Q847" i="115" s="1"/>
  <c r="P789" i="115"/>
  <c r="Q789" i="115" s="1"/>
  <c r="P758" i="115"/>
  <c r="Q758" i="115" s="1"/>
  <c r="P699" i="115"/>
  <c r="Q699" i="115" s="1"/>
  <c r="P665" i="115"/>
  <c r="Q665" i="115" s="1"/>
  <c r="P639" i="115"/>
  <c r="Q639" i="115" s="1"/>
  <c r="P637" i="115"/>
  <c r="Q637" i="115" s="1"/>
  <c r="P603" i="115"/>
  <c r="Q603" i="115" s="1"/>
  <c r="P577" i="115"/>
  <c r="Q577" i="115" s="1"/>
  <c r="P575" i="115"/>
  <c r="Q575" i="115" s="1"/>
  <c r="P546" i="115"/>
  <c r="Q546" i="115" s="1"/>
  <c r="P544" i="115"/>
  <c r="Q544" i="115" s="1"/>
  <c r="P483" i="115"/>
  <c r="Q483" i="115" s="1"/>
  <c r="P454" i="115"/>
  <c r="Q454" i="115" s="1"/>
  <c r="P1061" i="115"/>
  <c r="Q1061" i="115" s="1"/>
  <c r="P1030" i="115"/>
  <c r="Q1030" i="115" s="1"/>
  <c r="P941" i="115"/>
  <c r="Q941" i="115" s="1"/>
  <c r="P912" i="115"/>
  <c r="Q912" i="115" s="1"/>
  <c r="P883" i="115"/>
  <c r="Q883" i="115" s="1"/>
  <c r="P852" i="115"/>
  <c r="Q852" i="115" s="1"/>
  <c r="P850" i="115"/>
  <c r="Q850" i="115" s="1"/>
  <c r="P821" i="115"/>
  <c r="Q821" i="115" s="1"/>
  <c r="P818" i="115"/>
  <c r="Q818" i="115" s="1"/>
  <c r="P792" i="115"/>
  <c r="Q792" i="115" s="1"/>
  <c r="P761" i="115"/>
  <c r="Q761" i="115" s="1"/>
  <c r="P730" i="115"/>
  <c r="Q730" i="115" s="1"/>
  <c r="P727" i="115"/>
  <c r="Q727" i="115" s="1"/>
  <c r="P696" i="115"/>
  <c r="Q696" i="115" s="1"/>
  <c r="P668" i="115"/>
  <c r="Q668" i="115" s="1"/>
  <c r="P634" i="115"/>
  <c r="Q634" i="115" s="1"/>
  <c r="P608" i="115"/>
  <c r="Q608" i="115" s="1"/>
  <c r="P606" i="115"/>
  <c r="Q606" i="115" s="1"/>
  <c r="P572" i="115"/>
  <c r="Q572" i="115" s="1"/>
  <c r="P512" i="115"/>
  <c r="Q512" i="115" s="1"/>
  <c r="Q517" i="115" s="1"/>
  <c r="K523" i="115" s="1"/>
  <c r="H523" i="115" s="1"/>
  <c r="P368" i="115"/>
  <c r="Q368" i="115" s="1"/>
  <c r="P310" i="115"/>
  <c r="Q310" i="115" s="1"/>
  <c r="P541" i="115"/>
  <c r="Q541" i="115" s="1"/>
  <c r="P425" i="115"/>
  <c r="Q425" i="115" s="1"/>
  <c r="P400" i="115"/>
  <c r="Q400" i="115" s="1"/>
  <c r="P397" i="115"/>
  <c r="Q397" i="115" s="1"/>
  <c r="P371" i="115"/>
  <c r="Q371" i="115" s="1"/>
  <c r="P342" i="115"/>
  <c r="Q342" i="115" s="1"/>
  <c r="P339" i="115"/>
  <c r="Q339" i="115" s="1"/>
  <c r="P313" i="115"/>
  <c r="Q313" i="115" s="1"/>
  <c r="P1087" i="114"/>
  <c r="Q1087" i="114" s="1"/>
  <c r="P1056" i="114"/>
  <c r="Q1056" i="114" s="1"/>
  <c r="P1025" i="114"/>
  <c r="Q1025" i="114" s="1"/>
  <c r="P941" i="114"/>
  <c r="Q941" i="114" s="1"/>
  <c r="P938" i="114"/>
  <c r="Q938" i="114" s="1"/>
  <c r="P912" i="114"/>
  <c r="Q912" i="114" s="1"/>
  <c r="P1121" i="114"/>
  <c r="Q1121" i="114" s="1"/>
  <c r="P1090" i="114"/>
  <c r="Q1090" i="114" s="1"/>
  <c r="P1059" i="114"/>
  <c r="Q1059" i="114" s="1"/>
  <c r="P1028" i="114"/>
  <c r="Q1028" i="114" s="1"/>
  <c r="P996" i="114"/>
  <c r="Q996" i="114" s="1"/>
  <c r="P878" i="114"/>
  <c r="Q878" i="114" s="1"/>
  <c r="P852" i="114"/>
  <c r="Q852" i="114" s="1"/>
  <c r="P850" i="114"/>
  <c r="Q850" i="114" s="1"/>
  <c r="P821" i="114"/>
  <c r="Q821" i="114" s="1"/>
  <c r="P818" i="114"/>
  <c r="Q818" i="114" s="1"/>
  <c r="P789" i="114"/>
  <c r="Q789" i="114" s="1"/>
  <c r="P761" i="114"/>
  <c r="Q761" i="114" s="1"/>
  <c r="P730" i="114"/>
  <c r="Q730" i="114" s="1"/>
  <c r="P727" i="114"/>
  <c r="Q727" i="114" s="1"/>
  <c r="P699" i="114"/>
  <c r="Q699" i="114" s="1"/>
  <c r="P668" i="114"/>
  <c r="Q668" i="114" s="1"/>
  <c r="P639" i="114"/>
  <c r="Q639" i="114" s="1"/>
  <c r="P637" i="114"/>
  <c r="Q637" i="114" s="1"/>
  <c r="P603" i="114"/>
  <c r="Q603" i="114" s="1"/>
  <c r="P572" i="114"/>
  <c r="Q572" i="114" s="1"/>
  <c r="P541" i="114"/>
  <c r="Q541" i="114" s="1"/>
  <c r="P454" i="114"/>
  <c r="Q454" i="114" s="1"/>
  <c r="P425" i="114"/>
  <c r="Q425" i="114" s="1"/>
  <c r="P368" i="114"/>
  <c r="Q368" i="114" s="1"/>
  <c r="P310" i="114"/>
  <c r="Q310" i="114" s="1"/>
  <c r="P1118" i="114"/>
  <c r="Q1118" i="114" s="1"/>
  <c r="P1061" i="114"/>
  <c r="Q1061" i="114" s="1"/>
  <c r="P1030" i="114"/>
  <c r="Q1030" i="114" s="1"/>
  <c r="P967" i="114"/>
  <c r="Q967" i="114" s="1"/>
  <c r="Q972" i="114" s="1"/>
  <c r="K978" i="114" s="1"/>
  <c r="H978" i="114" s="1"/>
  <c r="P909" i="114"/>
  <c r="Q909" i="114" s="1"/>
  <c r="P883" i="114"/>
  <c r="Q883" i="114" s="1"/>
  <c r="P881" i="114"/>
  <c r="Q881" i="114" s="1"/>
  <c r="P847" i="114"/>
  <c r="Q847" i="114" s="1"/>
  <c r="P792" i="114"/>
  <c r="Q792" i="114" s="1"/>
  <c r="P758" i="114"/>
  <c r="Q758" i="114" s="1"/>
  <c r="P696" i="114"/>
  <c r="Q696" i="114" s="1"/>
  <c r="P665" i="114"/>
  <c r="Q665" i="114" s="1"/>
  <c r="P634" i="114"/>
  <c r="Q634" i="114" s="1"/>
  <c r="P608" i="114"/>
  <c r="Q608" i="114" s="1"/>
  <c r="P606" i="114"/>
  <c r="Q606" i="114" s="1"/>
  <c r="P577" i="114"/>
  <c r="Q577" i="114" s="1"/>
  <c r="P575" i="114"/>
  <c r="Q575" i="114" s="1"/>
  <c r="P546" i="114"/>
  <c r="Q546" i="114" s="1"/>
  <c r="P544" i="114"/>
  <c r="Q544" i="114" s="1"/>
  <c r="P512" i="114"/>
  <c r="Q512" i="114" s="1"/>
  <c r="P483" i="114"/>
  <c r="Q483" i="114" s="1"/>
  <c r="P400" i="114"/>
  <c r="Q400" i="114" s="1"/>
  <c r="P397" i="114"/>
  <c r="Q397" i="114" s="1"/>
  <c r="P371" i="114"/>
  <c r="Q371" i="114" s="1"/>
  <c r="P342" i="114"/>
  <c r="Q342" i="114" s="1"/>
  <c r="P339" i="114"/>
  <c r="Q339" i="114" s="1"/>
  <c r="P313" i="114"/>
  <c r="Q313" i="114" s="1"/>
  <c r="P1090" i="113"/>
  <c r="Q1090" i="113" s="1"/>
  <c r="P1056" i="113"/>
  <c r="Q1056" i="113" s="1"/>
  <c r="P1030" i="113"/>
  <c r="Q1030" i="113" s="1"/>
  <c r="P1028" i="113"/>
  <c r="Q1028" i="113" s="1"/>
  <c r="P967" i="113"/>
  <c r="Q967" i="113" s="1"/>
  <c r="P941" i="113"/>
  <c r="Q941" i="113" s="1"/>
  <c r="P938" i="113"/>
  <c r="Q938" i="113" s="1"/>
  <c r="P912" i="113"/>
  <c r="Q912" i="113" s="1"/>
  <c r="P909" i="113"/>
  <c r="Q909" i="113" s="1"/>
  <c r="P878" i="113"/>
  <c r="Q878" i="113" s="1"/>
  <c r="P852" i="113"/>
  <c r="Q852" i="113" s="1"/>
  <c r="P850" i="113"/>
  <c r="Q850" i="113" s="1"/>
  <c r="P821" i="113"/>
  <c r="Q821" i="113" s="1"/>
  <c r="P818" i="113"/>
  <c r="Q818" i="113" s="1"/>
  <c r="P792" i="113"/>
  <c r="Q792" i="113" s="1"/>
  <c r="P789" i="113"/>
  <c r="Q789" i="113" s="1"/>
  <c r="P761" i="113"/>
  <c r="Q761" i="113" s="1"/>
  <c r="P727" i="113"/>
  <c r="Q727" i="113" s="1"/>
  <c r="P665" i="113"/>
  <c r="Q665" i="113" s="1"/>
  <c r="P634" i="113"/>
  <c r="Q634" i="113" s="1"/>
  <c r="P608" i="113"/>
  <c r="Q608" i="113" s="1"/>
  <c r="P606" i="113"/>
  <c r="Q606" i="113" s="1"/>
  <c r="P572" i="113"/>
  <c r="Q572" i="113" s="1"/>
  <c r="P541" i="113"/>
  <c r="Q541" i="113" s="1"/>
  <c r="P483" i="113"/>
  <c r="Q483" i="113" s="1"/>
  <c r="Q488" i="113" s="1"/>
  <c r="K494" i="113" s="1"/>
  <c r="H494" i="113" s="1"/>
  <c r="P454" i="113"/>
  <c r="Q454" i="113" s="1"/>
  <c r="Q459" i="113" s="1"/>
  <c r="K465" i="113" s="1"/>
  <c r="H465" i="113" s="1"/>
  <c r="P400" i="113"/>
  <c r="Q400" i="113" s="1"/>
  <c r="P397" i="113"/>
  <c r="Q397" i="113" s="1"/>
  <c r="P371" i="113"/>
  <c r="Q371" i="113" s="1"/>
  <c r="P368" i="113"/>
  <c r="Q368" i="113" s="1"/>
  <c r="P1121" i="112"/>
  <c r="Q1121" i="112" s="1"/>
  <c r="P1118" i="112"/>
  <c r="Q1118" i="112" s="1"/>
  <c r="P1121" i="113"/>
  <c r="Q1121" i="113" s="1"/>
  <c r="P1118" i="113"/>
  <c r="Q1118" i="113" s="1"/>
  <c r="P1087" i="113"/>
  <c r="Q1087" i="113" s="1"/>
  <c r="P1061" i="113"/>
  <c r="Q1061" i="113" s="1"/>
  <c r="P1059" i="113"/>
  <c r="Q1059" i="113" s="1"/>
  <c r="P1025" i="113"/>
  <c r="Q1025" i="113" s="1"/>
  <c r="P996" i="113"/>
  <c r="Q996" i="113" s="1"/>
  <c r="P883" i="113"/>
  <c r="Q883" i="113" s="1"/>
  <c r="P881" i="113"/>
  <c r="Q881" i="113" s="1"/>
  <c r="P847" i="113"/>
  <c r="Q847" i="113" s="1"/>
  <c r="P758" i="113"/>
  <c r="Q758" i="113" s="1"/>
  <c r="P730" i="113"/>
  <c r="Q730" i="113" s="1"/>
  <c r="P699" i="113"/>
  <c r="Q699" i="113" s="1"/>
  <c r="P696" i="113"/>
  <c r="Q696" i="113" s="1"/>
  <c r="P668" i="113"/>
  <c r="Q668" i="113" s="1"/>
  <c r="P639" i="113"/>
  <c r="Q639" i="113" s="1"/>
  <c r="P637" i="113"/>
  <c r="Q637" i="113" s="1"/>
  <c r="P603" i="113"/>
  <c r="Q603" i="113" s="1"/>
  <c r="P577" i="113"/>
  <c r="Q577" i="113" s="1"/>
  <c r="P575" i="113"/>
  <c r="Q575" i="113" s="1"/>
  <c r="P546" i="113"/>
  <c r="Q546" i="113" s="1"/>
  <c r="P544" i="113"/>
  <c r="Q544" i="113" s="1"/>
  <c r="P512" i="113"/>
  <c r="Q512" i="113" s="1"/>
  <c r="P425" i="113"/>
  <c r="Q425" i="113" s="1"/>
  <c r="P342" i="113"/>
  <c r="Q342" i="113" s="1"/>
  <c r="P339" i="113"/>
  <c r="Q339" i="113" s="1"/>
  <c r="P313" i="113"/>
  <c r="Q313" i="113" s="1"/>
  <c r="P310" i="113"/>
  <c r="Q310" i="113" s="1"/>
  <c r="P1090" i="112"/>
  <c r="Q1090" i="112" s="1"/>
  <c r="P1061" i="112"/>
  <c r="Q1061" i="112" s="1"/>
  <c r="P1059" i="112"/>
  <c r="Q1059" i="112" s="1"/>
  <c r="P1030" i="112"/>
  <c r="Q1030" i="112" s="1"/>
  <c r="P1028" i="112"/>
  <c r="Q1028" i="112" s="1"/>
  <c r="P996" i="112"/>
  <c r="Q996" i="112" s="1"/>
  <c r="P941" i="112"/>
  <c r="Q941" i="112" s="1"/>
  <c r="P938" i="112"/>
  <c r="Q938" i="112" s="1"/>
  <c r="P909" i="112"/>
  <c r="Q909" i="112" s="1"/>
  <c r="P878" i="112"/>
  <c r="Q878" i="112" s="1"/>
  <c r="P1056" i="112"/>
  <c r="Q1056" i="112" s="1"/>
  <c r="P1025" i="112"/>
  <c r="Q1025" i="112" s="1"/>
  <c r="P967" i="112"/>
  <c r="Q967" i="112" s="1"/>
  <c r="P881" i="112"/>
  <c r="Q881" i="112" s="1"/>
  <c r="P847" i="112"/>
  <c r="Q847" i="112" s="1"/>
  <c r="P792" i="112"/>
  <c r="Q792" i="112" s="1"/>
  <c r="P758" i="112"/>
  <c r="Q758" i="112" s="1"/>
  <c r="P730" i="112"/>
  <c r="Q730" i="112" s="1"/>
  <c r="P727" i="112"/>
  <c r="Q727" i="112" s="1"/>
  <c r="P699" i="112"/>
  <c r="Q699" i="112" s="1"/>
  <c r="P668" i="112"/>
  <c r="Q668" i="112" s="1"/>
  <c r="P639" i="112"/>
  <c r="Q639" i="112" s="1"/>
  <c r="P637" i="112"/>
  <c r="Q637" i="112" s="1"/>
  <c r="P608" i="112"/>
  <c r="Q608" i="112" s="1"/>
  <c r="P606" i="112"/>
  <c r="Q606" i="112" s="1"/>
  <c r="P572" i="112"/>
  <c r="Q572" i="112" s="1"/>
  <c r="P541" i="112"/>
  <c r="Q541" i="112" s="1"/>
  <c r="P483" i="112"/>
  <c r="Q483" i="112" s="1"/>
  <c r="P425" i="112"/>
  <c r="Q425" i="112" s="1"/>
  <c r="P371" i="112"/>
  <c r="Q371" i="112" s="1"/>
  <c r="P342" i="112"/>
  <c r="Q342" i="112" s="1"/>
  <c r="P339" i="112"/>
  <c r="Q339" i="112" s="1"/>
  <c r="P310" i="112"/>
  <c r="Q310" i="112" s="1"/>
  <c r="P1087" i="111"/>
  <c r="Q1087" i="111" s="1"/>
  <c r="P1061" i="111"/>
  <c r="Q1061" i="111" s="1"/>
  <c r="P1059" i="111"/>
  <c r="Q1059" i="111" s="1"/>
  <c r="P1030" i="111"/>
  <c r="Q1030" i="111" s="1"/>
  <c r="P1028" i="111"/>
  <c r="Q1028" i="111" s="1"/>
  <c r="P967" i="111"/>
  <c r="Q967" i="111" s="1"/>
  <c r="Q972" i="111" s="1"/>
  <c r="K978" i="111" s="1"/>
  <c r="P941" i="111"/>
  <c r="Q941" i="111" s="1"/>
  <c r="P938" i="111"/>
  <c r="Q938" i="111" s="1"/>
  <c r="P912" i="111"/>
  <c r="Q912" i="111" s="1"/>
  <c r="P878" i="111"/>
  <c r="Q878" i="111" s="1"/>
  <c r="P852" i="111"/>
  <c r="Q852" i="111" s="1"/>
  <c r="P850" i="111"/>
  <c r="Q850" i="111" s="1"/>
  <c r="P789" i="111"/>
  <c r="Q789" i="111" s="1"/>
  <c r="P761" i="111"/>
  <c r="Q761" i="111" s="1"/>
  <c r="P730" i="111"/>
  <c r="Q730" i="111" s="1"/>
  <c r="P727" i="111"/>
  <c r="Q727" i="111" s="1"/>
  <c r="P696" i="111"/>
  <c r="Q696" i="111" s="1"/>
  <c r="P665" i="111"/>
  <c r="Q665" i="111" s="1"/>
  <c r="P639" i="111"/>
  <c r="Q639" i="111" s="1"/>
  <c r="P637" i="111"/>
  <c r="Q637" i="111" s="1"/>
  <c r="P603" i="111"/>
  <c r="Q603" i="111" s="1"/>
  <c r="P1087" i="112"/>
  <c r="Q1087" i="112" s="1"/>
  <c r="P912" i="112"/>
  <c r="Q912" i="112" s="1"/>
  <c r="P883" i="112"/>
  <c r="Q883" i="112" s="1"/>
  <c r="P852" i="112"/>
  <c r="Q852" i="112" s="1"/>
  <c r="P850" i="112"/>
  <c r="Q850" i="112" s="1"/>
  <c r="P821" i="112"/>
  <c r="Q821" i="112" s="1"/>
  <c r="P818" i="112"/>
  <c r="Q818" i="112" s="1"/>
  <c r="P789" i="112"/>
  <c r="Q789" i="112" s="1"/>
  <c r="P761" i="112"/>
  <c r="Q761" i="112" s="1"/>
  <c r="P696" i="112"/>
  <c r="Q696" i="112" s="1"/>
  <c r="P665" i="112"/>
  <c r="Q665" i="112" s="1"/>
  <c r="P634" i="112"/>
  <c r="Q634" i="112" s="1"/>
  <c r="P603" i="112"/>
  <c r="Q603" i="112" s="1"/>
  <c r="P577" i="112"/>
  <c r="Q577" i="112" s="1"/>
  <c r="P575" i="112"/>
  <c r="Q575" i="112" s="1"/>
  <c r="P546" i="112"/>
  <c r="Q546" i="112" s="1"/>
  <c r="P544" i="112"/>
  <c r="Q544" i="112" s="1"/>
  <c r="P512" i="112"/>
  <c r="Q512" i="112" s="1"/>
  <c r="P454" i="112"/>
  <c r="Q454" i="112" s="1"/>
  <c r="P400" i="112"/>
  <c r="Q400" i="112" s="1"/>
  <c r="P397" i="112"/>
  <c r="Q397" i="112" s="1"/>
  <c r="P368" i="112"/>
  <c r="Q368" i="112" s="1"/>
  <c r="P313" i="112"/>
  <c r="Q313" i="112" s="1"/>
  <c r="P1121" i="111"/>
  <c r="Q1121" i="111" s="1"/>
  <c r="P1118" i="111"/>
  <c r="Q1118" i="111" s="1"/>
  <c r="P1090" i="111"/>
  <c r="Q1090" i="111" s="1"/>
  <c r="P1056" i="111"/>
  <c r="Q1056" i="111" s="1"/>
  <c r="P1025" i="111"/>
  <c r="Q1025" i="111" s="1"/>
  <c r="P996" i="111"/>
  <c r="Q996" i="111" s="1"/>
  <c r="Q1001" i="111" s="1"/>
  <c r="K1007" i="111" s="1"/>
  <c r="H1007" i="111" s="1"/>
  <c r="P909" i="111"/>
  <c r="Q909" i="111" s="1"/>
  <c r="P883" i="111"/>
  <c r="Q883" i="111" s="1"/>
  <c r="P881" i="111"/>
  <c r="Q881" i="111" s="1"/>
  <c r="P847" i="111"/>
  <c r="Q847" i="111" s="1"/>
  <c r="P821" i="111"/>
  <c r="Q821" i="111" s="1"/>
  <c r="P818" i="111"/>
  <c r="Q818" i="111" s="1"/>
  <c r="P792" i="111"/>
  <c r="Q792" i="111" s="1"/>
  <c r="P758" i="111"/>
  <c r="Q758" i="111" s="1"/>
  <c r="P699" i="111"/>
  <c r="Q699" i="111" s="1"/>
  <c r="P668" i="111"/>
  <c r="Q668" i="111" s="1"/>
  <c r="P634" i="111"/>
  <c r="Q634" i="111" s="1"/>
  <c r="P608" i="111"/>
  <c r="Q608" i="111" s="1"/>
  <c r="P606" i="111"/>
  <c r="Q606" i="111" s="1"/>
  <c r="P572" i="111"/>
  <c r="Q572" i="111" s="1"/>
  <c r="P546" i="111"/>
  <c r="Q546" i="111" s="1"/>
  <c r="P544" i="111"/>
  <c r="Q544" i="111" s="1"/>
  <c r="P483" i="111"/>
  <c r="Q483" i="111" s="1"/>
  <c r="P454" i="111"/>
  <c r="Q454" i="111" s="1"/>
  <c r="P368" i="111"/>
  <c r="Q368" i="111" s="1"/>
  <c r="P342" i="111"/>
  <c r="Q342" i="111" s="1"/>
  <c r="P339" i="111"/>
  <c r="Q339" i="111" s="1"/>
  <c r="P313" i="111"/>
  <c r="Q313" i="111" s="1"/>
  <c r="P1121" i="110"/>
  <c r="Q1121" i="110" s="1"/>
  <c r="P1118" i="110"/>
  <c r="Q1118" i="110" s="1"/>
  <c r="P575" i="111"/>
  <c r="Q575" i="111" s="1"/>
  <c r="P512" i="111"/>
  <c r="Q512" i="111" s="1"/>
  <c r="P397" i="111"/>
  <c r="Q397" i="111" s="1"/>
  <c r="P1087" i="110"/>
  <c r="Q1087" i="110" s="1"/>
  <c r="P1056" i="110"/>
  <c r="Q1056" i="110" s="1"/>
  <c r="P1030" i="110"/>
  <c r="Q1030" i="110" s="1"/>
  <c r="P1028" i="110"/>
  <c r="Q1028" i="110" s="1"/>
  <c r="P996" i="110"/>
  <c r="Q996" i="110" s="1"/>
  <c r="P941" i="110"/>
  <c r="Q941" i="110" s="1"/>
  <c r="P938" i="110"/>
  <c r="Q938" i="110" s="1"/>
  <c r="P909" i="110"/>
  <c r="Q909" i="110" s="1"/>
  <c r="P878" i="110"/>
  <c r="Q878" i="110" s="1"/>
  <c r="P847" i="110"/>
  <c r="Q847" i="110" s="1"/>
  <c r="P789" i="110"/>
  <c r="Q789" i="110" s="1"/>
  <c r="P758" i="110"/>
  <c r="Q758" i="110" s="1"/>
  <c r="P730" i="110"/>
  <c r="Q730" i="110" s="1"/>
  <c r="P727" i="110"/>
  <c r="Q727" i="110" s="1"/>
  <c r="P696" i="110"/>
  <c r="Q696" i="110" s="1"/>
  <c r="P665" i="110"/>
  <c r="Q665" i="110" s="1"/>
  <c r="P639" i="110"/>
  <c r="Q639" i="110" s="1"/>
  <c r="P637" i="110"/>
  <c r="Q637" i="110" s="1"/>
  <c r="P608" i="110"/>
  <c r="Q608" i="110" s="1"/>
  <c r="P606" i="110"/>
  <c r="Q606" i="110" s="1"/>
  <c r="P577" i="110"/>
  <c r="Q577" i="110" s="1"/>
  <c r="P575" i="110"/>
  <c r="Q575" i="110" s="1"/>
  <c r="P546" i="110"/>
  <c r="Q546" i="110" s="1"/>
  <c r="P544" i="110"/>
  <c r="Q544" i="110" s="1"/>
  <c r="P483" i="110"/>
  <c r="Q483" i="110" s="1"/>
  <c r="P425" i="110"/>
  <c r="Q425" i="110" s="1"/>
  <c r="P371" i="110"/>
  <c r="Q371" i="110" s="1"/>
  <c r="P342" i="110"/>
  <c r="Q342" i="110" s="1"/>
  <c r="P339" i="110"/>
  <c r="Q339" i="110" s="1"/>
  <c r="P310" i="110"/>
  <c r="Q310" i="110" s="1"/>
  <c r="P1121" i="109"/>
  <c r="Q1121" i="109" s="1"/>
  <c r="P1118" i="109"/>
  <c r="Q1118" i="109" s="1"/>
  <c r="P1087" i="109"/>
  <c r="Q1087" i="109" s="1"/>
  <c r="P1061" i="109"/>
  <c r="Q1061" i="109" s="1"/>
  <c r="P1059" i="109"/>
  <c r="Q1059" i="109" s="1"/>
  <c r="P1025" i="109"/>
  <c r="Q1025" i="109" s="1"/>
  <c r="P996" i="109"/>
  <c r="Q996" i="109" s="1"/>
  <c r="P909" i="109"/>
  <c r="Q909" i="109" s="1"/>
  <c r="P883" i="109"/>
  <c r="Q883" i="109" s="1"/>
  <c r="P881" i="109"/>
  <c r="Q881" i="109" s="1"/>
  <c r="P847" i="109"/>
  <c r="Q847" i="109" s="1"/>
  <c r="P821" i="109"/>
  <c r="Q821" i="109" s="1"/>
  <c r="P818" i="109"/>
  <c r="Q818" i="109" s="1"/>
  <c r="P789" i="109"/>
  <c r="Q789" i="109" s="1"/>
  <c r="P761" i="109"/>
  <c r="Q761" i="109" s="1"/>
  <c r="P730" i="109"/>
  <c r="Q730" i="109" s="1"/>
  <c r="P727" i="109"/>
  <c r="Q727" i="109" s="1"/>
  <c r="P699" i="109"/>
  <c r="Q699" i="109" s="1"/>
  <c r="P665" i="109"/>
  <c r="Q665" i="109" s="1"/>
  <c r="P634" i="109"/>
  <c r="Q634" i="109" s="1"/>
  <c r="P608" i="109"/>
  <c r="Q608" i="109" s="1"/>
  <c r="P606" i="109"/>
  <c r="Q606" i="109" s="1"/>
  <c r="P572" i="109"/>
  <c r="Q572" i="109" s="1"/>
  <c r="P546" i="109"/>
  <c r="Q546" i="109" s="1"/>
  <c r="P544" i="109"/>
  <c r="Q544" i="109" s="1"/>
  <c r="P368" i="109"/>
  <c r="Q368" i="109" s="1"/>
  <c r="P342" i="109"/>
  <c r="Q342" i="109" s="1"/>
  <c r="P339" i="109"/>
  <c r="Q339" i="109" s="1"/>
  <c r="P313" i="109"/>
  <c r="Q313" i="109" s="1"/>
  <c r="P1087" i="108"/>
  <c r="Q1087" i="108" s="1"/>
  <c r="P1056" i="108"/>
  <c r="Q1056" i="108" s="1"/>
  <c r="P1030" i="108"/>
  <c r="Q1030" i="108" s="1"/>
  <c r="P1028" i="108"/>
  <c r="Q1028" i="108" s="1"/>
  <c r="P912" i="108"/>
  <c r="Q912" i="108" s="1"/>
  <c r="P909" i="108"/>
  <c r="Q909" i="108" s="1"/>
  <c r="P878" i="108"/>
  <c r="Q878" i="108" s="1"/>
  <c r="P852" i="108"/>
  <c r="Q852" i="108" s="1"/>
  <c r="P850" i="108"/>
  <c r="Q850" i="108" s="1"/>
  <c r="P792" i="108"/>
  <c r="Q792" i="108" s="1"/>
  <c r="P789" i="108"/>
  <c r="Q789" i="108" s="1"/>
  <c r="P761" i="108"/>
  <c r="Q761" i="108" s="1"/>
  <c r="P727" i="108"/>
  <c r="Q727" i="108" s="1"/>
  <c r="P668" i="108"/>
  <c r="Q668" i="108" s="1"/>
  <c r="P665" i="108"/>
  <c r="Q665" i="108" s="1"/>
  <c r="P577" i="111"/>
  <c r="Q577" i="111" s="1"/>
  <c r="P541" i="111"/>
  <c r="Q541" i="111" s="1"/>
  <c r="P425" i="111"/>
  <c r="Q425" i="111" s="1"/>
  <c r="Q430" i="111" s="1"/>
  <c r="K436" i="111" s="1"/>
  <c r="H436" i="111" s="1"/>
  <c r="P400" i="111"/>
  <c r="Q400" i="111" s="1"/>
  <c r="P371" i="111"/>
  <c r="Q371" i="111" s="1"/>
  <c r="P310" i="111"/>
  <c r="Q310" i="111" s="1"/>
  <c r="P1090" i="110"/>
  <c r="Q1090" i="110" s="1"/>
  <c r="P1061" i="110"/>
  <c r="Q1061" i="110" s="1"/>
  <c r="P1059" i="110"/>
  <c r="Q1059" i="110" s="1"/>
  <c r="P1025" i="110"/>
  <c r="Q1025" i="110" s="1"/>
  <c r="P967" i="110"/>
  <c r="Q967" i="110" s="1"/>
  <c r="P912" i="110"/>
  <c r="Q912" i="110" s="1"/>
  <c r="P883" i="110"/>
  <c r="Q883" i="110" s="1"/>
  <c r="P881" i="110"/>
  <c r="Q881" i="110" s="1"/>
  <c r="P852" i="110"/>
  <c r="Q852" i="110" s="1"/>
  <c r="P850" i="110"/>
  <c r="Q850" i="110" s="1"/>
  <c r="P821" i="110"/>
  <c r="Q821" i="110" s="1"/>
  <c r="P818" i="110"/>
  <c r="Q818" i="110" s="1"/>
  <c r="P792" i="110"/>
  <c r="Q792" i="110" s="1"/>
  <c r="P761" i="110"/>
  <c r="Q761" i="110" s="1"/>
  <c r="P699" i="110"/>
  <c r="Q699" i="110" s="1"/>
  <c r="P668" i="110"/>
  <c r="Q668" i="110" s="1"/>
  <c r="P634" i="110"/>
  <c r="Q634" i="110" s="1"/>
  <c r="P603" i="110"/>
  <c r="Q603" i="110" s="1"/>
  <c r="P572" i="110"/>
  <c r="Q572" i="110" s="1"/>
  <c r="P541" i="110"/>
  <c r="Q541" i="110" s="1"/>
  <c r="P512" i="110"/>
  <c r="Q512" i="110" s="1"/>
  <c r="P454" i="110"/>
  <c r="Q454" i="110" s="1"/>
  <c r="P400" i="110"/>
  <c r="Q400" i="110" s="1"/>
  <c r="P397" i="110"/>
  <c r="Q397" i="110" s="1"/>
  <c r="P368" i="110"/>
  <c r="Q368" i="110" s="1"/>
  <c r="P313" i="110"/>
  <c r="Q313" i="110" s="1"/>
  <c r="P1090" i="109"/>
  <c r="Q1090" i="109" s="1"/>
  <c r="P1056" i="109"/>
  <c r="Q1056" i="109" s="1"/>
  <c r="P1030" i="109"/>
  <c r="Q1030" i="109" s="1"/>
  <c r="P1028" i="109"/>
  <c r="Q1028" i="109" s="1"/>
  <c r="P967" i="109"/>
  <c r="Q967" i="109" s="1"/>
  <c r="Q972" i="109" s="1"/>
  <c r="K978" i="109" s="1"/>
  <c r="P941" i="109"/>
  <c r="Q941" i="109" s="1"/>
  <c r="P938" i="109"/>
  <c r="Q938" i="109" s="1"/>
  <c r="P912" i="109"/>
  <c r="Q912" i="109" s="1"/>
  <c r="P878" i="109"/>
  <c r="Q878" i="109" s="1"/>
  <c r="P852" i="109"/>
  <c r="Q852" i="109" s="1"/>
  <c r="P850" i="109"/>
  <c r="Q850" i="109" s="1"/>
  <c r="P792" i="109"/>
  <c r="Q792" i="109" s="1"/>
  <c r="P758" i="109"/>
  <c r="Q758" i="109" s="1"/>
  <c r="P696" i="109"/>
  <c r="Q696" i="109" s="1"/>
  <c r="P668" i="109"/>
  <c r="Q668" i="109" s="1"/>
  <c r="P639" i="109"/>
  <c r="Q639" i="109" s="1"/>
  <c r="P637" i="109"/>
  <c r="Q637" i="109" s="1"/>
  <c r="P603" i="109"/>
  <c r="Q603" i="109" s="1"/>
  <c r="P577" i="109"/>
  <c r="Q577" i="109" s="1"/>
  <c r="P575" i="109"/>
  <c r="Q575" i="109" s="1"/>
  <c r="P541" i="109"/>
  <c r="Q541" i="109" s="1"/>
  <c r="P512" i="109"/>
  <c r="Q512" i="109" s="1"/>
  <c r="P483" i="109"/>
  <c r="Q483" i="109" s="1"/>
  <c r="P454" i="109"/>
  <c r="Q454" i="109" s="1"/>
  <c r="P425" i="109"/>
  <c r="Q425" i="109" s="1"/>
  <c r="P400" i="109"/>
  <c r="Q400" i="109" s="1"/>
  <c r="P397" i="109"/>
  <c r="Q397" i="109" s="1"/>
  <c r="P371" i="109"/>
  <c r="Q371" i="109" s="1"/>
  <c r="P310" i="109"/>
  <c r="Q310" i="109" s="1"/>
  <c r="P1118" i="108"/>
  <c r="Q1118" i="108" s="1"/>
  <c r="P1090" i="108"/>
  <c r="Q1090" i="108" s="1"/>
  <c r="P1061" i="108"/>
  <c r="Q1061" i="108" s="1"/>
  <c r="P1025" i="108"/>
  <c r="Q1025" i="108" s="1"/>
  <c r="P996" i="108"/>
  <c r="Q996" i="108" s="1"/>
  <c r="Q1001" i="108" s="1"/>
  <c r="K1007" i="108" s="1"/>
  <c r="P941" i="108"/>
  <c r="Q941" i="108" s="1"/>
  <c r="P881" i="108"/>
  <c r="Q881" i="108" s="1"/>
  <c r="P818" i="108"/>
  <c r="Q818" i="108" s="1"/>
  <c r="P696" i="108"/>
  <c r="Q696" i="108" s="1"/>
  <c r="P639" i="108"/>
  <c r="Q639" i="108" s="1"/>
  <c r="P634" i="108"/>
  <c r="Q634" i="108" s="1"/>
  <c r="P608" i="108"/>
  <c r="Q608" i="108" s="1"/>
  <c r="P606" i="108"/>
  <c r="Q606" i="108" s="1"/>
  <c r="P603" i="108"/>
  <c r="Q603" i="108" s="1"/>
  <c r="P512" i="108"/>
  <c r="Q512" i="108" s="1"/>
  <c r="P483" i="108"/>
  <c r="Q483" i="108" s="1"/>
  <c r="P371" i="108"/>
  <c r="Q371" i="108" s="1"/>
  <c r="P368" i="108"/>
  <c r="Q368" i="108" s="1"/>
  <c r="P342" i="108"/>
  <c r="Q342" i="108" s="1"/>
  <c r="P339" i="108"/>
  <c r="Q339" i="108" s="1"/>
  <c r="P1087" i="107"/>
  <c r="Q1087" i="107" s="1"/>
  <c r="P1061" i="107"/>
  <c r="Q1061" i="107" s="1"/>
  <c r="P1059" i="107"/>
  <c r="Q1059" i="107" s="1"/>
  <c r="P1030" i="107"/>
  <c r="Q1030" i="107" s="1"/>
  <c r="P1028" i="107"/>
  <c r="Q1028" i="107" s="1"/>
  <c r="P909" i="107"/>
  <c r="Q909" i="107" s="1"/>
  <c r="P883" i="107"/>
  <c r="Q883" i="107" s="1"/>
  <c r="P881" i="107"/>
  <c r="Q881" i="107" s="1"/>
  <c r="P852" i="107"/>
  <c r="Q852" i="107" s="1"/>
  <c r="P850" i="107"/>
  <c r="Q850" i="107" s="1"/>
  <c r="P792" i="107"/>
  <c r="Q792" i="107" s="1"/>
  <c r="P758" i="107"/>
  <c r="Q758" i="107" s="1"/>
  <c r="P696" i="107"/>
  <c r="Q696" i="107" s="1"/>
  <c r="P668" i="107"/>
  <c r="Q668" i="107" s="1"/>
  <c r="P639" i="107"/>
  <c r="Q639" i="107" s="1"/>
  <c r="P637" i="107"/>
  <c r="Q637" i="107" s="1"/>
  <c r="P608" i="107"/>
  <c r="Q608" i="107" s="1"/>
  <c r="P606" i="107"/>
  <c r="Q606" i="107" s="1"/>
  <c r="P577" i="107"/>
  <c r="Q577" i="107" s="1"/>
  <c r="P575" i="107"/>
  <c r="Q575" i="107" s="1"/>
  <c r="P546" i="107"/>
  <c r="Q546" i="107" s="1"/>
  <c r="P544" i="107"/>
  <c r="Q544" i="107" s="1"/>
  <c r="P512" i="107"/>
  <c r="Q512" i="107" s="1"/>
  <c r="Q517" i="107" s="1"/>
  <c r="K523" i="107" s="1"/>
  <c r="H523" i="107" s="1"/>
  <c r="P483" i="107"/>
  <c r="Q483" i="107" s="1"/>
  <c r="Q488" i="107" s="1"/>
  <c r="K494" i="107" s="1"/>
  <c r="H494" i="107" s="1"/>
  <c r="P454" i="107"/>
  <c r="Q454" i="107" s="1"/>
  <c r="P425" i="107"/>
  <c r="Q425" i="107" s="1"/>
  <c r="P400" i="107"/>
  <c r="Q400" i="107" s="1"/>
  <c r="P397" i="107"/>
  <c r="Q397" i="107" s="1"/>
  <c r="P368" i="107"/>
  <c r="Q368" i="107" s="1"/>
  <c r="P342" i="107"/>
  <c r="Q342" i="107" s="1"/>
  <c r="P339" i="107"/>
  <c r="Q339" i="107" s="1"/>
  <c r="P310" i="107"/>
  <c r="Q310" i="107" s="1"/>
  <c r="P912" i="107"/>
  <c r="Q912" i="107" s="1"/>
  <c r="P821" i="107"/>
  <c r="Q821" i="107" s="1"/>
  <c r="P818" i="107"/>
  <c r="Q818" i="107" s="1"/>
  <c r="P789" i="107"/>
  <c r="Q789" i="107" s="1"/>
  <c r="P761" i="107"/>
  <c r="Q761" i="107" s="1"/>
  <c r="P730" i="107"/>
  <c r="Q730" i="107" s="1"/>
  <c r="P727" i="107"/>
  <c r="Q727" i="107" s="1"/>
  <c r="P699" i="107"/>
  <c r="Q699" i="107" s="1"/>
  <c r="P603" i="107"/>
  <c r="Q603" i="107" s="1"/>
  <c r="P572" i="107"/>
  <c r="Q572" i="107" s="1"/>
  <c r="P541" i="107"/>
  <c r="Q541" i="107" s="1"/>
  <c r="P1121" i="108"/>
  <c r="Q1121" i="108" s="1"/>
  <c r="P1059" i="108"/>
  <c r="Q1059" i="108" s="1"/>
  <c r="P967" i="108"/>
  <c r="Q967" i="108" s="1"/>
  <c r="P938" i="108"/>
  <c r="Q938" i="108" s="1"/>
  <c r="P883" i="108"/>
  <c r="Q883" i="108" s="1"/>
  <c r="P847" i="108"/>
  <c r="Q847" i="108" s="1"/>
  <c r="P821" i="108"/>
  <c r="Q821" i="108" s="1"/>
  <c r="P758" i="108"/>
  <c r="Q758" i="108" s="1"/>
  <c r="P730" i="108"/>
  <c r="Q730" i="108" s="1"/>
  <c r="P699" i="108"/>
  <c r="Q699" i="108" s="1"/>
  <c r="P637" i="108"/>
  <c r="Q637" i="108" s="1"/>
  <c r="P577" i="108"/>
  <c r="Q577" i="108" s="1"/>
  <c r="P575" i="108"/>
  <c r="Q575" i="108" s="1"/>
  <c r="P572" i="108"/>
  <c r="Q572" i="108" s="1"/>
  <c r="P546" i="108"/>
  <c r="Q546" i="108" s="1"/>
  <c r="P544" i="108"/>
  <c r="Q544" i="108" s="1"/>
  <c r="P541" i="108"/>
  <c r="Q541" i="108" s="1"/>
  <c r="P454" i="108"/>
  <c r="Q454" i="108" s="1"/>
  <c r="P425" i="108"/>
  <c r="Q425" i="108" s="1"/>
  <c r="P400" i="108"/>
  <c r="Q400" i="108" s="1"/>
  <c r="P397" i="108"/>
  <c r="Q397" i="108" s="1"/>
  <c r="P313" i="108"/>
  <c r="Q313" i="108" s="1"/>
  <c r="P310" i="108"/>
  <c r="Q310" i="108" s="1"/>
  <c r="P1121" i="107"/>
  <c r="Q1121" i="107" s="1"/>
  <c r="P1118" i="107"/>
  <c r="Q1118" i="107" s="1"/>
  <c r="P1090" i="107"/>
  <c r="Q1090" i="107" s="1"/>
  <c r="P1056" i="107"/>
  <c r="Q1056" i="107" s="1"/>
  <c r="P1025" i="107"/>
  <c r="Q1025" i="107" s="1"/>
  <c r="P996" i="107"/>
  <c r="Q996" i="107" s="1"/>
  <c r="P967" i="107"/>
  <c r="Q967" i="107" s="1"/>
  <c r="P941" i="107"/>
  <c r="Q941" i="107" s="1"/>
  <c r="P938" i="107"/>
  <c r="Q938" i="107" s="1"/>
  <c r="P878" i="107"/>
  <c r="Q878" i="107" s="1"/>
  <c r="P847" i="107"/>
  <c r="Q847" i="107" s="1"/>
  <c r="P665" i="107"/>
  <c r="Q665" i="107" s="1"/>
  <c r="P634" i="107"/>
  <c r="Q634" i="107" s="1"/>
  <c r="P371" i="107"/>
  <c r="Q371" i="107" s="1"/>
  <c r="P313" i="107"/>
  <c r="Q313" i="107" s="1"/>
  <c r="P1097" i="115"/>
  <c r="Q1097" i="115" s="1"/>
  <c r="P1066" i="115"/>
  <c r="Q1066" i="115" s="1"/>
  <c r="P1035" i="115"/>
  <c r="Q1035" i="115" s="1"/>
  <c r="P888" i="115"/>
  <c r="Q888" i="115" s="1"/>
  <c r="P1128" i="115"/>
  <c r="Q1128" i="115" s="1"/>
  <c r="P857" i="115"/>
  <c r="Q857" i="115" s="1"/>
  <c r="P768" i="115"/>
  <c r="Q768" i="115" s="1"/>
  <c r="P706" i="115"/>
  <c r="Q706" i="115" s="1"/>
  <c r="P613" i="115"/>
  <c r="Q613" i="115" s="1"/>
  <c r="P737" i="115"/>
  <c r="Q737" i="115" s="1"/>
  <c r="P675" i="115"/>
  <c r="Q675" i="115" s="1"/>
  <c r="P644" i="115"/>
  <c r="Q644" i="115" s="1"/>
  <c r="P551" i="115"/>
  <c r="Q551" i="115" s="1"/>
  <c r="P582" i="115"/>
  <c r="Q582" i="115" s="1"/>
  <c r="P1128" i="114"/>
  <c r="Q1128" i="114" s="1"/>
  <c r="P1097" i="114"/>
  <c r="Q1097" i="114" s="1"/>
  <c r="P1066" i="114"/>
  <c r="Q1066" i="114" s="1"/>
  <c r="P1035" i="114"/>
  <c r="Q1035" i="114" s="1"/>
  <c r="P768" i="114"/>
  <c r="Q768" i="114" s="1"/>
  <c r="P675" i="114"/>
  <c r="Q675" i="114" s="1"/>
  <c r="P613" i="114"/>
  <c r="Q613" i="114" s="1"/>
  <c r="P582" i="114"/>
  <c r="Q582" i="114" s="1"/>
  <c r="P551" i="114"/>
  <c r="Q551" i="114" s="1"/>
  <c r="P888" i="114"/>
  <c r="Q888" i="114" s="1"/>
  <c r="P857" i="114"/>
  <c r="Q857" i="114" s="1"/>
  <c r="P737" i="114"/>
  <c r="Q737" i="114" s="1"/>
  <c r="P706" i="114"/>
  <c r="Q706" i="114" s="1"/>
  <c r="P644" i="114"/>
  <c r="Q644" i="114" s="1"/>
  <c r="P1128" i="113"/>
  <c r="Q1128" i="113" s="1"/>
  <c r="P1066" i="113"/>
  <c r="Q1066" i="113" s="1"/>
  <c r="P888" i="113"/>
  <c r="Q888" i="113" s="1"/>
  <c r="P706" i="113"/>
  <c r="Q706" i="113" s="1"/>
  <c r="P644" i="113"/>
  <c r="Q644" i="113" s="1"/>
  <c r="P582" i="113"/>
  <c r="Q582" i="113" s="1"/>
  <c r="P551" i="113"/>
  <c r="Q551" i="113" s="1"/>
  <c r="P1097" i="113"/>
  <c r="Q1097" i="113" s="1"/>
  <c r="P1035" i="113"/>
  <c r="Q1035" i="113" s="1"/>
  <c r="P857" i="113"/>
  <c r="Q857" i="113" s="1"/>
  <c r="P768" i="113"/>
  <c r="Q768" i="113" s="1"/>
  <c r="P737" i="113"/>
  <c r="Q737" i="113" s="1"/>
  <c r="P675" i="113"/>
  <c r="Q675" i="113" s="1"/>
  <c r="P613" i="113"/>
  <c r="Q613" i="113" s="1"/>
  <c r="P1128" i="112"/>
  <c r="Q1128" i="112" s="1"/>
  <c r="P888" i="112"/>
  <c r="Q888" i="112" s="1"/>
  <c r="P857" i="112"/>
  <c r="Q857" i="112" s="1"/>
  <c r="P768" i="112"/>
  <c r="Q768" i="112" s="1"/>
  <c r="P675" i="112"/>
  <c r="Q675" i="112" s="1"/>
  <c r="P582" i="112"/>
  <c r="Q582" i="112" s="1"/>
  <c r="P551" i="112"/>
  <c r="Q551" i="112" s="1"/>
  <c r="P1128" i="111"/>
  <c r="Q1128" i="111" s="1"/>
  <c r="P1097" i="111"/>
  <c r="Q1097" i="111" s="1"/>
  <c r="P888" i="111"/>
  <c r="Q888" i="111" s="1"/>
  <c r="P737" i="111"/>
  <c r="Q737" i="111" s="1"/>
  <c r="P706" i="111"/>
  <c r="Q706" i="111" s="1"/>
  <c r="P613" i="111"/>
  <c r="Q613" i="111" s="1"/>
  <c r="P1097" i="112"/>
  <c r="Q1097" i="112" s="1"/>
  <c r="P1066" i="112"/>
  <c r="Q1066" i="112" s="1"/>
  <c r="P1035" i="112"/>
  <c r="Q1035" i="112" s="1"/>
  <c r="P737" i="112"/>
  <c r="Q737" i="112" s="1"/>
  <c r="P706" i="112"/>
  <c r="Q706" i="112" s="1"/>
  <c r="P644" i="112"/>
  <c r="Q644" i="112" s="1"/>
  <c r="P613" i="112"/>
  <c r="Q613" i="112" s="1"/>
  <c r="P1066" i="111"/>
  <c r="Q1066" i="111" s="1"/>
  <c r="P1035" i="111"/>
  <c r="Q1035" i="111" s="1"/>
  <c r="P857" i="111"/>
  <c r="Q857" i="111" s="1"/>
  <c r="P768" i="111"/>
  <c r="Q768" i="111" s="1"/>
  <c r="P675" i="111"/>
  <c r="Q675" i="111" s="1"/>
  <c r="P644" i="111"/>
  <c r="Q644" i="111" s="1"/>
  <c r="P582" i="111"/>
  <c r="Q582" i="111" s="1"/>
  <c r="P551" i="111"/>
  <c r="Q551" i="111" s="1"/>
  <c r="P1128" i="110"/>
  <c r="Q1128" i="110" s="1"/>
  <c r="P1097" i="110"/>
  <c r="Q1097" i="110" s="1"/>
  <c r="P1066" i="110"/>
  <c r="Q1066" i="110" s="1"/>
  <c r="P888" i="110"/>
  <c r="Q888" i="110" s="1"/>
  <c r="P857" i="110"/>
  <c r="Q857" i="110" s="1"/>
  <c r="P768" i="110"/>
  <c r="Q768" i="110" s="1"/>
  <c r="P737" i="110"/>
  <c r="Q737" i="110" s="1"/>
  <c r="P706" i="110"/>
  <c r="Q706" i="110" s="1"/>
  <c r="P1097" i="109"/>
  <c r="Q1097" i="109" s="1"/>
  <c r="P1035" i="109"/>
  <c r="Q1035" i="109" s="1"/>
  <c r="P857" i="109"/>
  <c r="Q857" i="109" s="1"/>
  <c r="P737" i="109"/>
  <c r="Q737" i="109" s="1"/>
  <c r="P644" i="109"/>
  <c r="Q644" i="109" s="1"/>
  <c r="P582" i="109"/>
  <c r="Q582" i="109" s="1"/>
  <c r="P1128" i="108"/>
  <c r="Q1128" i="108" s="1"/>
  <c r="P1097" i="108"/>
  <c r="Q1097" i="108" s="1"/>
  <c r="P1066" i="108"/>
  <c r="Q1066" i="108" s="1"/>
  <c r="P888" i="108"/>
  <c r="Q888" i="108" s="1"/>
  <c r="P706" i="108"/>
  <c r="Q706" i="108" s="1"/>
  <c r="P675" i="108"/>
  <c r="Q675" i="108" s="1"/>
  <c r="P644" i="108"/>
  <c r="Q644" i="108" s="1"/>
  <c r="P1035" i="110"/>
  <c r="Q1035" i="110" s="1"/>
  <c r="P675" i="110"/>
  <c r="Q675" i="110" s="1"/>
  <c r="P644" i="110"/>
  <c r="Q644" i="110" s="1"/>
  <c r="P613" i="110"/>
  <c r="Q613" i="110" s="1"/>
  <c r="P582" i="110"/>
  <c r="Q582" i="110" s="1"/>
  <c r="P551" i="110"/>
  <c r="Q551" i="110" s="1"/>
  <c r="P1128" i="109"/>
  <c r="Q1128" i="109" s="1"/>
  <c r="P1066" i="109"/>
  <c r="Q1066" i="109" s="1"/>
  <c r="P888" i="109"/>
  <c r="Q888" i="109" s="1"/>
  <c r="P768" i="109"/>
  <c r="Q768" i="109" s="1"/>
  <c r="P706" i="109"/>
  <c r="Q706" i="109" s="1"/>
  <c r="P675" i="109"/>
  <c r="Q675" i="109" s="1"/>
  <c r="P613" i="109"/>
  <c r="Q613" i="109" s="1"/>
  <c r="P551" i="109"/>
  <c r="Q551" i="109" s="1"/>
  <c r="P1035" i="108"/>
  <c r="Q1035" i="108" s="1"/>
  <c r="P582" i="108"/>
  <c r="Q582" i="108" s="1"/>
  <c r="P551" i="108"/>
  <c r="Q551" i="108" s="1"/>
  <c r="P1128" i="107"/>
  <c r="Q1128" i="107" s="1"/>
  <c r="P1097" i="107"/>
  <c r="Q1097" i="107" s="1"/>
  <c r="P768" i="107"/>
  <c r="Q768" i="107" s="1"/>
  <c r="P706" i="107"/>
  <c r="Q706" i="107" s="1"/>
  <c r="P675" i="107"/>
  <c r="Q675" i="107" s="1"/>
  <c r="P857" i="107"/>
  <c r="Q857" i="107" s="1"/>
  <c r="P582" i="107"/>
  <c r="Q582" i="107" s="1"/>
  <c r="P551" i="107"/>
  <c r="Q551" i="107" s="1"/>
  <c r="P857" i="108"/>
  <c r="Q857" i="108" s="1"/>
  <c r="P768" i="108"/>
  <c r="Q768" i="108" s="1"/>
  <c r="P737" i="108"/>
  <c r="Q737" i="108" s="1"/>
  <c r="P613" i="108"/>
  <c r="Q613" i="108" s="1"/>
  <c r="P1066" i="107"/>
  <c r="Q1066" i="107" s="1"/>
  <c r="P1035" i="107"/>
  <c r="Q1035" i="107" s="1"/>
  <c r="P888" i="107"/>
  <c r="Q888" i="107" s="1"/>
  <c r="P737" i="107"/>
  <c r="Q737" i="107" s="1"/>
  <c r="P644" i="107"/>
  <c r="Q644" i="107" s="1"/>
  <c r="P613" i="107"/>
  <c r="Q613" i="107" s="1"/>
  <c r="P1127" i="115"/>
  <c r="Q1127" i="115" s="1"/>
  <c r="Q1129" i="115" s="1"/>
  <c r="P736" i="115"/>
  <c r="Q736" i="115" s="1"/>
  <c r="Q738" i="115" s="1"/>
  <c r="P674" i="115"/>
  <c r="Q674" i="115" s="1"/>
  <c r="Q676" i="115" s="1"/>
  <c r="P643" i="115"/>
  <c r="Q643" i="115" s="1"/>
  <c r="Q645" i="115" s="1"/>
  <c r="P581" i="115"/>
  <c r="Q581" i="115" s="1"/>
  <c r="P550" i="115"/>
  <c r="Q550" i="115" s="1"/>
  <c r="P1096" i="115"/>
  <c r="Q1096" i="115" s="1"/>
  <c r="Q1098" i="115" s="1"/>
  <c r="P1065" i="115"/>
  <c r="Q1065" i="115" s="1"/>
  <c r="Q1067" i="115" s="1"/>
  <c r="P1034" i="115"/>
  <c r="Q1034" i="115" s="1"/>
  <c r="Q1036" i="115" s="1"/>
  <c r="P887" i="115"/>
  <c r="Q887" i="115" s="1"/>
  <c r="Q889" i="115" s="1"/>
  <c r="P856" i="115"/>
  <c r="Q856" i="115" s="1"/>
  <c r="P767" i="115"/>
  <c r="Q767" i="115" s="1"/>
  <c r="P705" i="115"/>
  <c r="Q705" i="115" s="1"/>
  <c r="P612" i="115"/>
  <c r="Q612" i="115" s="1"/>
  <c r="P288" i="115"/>
  <c r="Q288" i="115" s="1"/>
  <c r="Q289" i="115" s="1"/>
  <c r="P135" i="115"/>
  <c r="Q135" i="115" s="1"/>
  <c r="Q136" i="115" s="1"/>
  <c r="P257" i="115"/>
  <c r="Q257" i="115" s="1"/>
  <c r="Q258" i="115" s="1"/>
  <c r="P166" i="115"/>
  <c r="Q166" i="115" s="1"/>
  <c r="Q167" i="115" s="1"/>
  <c r="P887" i="114"/>
  <c r="Q887" i="114" s="1"/>
  <c r="P856" i="114"/>
  <c r="Q856" i="114" s="1"/>
  <c r="P736" i="114"/>
  <c r="Q736" i="114" s="1"/>
  <c r="P705" i="114"/>
  <c r="Q705" i="114" s="1"/>
  <c r="P643" i="114"/>
  <c r="Q643" i="114" s="1"/>
  <c r="P288" i="114"/>
  <c r="Q288" i="114" s="1"/>
  <c r="Q289" i="114" s="1"/>
  <c r="P1127" i="114"/>
  <c r="Q1127" i="114" s="1"/>
  <c r="P1096" i="114"/>
  <c r="Q1096" i="114" s="1"/>
  <c r="Q1098" i="114" s="1"/>
  <c r="P1065" i="114"/>
  <c r="Q1065" i="114" s="1"/>
  <c r="Q1067" i="114" s="1"/>
  <c r="P1034" i="114"/>
  <c r="Q1034" i="114" s="1"/>
  <c r="Q1036" i="114" s="1"/>
  <c r="P767" i="114"/>
  <c r="Q767" i="114" s="1"/>
  <c r="Q769" i="114" s="1"/>
  <c r="P674" i="114"/>
  <c r="Q674" i="114" s="1"/>
  <c r="Q676" i="114" s="1"/>
  <c r="P612" i="114"/>
  <c r="Q612" i="114" s="1"/>
  <c r="Q614" i="114" s="1"/>
  <c r="P581" i="114"/>
  <c r="Q581" i="114" s="1"/>
  <c r="Q583" i="114" s="1"/>
  <c r="P550" i="114"/>
  <c r="Q550" i="114" s="1"/>
  <c r="Q552" i="114" s="1"/>
  <c r="P257" i="114"/>
  <c r="Q257" i="114" s="1"/>
  <c r="Q258" i="114" s="1"/>
  <c r="P166" i="114"/>
  <c r="Q166" i="114" s="1"/>
  <c r="Q167" i="114" s="1"/>
  <c r="P135" i="114"/>
  <c r="Q135" i="114" s="1"/>
  <c r="Q136" i="114" s="1"/>
  <c r="P1127" i="113"/>
  <c r="Q1127" i="113" s="1"/>
  <c r="Q1129" i="113" s="1"/>
  <c r="P1096" i="113"/>
  <c r="Q1096" i="113" s="1"/>
  <c r="Q1098" i="113" s="1"/>
  <c r="P1034" i="113"/>
  <c r="Q1034" i="113" s="1"/>
  <c r="Q1036" i="113" s="1"/>
  <c r="P856" i="113"/>
  <c r="Q856" i="113" s="1"/>
  <c r="Q858" i="113" s="1"/>
  <c r="P767" i="113"/>
  <c r="Q767" i="113" s="1"/>
  <c r="Q769" i="113" s="1"/>
  <c r="P736" i="113"/>
  <c r="Q736" i="113" s="1"/>
  <c r="Q738" i="113" s="1"/>
  <c r="P674" i="113"/>
  <c r="Q674" i="113" s="1"/>
  <c r="Q676" i="113" s="1"/>
  <c r="P612" i="113"/>
  <c r="Q612" i="113" s="1"/>
  <c r="Q614" i="113" s="1"/>
  <c r="P166" i="113"/>
  <c r="Q166" i="113" s="1"/>
  <c r="Q167" i="113" s="1"/>
  <c r="P135" i="113"/>
  <c r="Q135" i="113" s="1"/>
  <c r="Q136" i="113" s="1"/>
  <c r="P1127" i="112"/>
  <c r="Q1127" i="112" s="1"/>
  <c r="Q1129" i="112" s="1"/>
  <c r="P1065" i="113"/>
  <c r="Q1065" i="113" s="1"/>
  <c r="Q1067" i="113" s="1"/>
  <c r="P887" i="113"/>
  <c r="Q887" i="113" s="1"/>
  <c r="Q889" i="113" s="1"/>
  <c r="P705" i="113"/>
  <c r="Q705" i="113" s="1"/>
  <c r="Q707" i="113" s="1"/>
  <c r="P643" i="113"/>
  <c r="Q643" i="113" s="1"/>
  <c r="Q645" i="113" s="1"/>
  <c r="P581" i="113"/>
  <c r="Q581" i="113" s="1"/>
  <c r="Q583" i="113" s="1"/>
  <c r="P550" i="113"/>
  <c r="Q550" i="113" s="1"/>
  <c r="Q552" i="113" s="1"/>
  <c r="P288" i="113"/>
  <c r="Q288" i="113" s="1"/>
  <c r="Q289" i="113" s="1"/>
  <c r="P257" i="113"/>
  <c r="Q257" i="113" s="1"/>
  <c r="Q258" i="113" s="1"/>
  <c r="P1096" i="112"/>
  <c r="Q1096" i="112" s="1"/>
  <c r="Q1098" i="112" s="1"/>
  <c r="P1065" i="112"/>
  <c r="Q1065" i="112" s="1"/>
  <c r="Q1067" i="112" s="1"/>
  <c r="P1034" i="112"/>
  <c r="Q1034" i="112" s="1"/>
  <c r="Q1036" i="112" s="1"/>
  <c r="P736" i="112"/>
  <c r="Q736" i="112" s="1"/>
  <c r="Q738" i="112" s="1"/>
  <c r="P705" i="112"/>
  <c r="Q705" i="112" s="1"/>
  <c r="Q707" i="112" s="1"/>
  <c r="P643" i="112"/>
  <c r="Q643" i="112" s="1"/>
  <c r="Q645" i="112" s="1"/>
  <c r="P612" i="112"/>
  <c r="Q612" i="112" s="1"/>
  <c r="Q614" i="112" s="1"/>
  <c r="P288" i="112"/>
  <c r="Q288" i="112" s="1"/>
  <c r="Q289" i="112" s="1"/>
  <c r="P257" i="112"/>
  <c r="Q257" i="112" s="1"/>
  <c r="Q258" i="112" s="1"/>
  <c r="P166" i="112"/>
  <c r="Q166" i="112" s="1"/>
  <c r="Q167" i="112" s="1"/>
  <c r="P1065" i="111"/>
  <c r="Q1065" i="111" s="1"/>
  <c r="P1034" i="111"/>
  <c r="Q1034" i="111" s="1"/>
  <c r="P856" i="111"/>
  <c r="Q856" i="111" s="1"/>
  <c r="P767" i="111"/>
  <c r="Q767" i="111" s="1"/>
  <c r="P674" i="111"/>
  <c r="Q674" i="111" s="1"/>
  <c r="P643" i="111"/>
  <c r="Q643" i="111" s="1"/>
  <c r="P581" i="111"/>
  <c r="Q581" i="111" s="1"/>
  <c r="P887" i="112"/>
  <c r="Q887" i="112" s="1"/>
  <c r="P856" i="112"/>
  <c r="Q856" i="112" s="1"/>
  <c r="P767" i="112"/>
  <c r="Q767" i="112" s="1"/>
  <c r="P674" i="112"/>
  <c r="Q674" i="112" s="1"/>
  <c r="P581" i="112"/>
  <c r="Q581" i="112" s="1"/>
  <c r="P550" i="112"/>
  <c r="Q550" i="112" s="1"/>
  <c r="P135" i="112"/>
  <c r="Q135" i="112" s="1"/>
  <c r="Q136" i="112" s="1"/>
  <c r="P1127" i="111"/>
  <c r="Q1127" i="111" s="1"/>
  <c r="Q1129" i="111" s="1"/>
  <c r="P1096" i="111"/>
  <c r="Q1096" i="111" s="1"/>
  <c r="Q1098" i="111" s="1"/>
  <c r="P887" i="111"/>
  <c r="Q887" i="111" s="1"/>
  <c r="Q889" i="111" s="1"/>
  <c r="P736" i="111"/>
  <c r="Q736" i="111" s="1"/>
  <c r="Q738" i="111" s="1"/>
  <c r="P705" i="111"/>
  <c r="Q705" i="111" s="1"/>
  <c r="Q707" i="111" s="1"/>
  <c r="P612" i="111"/>
  <c r="Q612" i="111" s="1"/>
  <c r="Q614" i="111" s="1"/>
  <c r="P550" i="111"/>
  <c r="Q550" i="111" s="1"/>
  <c r="Q552" i="111" s="1"/>
  <c r="P288" i="111"/>
  <c r="Q288" i="111" s="1"/>
  <c r="Q289" i="111" s="1"/>
  <c r="P257" i="111"/>
  <c r="Q257" i="111" s="1"/>
  <c r="Q258" i="111" s="1"/>
  <c r="P1127" i="110"/>
  <c r="Q1127" i="110" s="1"/>
  <c r="Q1129" i="110" s="1"/>
  <c r="P135" i="111"/>
  <c r="Q135" i="111" s="1"/>
  <c r="Q136" i="111" s="1"/>
  <c r="P1034" i="110"/>
  <c r="Q1034" i="110" s="1"/>
  <c r="P674" i="110"/>
  <c r="Q674" i="110" s="1"/>
  <c r="P643" i="110"/>
  <c r="Q643" i="110" s="1"/>
  <c r="P612" i="110"/>
  <c r="Q612" i="110" s="1"/>
  <c r="P581" i="110"/>
  <c r="Q581" i="110" s="1"/>
  <c r="P550" i="110"/>
  <c r="Q550" i="110" s="1"/>
  <c r="P288" i="110"/>
  <c r="Q288" i="110" s="1"/>
  <c r="Q289" i="110" s="1"/>
  <c r="P257" i="110"/>
  <c r="Q257" i="110" s="1"/>
  <c r="Q258" i="110" s="1"/>
  <c r="P135" i="110"/>
  <c r="Q135" i="110" s="1"/>
  <c r="Q136" i="110" s="1"/>
  <c r="P1127" i="109"/>
  <c r="Q1127" i="109" s="1"/>
  <c r="Q1129" i="109" s="1"/>
  <c r="P1065" i="109"/>
  <c r="Q1065" i="109" s="1"/>
  <c r="Q1067" i="109" s="1"/>
  <c r="P887" i="109"/>
  <c r="Q887" i="109" s="1"/>
  <c r="Q889" i="109" s="1"/>
  <c r="P767" i="109"/>
  <c r="Q767" i="109" s="1"/>
  <c r="Q769" i="109" s="1"/>
  <c r="P705" i="109"/>
  <c r="Q705" i="109" s="1"/>
  <c r="Q707" i="109" s="1"/>
  <c r="P674" i="109"/>
  <c r="Q674" i="109" s="1"/>
  <c r="Q676" i="109" s="1"/>
  <c r="P612" i="109"/>
  <c r="Q612" i="109" s="1"/>
  <c r="Q614" i="109" s="1"/>
  <c r="P550" i="109"/>
  <c r="Q550" i="109" s="1"/>
  <c r="Q552" i="109" s="1"/>
  <c r="P288" i="109"/>
  <c r="Q288" i="109" s="1"/>
  <c r="Q289" i="109" s="1"/>
  <c r="P135" i="109"/>
  <c r="Q135" i="109" s="1"/>
  <c r="Q136" i="109" s="1"/>
  <c r="P1034" i="108"/>
  <c r="Q1034" i="108" s="1"/>
  <c r="Q1036" i="108" s="1"/>
  <c r="P856" i="108"/>
  <c r="Q856" i="108" s="1"/>
  <c r="Q858" i="108" s="1"/>
  <c r="P767" i="108"/>
  <c r="Q767" i="108" s="1"/>
  <c r="Q769" i="108" s="1"/>
  <c r="P736" i="108"/>
  <c r="Q736" i="108" s="1"/>
  <c r="Q738" i="108" s="1"/>
  <c r="P166" i="111"/>
  <c r="Q166" i="111" s="1"/>
  <c r="Q167" i="111" s="1"/>
  <c r="P1096" i="110"/>
  <c r="Q1096" i="110" s="1"/>
  <c r="P1065" i="110"/>
  <c r="Q1065" i="110" s="1"/>
  <c r="P887" i="110"/>
  <c r="Q887" i="110" s="1"/>
  <c r="P856" i="110"/>
  <c r="Q856" i="110" s="1"/>
  <c r="P767" i="110"/>
  <c r="Q767" i="110" s="1"/>
  <c r="P736" i="110"/>
  <c r="Q736" i="110" s="1"/>
  <c r="P705" i="110"/>
  <c r="Q705" i="110" s="1"/>
  <c r="P166" i="110"/>
  <c r="Q166" i="110" s="1"/>
  <c r="Q167" i="110" s="1"/>
  <c r="P1096" i="109"/>
  <c r="Q1096" i="109" s="1"/>
  <c r="Q1098" i="109" s="1"/>
  <c r="P1034" i="109"/>
  <c r="Q1034" i="109" s="1"/>
  <c r="Q1036" i="109" s="1"/>
  <c r="P856" i="109"/>
  <c r="Q856" i="109" s="1"/>
  <c r="Q858" i="109" s="1"/>
  <c r="P736" i="109"/>
  <c r="Q736" i="109" s="1"/>
  <c r="Q738" i="109" s="1"/>
  <c r="P643" i="109"/>
  <c r="Q643" i="109" s="1"/>
  <c r="Q645" i="109" s="1"/>
  <c r="P581" i="109"/>
  <c r="Q581" i="109" s="1"/>
  <c r="Q583" i="109" s="1"/>
  <c r="P257" i="109"/>
  <c r="Q257" i="109" s="1"/>
  <c r="Q258" i="109" s="1"/>
  <c r="P166" i="109"/>
  <c r="Q166" i="109" s="1"/>
  <c r="Q167" i="109" s="1"/>
  <c r="P1127" i="108"/>
  <c r="Q1127" i="108" s="1"/>
  <c r="Q1129" i="108" s="1"/>
  <c r="P1065" i="108"/>
  <c r="Q1065" i="108" s="1"/>
  <c r="P705" i="108"/>
  <c r="Q705" i="108" s="1"/>
  <c r="Q707" i="108" s="1"/>
  <c r="P643" i="108"/>
  <c r="Q643" i="108" s="1"/>
  <c r="P612" i="108"/>
  <c r="Q612" i="108" s="1"/>
  <c r="P288" i="108"/>
  <c r="Q288" i="108" s="1"/>
  <c r="Q289" i="108" s="1"/>
  <c r="P135" i="108"/>
  <c r="Q135" i="108" s="1"/>
  <c r="Q136" i="108" s="1"/>
  <c r="P1065" i="107"/>
  <c r="Q1065" i="107" s="1"/>
  <c r="P1034" i="107"/>
  <c r="Q1034" i="107" s="1"/>
  <c r="P887" i="107"/>
  <c r="Q887" i="107" s="1"/>
  <c r="P856" i="107"/>
  <c r="Q856" i="107" s="1"/>
  <c r="P736" i="107"/>
  <c r="Q736" i="107" s="1"/>
  <c r="Q738" i="107" s="1"/>
  <c r="P643" i="107"/>
  <c r="Q643" i="107" s="1"/>
  <c r="Q645" i="107" s="1"/>
  <c r="P612" i="107"/>
  <c r="Q612" i="107" s="1"/>
  <c r="Q614" i="107" s="1"/>
  <c r="P581" i="107"/>
  <c r="Q581" i="107" s="1"/>
  <c r="Q583" i="107" s="1"/>
  <c r="P550" i="107"/>
  <c r="Q550" i="107" s="1"/>
  <c r="Q552" i="107" s="1"/>
  <c r="P257" i="107"/>
  <c r="Q257" i="107" s="1"/>
  <c r="Q258" i="107" s="1"/>
  <c r="P166" i="107"/>
  <c r="Q166" i="107" s="1"/>
  <c r="Q167" i="107" s="1"/>
  <c r="P767" i="107"/>
  <c r="Q767" i="107" s="1"/>
  <c r="Q769" i="107" s="1"/>
  <c r="P705" i="107"/>
  <c r="Q705" i="107" s="1"/>
  <c r="Q707" i="107" s="1"/>
  <c r="P288" i="107"/>
  <c r="Q288" i="107" s="1"/>
  <c r="Q289" i="107" s="1"/>
  <c r="P1096" i="108"/>
  <c r="Q1096" i="108" s="1"/>
  <c r="Q1098" i="108" s="1"/>
  <c r="P887" i="108"/>
  <c r="Q887" i="108" s="1"/>
  <c r="P674" i="108"/>
  <c r="Q674" i="108" s="1"/>
  <c r="Q676" i="108" s="1"/>
  <c r="P581" i="108"/>
  <c r="Q581" i="108" s="1"/>
  <c r="Q583" i="108" s="1"/>
  <c r="P550" i="108"/>
  <c r="Q550" i="108" s="1"/>
  <c r="Q552" i="108" s="1"/>
  <c r="P257" i="108"/>
  <c r="Q257" i="108" s="1"/>
  <c r="Q258" i="108" s="1"/>
  <c r="P166" i="108"/>
  <c r="Q166" i="108" s="1"/>
  <c r="Q167" i="108" s="1"/>
  <c r="P1127" i="107"/>
  <c r="Q1127" i="107" s="1"/>
  <c r="Q1129" i="107" s="1"/>
  <c r="P1096" i="107"/>
  <c r="Q1096" i="107" s="1"/>
  <c r="Q1098" i="107" s="1"/>
  <c r="P674" i="107"/>
  <c r="Q674" i="107" s="1"/>
  <c r="Q676" i="107" s="1"/>
  <c r="P135" i="107"/>
  <c r="Q135" i="107" s="1"/>
  <c r="Q136" i="107" s="1"/>
  <c r="P10" i="106"/>
  <c r="P11" i="106"/>
  <c r="P12" i="106"/>
  <c r="J14" i="106"/>
  <c r="J16" i="106"/>
  <c r="P39" i="106"/>
  <c r="P40" i="106"/>
  <c r="P41" i="106"/>
  <c r="J43" i="106"/>
  <c r="J45" i="106"/>
  <c r="J69" i="106"/>
  <c r="K69" i="106" s="1"/>
  <c r="J70" i="106"/>
  <c r="K70" i="106" s="1"/>
  <c r="J71" i="106"/>
  <c r="K71" i="106" s="1"/>
  <c r="J73" i="106"/>
  <c r="J97" i="106"/>
  <c r="K97" i="106" s="1"/>
  <c r="J98" i="106"/>
  <c r="J99" i="106"/>
  <c r="J100" i="106"/>
  <c r="J102" i="106"/>
  <c r="T125" i="106"/>
  <c r="T126" i="106"/>
  <c r="P127" i="106"/>
  <c r="J128" i="106"/>
  <c r="T128" i="106"/>
  <c r="P129" i="106"/>
  <c r="J130" i="106"/>
  <c r="T130" i="106"/>
  <c r="P134" i="106" s="1"/>
  <c r="P131" i="106"/>
  <c r="J132" i="106"/>
  <c r="J133" i="106"/>
  <c r="J134" i="106"/>
  <c r="J135" i="106"/>
  <c r="T135" i="106"/>
  <c r="T136" i="106"/>
  <c r="T137" i="106"/>
  <c r="T156" i="106"/>
  <c r="P157" i="106"/>
  <c r="J158" i="106"/>
  <c r="T158" i="106"/>
  <c r="P159" i="106"/>
  <c r="J160" i="106"/>
  <c r="T160" i="106"/>
  <c r="P161" i="106"/>
  <c r="J162" i="106"/>
  <c r="T162" i="106"/>
  <c r="T163" i="106"/>
  <c r="T164" i="106"/>
  <c r="T165" i="106"/>
  <c r="P166" i="106"/>
  <c r="J167" i="106"/>
  <c r="J168" i="106"/>
  <c r="T169" i="106"/>
  <c r="J191" i="106"/>
  <c r="K191" i="106" s="1"/>
  <c r="J192" i="106"/>
  <c r="K192" i="106" s="1"/>
  <c r="J193" i="106"/>
  <c r="K193" i="106" s="1"/>
  <c r="J195" i="106"/>
  <c r="J219" i="106"/>
  <c r="K219" i="106" s="1"/>
  <c r="J220" i="106"/>
  <c r="J221" i="106"/>
  <c r="J222" i="106"/>
  <c r="J224" i="106"/>
  <c r="T247" i="106"/>
  <c r="T248" i="106"/>
  <c r="P249" i="106"/>
  <c r="J250" i="106"/>
  <c r="T250" i="106"/>
  <c r="P251" i="106"/>
  <c r="J252" i="106"/>
  <c r="T252" i="106"/>
  <c r="P256" i="106" s="1"/>
  <c r="P253" i="106"/>
  <c r="J254" i="106"/>
  <c r="J255" i="106"/>
  <c r="J256" i="106"/>
  <c r="J257" i="106"/>
  <c r="T257" i="106"/>
  <c r="T258" i="106"/>
  <c r="T259" i="106"/>
  <c r="T278" i="106"/>
  <c r="P279" i="106"/>
  <c r="J280" i="106"/>
  <c r="T280" i="106"/>
  <c r="P281" i="106"/>
  <c r="J282" i="106"/>
  <c r="T282" i="106"/>
  <c r="P283" i="106"/>
  <c r="J284" i="106"/>
  <c r="T284" i="106"/>
  <c r="T285" i="106"/>
  <c r="T286" i="106"/>
  <c r="T287" i="106"/>
  <c r="P288" i="106"/>
  <c r="J289" i="106"/>
  <c r="J290" i="106"/>
  <c r="T291" i="106"/>
  <c r="P310" i="106"/>
  <c r="P311" i="106"/>
  <c r="P312" i="106"/>
  <c r="P313" i="106"/>
  <c r="Q313" i="106" s="1"/>
  <c r="J315" i="106"/>
  <c r="J339" i="106"/>
  <c r="K339" i="106" s="1"/>
  <c r="J340" i="106"/>
  <c r="J341" i="106"/>
  <c r="J342" i="106"/>
  <c r="J343" i="106"/>
  <c r="J345" i="106"/>
  <c r="P368" i="106"/>
  <c r="P369" i="106"/>
  <c r="P370" i="106"/>
  <c r="P371" i="106"/>
  <c r="Q371" i="106" s="1"/>
  <c r="J373" i="106"/>
  <c r="J397" i="106"/>
  <c r="K397" i="106" s="1"/>
  <c r="J398" i="106"/>
  <c r="J399" i="106"/>
  <c r="J400" i="106"/>
  <c r="J401" i="106"/>
  <c r="J403" i="106"/>
  <c r="P425" i="106"/>
  <c r="P426" i="106"/>
  <c r="P427" i="106"/>
  <c r="J429" i="106"/>
  <c r="J431" i="106"/>
  <c r="P454" i="106"/>
  <c r="P455" i="106"/>
  <c r="P456" i="106"/>
  <c r="J458" i="106"/>
  <c r="J460" i="106"/>
  <c r="P483" i="106"/>
  <c r="P484" i="106"/>
  <c r="P485" i="106"/>
  <c r="J487" i="106"/>
  <c r="J489" i="106"/>
  <c r="P512" i="106"/>
  <c r="P513" i="106"/>
  <c r="P514" i="106"/>
  <c r="J516" i="106"/>
  <c r="J518" i="106"/>
  <c r="J541" i="106"/>
  <c r="K541" i="106" s="1"/>
  <c r="T541" i="106"/>
  <c r="P542" i="106"/>
  <c r="J543" i="106"/>
  <c r="T543" i="106"/>
  <c r="P544" i="106"/>
  <c r="J545" i="106"/>
  <c r="T545" i="106"/>
  <c r="P546" i="106"/>
  <c r="J547" i="106"/>
  <c r="J548" i="106"/>
  <c r="J549" i="106"/>
  <c r="J550" i="106"/>
  <c r="T550" i="106"/>
  <c r="P551" i="106"/>
  <c r="Q551" i="106" s="1"/>
  <c r="J552" i="106"/>
  <c r="T553" i="106"/>
  <c r="J572" i="106"/>
  <c r="K572" i="106" s="1"/>
  <c r="T572" i="106"/>
  <c r="P573" i="106"/>
  <c r="J574" i="106"/>
  <c r="T574" i="106"/>
  <c r="P575" i="106"/>
  <c r="J576" i="106"/>
  <c r="T576" i="106"/>
  <c r="P577" i="106"/>
  <c r="J578" i="106"/>
  <c r="J579" i="106"/>
  <c r="J580" i="106"/>
  <c r="J581" i="106"/>
  <c r="T581" i="106"/>
  <c r="P582" i="106"/>
  <c r="Q582" i="106" s="1"/>
  <c r="J583" i="106"/>
  <c r="T584" i="106"/>
  <c r="J603" i="106"/>
  <c r="K603" i="106" s="1"/>
  <c r="T603" i="106"/>
  <c r="P604" i="106"/>
  <c r="J605" i="106"/>
  <c r="T605" i="106"/>
  <c r="P606" i="106"/>
  <c r="J607" i="106"/>
  <c r="T607" i="106"/>
  <c r="P608" i="106"/>
  <c r="J609" i="106"/>
  <c r="J610" i="106"/>
  <c r="J611" i="106"/>
  <c r="J612" i="106"/>
  <c r="T612" i="106"/>
  <c r="P613" i="106"/>
  <c r="Q613" i="106" s="1"/>
  <c r="J614" i="106"/>
  <c r="T615" i="106"/>
  <c r="J634" i="106"/>
  <c r="K634" i="106" s="1"/>
  <c r="T634" i="106"/>
  <c r="P635" i="106"/>
  <c r="J636" i="106"/>
  <c r="T636" i="106"/>
  <c r="P637" i="106"/>
  <c r="J638" i="106"/>
  <c r="T638" i="106"/>
  <c r="P642" i="106" s="1"/>
  <c r="P639" i="106"/>
  <c r="J640" i="106"/>
  <c r="J641" i="106"/>
  <c r="J642" i="106"/>
  <c r="J643" i="106"/>
  <c r="T643" i="106"/>
  <c r="P644" i="106"/>
  <c r="Q644" i="106" s="1"/>
  <c r="J645" i="106"/>
  <c r="T646" i="106"/>
  <c r="J665" i="106"/>
  <c r="K665" i="106" s="1"/>
  <c r="T665" i="106"/>
  <c r="P666" i="106"/>
  <c r="J667" i="106"/>
  <c r="T667" i="106"/>
  <c r="P668" i="106"/>
  <c r="J669" i="106"/>
  <c r="T669" i="106"/>
  <c r="P673" i="106" s="1"/>
  <c r="T670" i="106"/>
  <c r="T671" i="106"/>
  <c r="T672" i="106"/>
  <c r="T673" i="106"/>
  <c r="P674" i="106"/>
  <c r="J675" i="106"/>
  <c r="T675" i="106"/>
  <c r="T676" i="106"/>
  <c r="T695" i="106"/>
  <c r="P696" i="106"/>
  <c r="J697" i="106"/>
  <c r="T697" i="106"/>
  <c r="P698" i="106"/>
  <c r="J699" i="106"/>
  <c r="T699" i="106"/>
  <c r="P700" i="106"/>
  <c r="J701" i="106"/>
  <c r="J702" i="106"/>
  <c r="J703" i="106"/>
  <c r="J704" i="106"/>
  <c r="J705" i="106"/>
  <c r="T705" i="106"/>
  <c r="P706" i="106"/>
  <c r="Q706" i="106" s="1"/>
  <c r="J707" i="106"/>
  <c r="T708" i="106"/>
  <c r="J727" i="106"/>
  <c r="K727" i="106" s="1"/>
  <c r="T727" i="106"/>
  <c r="P728" i="106"/>
  <c r="J729" i="106"/>
  <c r="T729" i="106"/>
  <c r="P730" i="106"/>
  <c r="J731" i="106"/>
  <c r="T731" i="106"/>
  <c r="P735" i="106" s="1"/>
  <c r="T732" i="106"/>
  <c r="T733" i="106"/>
  <c r="T734" i="106"/>
  <c r="T735" i="106"/>
  <c r="P736" i="106"/>
  <c r="J737" i="106"/>
  <c r="T737" i="106"/>
  <c r="T738" i="106"/>
  <c r="T757" i="106"/>
  <c r="P758" i="106"/>
  <c r="J759" i="106"/>
  <c r="T759" i="106"/>
  <c r="P760" i="106"/>
  <c r="J761" i="106"/>
  <c r="T761" i="106"/>
  <c r="P762" i="106"/>
  <c r="J763" i="106"/>
  <c r="J764" i="106"/>
  <c r="J765" i="106"/>
  <c r="J766" i="106"/>
  <c r="J767" i="106"/>
  <c r="T767" i="106"/>
  <c r="P768" i="106"/>
  <c r="Q768" i="106" s="1"/>
  <c r="J769" i="106"/>
  <c r="T770" i="106"/>
  <c r="P789" i="106"/>
  <c r="P790" i="106"/>
  <c r="P791" i="106"/>
  <c r="P792" i="106"/>
  <c r="J794" i="106"/>
  <c r="J818" i="106"/>
  <c r="K818" i="106" s="1"/>
  <c r="J819" i="106"/>
  <c r="J820" i="106"/>
  <c r="J821" i="106"/>
  <c r="J822" i="106"/>
  <c r="J824" i="106"/>
  <c r="J847" i="106"/>
  <c r="K847" i="106" s="1"/>
  <c r="T847" i="106"/>
  <c r="P848" i="106"/>
  <c r="J849" i="106"/>
  <c r="T849" i="106"/>
  <c r="P850" i="106"/>
  <c r="J851" i="106"/>
  <c r="T851" i="106"/>
  <c r="P852" i="106"/>
  <c r="J853" i="106"/>
  <c r="J854" i="106"/>
  <c r="J855" i="106"/>
  <c r="J856" i="106"/>
  <c r="T856" i="106"/>
  <c r="P857" i="106"/>
  <c r="Q857" i="106" s="1"/>
  <c r="J858" i="106"/>
  <c r="T859" i="106"/>
  <c r="J878" i="106"/>
  <c r="K878" i="106" s="1"/>
  <c r="T878" i="106"/>
  <c r="P879" i="106"/>
  <c r="J880" i="106"/>
  <c r="T880" i="106"/>
  <c r="P881" i="106"/>
  <c r="J882" i="106"/>
  <c r="T882" i="106"/>
  <c r="P883" i="106"/>
  <c r="J884" i="106"/>
  <c r="J885" i="106"/>
  <c r="J886" i="106"/>
  <c r="J887" i="106"/>
  <c r="T887" i="106"/>
  <c r="P888" i="106"/>
  <c r="Q888" i="106" s="1"/>
  <c r="J889" i="106"/>
  <c r="T890" i="106"/>
  <c r="P909" i="106"/>
  <c r="P910" i="106"/>
  <c r="P911" i="106"/>
  <c r="P912" i="106"/>
  <c r="Q912" i="106" s="1"/>
  <c r="J914" i="106"/>
  <c r="J938" i="106"/>
  <c r="K938" i="106" s="1"/>
  <c r="J939" i="106"/>
  <c r="J940" i="106"/>
  <c r="J941" i="106"/>
  <c r="J942" i="106"/>
  <c r="J944" i="106"/>
  <c r="P967" i="106"/>
  <c r="P968" i="106"/>
  <c r="P969" i="106"/>
  <c r="J971" i="106"/>
  <c r="J973" i="106"/>
  <c r="P996" i="106"/>
  <c r="P997" i="106"/>
  <c r="P998" i="106"/>
  <c r="J1000" i="106"/>
  <c r="J1002" i="106"/>
  <c r="J1025" i="106"/>
  <c r="K1025" i="106" s="1"/>
  <c r="T1025" i="106"/>
  <c r="P1026" i="106"/>
  <c r="J1027" i="106"/>
  <c r="T1027" i="106"/>
  <c r="P1028" i="106"/>
  <c r="J1029" i="106"/>
  <c r="T1029" i="106"/>
  <c r="P1030" i="106"/>
  <c r="J1031" i="106"/>
  <c r="J1032" i="106"/>
  <c r="J1033" i="106"/>
  <c r="J1034" i="106"/>
  <c r="T1034" i="106"/>
  <c r="P1035" i="106"/>
  <c r="Q1035" i="106" s="1"/>
  <c r="J1036" i="106"/>
  <c r="T1037" i="106"/>
  <c r="J1056" i="106"/>
  <c r="K1056" i="106" s="1"/>
  <c r="T1056" i="106"/>
  <c r="P1057" i="106"/>
  <c r="J1058" i="106"/>
  <c r="T1058" i="106"/>
  <c r="P1059" i="106"/>
  <c r="J1060" i="106"/>
  <c r="T1060" i="106"/>
  <c r="P1064" i="106" s="1"/>
  <c r="P1061" i="106"/>
  <c r="J1062" i="106"/>
  <c r="J1063" i="106"/>
  <c r="J1064" i="106"/>
  <c r="J1065" i="106"/>
  <c r="T1065" i="106"/>
  <c r="P1066" i="106"/>
  <c r="Q1066" i="106" s="1"/>
  <c r="J1067" i="106"/>
  <c r="T1068" i="106"/>
  <c r="J1087" i="106"/>
  <c r="K1087" i="106" s="1"/>
  <c r="T1087" i="106"/>
  <c r="P1088" i="106"/>
  <c r="J1089" i="106"/>
  <c r="T1089" i="106"/>
  <c r="P1090" i="106"/>
  <c r="J1091" i="106"/>
  <c r="T1091" i="106"/>
  <c r="P1095" i="106" s="1"/>
  <c r="T1092" i="106"/>
  <c r="T1093" i="106"/>
  <c r="T1094" i="106"/>
  <c r="T1095" i="106"/>
  <c r="P1096" i="106"/>
  <c r="J1097" i="106"/>
  <c r="T1097" i="106"/>
  <c r="T1098" i="106"/>
  <c r="T1117" i="106"/>
  <c r="P1118" i="106"/>
  <c r="J1119" i="106"/>
  <c r="T1119" i="106"/>
  <c r="P1120" i="106"/>
  <c r="J1121" i="106"/>
  <c r="T1121" i="106"/>
  <c r="P1122" i="106"/>
  <c r="J1123" i="106"/>
  <c r="J1124" i="106"/>
  <c r="J1125" i="106"/>
  <c r="J1126" i="106"/>
  <c r="J1127" i="106"/>
  <c r="T1127" i="106"/>
  <c r="P1128" i="106"/>
  <c r="Q1128" i="106" s="1"/>
  <c r="J1129" i="106"/>
  <c r="T1130" i="106"/>
  <c r="J190" i="106"/>
  <c r="K190" i="106" s="1"/>
  <c r="H1509" i="115"/>
  <c r="K1266" i="115"/>
  <c r="K1150" i="115"/>
  <c r="K190" i="115"/>
  <c r="H201" i="115" s="1"/>
  <c r="K126" i="115"/>
  <c r="K10" i="115"/>
  <c r="D1630" i="114"/>
  <c r="E1630" i="114" s="1"/>
  <c r="E1643" i="114" s="1"/>
  <c r="H1643" i="114" s="1"/>
  <c r="K1381" i="114"/>
  <c r="K1150" i="114"/>
  <c r="H1161" i="114" s="1"/>
  <c r="K190" i="114"/>
  <c r="K10" i="114"/>
  <c r="D1675" i="113"/>
  <c r="E1675" i="113" s="1"/>
  <c r="E1685" i="113" s="1"/>
  <c r="K1150" i="113"/>
  <c r="K248" i="113"/>
  <c r="K68" i="113"/>
  <c r="K10" i="113"/>
  <c r="D1630" i="112"/>
  <c r="E1630" i="112" s="1"/>
  <c r="E1643" i="112" s="1"/>
  <c r="K248" i="112"/>
  <c r="K10" i="112"/>
  <c r="D1675" i="111"/>
  <c r="E1675" i="111" s="1"/>
  <c r="E1685" i="111" s="1"/>
  <c r="K1150" i="111"/>
  <c r="H1161" i="111" s="1"/>
  <c r="K190" i="111"/>
  <c r="K126" i="111"/>
  <c r="D1675" i="110"/>
  <c r="E1675" i="110" s="1"/>
  <c r="E1685" i="110" s="1"/>
  <c r="K1381" i="110"/>
  <c r="K1266" i="110"/>
  <c r="K10" i="110"/>
  <c r="D1630" i="109"/>
  <c r="E1630" i="109" s="1"/>
  <c r="E1643" i="109" s="1"/>
  <c r="K1381" i="109"/>
  <c r="K1266" i="109"/>
  <c r="K1150" i="109"/>
  <c r="K248" i="109"/>
  <c r="K190" i="109"/>
  <c r="K10" i="109"/>
  <c r="D1630" i="108"/>
  <c r="E1630" i="108" s="1"/>
  <c r="E1643" i="108" s="1"/>
  <c r="K126" i="108"/>
  <c r="K68" i="108"/>
  <c r="D1630" i="107"/>
  <c r="E1630" i="107" s="1"/>
  <c r="E1643" i="107" s="1"/>
  <c r="K1381" i="107"/>
  <c r="H1392" i="107" s="1"/>
  <c r="K1266" i="107"/>
  <c r="K248" i="107"/>
  <c r="K190" i="107"/>
  <c r="K68" i="107"/>
  <c r="K126" i="109"/>
  <c r="K68" i="109"/>
  <c r="D1675" i="108"/>
  <c r="E1675" i="108" s="1"/>
  <c r="E1685" i="108" s="1"/>
  <c r="K1381" i="108"/>
  <c r="K1266" i="108"/>
  <c r="K1150" i="108"/>
  <c r="K248" i="108"/>
  <c r="K190" i="108"/>
  <c r="K10" i="108"/>
  <c r="D1675" i="107"/>
  <c r="E1675" i="107" s="1"/>
  <c r="E1685" i="107" s="1"/>
  <c r="K126" i="107"/>
  <c r="D1675" i="115"/>
  <c r="E1675" i="115" s="1"/>
  <c r="E1685" i="115" s="1"/>
  <c r="D1630" i="115"/>
  <c r="E1630" i="115" s="1"/>
  <c r="E1643" i="115" s="1"/>
  <c r="K1381" i="115"/>
  <c r="K248" i="115"/>
  <c r="K68" i="115"/>
  <c r="D1675" i="114"/>
  <c r="E1675" i="114" s="1"/>
  <c r="E1685" i="114" s="1"/>
  <c r="K1266" i="114"/>
  <c r="K248" i="114"/>
  <c r="K126" i="114"/>
  <c r="K68" i="114"/>
  <c r="D1630" i="113"/>
  <c r="E1630" i="113" s="1"/>
  <c r="E1643" i="113" s="1"/>
  <c r="K1381" i="113"/>
  <c r="K1266" i="113"/>
  <c r="K190" i="113"/>
  <c r="K126" i="113"/>
  <c r="D1675" i="112"/>
  <c r="E1675" i="112" s="1"/>
  <c r="E1685" i="112" s="1"/>
  <c r="K1381" i="112"/>
  <c r="K1266" i="112"/>
  <c r="K1150" i="112"/>
  <c r="K190" i="112"/>
  <c r="K126" i="112"/>
  <c r="K68" i="112"/>
  <c r="D1630" i="111"/>
  <c r="E1630" i="111" s="1"/>
  <c r="E1643" i="111" s="1"/>
  <c r="K1381" i="111"/>
  <c r="K1266" i="111"/>
  <c r="K248" i="111"/>
  <c r="K68" i="111"/>
  <c r="K10" i="111"/>
  <c r="D1630" i="110"/>
  <c r="E1630" i="110" s="1"/>
  <c r="E1643" i="110" s="1"/>
  <c r="K1150" i="110"/>
  <c r="K248" i="110"/>
  <c r="K190" i="110"/>
  <c r="K126" i="110"/>
  <c r="K68" i="110"/>
  <c r="D1675" i="109"/>
  <c r="E1675" i="109" s="1"/>
  <c r="E1685" i="109" s="1"/>
  <c r="K10" i="107"/>
  <c r="D1675" i="106"/>
  <c r="E1675" i="106" s="1"/>
  <c r="E1685" i="106" s="1"/>
  <c r="D1630" i="106"/>
  <c r="E1630" i="106" s="1"/>
  <c r="E1643" i="106" s="1"/>
  <c r="J10" i="106"/>
  <c r="K10" i="106" s="1"/>
  <c r="J68" i="106"/>
  <c r="K68" i="106" s="1"/>
  <c r="J1381" i="106"/>
  <c r="K1381" i="106" s="1"/>
  <c r="J1266" i="106"/>
  <c r="K1266" i="106" s="1"/>
  <c r="J1150" i="106"/>
  <c r="J126" i="106"/>
  <c r="K126" i="106" s="1"/>
  <c r="J248" i="106"/>
  <c r="K248" i="106" s="1"/>
  <c r="N879" i="106"/>
  <c r="I666" i="106"/>
  <c r="I667" i="106" s="1"/>
  <c r="I668" i="106" s="1"/>
  <c r="I669" i="106" s="1"/>
  <c r="I670" i="106" s="1"/>
  <c r="I671" i="106" s="1"/>
  <c r="N1119" i="106"/>
  <c r="N425" i="106"/>
  <c r="N427" i="106" s="1"/>
  <c r="N544" i="106"/>
  <c r="N573" i="106"/>
  <c r="N668" i="106"/>
  <c r="I697" i="106"/>
  <c r="I698" i="106" s="1"/>
  <c r="I699" i="106" s="1"/>
  <c r="I700" i="106" s="1"/>
  <c r="I701" i="106" s="1"/>
  <c r="I702" i="106" s="1"/>
  <c r="N789" i="106"/>
  <c r="N791" i="106" s="1"/>
  <c r="I848" i="106"/>
  <c r="I849" i="106" s="1"/>
  <c r="I850" i="106" s="1"/>
  <c r="I851" i="106" s="1"/>
  <c r="I852" i="106" s="1"/>
  <c r="I853" i="106" s="1"/>
  <c r="N967" i="106"/>
  <c r="N969" i="106" s="1"/>
  <c r="N1028" i="106"/>
  <c r="N1057" i="106"/>
  <c r="I1088" i="106"/>
  <c r="I1089" i="106" s="1"/>
  <c r="I1090" i="106" s="1"/>
  <c r="I1091" i="106" s="1"/>
  <c r="I1092" i="106" s="1"/>
  <c r="I1093" i="106" s="1"/>
  <c r="M636" i="106"/>
  <c r="M637" i="106" s="1"/>
  <c r="N699" i="106"/>
  <c r="H759" i="106"/>
  <c r="N850" i="106"/>
  <c r="N790" i="106"/>
  <c r="M818" i="106"/>
  <c r="M819" i="106" s="1"/>
  <c r="O819" i="106" s="1"/>
  <c r="Q819" i="106" s="1"/>
  <c r="M821" i="106"/>
  <c r="O821" i="106" s="1"/>
  <c r="Q821" i="106" s="1"/>
  <c r="N848" i="106"/>
  <c r="I879" i="106"/>
  <c r="I880" i="106" s="1"/>
  <c r="I881" i="106" s="1"/>
  <c r="I882" i="106" s="1"/>
  <c r="I883" i="106" s="1"/>
  <c r="I884" i="106" s="1"/>
  <c r="M880" i="106"/>
  <c r="M881" i="106" s="1"/>
  <c r="N909" i="106"/>
  <c r="N911" i="106" s="1"/>
  <c r="M938" i="106"/>
  <c r="M939" i="106" s="1"/>
  <c r="O939" i="106" s="1"/>
  <c r="M941" i="106"/>
  <c r="O941" i="106" s="1"/>
  <c r="Q941" i="106" s="1"/>
  <c r="N968" i="106"/>
  <c r="H997" i="106"/>
  <c r="N1026" i="106"/>
  <c r="I1057" i="106"/>
  <c r="I1058" i="106" s="1"/>
  <c r="I1059" i="106" s="1"/>
  <c r="I1060" i="106" s="1"/>
  <c r="I1061" i="106" s="1"/>
  <c r="I1062" i="106" s="1"/>
  <c r="M1058" i="106"/>
  <c r="O1058" i="106" s="1"/>
  <c r="Q1058" i="106" s="1"/>
  <c r="I1119" i="106"/>
  <c r="I1120" i="106" s="1"/>
  <c r="I1121" i="106" s="1"/>
  <c r="I1122" i="106" s="1"/>
  <c r="I1123" i="106" s="1"/>
  <c r="I1124" i="106" s="1"/>
  <c r="M1120" i="106"/>
  <c r="O1120" i="106" s="1"/>
  <c r="M97" i="106"/>
  <c r="M99" i="106" s="1"/>
  <c r="M126" i="106"/>
  <c r="M127" i="106" s="1"/>
  <c r="M219" i="106"/>
  <c r="M221" i="106" s="1"/>
  <c r="H280" i="106"/>
  <c r="H281" i="106" s="1"/>
  <c r="M512" i="106"/>
  <c r="M513" i="106" s="1"/>
  <c r="O513" i="106" s="1"/>
  <c r="M572" i="106"/>
  <c r="M573" i="106" s="1"/>
  <c r="O573" i="106" s="1"/>
  <c r="N604" i="106"/>
  <c r="I635" i="106"/>
  <c r="I636" i="106" s="1"/>
  <c r="I637" i="106" s="1"/>
  <c r="I638" i="106" s="1"/>
  <c r="I639" i="106" s="1"/>
  <c r="I640" i="106" s="1"/>
  <c r="N68" i="106"/>
  <c r="N70" i="106" s="1"/>
  <c r="H98" i="106"/>
  <c r="H99" i="106" s="1"/>
  <c r="I127" i="106"/>
  <c r="I128" i="106" s="1"/>
  <c r="I129" i="106" s="1"/>
  <c r="I130" i="106" s="1"/>
  <c r="I131" i="106" s="1"/>
  <c r="I132" i="106" s="1"/>
  <c r="H158" i="106"/>
  <c r="N190" i="106"/>
  <c r="N192" i="106" s="1"/>
  <c r="H220" i="106"/>
  <c r="I249" i="106"/>
  <c r="I250" i="106" s="1"/>
  <c r="I251" i="106" s="1"/>
  <c r="I252" i="106" s="1"/>
  <c r="I253" i="106" s="1"/>
  <c r="I254" i="106" s="1"/>
  <c r="M397" i="106"/>
  <c r="M399" i="106" s="1"/>
  <c r="M400" i="106"/>
  <c r="O400" i="106" s="1"/>
  <c r="Q400" i="106" s="1"/>
  <c r="N426" i="106"/>
  <c r="H513" i="106"/>
  <c r="N542" i="106"/>
  <c r="I573" i="106"/>
  <c r="I574" i="106" s="1"/>
  <c r="I575" i="106" s="1"/>
  <c r="I576" i="106" s="1"/>
  <c r="I577" i="106" s="1"/>
  <c r="I578" i="106" s="1"/>
  <c r="I604" i="106"/>
  <c r="I605" i="106" s="1"/>
  <c r="I606" i="106" s="1"/>
  <c r="I607" i="106" s="1"/>
  <c r="I608" i="106" s="1"/>
  <c r="I609" i="106" s="1"/>
  <c r="N606" i="106"/>
  <c r="N635" i="106"/>
  <c r="O635" i="106" s="1"/>
  <c r="N666" i="106"/>
  <c r="N697" i="106"/>
  <c r="H728" i="106"/>
  <c r="N910" i="106"/>
  <c r="M996" i="106"/>
  <c r="M997" i="106" s="1"/>
  <c r="O997" i="106" s="1"/>
  <c r="K72" i="106"/>
  <c r="H73" i="106"/>
  <c r="H15" i="106"/>
  <c r="N135" i="106"/>
  <c r="I133" i="106"/>
  <c r="K194" i="106"/>
  <c r="H195" i="106"/>
  <c r="I11" i="106"/>
  <c r="N10" i="106"/>
  <c r="M39" i="106"/>
  <c r="H40" i="106"/>
  <c r="H127" i="106"/>
  <c r="O128" i="106"/>
  <c r="Q128" i="106" s="1"/>
  <c r="N129" i="106"/>
  <c r="O129" i="106" s="1"/>
  <c r="N131" i="106"/>
  <c r="M161" i="106"/>
  <c r="N157" i="106"/>
  <c r="N158" i="106" s="1"/>
  <c r="N159" i="106"/>
  <c r="H249" i="106"/>
  <c r="M250" i="106"/>
  <c r="H282" i="106"/>
  <c r="N69" i="106"/>
  <c r="M130" i="106"/>
  <c r="N252" i="106"/>
  <c r="N251" i="106"/>
  <c r="M283" i="106"/>
  <c r="M282" i="106"/>
  <c r="N730" i="106"/>
  <c r="N731" i="106"/>
  <c r="N735" i="106" s="1"/>
  <c r="N761" i="106"/>
  <c r="N762" i="106"/>
  <c r="N766" i="106" s="1"/>
  <c r="N310" i="106"/>
  <c r="N312" i="106" s="1"/>
  <c r="N311" i="106"/>
  <c r="M339" i="106"/>
  <c r="N369" i="106"/>
  <c r="I484" i="106"/>
  <c r="M546" i="106"/>
  <c r="O546" i="106" s="1"/>
  <c r="H542" i="106"/>
  <c r="K542" i="106" s="1"/>
  <c r="N279" i="106"/>
  <c r="N280" i="106" s="1"/>
  <c r="N281" i="106"/>
  <c r="H340" i="106"/>
  <c r="M342" i="106"/>
  <c r="O342" i="106" s="1"/>
  <c r="Q342" i="106" s="1"/>
  <c r="N368" i="106"/>
  <c r="N370" i="106" s="1"/>
  <c r="H399" i="106"/>
  <c r="K399" i="106" s="1"/>
  <c r="N581" i="106"/>
  <c r="I579" i="106"/>
  <c r="M608" i="106"/>
  <c r="O608" i="106" s="1"/>
  <c r="H604" i="106"/>
  <c r="K604" i="106" s="1"/>
  <c r="N643" i="106"/>
  <c r="I641" i="106"/>
  <c r="H666" i="106"/>
  <c r="K666" i="106" s="1"/>
  <c r="H697" i="106"/>
  <c r="K697" i="106" s="1"/>
  <c r="N705" i="106"/>
  <c r="O729" i="106"/>
  <c r="Q729" i="106" s="1"/>
  <c r="M762" i="106"/>
  <c r="O760" i="106"/>
  <c r="M852" i="106"/>
  <c r="O852" i="106" s="1"/>
  <c r="H848" i="106"/>
  <c r="K848" i="106" s="1"/>
  <c r="M849" i="106"/>
  <c r="M847" i="106"/>
  <c r="H969" i="106"/>
  <c r="K969" i="106" s="1"/>
  <c r="M10" i="106"/>
  <c r="N39" i="106"/>
  <c r="M68" i="106"/>
  <c r="N97" i="106"/>
  <c r="N126" i="106"/>
  <c r="N127" i="106" s="1"/>
  <c r="M157" i="106"/>
  <c r="M190" i="106"/>
  <c r="N219" i="106"/>
  <c r="N248" i="106"/>
  <c r="N249" i="106" s="1"/>
  <c r="O249" i="106" s="1"/>
  <c r="M279" i="106"/>
  <c r="M310" i="106"/>
  <c r="H311" i="106"/>
  <c r="K311" i="106" s="1"/>
  <c r="N339" i="106"/>
  <c r="N341" i="106" s="1"/>
  <c r="I340" i="106"/>
  <c r="I341" i="106" s="1"/>
  <c r="I342" i="106" s="1"/>
  <c r="I343" i="106" s="1"/>
  <c r="I344" i="106" s="1"/>
  <c r="I345" i="106" s="1"/>
  <c r="M368" i="106"/>
  <c r="H369" i="106"/>
  <c r="K369" i="106" s="1"/>
  <c r="M454" i="106"/>
  <c r="H455" i="106"/>
  <c r="N483" i="106"/>
  <c r="N485" i="106" s="1"/>
  <c r="N550" i="106"/>
  <c r="I548" i="106"/>
  <c r="M541" i="106"/>
  <c r="M543" i="106"/>
  <c r="M577" i="106"/>
  <c r="O577" i="106" s="1"/>
  <c r="H573" i="106"/>
  <c r="O574" i="106"/>
  <c r="N575" i="106"/>
  <c r="N612" i="106"/>
  <c r="I610" i="106"/>
  <c r="M603" i="106"/>
  <c r="M605" i="106"/>
  <c r="M639" i="106"/>
  <c r="O639" i="106" s="1"/>
  <c r="H635" i="106"/>
  <c r="K635" i="106" s="1"/>
  <c r="O634" i="106"/>
  <c r="Q634" i="106" s="1"/>
  <c r="N637" i="106"/>
  <c r="N674" i="106"/>
  <c r="I672" i="106"/>
  <c r="M665" i="106"/>
  <c r="M667" i="106"/>
  <c r="M696" i="106"/>
  <c r="M698" i="106"/>
  <c r="N728" i="106"/>
  <c r="I728" i="106"/>
  <c r="I729" i="106" s="1"/>
  <c r="I730" i="106" s="1"/>
  <c r="I731" i="106" s="1"/>
  <c r="I732" i="106" s="1"/>
  <c r="I733" i="106" s="1"/>
  <c r="M730" i="106"/>
  <c r="O730" i="106" s="1"/>
  <c r="N759" i="106"/>
  <c r="I759" i="106"/>
  <c r="I760" i="106" s="1"/>
  <c r="I761" i="106" s="1"/>
  <c r="I762" i="106" s="1"/>
  <c r="I763" i="106" s="1"/>
  <c r="I764" i="106" s="1"/>
  <c r="M761" i="106"/>
  <c r="O761" i="106" s="1"/>
  <c r="Q761" i="106" s="1"/>
  <c r="N882" i="106"/>
  <c r="N886" i="106" s="1"/>
  <c r="N881" i="106"/>
  <c r="M879" i="106"/>
  <c r="O879" i="106" s="1"/>
  <c r="H940" i="106"/>
  <c r="N1060" i="106"/>
  <c r="N1064" i="106" s="1"/>
  <c r="N1059" i="106"/>
  <c r="M1057" i="106"/>
  <c r="O1056" i="106"/>
  <c r="Q1056" i="106" s="1"/>
  <c r="M1089" i="106"/>
  <c r="H1088" i="106"/>
  <c r="K1088" i="106" s="1"/>
  <c r="M1087" i="106"/>
  <c r="N397" i="106"/>
  <c r="N399" i="106" s="1"/>
  <c r="I398" i="106"/>
  <c r="I399" i="106" s="1"/>
  <c r="I400" i="106" s="1"/>
  <c r="I401" i="106" s="1"/>
  <c r="I402" i="106" s="1"/>
  <c r="I403" i="106" s="1"/>
  <c r="M425" i="106"/>
  <c r="N454" i="106"/>
  <c r="N456" i="106" s="1"/>
  <c r="I455" i="106"/>
  <c r="I456" i="106" s="1"/>
  <c r="I457" i="106" s="1"/>
  <c r="I458" i="106" s="1"/>
  <c r="I459" i="106" s="1"/>
  <c r="I460" i="106" s="1"/>
  <c r="M483" i="106"/>
  <c r="N512" i="106"/>
  <c r="N514" i="106" s="1"/>
  <c r="I513" i="106"/>
  <c r="I514" i="106" s="1"/>
  <c r="I515" i="106" s="1"/>
  <c r="I516" i="106" s="1"/>
  <c r="I517" i="106" s="1"/>
  <c r="I518" i="106" s="1"/>
  <c r="M727" i="106"/>
  <c r="M758" i="106"/>
  <c r="N856" i="106"/>
  <c r="I854" i="106"/>
  <c r="M883" i="106"/>
  <c r="O883" i="106" s="1"/>
  <c r="H879" i="106"/>
  <c r="K879" i="106" s="1"/>
  <c r="M1030" i="106"/>
  <c r="O1030" i="106" s="1"/>
  <c r="H1026" i="106"/>
  <c r="K1026" i="106" s="1"/>
  <c r="M1027" i="106"/>
  <c r="M1025" i="106"/>
  <c r="M1059" i="106"/>
  <c r="N1127" i="106"/>
  <c r="I1125" i="106"/>
  <c r="M1119" i="106"/>
  <c r="O1118" i="106"/>
  <c r="M789" i="106"/>
  <c r="H790" i="106"/>
  <c r="K790" i="106" s="1"/>
  <c r="N818" i="106"/>
  <c r="N820" i="106" s="1"/>
  <c r="I819" i="106"/>
  <c r="I820" i="106" s="1"/>
  <c r="I821" i="106" s="1"/>
  <c r="I822" i="106" s="1"/>
  <c r="I823" i="106" s="1"/>
  <c r="I824" i="106" s="1"/>
  <c r="M909" i="106"/>
  <c r="H910" i="106"/>
  <c r="K910" i="106" s="1"/>
  <c r="N938" i="106"/>
  <c r="N940" i="106" s="1"/>
  <c r="I939" i="106"/>
  <c r="I940" i="106" s="1"/>
  <c r="I941" i="106" s="1"/>
  <c r="I942" i="106" s="1"/>
  <c r="I943" i="106" s="1"/>
  <c r="I944" i="106" s="1"/>
  <c r="M967" i="106"/>
  <c r="N1034" i="106"/>
  <c r="I1032" i="106"/>
  <c r="M1061" i="106"/>
  <c r="O1061" i="106" s="1"/>
  <c r="H1057" i="106"/>
  <c r="K1057" i="106" s="1"/>
  <c r="M1121" i="106"/>
  <c r="N996" i="106"/>
  <c r="N998" i="106" s="1"/>
  <c r="I997" i="106"/>
  <c r="I998" i="106" s="1"/>
  <c r="I999" i="106" s="1"/>
  <c r="I1000" i="106" s="1"/>
  <c r="I1001" i="106" s="1"/>
  <c r="I1002" i="106" s="1"/>
  <c r="N1087" i="106"/>
  <c r="N1089" i="106" s="1"/>
  <c r="N1090" i="106" s="1"/>
  <c r="N1091" i="106" s="1"/>
  <c r="N1095" i="106" s="1"/>
  <c r="H1119" i="106"/>
  <c r="K1119" i="106" s="1"/>
  <c r="H1161" i="109" l="1"/>
  <c r="H1364" i="108"/>
  <c r="H1479" i="109"/>
  <c r="H1248" i="108"/>
  <c r="H1364" i="110"/>
  <c r="K573" i="106"/>
  <c r="Q249" i="106"/>
  <c r="H1277" i="112"/>
  <c r="H1509" i="112"/>
  <c r="H1277" i="107"/>
  <c r="H1567" i="111"/>
  <c r="H1643" i="112"/>
  <c r="Q730" i="106"/>
  <c r="Q574" i="106"/>
  <c r="K455" i="106"/>
  <c r="Q608" i="106"/>
  <c r="K340" i="106"/>
  <c r="Q546" i="106"/>
  <c r="Q939" i="106"/>
  <c r="H79" i="110"/>
  <c r="H1161" i="110"/>
  <c r="H1277" i="114"/>
  <c r="Q972" i="107"/>
  <c r="K978" i="107" s="1"/>
  <c r="H978" i="107" s="1"/>
  <c r="Q459" i="107"/>
  <c r="K465" i="107" s="1"/>
  <c r="H465" i="107" s="1"/>
  <c r="Q459" i="109"/>
  <c r="K465" i="109" s="1"/>
  <c r="Q517" i="109"/>
  <c r="K523" i="109" s="1"/>
  <c r="H523" i="109" s="1"/>
  <c r="Q459" i="110"/>
  <c r="K465" i="110" s="1"/>
  <c r="H465" i="110" s="1"/>
  <c r="Q430" i="110"/>
  <c r="K436" i="110" s="1"/>
  <c r="H436" i="110" s="1"/>
  <c r="Q488" i="111"/>
  <c r="K494" i="111" s="1"/>
  <c r="H494" i="111" s="1"/>
  <c r="Q914" i="111"/>
  <c r="K920" i="111" s="1"/>
  <c r="H920" i="111" s="1"/>
  <c r="Q373" i="112"/>
  <c r="K379" i="112" s="1"/>
  <c r="H379" i="112" s="1"/>
  <c r="Q517" i="112"/>
  <c r="K523" i="112" s="1"/>
  <c r="H523" i="112" s="1"/>
  <c r="Q794" i="112"/>
  <c r="K800" i="112" s="1"/>
  <c r="H800" i="112" s="1"/>
  <c r="Q488" i="112"/>
  <c r="K494" i="112" s="1"/>
  <c r="H494" i="112" s="1"/>
  <c r="Q1001" i="112"/>
  <c r="K1007" i="112" s="1"/>
  <c r="H1007" i="112" s="1"/>
  <c r="Q430" i="113"/>
  <c r="K436" i="113" s="1"/>
  <c r="H436" i="113" s="1"/>
  <c r="Q488" i="114"/>
  <c r="K494" i="114" s="1"/>
  <c r="H494" i="114" s="1"/>
  <c r="Q914" i="114"/>
  <c r="K920" i="114" s="1"/>
  <c r="H920" i="114" s="1"/>
  <c r="Q459" i="114"/>
  <c r="K465" i="114" s="1"/>
  <c r="Q430" i="115"/>
  <c r="K436" i="115" s="1"/>
  <c r="H436" i="115" s="1"/>
  <c r="Q459" i="115"/>
  <c r="K465" i="115" s="1"/>
  <c r="H465" i="115" s="1"/>
  <c r="Q1001" i="115"/>
  <c r="K1007" i="115" s="1"/>
  <c r="H1007" i="115" s="1"/>
  <c r="Q972" i="115"/>
  <c r="K978" i="115" s="1"/>
  <c r="H978" i="115" s="1"/>
  <c r="Q101" i="107"/>
  <c r="K108" i="107" s="1"/>
  <c r="H108" i="107" s="1"/>
  <c r="Q1182" i="107"/>
  <c r="H1190" i="107" s="1"/>
  <c r="Q1240" i="107"/>
  <c r="H1248" i="107" s="1"/>
  <c r="H1479" i="107"/>
  <c r="H1219" i="109"/>
  <c r="H1190" i="110"/>
  <c r="Q1471" i="110"/>
  <c r="H1479" i="110" s="1"/>
  <c r="H1335" i="109"/>
  <c r="H109" i="111"/>
  <c r="H1248" i="110"/>
  <c r="Q1442" i="110"/>
  <c r="H1450" i="110" s="1"/>
  <c r="H1248" i="111"/>
  <c r="Q1413" i="111"/>
  <c r="H1421" i="111" s="1"/>
  <c r="Q1471" i="111"/>
  <c r="H1479" i="111" s="1"/>
  <c r="H1190" i="112"/>
  <c r="H1306" i="113"/>
  <c r="Q1471" i="112"/>
  <c r="H1479" i="112" s="1"/>
  <c r="Q1153" i="113"/>
  <c r="H1161" i="113" s="1"/>
  <c r="Q1560" i="113"/>
  <c r="H1567" i="113" s="1"/>
  <c r="Q1240" i="113"/>
  <c r="H1248" i="113" s="1"/>
  <c r="Q1413" i="113"/>
  <c r="Q1471" i="113"/>
  <c r="H1479" i="113" s="1"/>
  <c r="H1335" i="114"/>
  <c r="Q1471" i="114"/>
  <c r="H1479" i="114" s="1"/>
  <c r="H80" i="115"/>
  <c r="Q1413" i="114"/>
  <c r="H1421" i="114" s="1"/>
  <c r="H1450" i="115"/>
  <c r="H1335" i="115"/>
  <c r="Q1471" i="115"/>
  <c r="H1479" i="115" s="1"/>
  <c r="Q1384" i="115"/>
  <c r="H1392" i="115" s="1"/>
  <c r="P704" i="106"/>
  <c r="P611" i="106"/>
  <c r="P580" i="106"/>
  <c r="P855" i="106"/>
  <c r="Q878" i="106"/>
  <c r="K820" i="106"/>
  <c r="K940" i="106"/>
  <c r="Q129" i="106"/>
  <c r="H1161" i="112"/>
  <c r="H1277" i="115"/>
  <c r="H21" i="111"/>
  <c r="H1643" i="115"/>
  <c r="H1643" i="108"/>
  <c r="O575" i="106"/>
  <c r="Q575" i="106" s="1"/>
  <c r="M576" i="106"/>
  <c r="Q792" i="106"/>
  <c r="Q1502" i="106"/>
  <c r="H1509" i="106" s="1"/>
  <c r="H79" i="115"/>
  <c r="H1392" i="109"/>
  <c r="E1382" i="109" s="1"/>
  <c r="H1392" i="110"/>
  <c r="H1421" i="106"/>
  <c r="H1479" i="106"/>
  <c r="H1643" i="106"/>
  <c r="Q1240" i="106"/>
  <c r="H1248" i="106" s="1"/>
  <c r="D1201" i="73" s="1"/>
  <c r="Q1182" i="106"/>
  <c r="H1190" i="106" s="1"/>
  <c r="D1141" i="73" s="1"/>
  <c r="K281" i="106"/>
  <c r="H1509" i="109"/>
  <c r="H1643" i="110"/>
  <c r="H1643" i="111"/>
  <c r="H1277" i="113"/>
  <c r="H1643" i="113"/>
  <c r="K398" i="106"/>
  <c r="H1277" i="109"/>
  <c r="H1643" i="109"/>
  <c r="H1161" i="115"/>
  <c r="Q1001" i="107"/>
  <c r="K1007" i="107" s="1"/>
  <c r="H1007" i="107" s="1"/>
  <c r="E327" i="73" s="1"/>
  <c r="Q430" i="108"/>
  <c r="K436" i="108" s="1"/>
  <c r="Q972" i="108"/>
  <c r="K978" i="108" s="1"/>
  <c r="H978" i="108" s="1"/>
  <c r="Q430" i="107"/>
  <c r="K436" i="107" s="1"/>
  <c r="Q488" i="108"/>
  <c r="K494" i="108" s="1"/>
  <c r="H494" i="108" s="1"/>
  <c r="F936" i="73" s="1"/>
  <c r="Q315" i="109"/>
  <c r="K321" i="109" s="1"/>
  <c r="Q430" i="109"/>
  <c r="K436" i="109" s="1"/>
  <c r="H436" i="109" s="1"/>
  <c r="G707" i="73" s="1"/>
  <c r="Q488" i="109"/>
  <c r="K494" i="109" s="1"/>
  <c r="H494" i="109" s="1"/>
  <c r="H978" i="109"/>
  <c r="E968" i="109" s="1"/>
  <c r="Q373" i="110"/>
  <c r="K379" i="110" s="1"/>
  <c r="Q517" i="110"/>
  <c r="K523" i="110" s="1"/>
  <c r="H523" i="110" s="1"/>
  <c r="H970" i="73" s="1"/>
  <c r="Q972" i="110"/>
  <c r="K978" i="110" s="1"/>
  <c r="Q1001" i="109"/>
  <c r="K1007" i="109" s="1"/>
  <c r="H1007" i="109" s="1"/>
  <c r="E997" i="109" s="1"/>
  <c r="Q488" i="110"/>
  <c r="K494" i="110" s="1"/>
  <c r="Q1001" i="110"/>
  <c r="K1007" i="110" s="1"/>
  <c r="H1007" i="110" s="1"/>
  <c r="H328" i="73" s="1"/>
  <c r="Q517" i="111"/>
  <c r="K523" i="111" s="1"/>
  <c r="Q459" i="111"/>
  <c r="K465" i="111" s="1"/>
  <c r="H465" i="111" s="1"/>
  <c r="I737" i="73" s="1"/>
  <c r="Q459" i="112"/>
  <c r="K465" i="112" s="1"/>
  <c r="H978" i="111"/>
  <c r="E968" i="111" s="1"/>
  <c r="Q430" i="112"/>
  <c r="K436" i="112" s="1"/>
  <c r="Q972" i="112"/>
  <c r="K978" i="112" s="1"/>
  <c r="H978" i="112" s="1"/>
  <c r="J298" i="73" s="1"/>
  <c r="Q517" i="113"/>
  <c r="K523" i="113" s="1"/>
  <c r="Q1001" i="113"/>
  <c r="K1007" i="113" s="1"/>
  <c r="H1007" i="113" s="1"/>
  <c r="K328" i="73" s="1"/>
  <c r="Q972" i="113"/>
  <c r="K978" i="113" s="1"/>
  <c r="Q517" i="114"/>
  <c r="K523" i="114" s="1"/>
  <c r="H523" i="114" s="1"/>
  <c r="Q430" i="114"/>
  <c r="K436" i="114" s="1"/>
  <c r="Q1001" i="114"/>
  <c r="K1007" i="114" s="1"/>
  <c r="H1007" i="114" s="1"/>
  <c r="L331" i="73" s="1"/>
  <c r="Q488" i="115"/>
  <c r="K494" i="115" s="1"/>
  <c r="Q1153" i="106"/>
  <c r="Q1211" i="106"/>
  <c r="Q1531" i="106"/>
  <c r="H1538" i="106" s="1"/>
  <c r="D1781" i="73" s="1"/>
  <c r="H1306" i="107"/>
  <c r="H1364" i="107"/>
  <c r="H1597" i="107"/>
  <c r="Q1153" i="107"/>
  <c r="H1161" i="107" s="1"/>
  <c r="Q1211" i="107"/>
  <c r="H1450" i="107"/>
  <c r="E1402" i="73" s="1"/>
  <c r="Q1413" i="108"/>
  <c r="H1421" i="108" s="1"/>
  <c r="H1248" i="109"/>
  <c r="H1421" i="109"/>
  <c r="H108" i="110"/>
  <c r="H1335" i="108"/>
  <c r="Q1471" i="108"/>
  <c r="H1479" i="108" s="1"/>
  <c r="F1433" i="73" s="1"/>
  <c r="H1306" i="109"/>
  <c r="H1364" i="109"/>
  <c r="H1597" i="109"/>
  <c r="Q1413" i="110"/>
  <c r="H1426" i="110" s="1"/>
  <c r="H230" i="111"/>
  <c r="Q1384" i="111"/>
  <c r="H1392" i="111" s="1"/>
  <c r="Q1442" i="111"/>
  <c r="H1596" i="111"/>
  <c r="H1335" i="112"/>
  <c r="Q72" i="113"/>
  <c r="K79" i="113" s="1"/>
  <c r="H79" i="113" s="1"/>
  <c r="Q1182" i="113"/>
  <c r="H1190" i="113" s="1"/>
  <c r="Q1384" i="112"/>
  <c r="H1392" i="112" s="1"/>
  <c r="Q1211" i="113"/>
  <c r="Q1589" i="113"/>
  <c r="H1596" i="113" s="1"/>
  <c r="Q101" i="114"/>
  <c r="K108" i="114" s="1"/>
  <c r="H108" i="114" s="1"/>
  <c r="Q1384" i="113"/>
  <c r="H1392" i="113" s="1"/>
  <c r="Q1442" i="113"/>
  <c r="H1190" i="114"/>
  <c r="H1219" i="114"/>
  <c r="Q1442" i="114"/>
  <c r="H1450" i="114" s="1"/>
  <c r="L1405" i="73" s="1"/>
  <c r="Q1384" i="114"/>
  <c r="H1306" i="115"/>
  <c r="Q1413" i="115"/>
  <c r="H1421" i="115" s="1"/>
  <c r="K968" i="106"/>
  <c r="K939" i="106"/>
  <c r="K819" i="106"/>
  <c r="K1150" i="106"/>
  <c r="H729" i="106"/>
  <c r="K729" i="106" s="1"/>
  <c r="K728" i="106"/>
  <c r="H514" i="106"/>
  <c r="K513" i="106"/>
  <c r="H998" i="106"/>
  <c r="K998" i="106" s="1"/>
  <c r="K997" i="106"/>
  <c r="H760" i="106"/>
  <c r="K760" i="106" s="1"/>
  <c r="K759" i="106"/>
  <c r="H485" i="106"/>
  <c r="K484" i="106"/>
  <c r="H427" i="106"/>
  <c r="K426" i="106"/>
  <c r="J1748" i="115"/>
  <c r="J1746" i="115"/>
  <c r="J1649" i="115"/>
  <c r="J1647" i="115"/>
  <c r="J1749" i="115"/>
  <c r="J1747" i="115"/>
  <c r="J1648" i="115"/>
  <c r="J1646" i="115"/>
  <c r="J1791" i="115"/>
  <c r="J1789" i="115"/>
  <c r="J1690" i="115"/>
  <c r="J1688" i="115"/>
  <c r="J1790" i="115"/>
  <c r="J1788" i="115"/>
  <c r="J1691" i="115"/>
  <c r="J1689" i="115"/>
  <c r="J1748" i="114"/>
  <c r="J1746" i="114"/>
  <c r="J1649" i="114"/>
  <c r="J1647" i="114"/>
  <c r="J1749" i="114"/>
  <c r="J1747" i="114"/>
  <c r="J1648" i="114"/>
  <c r="J1646" i="114"/>
  <c r="J1791" i="114"/>
  <c r="J1789" i="114"/>
  <c r="J1690" i="114"/>
  <c r="J1688" i="114"/>
  <c r="J1790" i="114"/>
  <c r="J1788" i="114"/>
  <c r="J1691" i="114"/>
  <c r="J1689" i="114"/>
  <c r="J1748" i="113"/>
  <c r="J1746" i="113"/>
  <c r="J1649" i="113"/>
  <c r="J1647" i="113"/>
  <c r="J1749" i="113"/>
  <c r="J1747" i="113"/>
  <c r="J1648" i="113"/>
  <c r="J1646" i="113"/>
  <c r="J1791" i="113"/>
  <c r="J1789" i="113"/>
  <c r="J1690" i="113"/>
  <c r="J1688" i="113"/>
  <c r="J1790" i="113"/>
  <c r="J1788" i="113"/>
  <c r="J1691" i="113"/>
  <c r="J1689" i="113"/>
  <c r="J1748" i="112"/>
  <c r="J1746" i="112"/>
  <c r="J1649" i="112"/>
  <c r="J1647" i="112"/>
  <c r="J1749" i="112"/>
  <c r="J1747" i="112"/>
  <c r="J1648" i="112"/>
  <c r="J1646" i="112"/>
  <c r="J1791" i="112"/>
  <c r="J1789" i="112"/>
  <c r="J1690" i="112"/>
  <c r="J1688" i="112"/>
  <c r="J1790" i="112"/>
  <c r="J1788" i="112"/>
  <c r="J1691" i="112"/>
  <c r="J1689" i="112"/>
  <c r="J1748" i="111"/>
  <c r="J1746" i="111"/>
  <c r="J1649" i="111"/>
  <c r="J1647" i="111"/>
  <c r="J1749" i="111"/>
  <c r="J1747" i="111"/>
  <c r="J1648" i="111"/>
  <c r="J1646" i="111"/>
  <c r="J1791" i="111"/>
  <c r="J1789" i="111"/>
  <c r="J1690" i="111"/>
  <c r="J1688" i="111"/>
  <c r="J1790" i="111"/>
  <c r="J1788" i="111"/>
  <c r="J1691" i="111"/>
  <c r="J1689" i="111"/>
  <c r="J1748" i="110"/>
  <c r="J1746" i="110"/>
  <c r="J1649" i="110"/>
  <c r="J1647" i="110"/>
  <c r="J1749" i="110"/>
  <c r="J1747" i="110"/>
  <c r="J1648" i="110"/>
  <c r="J1646" i="110"/>
  <c r="J1791" i="110"/>
  <c r="J1789" i="110"/>
  <c r="J1690" i="110"/>
  <c r="J1688" i="110"/>
  <c r="J1790" i="110"/>
  <c r="J1788" i="110"/>
  <c r="J1691" i="110"/>
  <c r="J1689" i="110"/>
  <c r="J1748" i="109"/>
  <c r="J1746" i="109"/>
  <c r="J1649" i="109"/>
  <c r="J1647" i="109"/>
  <c r="J1749" i="109"/>
  <c r="J1747" i="109"/>
  <c r="J1648" i="109"/>
  <c r="J1646" i="109"/>
  <c r="J1791" i="109"/>
  <c r="J1789" i="109"/>
  <c r="J1690" i="109"/>
  <c r="J1688" i="109"/>
  <c r="J1790" i="109"/>
  <c r="J1788" i="109"/>
  <c r="J1691" i="109"/>
  <c r="J1689" i="109"/>
  <c r="J1791" i="108"/>
  <c r="J1789" i="108"/>
  <c r="J1690" i="108"/>
  <c r="J1688" i="108"/>
  <c r="J1790" i="108"/>
  <c r="J1788" i="108"/>
  <c r="J1691" i="108"/>
  <c r="J1689" i="108"/>
  <c r="J1748" i="108"/>
  <c r="J1746" i="108"/>
  <c r="J1649" i="108"/>
  <c r="J1647" i="108"/>
  <c r="J1749" i="108"/>
  <c r="J1747" i="108"/>
  <c r="J1648" i="108"/>
  <c r="J1646" i="108"/>
  <c r="J1748" i="107"/>
  <c r="J1746" i="107"/>
  <c r="J1649" i="107"/>
  <c r="J1647" i="107"/>
  <c r="J1749" i="107"/>
  <c r="J1747" i="107"/>
  <c r="J1648" i="107"/>
  <c r="J1646" i="107"/>
  <c r="J1791" i="107"/>
  <c r="J1789" i="107"/>
  <c r="J1690" i="107"/>
  <c r="J1688" i="107"/>
  <c r="J1790" i="107"/>
  <c r="J1788" i="107"/>
  <c r="J1691" i="107"/>
  <c r="J1689" i="107"/>
  <c r="O572" i="106"/>
  <c r="Q572" i="106" s="1"/>
  <c r="Q635" i="106"/>
  <c r="D2232" i="73"/>
  <c r="Q459" i="108"/>
  <c r="K465" i="108" s="1"/>
  <c r="Q517" i="108"/>
  <c r="K523" i="108" s="1"/>
  <c r="H523" i="108" s="1"/>
  <c r="H1007" i="108"/>
  <c r="Q1182" i="108"/>
  <c r="H1190" i="108" s="1"/>
  <c r="F1139" i="73" s="1"/>
  <c r="Q1442" i="108"/>
  <c r="Q1384" i="108"/>
  <c r="H1392" i="108" s="1"/>
  <c r="H201" i="112"/>
  <c r="E191" i="112" s="1"/>
  <c r="H1643" i="107"/>
  <c r="H1335" i="107"/>
  <c r="H1161" i="108"/>
  <c r="M998" i="106"/>
  <c r="O998" i="106" s="1"/>
  <c r="Q998" i="106" s="1"/>
  <c r="K280" i="106"/>
  <c r="H1392" i="106"/>
  <c r="D1346" i="73" s="1"/>
  <c r="H1364" i="106"/>
  <c r="D1313" i="73" s="1"/>
  <c r="Q1030" i="106"/>
  <c r="Q883" i="106"/>
  <c r="Q879" i="106"/>
  <c r="Q997" i="106"/>
  <c r="Q513" i="106"/>
  <c r="Q1120" i="106"/>
  <c r="Q889" i="107"/>
  <c r="Q1067" i="107"/>
  <c r="Q645" i="108"/>
  <c r="Q1067" i="108"/>
  <c r="Q738" i="110"/>
  <c r="Q858" i="110"/>
  <c r="Q1067" i="110"/>
  <c r="Q552" i="110"/>
  <c r="Q614" i="110"/>
  <c r="Q676" i="110"/>
  <c r="Q552" i="112"/>
  <c r="Q676" i="112"/>
  <c r="Q858" i="112"/>
  <c r="Q583" i="111"/>
  <c r="Q676" i="111"/>
  <c r="Q858" i="111"/>
  <c r="Q1067" i="111"/>
  <c r="Q707" i="114"/>
  <c r="Q858" i="114"/>
  <c r="Q614" i="115"/>
  <c r="Q769" i="115"/>
  <c r="Q552" i="115"/>
  <c r="Q943" i="107"/>
  <c r="K949" i="107" s="1"/>
  <c r="H949" i="107" s="1"/>
  <c r="Q943" i="108"/>
  <c r="K949" i="108" s="1"/>
  <c r="H949" i="108" s="1"/>
  <c r="E939" i="108" s="1"/>
  <c r="Q823" i="107"/>
  <c r="K829" i="107" s="1"/>
  <c r="Q344" i="107"/>
  <c r="K350" i="107" s="1"/>
  <c r="H350" i="107" s="1"/>
  <c r="Q402" i="110"/>
  <c r="K408" i="110" s="1"/>
  <c r="H408" i="110" s="1"/>
  <c r="Q823" i="110"/>
  <c r="K829" i="110" s="1"/>
  <c r="H829" i="110" s="1"/>
  <c r="Q315" i="111"/>
  <c r="K321" i="111" s="1"/>
  <c r="H321" i="111" s="1"/>
  <c r="I646" i="73" s="1"/>
  <c r="Q794" i="108"/>
  <c r="K800" i="108" s="1"/>
  <c r="H800" i="108" s="1"/>
  <c r="F532" i="73" s="1"/>
  <c r="Q344" i="109"/>
  <c r="K350" i="109" s="1"/>
  <c r="H350" i="109" s="1"/>
  <c r="G678" i="73" s="1"/>
  <c r="Q344" i="111"/>
  <c r="K350" i="111" s="1"/>
  <c r="H350" i="111" s="1"/>
  <c r="Q344" i="112"/>
  <c r="K350" i="112" s="1"/>
  <c r="H350" i="112" s="1"/>
  <c r="Q943" i="112"/>
  <c r="K949" i="112" s="1"/>
  <c r="H949" i="112" s="1"/>
  <c r="J448" i="73" s="1"/>
  <c r="Q315" i="113"/>
  <c r="K321" i="113" s="1"/>
  <c r="H321" i="113" s="1"/>
  <c r="Q344" i="113"/>
  <c r="K350" i="113" s="1"/>
  <c r="H350" i="113" s="1"/>
  <c r="Q373" i="113"/>
  <c r="K379" i="113" s="1"/>
  <c r="H379" i="113" s="1"/>
  <c r="Q402" i="113"/>
  <c r="K408" i="113" s="1"/>
  <c r="H408" i="113" s="1"/>
  <c r="Q794" i="113"/>
  <c r="K800" i="113" s="1"/>
  <c r="H800" i="113" s="1"/>
  <c r="Q823" i="113"/>
  <c r="K829" i="113" s="1"/>
  <c r="H829" i="113" s="1"/>
  <c r="K564" i="73" s="1"/>
  <c r="Q402" i="114"/>
  <c r="K408" i="114" s="1"/>
  <c r="H408" i="114" s="1"/>
  <c r="Q373" i="114"/>
  <c r="K379" i="114" s="1"/>
  <c r="Q823" i="114"/>
  <c r="K829" i="114" s="1"/>
  <c r="H829" i="114" s="1"/>
  <c r="Q402" i="115"/>
  <c r="K408" i="115" s="1"/>
  <c r="H408" i="115" s="1"/>
  <c r="Q132" i="107"/>
  <c r="Q163" i="108"/>
  <c r="Q132" i="108"/>
  <c r="Q132" i="109"/>
  <c r="Q285" i="110"/>
  <c r="Q163" i="115"/>
  <c r="Q285" i="115"/>
  <c r="Q1589" i="106"/>
  <c r="H1597" i="106" s="1"/>
  <c r="D1841" i="73" s="1"/>
  <c r="Q1269" i="106"/>
  <c r="H1277" i="106" s="1"/>
  <c r="D1228" i="73" s="1"/>
  <c r="Q194" i="108"/>
  <c r="K201" i="108" s="1"/>
  <c r="H201" i="108" s="1"/>
  <c r="Q1560" i="108"/>
  <c r="H1568" i="108" s="1"/>
  <c r="Q223" i="107"/>
  <c r="K230" i="107" s="1"/>
  <c r="Q1531" i="107"/>
  <c r="H1538" i="107" s="1"/>
  <c r="Q43" i="108"/>
  <c r="K50" i="108" s="1"/>
  <c r="H51" i="108" s="1"/>
  <c r="E39" i="108" s="1"/>
  <c r="Q1269" i="108"/>
  <c r="H1277" i="108" s="1"/>
  <c r="F1230" i="73" s="1"/>
  <c r="Q43" i="110"/>
  <c r="K50" i="110" s="1"/>
  <c r="Q194" i="110"/>
  <c r="K201" i="110" s="1"/>
  <c r="H201" i="110" s="1"/>
  <c r="Q1560" i="110"/>
  <c r="H1567" i="110" s="1"/>
  <c r="Q194" i="111"/>
  <c r="K201" i="111" s="1"/>
  <c r="H201" i="111" s="1"/>
  <c r="Q1327" i="110"/>
  <c r="H1335" i="110" s="1"/>
  <c r="Q1589" i="110"/>
  <c r="Q72" i="111"/>
  <c r="K79" i="111" s="1"/>
  <c r="H79" i="111" s="1"/>
  <c r="Q1531" i="111"/>
  <c r="H1539" i="111" s="1"/>
  <c r="Q1269" i="111"/>
  <c r="H1277" i="111" s="1"/>
  <c r="Q1327" i="111"/>
  <c r="Q43" i="112"/>
  <c r="K50" i="112" s="1"/>
  <c r="Q223" i="113"/>
  <c r="K230" i="113" s="1"/>
  <c r="H230" i="113" s="1"/>
  <c r="Q1356" i="112"/>
  <c r="H1364" i="112" s="1"/>
  <c r="Q1560" i="112"/>
  <c r="H1567" i="112" s="1"/>
  <c r="Q101" i="113"/>
  <c r="K108" i="113" s="1"/>
  <c r="Q1531" i="113"/>
  <c r="H1538" i="113" s="1"/>
  <c r="Q223" i="114"/>
  <c r="K230" i="114" s="1"/>
  <c r="Q1356" i="114"/>
  <c r="H1364" i="114" s="1"/>
  <c r="Q1531" i="114"/>
  <c r="H1539" i="114" s="1"/>
  <c r="Q1589" i="114"/>
  <c r="Q1061" i="106"/>
  <c r="Q1118" i="106"/>
  <c r="Q639" i="106"/>
  <c r="Q577" i="106"/>
  <c r="Q852" i="106"/>
  <c r="Q760" i="106"/>
  <c r="K220" i="106"/>
  <c r="K158" i="106"/>
  <c r="Q573" i="106"/>
  <c r="Q889" i="108"/>
  <c r="Q858" i="107"/>
  <c r="Q1036" i="107"/>
  <c r="Q614" i="108"/>
  <c r="Q707" i="110"/>
  <c r="Q769" i="110"/>
  <c r="Q889" i="110"/>
  <c r="Q1098" i="110"/>
  <c r="Q583" i="110"/>
  <c r="Q645" i="110"/>
  <c r="Q1036" i="110"/>
  <c r="Q583" i="112"/>
  <c r="Q769" i="112"/>
  <c r="Q889" i="112"/>
  <c r="Q645" i="111"/>
  <c r="Q769" i="111"/>
  <c r="Q1036" i="111"/>
  <c r="Q645" i="114"/>
  <c r="Q738" i="114"/>
  <c r="Q889" i="114"/>
  <c r="Q707" i="115"/>
  <c r="Q858" i="115"/>
  <c r="Q583" i="115"/>
  <c r="Q285" i="107"/>
  <c r="Q254" i="108"/>
  <c r="Q285" i="108"/>
  <c r="Q132" i="111"/>
  <c r="Q285" i="112"/>
  <c r="Q1560" i="106"/>
  <c r="H1568" i="106" s="1"/>
  <c r="D1812" i="73" s="1"/>
  <c r="Q1298" i="106"/>
  <c r="H1306" i="106" s="1"/>
  <c r="D1259" i="73" s="1"/>
  <c r="Q223" i="108"/>
  <c r="K230" i="108" s="1"/>
  <c r="Q1502" i="108"/>
  <c r="H1511" i="108" s="1"/>
  <c r="F1755" i="73" s="1"/>
  <c r="Q194" i="107"/>
  <c r="K201" i="107" s="1"/>
  <c r="Q1502" i="107"/>
  <c r="H1509" i="107" s="1"/>
  <c r="Q14" i="108"/>
  <c r="K21" i="108" s="1"/>
  <c r="Q72" i="108"/>
  <c r="K79" i="108" s="1"/>
  <c r="H79" i="108" s="1"/>
  <c r="Q194" i="109"/>
  <c r="K201" i="109" s="1"/>
  <c r="H201" i="109" s="1"/>
  <c r="G179" i="73" s="1"/>
  <c r="Q43" i="109"/>
  <c r="K50" i="109" s="1"/>
  <c r="H50" i="109" s="1"/>
  <c r="G38" i="73" s="1"/>
  <c r="Q223" i="110"/>
  <c r="K230" i="110" s="1"/>
  <c r="Q1531" i="110"/>
  <c r="H1538" i="110" s="1"/>
  <c r="H1781" i="73" s="1"/>
  <c r="Q1269" i="110"/>
  <c r="H1277" i="110" s="1"/>
  <c r="Q1502" i="110"/>
  <c r="H1509" i="110" s="1"/>
  <c r="Q43" i="111"/>
  <c r="K50" i="111" s="1"/>
  <c r="H50" i="111" s="1"/>
  <c r="Q1502" i="111"/>
  <c r="H1510" i="111" s="1"/>
  <c r="E1498" i="111" s="1"/>
  <c r="Q14" i="112"/>
  <c r="K21" i="112" s="1"/>
  <c r="H22" i="112" s="1"/>
  <c r="Q1298" i="111"/>
  <c r="H1306" i="111" s="1"/>
  <c r="I1259" i="73" s="1"/>
  <c r="Q1356" i="111"/>
  <c r="Q101" i="112"/>
  <c r="K108" i="112" s="1"/>
  <c r="H108" i="112" s="1"/>
  <c r="J97" i="73" s="1"/>
  <c r="Q1298" i="112"/>
  <c r="H1306" i="112" s="1"/>
  <c r="Q1531" i="112"/>
  <c r="H1539" i="112" s="1"/>
  <c r="J1783" i="73" s="1"/>
  <c r="Q1502" i="113"/>
  <c r="H1509" i="113" s="1"/>
  <c r="K1748" i="73" s="1"/>
  <c r="Q194" i="114"/>
  <c r="K201" i="114" s="1"/>
  <c r="H201" i="114" s="1"/>
  <c r="Q14" i="115"/>
  <c r="K21" i="115" s="1"/>
  <c r="H21" i="115" s="1"/>
  <c r="M7" i="73" s="1"/>
  <c r="Q1502" i="114"/>
  <c r="H1510" i="114" s="1"/>
  <c r="E1498" i="114" s="1"/>
  <c r="Q1560" i="114"/>
  <c r="H1567" i="114" s="1"/>
  <c r="L1803" i="73" s="1"/>
  <c r="Q43" i="115"/>
  <c r="K50" i="115" s="1"/>
  <c r="H50" i="115" s="1"/>
  <c r="M41" i="73" s="1"/>
  <c r="Q1589" i="115"/>
  <c r="H1596" i="115" s="1"/>
  <c r="E331" i="73"/>
  <c r="E326" i="73"/>
  <c r="E325" i="73"/>
  <c r="Q315" i="108"/>
  <c r="K321" i="108" s="1"/>
  <c r="H321" i="108" s="1"/>
  <c r="Q402" i="108"/>
  <c r="K408" i="108" s="1"/>
  <c r="H408" i="108" s="1"/>
  <c r="F302" i="73"/>
  <c r="F298" i="73"/>
  <c r="F294" i="73"/>
  <c r="F301" i="73"/>
  <c r="F297" i="73"/>
  <c r="F293" i="73"/>
  <c r="E968" i="108"/>
  <c r="F300" i="73"/>
  <c r="F296" i="73"/>
  <c r="F303" i="73"/>
  <c r="F299" i="73"/>
  <c r="F295" i="73"/>
  <c r="Q794" i="107"/>
  <c r="K800" i="107" s="1"/>
  <c r="Q315" i="107"/>
  <c r="K321" i="107" s="1"/>
  <c r="H321" i="107" s="1"/>
  <c r="Q402" i="107"/>
  <c r="K408" i="107" s="1"/>
  <c r="E484" i="107"/>
  <c r="E938" i="73"/>
  <c r="E934" i="73"/>
  <c r="E941" i="73"/>
  <c r="E937" i="73"/>
  <c r="E933" i="73"/>
  <c r="E940" i="73"/>
  <c r="E936" i="73"/>
  <c r="E932" i="73"/>
  <c r="E939" i="73"/>
  <c r="E935" i="73"/>
  <c r="E931" i="73"/>
  <c r="Q914" i="107"/>
  <c r="K920" i="107" s="1"/>
  <c r="H920" i="107" s="1"/>
  <c r="Q344" i="108"/>
  <c r="K350" i="108" s="1"/>
  <c r="H350" i="108" s="1"/>
  <c r="Q373" i="108"/>
  <c r="K379" i="108" s="1"/>
  <c r="H379" i="108" s="1"/>
  <c r="F940" i="73"/>
  <c r="F935" i="73"/>
  <c r="F934" i="73"/>
  <c r="Q823" i="108"/>
  <c r="K829" i="108" s="1"/>
  <c r="H829" i="108" s="1"/>
  <c r="Q402" i="109"/>
  <c r="K408" i="109" s="1"/>
  <c r="E426" i="109"/>
  <c r="G703" i="73"/>
  <c r="G704" i="73"/>
  <c r="G709" i="73"/>
  <c r="G701" i="73"/>
  <c r="G700" i="73"/>
  <c r="G937" i="73"/>
  <c r="Q943" i="109"/>
  <c r="K949" i="109" s="1"/>
  <c r="H949" i="109" s="1"/>
  <c r="G301" i="73"/>
  <c r="G293" i="73"/>
  <c r="G300" i="73"/>
  <c r="G299" i="73"/>
  <c r="G302" i="73"/>
  <c r="G296" i="73"/>
  <c r="H966" i="73"/>
  <c r="H969" i="73"/>
  <c r="H961" i="73"/>
  <c r="H968" i="73"/>
  <c r="H960" i="73"/>
  <c r="H963" i="73"/>
  <c r="E426" i="111"/>
  <c r="I706" i="73"/>
  <c r="I702" i="73"/>
  <c r="I709" i="73"/>
  <c r="I705" i="73"/>
  <c r="I701" i="73"/>
  <c r="I708" i="73"/>
  <c r="I704" i="73"/>
  <c r="I700" i="73"/>
  <c r="I707" i="73"/>
  <c r="I703" i="73"/>
  <c r="I699" i="73"/>
  <c r="Q914" i="108"/>
  <c r="K920" i="108" s="1"/>
  <c r="H920" i="108" s="1"/>
  <c r="Q1062" i="108"/>
  <c r="Q823" i="109"/>
  <c r="K829" i="109" s="1"/>
  <c r="H829" i="109" s="1"/>
  <c r="G322" i="73"/>
  <c r="G328" i="73"/>
  <c r="G325" i="73"/>
  <c r="Q344" i="110"/>
  <c r="K350" i="110" s="1"/>
  <c r="H350" i="110" s="1"/>
  <c r="Q794" i="110"/>
  <c r="K800" i="110" s="1"/>
  <c r="H800" i="110" s="1"/>
  <c r="Q943" i="110"/>
  <c r="K949" i="110" s="1"/>
  <c r="H949" i="110" s="1"/>
  <c r="H332" i="73"/>
  <c r="H327" i="73"/>
  <c r="H326" i="73"/>
  <c r="I733" i="73"/>
  <c r="I736" i="73"/>
  <c r="I728" i="73"/>
  <c r="I735" i="73"/>
  <c r="I738" i="73"/>
  <c r="I730" i="73"/>
  <c r="Q823" i="111"/>
  <c r="K829" i="111" s="1"/>
  <c r="H829" i="111" s="1"/>
  <c r="I331" i="73"/>
  <c r="I327" i="73"/>
  <c r="I323" i="73"/>
  <c r="I330" i="73"/>
  <c r="I326" i="73"/>
  <c r="I322" i="73"/>
  <c r="E997" i="111"/>
  <c r="I329" i="73"/>
  <c r="I325" i="73"/>
  <c r="I332" i="73"/>
  <c r="I328" i="73"/>
  <c r="I324" i="73"/>
  <c r="Q402" i="112"/>
  <c r="K408" i="112" s="1"/>
  <c r="Q823" i="112"/>
  <c r="K829" i="112" s="1"/>
  <c r="H829" i="112" s="1"/>
  <c r="Q943" i="111"/>
  <c r="K949" i="111" s="1"/>
  <c r="H949" i="111" s="1"/>
  <c r="I300" i="73"/>
  <c r="I303" i="73"/>
  <c r="I295" i="73"/>
  <c r="I298" i="73"/>
  <c r="I301" i="73"/>
  <c r="I293" i="73"/>
  <c r="Q315" i="112"/>
  <c r="K321" i="112" s="1"/>
  <c r="H321" i="112" s="1"/>
  <c r="J302" i="73"/>
  <c r="J294" i="73"/>
  <c r="J301" i="73"/>
  <c r="E968" i="112"/>
  <c r="J296" i="73"/>
  <c r="J295" i="73"/>
  <c r="Q914" i="112"/>
  <c r="K920" i="112" s="1"/>
  <c r="H920" i="112" s="1"/>
  <c r="K332" i="73"/>
  <c r="K324" i="73"/>
  <c r="K327" i="73"/>
  <c r="E997" i="113"/>
  <c r="K326" i="73"/>
  <c r="K329" i="73"/>
  <c r="K941" i="73"/>
  <c r="K937" i="73"/>
  <c r="K933" i="73"/>
  <c r="K940" i="73"/>
  <c r="K936" i="73"/>
  <c r="K932" i="73"/>
  <c r="E484" i="113"/>
  <c r="K939" i="73"/>
  <c r="K935" i="73"/>
  <c r="K931" i="73"/>
  <c r="K938" i="73"/>
  <c r="K934" i="73"/>
  <c r="Q914" i="113"/>
  <c r="K920" i="113" s="1"/>
  <c r="H920" i="113" s="1"/>
  <c r="Q943" i="113"/>
  <c r="K949" i="113" s="1"/>
  <c r="Q344" i="114"/>
  <c r="K350" i="114" s="1"/>
  <c r="L970" i="73"/>
  <c r="L966" i="73"/>
  <c r="L962" i="73"/>
  <c r="L969" i="73"/>
  <c r="L965" i="73"/>
  <c r="L961" i="73"/>
  <c r="E513" i="114"/>
  <c r="L968" i="73"/>
  <c r="L964" i="73"/>
  <c r="L960" i="73"/>
  <c r="L967" i="73"/>
  <c r="L963" i="73"/>
  <c r="L302" i="73"/>
  <c r="L298" i="73"/>
  <c r="L294" i="73"/>
  <c r="L301" i="73"/>
  <c r="L297" i="73"/>
  <c r="L293" i="73"/>
  <c r="E968" i="114"/>
  <c r="L300" i="73"/>
  <c r="L296" i="73"/>
  <c r="L303" i="73"/>
  <c r="L299" i="73"/>
  <c r="L295" i="73"/>
  <c r="Q315" i="114"/>
  <c r="K321" i="114" s="1"/>
  <c r="H321" i="114" s="1"/>
  <c r="Q794" i="114"/>
  <c r="K800" i="114" s="1"/>
  <c r="H800" i="114" s="1"/>
  <c r="L327" i="73"/>
  <c r="L330" i="73"/>
  <c r="L322" i="73"/>
  <c r="L329" i="73"/>
  <c r="L332" i="73"/>
  <c r="L324" i="73"/>
  <c r="Q943" i="114"/>
  <c r="K949" i="114" s="1"/>
  <c r="H949" i="114" s="1"/>
  <c r="Q344" i="115"/>
  <c r="K350" i="115" s="1"/>
  <c r="H350" i="115" s="1"/>
  <c r="Q373" i="115"/>
  <c r="K379" i="115" s="1"/>
  <c r="Q823" i="115"/>
  <c r="K829" i="115" s="1"/>
  <c r="H829" i="115" s="1"/>
  <c r="Q943" i="115"/>
  <c r="K949" i="115" s="1"/>
  <c r="H949" i="115" s="1"/>
  <c r="Q914" i="115"/>
  <c r="K920" i="115" s="1"/>
  <c r="H920" i="115" s="1"/>
  <c r="D1255" i="73"/>
  <c r="D1260" i="73"/>
  <c r="D1309" i="73"/>
  <c r="E1354" i="106"/>
  <c r="D1314" i="73"/>
  <c r="D1375" i="73"/>
  <c r="D1432" i="73"/>
  <c r="D1434" i="73"/>
  <c r="D1426" i="73"/>
  <c r="D1777" i="73"/>
  <c r="D1780" i="73"/>
  <c r="D1772" i="73"/>
  <c r="D1779" i="73"/>
  <c r="D1782" i="73"/>
  <c r="D1774" i="73"/>
  <c r="Q163" i="107"/>
  <c r="E1254" i="73"/>
  <c r="E1354" i="107"/>
  <c r="E1315" i="73"/>
  <c r="E1311" i="73"/>
  <c r="E1318" i="73"/>
  <c r="E1314" i="73"/>
  <c r="E1310" i="73"/>
  <c r="E1317" i="73"/>
  <c r="E1313" i="73"/>
  <c r="E1309" i="73"/>
  <c r="E1316" i="73"/>
  <c r="E1312" i="73"/>
  <c r="E1308" i="73"/>
  <c r="N1648" i="107"/>
  <c r="N1747" i="107"/>
  <c r="N1647" i="107"/>
  <c r="N1748" i="107"/>
  <c r="N1746" i="107"/>
  <c r="N1749" i="107"/>
  <c r="N1649" i="107"/>
  <c r="N1646" i="107"/>
  <c r="F1317" i="73"/>
  <c r="F1313" i="73"/>
  <c r="F1309" i="73"/>
  <c r="F1316" i="73"/>
  <c r="F1312" i="73"/>
  <c r="F1308" i="73"/>
  <c r="E1354" i="108"/>
  <c r="F1315" i="73"/>
  <c r="F1311" i="73"/>
  <c r="F1318" i="73"/>
  <c r="F1314" i="73"/>
  <c r="F1310" i="73"/>
  <c r="E1497" i="108"/>
  <c r="Q254" i="107"/>
  <c r="Q1786" i="106"/>
  <c r="H1786" i="106" s="1"/>
  <c r="D2208" i="73" s="1"/>
  <c r="Q1790" i="106"/>
  <c r="Q1788" i="106"/>
  <c r="Q1787" i="106"/>
  <c r="Q1789" i="106"/>
  <c r="Q1785" i="106"/>
  <c r="Q1791" i="106"/>
  <c r="E1440" i="107"/>
  <c r="E1398" i="73"/>
  <c r="E1401" i="73"/>
  <c r="E1404" i="73"/>
  <c r="E1396" i="73"/>
  <c r="E1399" i="73"/>
  <c r="Q1689" i="107"/>
  <c r="Q1686" i="107"/>
  <c r="Q1690" i="107"/>
  <c r="Q1685" i="107"/>
  <c r="H1685" i="107" s="1"/>
  <c r="Q1688" i="107"/>
  <c r="Q1691" i="107"/>
  <c r="Q1687" i="107"/>
  <c r="H1687" i="107" s="1"/>
  <c r="E1209" i="108"/>
  <c r="F1170" i="73"/>
  <c r="F1166" i="73"/>
  <c r="F1173" i="73"/>
  <c r="F1169" i="73"/>
  <c r="F1165" i="73"/>
  <c r="F1172" i="73"/>
  <c r="F1168" i="73"/>
  <c r="F1164" i="73"/>
  <c r="F1171" i="73"/>
  <c r="F1167" i="73"/>
  <c r="F1163" i="73"/>
  <c r="Q285" i="109"/>
  <c r="G1144" i="73"/>
  <c r="G1140" i="73"/>
  <c r="G1136" i="73"/>
  <c r="G1143" i="73"/>
  <c r="G1135" i="73"/>
  <c r="G1137" i="73"/>
  <c r="E1180" i="109"/>
  <c r="G1142" i="73"/>
  <c r="G1138" i="73"/>
  <c r="G1134" i="73"/>
  <c r="G1139" i="73"/>
  <c r="G1141" i="73"/>
  <c r="G1202" i="73"/>
  <c r="G1198" i="73"/>
  <c r="G1194" i="73"/>
  <c r="G1201" i="73"/>
  <c r="G1197" i="73"/>
  <c r="G1193" i="73"/>
  <c r="E1238" i="109"/>
  <c r="G1200" i="73"/>
  <c r="G1196" i="73"/>
  <c r="G1192" i="73"/>
  <c r="G1199" i="73"/>
  <c r="G1195" i="73"/>
  <c r="G1434" i="73"/>
  <c r="G1430" i="73"/>
  <c r="G1426" i="73"/>
  <c r="G1433" i="73"/>
  <c r="G1429" i="73"/>
  <c r="G1425" i="73"/>
  <c r="E1469" i="109"/>
  <c r="G1432" i="73"/>
  <c r="G1428" i="73"/>
  <c r="G1424" i="73"/>
  <c r="G1431" i="73"/>
  <c r="G1427" i="73"/>
  <c r="G1783" i="73"/>
  <c r="E1527" i="109"/>
  <c r="Q1789" i="109"/>
  <c r="Q1790" i="109"/>
  <c r="Q1786" i="109"/>
  <c r="Q1791" i="109"/>
  <c r="Q1787" i="109"/>
  <c r="Q1785" i="109"/>
  <c r="H1785" i="109" s="1"/>
  <c r="Q1788" i="109"/>
  <c r="E98" i="110"/>
  <c r="H98" i="73"/>
  <c r="H94" i="73"/>
  <c r="H90" i="73"/>
  <c r="H97" i="73"/>
  <c r="H93" i="73"/>
  <c r="H100" i="73"/>
  <c r="H96" i="73"/>
  <c r="H92" i="73"/>
  <c r="H99" i="73"/>
  <c r="H95" i="73"/>
  <c r="H91" i="73"/>
  <c r="N1749" i="110"/>
  <c r="N1748" i="110"/>
  <c r="N1746" i="110"/>
  <c r="N1646" i="110"/>
  <c r="N1747" i="110"/>
  <c r="N1647" i="110"/>
  <c r="N1648" i="110"/>
  <c r="N1649" i="110"/>
  <c r="F1201" i="73"/>
  <c r="F1197" i="73"/>
  <c r="F1193" i="73"/>
  <c r="F1200" i="73"/>
  <c r="F1196" i="73"/>
  <c r="F1192" i="73"/>
  <c r="E1238" i="108"/>
  <c r="F1199" i="73"/>
  <c r="F1195" i="73"/>
  <c r="F1202" i="73"/>
  <c r="F1198" i="73"/>
  <c r="F1194" i="73"/>
  <c r="F1429" i="73"/>
  <c r="F1432" i="73"/>
  <c r="F1424" i="73"/>
  <c r="F1431" i="73"/>
  <c r="F1434" i="73"/>
  <c r="F1426" i="73"/>
  <c r="Q1789" i="108"/>
  <c r="Q1786" i="108"/>
  <c r="Q1785" i="108"/>
  <c r="H1785" i="108" s="1"/>
  <c r="Q1788" i="108"/>
  <c r="Q1790" i="108"/>
  <c r="Q1791" i="108"/>
  <c r="Q1787" i="108"/>
  <c r="H1787" i="108" s="1"/>
  <c r="G42" i="73"/>
  <c r="G34" i="73"/>
  <c r="G33" i="73"/>
  <c r="E40" i="109"/>
  <c r="G36" i="73"/>
  <c r="G37" i="73"/>
  <c r="G1318" i="73"/>
  <c r="G1314" i="73"/>
  <c r="G1310" i="73"/>
  <c r="G1317" i="73"/>
  <c r="G1313" i="73"/>
  <c r="G1309" i="73"/>
  <c r="E1354" i="109"/>
  <c r="G1316" i="73"/>
  <c r="G1312" i="73"/>
  <c r="G1308" i="73"/>
  <c r="G1315" i="73"/>
  <c r="G1311" i="73"/>
  <c r="N1747" i="109"/>
  <c r="N1647" i="109"/>
  <c r="N1748" i="109"/>
  <c r="N1746" i="109"/>
  <c r="N1749" i="109"/>
  <c r="N1649" i="109"/>
  <c r="N1646" i="109"/>
  <c r="N1648" i="109"/>
  <c r="Q163" i="110"/>
  <c r="H1317" i="73"/>
  <c r="H1313" i="73"/>
  <c r="H1309" i="73"/>
  <c r="H1316" i="73"/>
  <c r="H1312" i="73"/>
  <c r="H1308" i="73"/>
  <c r="E1354" i="110"/>
  <c r="H1315" i="73"/>
  <c r="H1311" i="73"/>
  <c r="H1318" i="73"/>
  <c r="H1314" i="73"/>
  <c r="H1310" i="73"/>
  <c r="H1777" i="73"/>
  <c r="H1780" i="73"/>
  <c r="H1772" i="73"/>
  <c r="H1779" i="73"/>
  <c r="H1782" i="73"/>
  <c r="H1774" i="73"/>
  <c r="Q254" i="111"/>
  <c r="Q1689" i="110"/>
  <c r="Q1691" i="110"/>
  <c r="Q1685" i="110"/>
  <c r="H1685" i="110" s="1"/>
  <c r="Q1690" i="110"/>
  <c r="Q1686" i="110"/>
  <c r="Q1687" i="110"/>
  <c r="Q1688" i="110"/>
  <c r="I41" i="73"/>
  <c r="I207" i="73"/>
  <c r="I1754" i="73"/>
  <c r="Q1689" i="111"/>
  <c r="Q1687" i="111"/>
  <c r="Q1688" i="111"/>
  <c r="Q1691" i="111"/>
  <c r="Q1690" i="111"/>
  <c r="Q1685" i="111"/>
  <c r="H1685" i="111" s="1"/>
  <c r="Q1686" i="111"/>
  <c r="Q254" i="112"/>
  <c r="I1172" i="73"/>
  <c r="I1168" i="73"/>
  <c r="I1164" i="73"/>
  <c r="I1171" i="73"/>
  <c r="I1167" i="73"/>
  <c r="I1163" i="73"/>
  <c r="E1209" i="111"/>
  <c r="I1170" i="73"/>
  <c r="I1166" i="73"/>
  <c r="I1173" i="73"/>
  <c r="I1169" i="73"/>
  <c r="I1165" i="73"/>
  <c r="I1255" i="73"/>
  <c r="I1258" i="73"/>
  <c r="I1250" i="73"/>
  <c r="I1257" i="73"/>
  <c r="I1260" i="73"/>
  <c r="I1252" i="73"/>
  <c r="I1839" i="73"/>
  <c r="I1835" i="73"/>
  <c r="I1831" i="73"/>
  <c r="I1838" i="73"/>
  <c r="I1834" i="73"/>
  <c r="I1830" i="73"/>
  <c r="E1586" i="111"/>
  <c r="I1837" i="73"/>
  <c r="I1833" i="73"/>
  <c r="I1840" i="73"/>
  <c r="I1836" i="73"/>
  <c r="I1832" i="73"/>
  <c r="N1747" i="111"/>
  <c r="N1649" i="111"/>
  <c r="N1748" i="111"/>
  <c r="N1646" i="111"/>
  <c r="N1749" i="111"/>
  <c r="N1648" i="111"/>
  <c r="N1746" i="111"/>
  <c r="N1647" i="111"/>
  <c r="Q1789" i="111"/>
  <c r="Q1791" i="111"/>
  <c r="Q1785" i="111"/>
  <c r="Q1790" i="111"/>
  <c r="Q1786" i="111"/>
  <c r="Q1787" i="111"/>
  <c r="H1787" i="111" s="1"/>
  <c r="Q1788" i="111"/>
  <c r="J96" i="73"/>
  <c r="J1202" i="73"/>
  <c r="J1198" i="73"/>
  <c r="J1194" i="73"/>
  <c r="J1201" i="73"/>
  <c r="J1197" i="73"/>
  <c r="J1193" i="73"/>
  <c r="E1238" i="112"/>
  <c r="J1200" i="73"/>
  <c r="J1196" i="73"/>
  <c r="J1192" i="73"/>
  <c r="J1199" i="73"/>
  <c r="J1195" i="73"/>
  <c r="J1282" i="73"/>
  <c r="E1440" i="112"/>
  <c r="J1403" i="73"/>
  <c r="J1399" i="73"/>
  <c r="J1395" i="73"/>
  <c r="J1402" i="73"/>
  <c r="J1398" i="73"/>
  <c r="J1405" i="73"/>
  <c r="J1401" i="73"/>
  <c r="J1397" i="73"/>
  <c r="J1404" i="73"/>
  <c r="J1400" i="73"/>
  <c r="J1396" i="73"/>
  <c r="E1585" i="112"/>
  <c r="J1841" i="73"/>
  <c r="Q163" i="113"/>
  <c r="K1144" i="73"/>
  <c r="E1354" i="113"/>
  <c r="K1315" i="73"/>
  <c r="K1311" i="73"/>
  <c r="K1318" i="73"/>
  <c r="K1314" i="73"/>
  <c r="K1310" i="73"/>
  <c r="K1317" i="73"/>
  <c r="K1313" i="73"/>
  <c r="K1309" i="73"/>
  <c r="K1316" i="73"/>
  <c r="K1312" i="73"/>
  <c r="K1308" i="73"/>
  <c r="J1257" i="73"/>
  <c r="E1527" i="112"/>
  <c r="Q285" i="113"/>
  <c r="K1288" i="73"/>
  <c r="K1284" i="73"/>
  <c r="K1280" i="73"/>
  <c r="K1287" i="73"/>
  <c r="K1283" i="73"/>
  <c r="K1279" i="73"/>
  <c r="E1325" i="113"/>
  <c r="K1286" i="73"/>
  <c r="K1282" i="73"/>
  <c r="K1289" i="73"/>
  <c r="K1285" i="73"/>
  <c r="K1281" i="73"/>
  <c r="E1586" i="113"/>
  <c r="K1839" i="73"/>
  <c r="K1831" i="73"/>
  <c r="K1834" i="73"/>
  <c r="K1835" i="73"/>
  <c r="K1838" i="73"/>
  <c r="K1830" i="73"/>
  <c r="K1836" i="73"/>
  <c r="K1833" i="73"/>
  <c r="K1832" i="73"/>
  <c r="K1840" i="73"/>
  <c r="K1837" i="73"/>
  <c r="L91" i="73"/>
  <c r="Q1689" i="113"/>
  <c r="Q1690" i="113"/>
  <c r="Q1686" i="113"/>
  <c r="Q1691" i="113"/>
  <c r="Q1688" i="113"/>
  <c r="Q1685" i="113"/>
  <c r="H1685" i="113" s="1"/>
  <c r="Q1687" i="113"/>
  <c r="Q254" i="114"/>
  <c r="L1144" i="73"/>
  <c r="L1140" i="73"/>
  <c r="L1136" i="73"/>
  <c r="L1141" i="73"/>
  <c r="L1143" i="73"/>
  <c r="L1135" i="73"/>
  <c r="E1180" i="114"/>
  <c r="L1142" i="73"/>
  <c r="L1138" i="73"/>
  <c r="L1134" i="73"/>
  <c r="L1137" i="73"/>
  <c r="L1139" i="73"/>
  <c r="E1209" i="114"/>
  <c r="L1401" i="73"/>
  <c r="L1404" i="73"/>
  <c r="L1398" i="73"/>
  <c r="L1403" i="73"/>
  <c r="L1395" i="73"/>
  <c r="L1402" i="73"/>
  <c r="E98" i="115"/>
  <c r="M97" i="73"/>
  <c r="M93" i="73"/>
  <c r="M100" i="73"/>
  <c r="M96" i="73"/>
  <c r="M92" i="73"/>
  <c r="M99" i="73"/>
  <c r="M95" i="73"/>
  <c r="M91" i="73"/>
  <c r="M98" i="73"/>
  <c r="M94" i="73"/>
  <c r="M90" i="73"/>
  <c r="L1754" i="73"/>
  <c r="Q1689" i="114"/>
  <c r="Q1691" i="114"/>
  <c r="Q1685" i="114"/>
  <c r="H1685" i="114" s="1"/>
  <c r="Q1690" i="114"/>
  <c r="Q1686" i="114"/>
  <c r="Q1688" i="114"/>
  <c r="Q1687" i="114"/>
  <c r="M37" i="73"/>
  <c r="M40" i="73"/>
  <c r="M32" i="73"/>
  <c r="M39" i="73"/>
  <c r="M42" i="73"/>
  <c r="M34" i="73"/>
  <c r="E220" i="115"/>
  <c r="M213" i="73"/>
  <c r="M209" i="73"/>
  <c r="M216" i="73"/>
  <c r="M212" i="73"/>
  <c r="M208" i="73"/>
  <c r="M215" i="73"/>
  <c r="M211" i="73"/>
  <c r="M207" i="73"/>
  <c r="M214" i="73"/>
  <c r="M210" i="73"/>
  <c r="M206" i="73"/>
  <c r="N1747" i="115"/>
  <c r="N1647" i="115"/>
  <c r="N1748" i="115"/>
  <c r="N1746" i="115"/>
  <c r="N1749" i="115"/>
  <c r="N1649" i="115"/>
  <c r="N1646" i="115"/>
  <c r="N1648" i="115"/>
  <c r="Q1789" i="115"/>
  <c r="Q1791" i="115"/>
  <c r="Q1785" i="115"/>
  <c r="H1785" i="115" s="1"/>
  <c r="Q1790" i="115"/>
  <c r="Q1787" i="115"/>
  <c r="H1787" i="115" s="1"/>
  <c r="Q1786" i="115"/>
  <c r="Q1788" i="115"/>
  <c r="M1144" i="73"/>
  <c r="M1139" i="73"/>
  <c r="M1138" i="73"/>
  <c r="M1134" i="73"/>
  <c r="M1137" i="73"/>
  <c r="M1143" i="73"/>
  <c r="M1140" i="73"/>
  <c r="E1180" i="115"/>
  <c r="M1141" i="73"/>
  <c r="M1142" i="73"/>
  <c r="M1135" i="73"/>
  <c r="M1136" i="73"/>
  <c r="E1296" i="115"/>
  <c r="M1258" i="73"/>
  <c r="M1254" i="73"/>
  <c r="M1250" i="73"/>
  <c r="M1255" i="73"/>
  <c r="M1257" i="73"/>
  <c r="M1260" i="73"/>
  <c r="M1256" i="73"/>
  <c r="M1252" i="73"/>
  <c r="M1259" i="73"/>
  <c r="M1251" i="73"/>
  <c r="M1253" i="73"/>
  <c r="M1373" i="73"/>
  <c r="M1838" i="73"/>
  <c r="M1837" i="73"/>
  <c r="M1839" i="73"/>
  <c r="Q1691" i="115"/>
  <c r="Q1689" i="115"/>
  <c r="Q1688" i="115"/>
  <c r="Q1687" i="115"/>
  <c r="H1687" i="115" s="1"/>
  <c r="Q1686" i="115"/>
  <c r="H1686" i="115" s="1"/>
  <c r="M2179" i="73" s="1"/>
  <c r="Q1690" i="115"/>
  <c r="Q1685" i="115"/>
  <c r="H1685" i="115" s="1"/>
  <c r="M1318" i="73"/>
  <c r="M1314" i="73"/>
  <c r="M1310" i="73"/>
  <c r="M1317" i="73"/>
  <c r="M1309" i="73"/>
  <c r="M1311" i="73"/>
  <c r="E1354" i="115"/>
  <c r="M1316" i="73"/>
  <c r="M1312" i="73"/>
  <c r="M1308" i="73"/>
  <c r="M1313" i="73"/>
  <c r="M1315" i="73"/>
  <c r="P1791" i="106"/>
  <c r="P1790" i="106"/>
  <c r="P1788" i="106"/>
  <c r="P1691" i="106"/>
  <c r="P1688" i="106"/>
  <c r="P1789" i="106"/>
  <c r="P1689" i="106"/>
  <c r="P1690" i="106"/>
  <c r="H1745" i="108"/>
  <c r="P1748" i="109"/>
  <c r="P1746" i="109"/>
  <c r="P1647" i="109"/>
  <c r="P1646" i="109"/>
  <c r="P1749" i="109"/>
  <c r="P1747" i="109"/>
  <c r="P1648" i="109"/>
  <c r="P1649" i="109"/>
  <c r="P1788" i="109"/>
  <c r="P1690" i="109"/>
  <c r="P1789" i="109"/>
  <c r="P1689" i="109"/>
  <c r="P1790" i="109"/>
  <c r="P1791" i="109"/>
  <c r="P1688" i="109"/>
  <c r="P1691" i="109"/>
  <c r="P1748" i="112"/>
  <c r="P1746" i="112"/>
  <c r="P1647" i="112"/>
  <c r="P1646" i="112"/>
  <c r="P1749" i="112"/>
  <c r="P1747" i="112"/>
  <c r="P1648" i="112"/>
  <c r="P1649" i="112"/>
  <c r="P1788" i="112"/>
  <c r="P1690" i="112"/>
  <c r="P1789" i="112"/>
  <c r="P1689" i="112"/>
  <c r="P1790" i="112"/>
  <c r="P1791" i="112"/>
  <c r="P1688" i="112"/>
  <c r="P1691" i="112"/>
  <c r="P1788" i="113"/>
  <c r="P1690" i="113"/>
  <c r="P1789" i="113"/>
  <c r="P1689" i="113"/>
  <c r="P1790" i="113"/>
  <c r="P1791" i="113"/>
  <c r="P1688" i="113"/>
  <c r="P1691" i="113"/>
  <c r="Q14" i="114"/>
  <c r="K21" i="114" s="1"/>
  <c r="H27" i="114" s="1"/>
  <c r="P1748" i="114"/>
  <c r="P1746" i="114"/>
  <c r="P1647" i="114"/>
  <c r="P1646" i="114"/>
  <c r="P1749" i="114"/>
  <c r="P1747" i="114"/>
  <c r="P1648" i="114"/>
  <c r="P1649" i="114"/>
  <c r="P1788" i="114"/>
  <c r="P1690" i="114"/>
  <c r="P1789" i="114"/>
  <c r="P1689" i="114"/>
  <c r="P1790" i="114"/>
  <c r="P1791" i="114"/>
  <c r="P1688" i="114"/>
  <c r="P1691" i="114"/>
  <c r="P1790" i="115"/>
  <c r="P1791" i="115"/>
  <c r="P1688" i="115"/>
  <c r="P1691" i="115"/>
  <c r="P1788" i="115"/>
  <c r="P1690" i="115"/>
  <c r="P1789" i="115"/>
  <c r="P1689" i="115"/>
  <c r="Q14" i="107"/>
  <c r="K21" i="107" s="1"/>
  <c r="H26" i="107" s="1"/>
  <c r="Q72" i="107"/>
  <c r="K79" i="107" s="1"/>
  <c r="H83" i="107" s="1"/>
  <c r="Q72" i="112"/>
  <c r="K79" i="112" s="1"/>
  <c r="H83" i="112" s="1"/>
  <c r="H356" i="107"/>
  <c r="H529" i="107"/>
  <c r="H835" i="107"/>
  <c r="H835" i="109"/>
  <c r="H471" i="111"/>
  <c r="H471" i="110"/>
  <c r="H835" i="110"/>
  <c r="H356" i="112"/>
  <c r="H529" i="112"/>
  <c r="H835" i="113"/>
  <c r="H356" i="113"/>
  <c r="H356" i="114"/>
  <c r="H529" i="114"/>
  <c r="H356" i="115"/>
  <c r="H526" i="108"/>
  <c r="H468" i="107"/>
  <c r="H468" i="108"/>
  <c r="H832" i="109"/>
  <c r="H353" i="110"/>
  <c r="H526" i="110"/>
  <c r="H411" i="110"/>
  <c r="H468" i="111"/>
  <c r="H353" i="112"/>
  <c r="H526" i="112"/>
  <c r="H832" i="111"/>
  <c r="H468" i="113"/>
  <c r="H353" i="113"/>
  <c r="H353" i="114"/>
  <c r="H353" i="115"/>
  <c r="H500" i="107"/>
  <c r="H500" i="108"/>
  <c r="H442" i="109"/>
  <c r="H500" i="111"/>
  <c r="H442" i="111"/>
  <c r="H385" i="112"/>
  <c r="H500" i="112"/>
  <c r="H327" i="112"/>
  <c r="H442" i="113"/>
  <c r="H806" i="113"/>
  <c r="H500" i="113"/>
  <c r="H385" i="114"/>
  <c r="H442" i="115"/>
  <c r="H497" i="108"/>
  <c r="H803" i="108"/>
  <c r="H497" i="107"/>
  <c r="H439" i="109"/>
  <c r="H439" i="110"/>
  <c r="H324" i="111"/>
  <c r="H803" i="112"/>
  <c r="H497" i="113"/>
  <c r="H803" i="113"/>
  <c r="H324" i="113"/>
  <c r="H324" i="114"/>
  <c r="H439" i="114"/>
  <c r="H803" i="114"/>
  <c r="H382" i="115"/>
  <c r="H525" i="108"/>
  <c r="H525" i="107"/>
  <c r="H467" i="108"/>
  <c r="H467" i="109"/>
  <c r="H831" i="109"/>
  <c r="H467" i="110"/>
  <c r="H831" i="110"/>
  <c r="H525" i="111"/>
  <c r="H352" i="112"/>
  <c r="H525" i="112"/>
  <c r="H410" i="112"/>
  <c r="H467" i="113"/>
  <c r="H410" i="114"/>
  <c r="H410" i="115"/>
  <c r="H380" i="108"/>
  <c r="H801" i="108"/>
  <c r="H495" i="107"/>
  <c r="H322" i="108"/>
  <c r="H495" i="110"/>
  <c r="H495" i="111"/>
  <c r="H437" i="109"/>
  <c r="H322" i="111"/>
  <c r="H495" i="113"/>
  <c r="H437" i="113"/>
  <c r="H380" i="114"/>
  <c r="H801" i="114"/>
  <c r="H495" i="114"/>
  <c r="H380" i="115"/>
  <c r="H437" i="115"/>
  <c r="H379" i="114"/>
  <c r="H955" i="107"/>
  <c r="H1013" i="109"/>
  <c r="H1013" i="110"/>
  <c r="H955" i="108"/>
  <c r="H1013" i="112"/>
  <c r="H1013" i="113"/>
  <c r="H1013" i="114"/>
  <c r="H955" i="115"/>
  <c r="H952" i="108"/>
  <c r="H1010" i="109"/>
  <c r="H1010" i="110"/>
  <c r="H1010" i="111"/>
  <c r="H1010" i="114"/>
  <c r="H952" i="115"/>
  <c r="H984" i="108"/>
  <c r="H984" i="107"/>
  <c r="H984" i="111"/>
  <c r="H984" i="112"/>
  <c r="H984" i="113"/>
  <c r="H984" i="114"/>
  <c r="H926" i="115"/>
  <c r="H923" i="107"/>
  <c r="H923" i="108"/>
  <c r="H981" i="108"/>
  <c r="H923" i="112"/>
  <c r="H981" i="113"/>
  <c r="H981" i="114"/>
  <c r="H981" i="115"/>
  <c r="H1009" i="108"/>
  <c r="H951" i="109"/>
  <c r="H1009" i="111"/>
  <c r="H1009" i="112"/>
  <c r="H1009" i="113"/>
  <c r="H1009" i="114"/>
  <c r="H951" i="115"/>
  <c r="H979" i="107"/>
  <c r="H979" i="108"/>
  <c r="H979" i="109"/>
  <c r="H979" i="112"/>
  <c r="H979" i="113"/>
  <c r="H979" i="114"/>
  <c r="H979" i="115"/>
  <c r="H1341" i="107"/>
  <c r="H1341" i="109"/>
  <c r="H1225" i="108"/>
  <c r="H1225" i="109"/>
  <c r="H1456" i="110"/>
  <c r="H1225" i="111"/>
  <c r="H1456" i="112"/>
  <c r="H1341" i="113"/>
  <c r="H1341" i="114"/>
  <c r="H1225" i="115"/>
  <c r="H1456" i="115"/>
  <c r="H1339" i="108"/>
  <c r="H1339" i="109"/>
  <c r="H1223" i="108"/>
  <c r="H1223" i="109"/>
  <c r="H1339" i="110"/>
  <c r="H1223" i="111"/>
  <c r="H1339" i="112"/>
  <c r="H1339" i="113"/>
  <c r="H1339" i="114"/>
  <c r="H1223" i="115"/>
  <c r="H1454" i="115"/>
  <c r="H1455" i="106"/>
  <c r="H1340" i="107"/>
  <c r="H1455" i="109"/>
  <c r="H1340" i="108"/>
  <c r="H1340" i="110"/>
  <c r="H1340" i="111"/>
  <c r="H1455" i="112"/>
  <c r="H1340" i="113"/>
  <c r="H1340" i="114"/>
  <c r="H1224" i="115"/>
  <c r="H1455" i="115"/>
  <c r="H1453" i="106"/>
  <c r="H1338" i="107"/>
  <c r="H1222" i="108"/>
  <c r="H1453" i="109"/>
  <c r="H1338" i="109"/>
  <c r="H1338" i="110"/>
  <c r="H1453" i="112"/>
  <c r="H1338" i="114"/>
  <c r="H1453" i="115"/>
  <c r="H1338" i="115"/>
  <c r="H1515" i="106"/>
  <c r="H1167" i="106"/>
  <c r="H1398" i="107"/>
  <c r="H1573" i="107"/>
  <c r="H207" i="108"/>
  <c r="H1283" i="107"/>
  <c r="H27" i="111"/>
  <c r="H1283" i="108"/>
  <c r="H1167" i="109"/>
  <c r="H1515" i="109"/>
  <c r="H85" i="110"/>
  <c r="H207" i="110"/>
  <c r="H1167" i="110"/>
  <c r="H1573" i="110"/>
  <c r="H207" i="111"/>
  <c r="H1283" i="111"/>
  <c r="H27" i="112"/>
  <c r="H1398" i="111"/>
  <c r="H1573" i="111"/>
  <c r="H1398" i="112"/>
  <c r="H85" i="113"/>
  <c r="H1398" i="113"/>
  <c r="H1283" i="112"/>
  <c r="H1573" i="112"/>
  <c r="H1283" i="113"/>
  <c r="H207" i="114"/>
  <c r="H1283" i="114"/>
  <c r="H1515" i="114"/>
  <c r="H27" i="115"/>
  <c r="H207" i="115"/>
  <c r="H1167" i="115"/>
  <c r="H1515" i="115"/>
  <c r="H1166" i="106"/>
  <c r="H1282" i="107"/>
  <c r="H1282" i="108"/>
  <c r="H1166" i="107"/>
  <c r="H1514" i="107"/>
  <c r="H1397" i="109"/>
  <c r="H1572" i="109"/>
  <c r="H84" i="110"/>
  <c r="H206" i="110"/>
  <c r="H1397" i="110"/>
  <c r="H206" i="109"/>
  <c r="H1282" i="109"/>
  <c r="H84" i="111"/>
  <c r="H1282" i="110"/>
  <c r="H1572" i="110"/>
  <c r="H1572" i="111"/>
  <c r="H1166" i="111"/>
  <c r="H26" i="112"/>
  <c r="H1282" i="112"/>
  <c r="H1572" i="112"/>
  <c r="H1166" i="113"/>
  <c r="H1397" i="112"/>
  <c r="H1572" i="113"/>
  <c r="H1166" i="114"/>
  <c r="H1572" i="114"/>
  <c r="H206" i="115"/>
  <c r="H1514" i="114"/>
  <c r="H84" i="115"/>
  <c r="H1282" i="115"/>
  <c r="H1166" i="115"/>
  <c r="H1397" i="115"/>
  <c r="H1513" i="106"/>
  <c r="H1165" i="106"/>
  <c r="H1165" i="107"/>
  <c r="H1513" i="107"/>
  <c r="H1165" i="108"/>
  <c r="H25" i="108"/>
  <c r="H1513" i="108"/>
  <c r="H205" i="109"/>
  <c r="H1281" i="109"/>
  <c r="H1281" i="110"/>
  <c r="H205" i="111"/>
  <c r="H1571" i="108"/>
  <c r="H1165" i="109"/>
  <c r="H1513" i="109"/>
  <c r="H25" i="111"/>
  <c r="H1396" i="110"/>
  <c r="H1281" i="111"/>
  <c r="H205" i="112"/>
  <c r="H1513" i="111"/>
  <c r="H1396" i="112"/>
  <c r="H1281" i="112"/>
  <c r="H1571" i="112"/>
  <c r="H1165" i="113"/>
  <c r="H205" i="114"/>
  <c r="H1281" i="114"/>
  <c r="H1513" i="114"/>
  <c r="H83" i="115"/>
  <c r="H1571" i="114"/>
  <c r="H205" i="115"/>
  <c r="H1513" i="115"/>
  <c r="H1281" i="115"/>
  <c r="H1571" i="115"/>
  <c r="H1164" i="106"/>
  <c r="H1280" i="107"/>
  <c r="H24" i="108"/>
  <c r="H1164" i="107"/>
  <c r="H1570" i="107"/>
  <c r="H1164" i="109"/>
  <c r="H1570" i="109"/>
  <c r="H82" i="110"/>
  <c r="H204" i="110"/>
  <c r="H1164" i="108"/>
  <c r="H204" i="109"/>
  <c r="H1280" i="109"/>
  <c r="H1395" i="110"/>
  <c r="H1164" i="110"/>
  <c r="H1570" i="110"/>
  <c r="H1280" i="111"/>
  <c r="H24" i="112"/>
  <c r="H1280" i="112"/>
  <c r="H24" i="114"/>
  <c r="H1395" i="112"/>
  <c r="H82" i="113"/>
  <c r="H1164" i="113"/>
  <c r="H1512" i="113"/>
  <c r="H1395" i="113"/>
  <c r="H204" i="114"/>
  <c r="H1280" i="114"/>
  <c r="H1512" i="114"/>
  <c r="H82" i="115"/>
  <c r="H1280" i="115"/>
  <c r="H1164" i="115"/>
  <c r="H1337" i="107"/>
  <c r="H1337" i="109"/>
  <c r="H1221" i="108"/>
  <c r="H1221" i="109"/>
  <c r="H1452" i="110"/>
  <c r="H1221" i="111"/>
  <c r="H1452" i="111"/>
  <c r="H1452" i="112"/>
  <c r="H1337" i="113"/>
  <c r="H1337" i="114"/>
  <c r="H1337" i="115"/>
  <c r="H1452" i="115"/>
  <c r="H1451" i="106"/>
  <c r="H1220" i="107"/>
  <c r="H1336" i="108"/>
  <c r="H1336" i="109"/>
  <c r="H1220" i="108"/>
  <c r="H1220" i="109"/>
  <c r="H1336" i="110"/>
  <c r="H1220" i="111"/>
  <c r="H1336" i="112"/>
  <c r="H1336" i="113"/>
  <c r="H1336" i="114"/>
  <c r="H1220" i="115"/>
  <c r="H1451" i="115"/>
  <c r="H1511" i="106"/>
  <c r="H1163" i="106"/>
  <c r="H1645" i="106"/>
  <c r="H1163" i="107"/>
  <c r="H1511" i="107"/>
  <c r="H1569" i="107"/>
  <c r="H1645" i="108"/>
  <c r="F2239" i="73" s="1"/>
  <c r="H1279" i="109"/>
  <c r="H1645" i="109"/>
  <c r="G2238" i="73" s="1"/>
  <c r="H203" i="110"/>
  <c r="H1163" i="109"/>
  <c r="H1511" i="109"/>
  <c r="H1279" i="110"/>
  <c r="H1394" i="110"/>
  <c r="H1645" i="110"/>
  <c r="H2238" i="73" s="1"/>
  <c r="H23" i="111"/>
  <c r="H1279" i="111"/>
  <c r="H1645" i="111"/>
  <c r="H1511" i="111"/>
  <c r="H1645" i="112"/>
  <c r="H1511" i="113"/>
  <c r="H1511" i="112"/>
  <c r="H1279" i="113"/>
  <c r="H1645" i="113"/>
  <c r="H1279" i="114"/>
  <c r="H1511" i="114"/>
  <c r="H203" i="115"/>
  <c r="H1645" i="114"/>
  <c r="H23" i="115"/>
  <c r="H1163" i="115"/>
  <c r="H1279" i="115"/>
  <c r="H1162" i="106"/>
  <c r="H1278" i="106"/>
  <c r="H202" i="107"/>
  <c r="H1393" i="107"/>
  <c r="H1644" i="107"/>
  <c r="E2237" i="73" s="1"/>
  <c r="H22" i="108"/>
  <c r="H1568" i="107"/>
  <c r="H1568" i="109"/>
  <c r="H80" i="110"/>
  <c r="H202" i="110"/>
  <c r="H1162" i="110"/>
  <c r="H1644" i="110"/>
  <c r="H1644" i="108"/>
  <c r="H202" i="109"/>
  <c r="H1162" i="109"/>
  <c r="H1686" i="110"/>
  <c r="H2179" i="73" s="1"/>
  <c r="H1568" i="110"/>
  <c r="H1162" i="111"/>
  <c r="H1568" i="111"/>
  <c r="H1393" i="111"/>
  <c r="H1644" i="111"/>
  <c r="I2237" i="73" s="1"/>
  <c r="H1162" i="112"/>
  <c r="H1568" i="112"/>
  <c r="H1644" i="113"/>
  <c r="H1510" i="113"/>
  <c r="H1278" i="113"/>
  <c r="H202" i="114"/>
  <c r="H1162" i="114"/>
  <c r="H1568" i="114"/>
  <c r="H1686" i="114"/>
  <c r="L2179" i="73" s="1"/>
  <c r="H202" i="115"/>
  <c r="H1162" i="115"/>
  <c r="H1644" i="115"/>
  <c r="H1393" i="115"/>
  <c r="K739" i="107"/>
  <c r="K553" i="108"/>
  <c r="K169" i="108"/>
  <c r="K291" i="108"/>
  <c r="K294" i="108" s="1"/>
  <c r="H297" i="108" s="1"/>
  <c r="K646" i="108"/>
  <c r="K1130" i="111"/>
  <c r="K615" i="113"/>
  <c r="K739" i="112"/>
  <c r="K890" i="115"/>
  <c r="K1037" i="107"/>
  <c r="K1099" i="109"/>
  <c r="K553" i="109"/>
  <c r="K615" i="110"/>
  <c r="K677" i="111"/>
  <c r="K1099" i="112"/>
  <c r="K615" i="112"/>
  <c r="K1037" i="113"/>
  <c r="K260" i="113"/>
  <c r="K859" i="114"/>
  <c r="K260" i="114"/>
  <c r="K739" i="115"/>
  <c r="K260" i="115"/>
  <c r="K770" i="108"/>
  <c r="K615" i="108"/>
  <c r="K677" i="108"/>
  <c r="K584" i="108"/>
  <c r="K859" i="108"/>
  <c r="K770" i="111"/>
  <c r="K584" i="113"/>
  <c r="K138" i="114"/>
  <c r="K770" i="115"/>
  <c r="K677" i="113"/>
  <c r="K584" i="115"/>
  <c r="K859" i="107"/>
  <c r="K1037" i="109"/>
  <c r="K260" i="109"/>
  <c r="K859" i="110"/>
  <c r="K859" i="111"/>
  <c r="K260" i="111"/>
  <c r="K263" i="111" s="1"/>
  <c r="H266" i="111" s="1"/>
  <c r="K677" i="112"/>
  <c r="K1099" i="113"/>
  <c r="K553" i="113"/>
  <c r="K1037" i="114"/>
  <c r="K553" i="114"/>
  <c r="K859" i="115"/>
  <c r="K553" i="115"/>
  <c r="K260" i="107"/>
  <c r="K263" i="107" s="1"/>
  <c r="H267" i="107" s="1"/>
  <c r="K770" i="107"/>
  <c r="K553" i="107"/>
  <c r="K615" i="107"/>
  <c r="K677" i="107"/>
  <c r="K1068" i="107"/>
  <c r="K169" i="109"/>
  <c r="K890" i="109"/>
  <c r="K169" i="110"/>
  <c r="K174" i="110" s="1"/>
  <c r="H177" i="110" s="1"/>
  <c r="K291" i="110"/>
  <c r="K294" i="110" s="1"/>
  <c r="H299" i="110" s="1"/>
  <c r="K890" i="110"/>
  <c r="K708" i="108"/>
  <c r="K291" i="109"/>
  <c r="K646" i="109"/>
  <c r="K770" i="109"/>
  <c r="K584" i="110"/>
  <c r="K677" i="110"/>
  <c r="K770" i="110"/>
  <c r="K1130" i="110"/>
  <c r="K584" i="111"/>
  <c r="K291" i="112"/>
  <c r="K708" i="112"/>
  <c r="K890" i="112"/>
  <c r="K890" i="111"/>
  <c r="K169" i="112"/>
  <c r="K1068" i="112"/>
  <c r="K1130" i="113"/>
  <c r="K291" i="113"/>
  <c r="K294" i="113" s="1"/>
  <c r="H293" i="113" s="1"/>
  <c r="K770" i="113"/>
  <c r="K584" i="114"/>
  <c r="K708" i="114"/>
  <c r="K1068" i="114"/>
  <c r="K291" i="114"/>
  <c r="K291" i="115"/>
  <c r="K294" i="115" s="1"/>
  <c r="H297" i="115" s="1"/>
  <c r="K708" i="115"/>
  <c r="H440" i="108"/>
  <c r="H498" i="108"/>
  <c r="H440" i="110"/>
  <c r="H325" i="111"/>
  <c r="H498" i="109"/>
  <c r="H325" i="112"/>
  <c r="H383" i="113"/>
  <c r="H325" i="113"/>
  <c r="H383" i="114"/>
  <c r="H804" i="114"/>
  <c r="H498" i="115"/>
  <c r="H383" i="115"/>
  <c r="H466" i="107"/>
  <c r="H351" i="108"/>
  <c r="H830" i="107"/>
  <c r="H466" i="108"/>
  <c r="H830" i="108"/>
  <c r="H466" i="109"/>
  <c r="H466" i="110"/>
  <c r="H351" i="112"/>
  <c r="H830" i="111"/>
  <c r="H409" i="112"/>
  <c r="H524" i="112"/>
  <c r="H830" i="112"/>
  <c r="H409" i="113"/>
  <c r="H351" i="113"/>
  <c r="H466" i="114"/>
  <c r="H351" i="114"/>
  <c r="H524" i="114"/>
  <c r="H409" i="115"/>
  <c r="H830" i="115"/>
  <c r="H381" i="108"/>
  <c r="H496" i="107"/>
  <c r="H323" i="108"/>
  <c r="H438" i="109"/>
  <c r="H438" i="111"/>
  <c r="H496" i="110"/>
  <c r="H381" i="112"/>
  <c r="H438" i="112"/>
  <c r="H381" i="113"/>
  <c r="H323" i="113"/>
  <c r="H496" i="114"/>
  <c r="H323" i="114"/>
  <c r="H802" i="114"/>
  <c r="H438" i="115"/>
  <c r="H381" i="115"/>
  <c r="H982" i="107"/>
  <c r="H982" i="108"/>
  <c r="H982" i="109"/>
  <c r="H924" i="111"/>
  <c r="H924" i="112"/>
  <c r="H924" i="113"/>
  <c r="H924" i="114"/>
  <c r="H982" i="115"/>
  <c r="H1008" i="107"/>
  <c r="H950" i="110"/>
  <c r="H1008" i="108"/>
  <c r="H950" i="109"/>
  <c r="H950" i="111"/>
  <c r="H1008" i="112"/>
  <c r="H1008" i="111"/>
  <c r="H950" i="112"/>
  <c r="H950" i="114"/>
  <c r="H1008" i="115"/>
  <c r="H980" i="107"/>
  <c r="H922" i="108"/>
  <c r="H980" i="109"/>
  <c r="H922" i="111"/>
  <c r="H980" i="111"/>
  <c r="H980" i="112"/>
  <c r="H922" i="113"/>
  <c r="H922" i="114"/>
  <c r="H922" i="115"/>
  <c r="H1368" i="106"/>
  <c r="H1483" i="107"/>
  <c r="H1368" i="107"/>
  <c r="H1368" i="109"/>
  <c r="H1368" i="108"/>
  <c r="H1483" i="109"/>
  <c r="H1483" i="110"/>
  <c r="H1252" i="111"/>
  <c r="H1368" i="112"/>
  <c r="H1252" i="113"/>
  <c r="H1483" i="113"/>
  <c r="H1252" i="114"/>
  <c r="H1483" i="114"/>
  <c r="H1368" i="115"/>
  <c r="H1367" i="106"/>
  <c r="H1482" i="106"/>
  <c r="H1367" i="108"/>
  <c r="H1482" i="107"/>
  <c r="H1482" i="109"/>
  <c r="H1251" i="108"/>
  <c r="H1367" i="109"/>
  <c r="H1251" i="110"/>
  <c r="H1482" i="111"/>
  <c r="H1251" i="112"/>
  <c r="H1367" i="112"/>
  <c r="H1251" i="113"/>
  <c r="H1251" i="114"/>
  <c r="H1367" i="114"/>
  <c r="H1482" i="115"/>
  <c r="H1194" i="106"/>
  <c r="H1542" i="106"/>
  <c r="H1425" i="107"/>
  <c r="H1310" i="108"/>
  <c r="H1310" i="107"/>
  <c r="H1310" i="109"/>
  <c r="H54" i="110"/>
  <c r="H1542" i="110"/>
  <c r="H1425" i="108"/>
  <c r="H1600" i="108"/>
  <c r="H54" i="109"/>
  <c r="H1425" i="109"/>
  <c r="H234" i="110"/>
  <c r="H1310" i="110"/>
  <c r="H234" i="111"/>
  <c r="H1194" i="111"/>
  <c r="H1542" i="111"/>
  <c r="H1425" i="111"/>
  <c r="H54" i="112"/>
  <c r="H1310" i="112"/>
  <c r="H234" i="113"/>
  <c r="H1600" i="113"/>
  <c r="H1194" i="112"/>
  <c r="H1542" i="112"/>
  <c r="H112" i="113"/>
  <c r="H1425" i="113"/>
  <c r="H1194" i="113"/>
  <c r="H1542" i="113"/>
  <c r="H234" i="114"/>
  <c r="H1194" i="114"/>
  <c r="H1425" i="114"/>
  <c r="H112" i="115"/>
  <c r="H1600" i="114"/>
  <c r="H54" i="115"/>
  <c r="H1194" i="115"/>
  <c r="H1310" i="115"/>
  <c r="H1425" i="115"/>
  <c r="H1481" i="106"/>
  <c r="H1250" i="107"/>
  <c r="H1250" i="108"/>
  <c r="H1366" i="108"/>
  <c r="H1481" i="109"/>
  <c r="H1366" i="110"/>
  <c r="H1366" i="111"/>
  <c r="H1481" i="111"/>
  <c r="H1481" i="112"/>
  <c r="H1250" i="112"/>
  <c r="H1366" i="113"/>
  <c r="H1366" i="114"/>
  <c r="H1366" i="115"/>
  <c r="H1481" i="115"/>
  <c r="H1364" i="111"/>
  <c r="H1422" i="106"/>
  <c r="H1191" i="107"/>
  <c r="H1539" i="107"/>
  <c r="H1307" i="108"/>
  <c r="H1597" i="108"/>
  <c r="H1307" i="107"/>
  <c r="H1786" i="108"/>
  <c r="H1307" i="109"/>
  <c r="H231" i="110"/>
  <c r="H1422" i="110"/>
  <c r="H1422" i="108"/>
  <c r="H1191" i="109"/>
  <c r="H1786" i="109"/>
  <c r="H109" i="110"/>
  <c r="H1597" i="110"/>
  <c r="H51" i="111"/>
  <c r="H1307" i="110"/>
  <c r="H1307" i="111"/>
  <c r="H1744" i="111"/>
  <c r="H51" i="112"/>
  <c r="H1422" i="111"/>
  <c r="H231" i="112"/>
  <c r="H109" i="113"/>
  <c r="H1191" i="112"/>
  <c r="H1539" i="113"/>
  <c r="H1307" i="113"/>
  <c r="H1744" i="113"/>
  <c r="H231" i="114"/>
  <c r="H1307" i="114"/>
  <c r="H1744" i="114"/>
  <c r="H231" i="115"/>
  <c r="H109" i="115"/>
  <c r="H1307" i="115"/>
  <c r="H1744" i="115"/>
  <c r="H1597" i="115"/>
  <c r="Q640" i="107"/>
  <c r="Q884" i="107"/>
  <c r="Q1062" i="107"/>
  <c r="Q764" i="108"/>
  <c r="Q547" i="107"/>
  <c r="Q853" i="107"/>
  <c r="Q733" i="107"/>
  <c r="Q1093" i="107"/>
  <c r="Q547" i="108"/>
  <c r="Q671" i="108"/>
  <c r="Q547" i="109"/>
  <c r="Q702" i="109"/>
  <c r="Q764" i="109"/>
  <c r="Q1062" i="109"/>
  <c r="Q547" i="110"/>
  <c r="Q609" i="110"/>
  <c r="Q733" i="110"/>
  <c r="Q547" i="111"/>
  <c r="Q702" i="108"/>
  <c r="Q884" i="108"/>
  <c r="Q1093" i="108"/>
  <c r="Q578" i="109"/>
  <c r="Q671" i="109"/>
  <c r="Q1031" i="109"/>
  <c r="Q671" i="110"/>
  <c r="Q764" i="110"/>
  <c r="Q884" i="110"/>
  <c r="Q1093" i="110"/>
  <c r="Q578" i="111"/>
  <c r="Q733" i="111"/>
  <c r="Q853" i="111"/>
  <c r="Q1062" i="111"/>
  <c r="Q640" i="112"/>
  <c r="Q702" i="112"/>
  <c r="Q1093" i="112"/>
  <c r="Q671" i="111"/>
  <c r="Q884" i="111"/>
  <c r="Q1124" i="111"/>
  <c r="Q578" i="112"/>
  <c r="Q853" i="112"/>
  <c r="Q1062" i="112"/>
  <c r="Q1124" i="112"/>
  <c r="Q764" i="113"/>
  <c r="Q1031" i="113"/>
  <c r="Q547" i="113"/>
  <c r="Q640" i="113"/>
  <c r="Q702" i="113"/>
  <c r="Q884" i="113"/>
  <c r="Q1124" i="113"/>
  <c r="Q671" i="114"/>
  <c r="Q733" i="114"/>
  <c r="Q853" i="114"/>
  <c r="Q578" i="114"/>
  <c r="Q884" i="114"/>
  <c r="Q1062" i="114"/>
  <c r="Q1124" i="114"/>
  <c r="Q578" i="115"/>
  <c r="Q702" i="115"/>
  <c r="Q671" i="115"/>
  <c r="Q764" i="115"/>
  <c r="Q1124" i="115"/>
  <c r="Q1031" i="115"/>
  <c r="Q1093" i="115"/>
  <c r="Q132" i="112"/>
  <c r="Q101" i="108"/>
  <c r="K108" i="108" s="1"/>
  <c r="H109" i="108" s="1"/>
  <c r="Q72" i="114"/>
  <c r="K79" i="114" s="1"/>
  <c r="H81" i="114" s="1"/>
  <c r="Q194" i="113"/>
  <c r="K201" i="113" s="1"/>
  <c r="H207" i="113" s="1"/>
  <c r="H354" i="108"/>
  <c r="H527" i="107"/>
  <c r="H833" i="109"/>
  <c r="H527" i="109"/>
  <c r="H412" i="110"/>
  <c r="H527" i="110"/>
  <c r="H354" i="111"/>
  <c r="H354" i="112"/>
  <c r="H833" i="111"/>
  <c r="H833" i="112"/>
  <c r="H833" i="113"/>
  <c r="H354" i="113"/>
  <c r="H412" i="114"/>
  <c r="H412" i="115"/>
  <c r="H527" i="115"/>
  <c r="H833" i="115"/>
  <c r="H413" i="108"/>
  <c r="H834" i="107"/>
  <c r="H528" i="107"/>
  <c r="H470" i="108"/>
  <c r="H528" i="109"/>
  <c r="H413" i="110"/>
  <c r="H528" i="110"/>
  <c r="H834" i="109"/>
  <c r="H528" i="111"/>
  <c r="H470" i="111"/>
  <c r="H834" i="111"/>
  <c r="H834" i="112"/>
  <c r="H470" i="113"/>
  <c r="H413" i="113"/>
  <c r="H413" i="114"/>
  <c r="H413" i="115"/>
  <c r="H528" i="115"/>
  <c r="H470" i="115"/>
  <c r="H499" i="108"/>
  <c r="H326" i="107"/>
  <c r="H384" i="108"/>
  <c r="H441" i="109"/>
  <c r="H805" i="110"/>
  <c r="H441" i="110"/>
  <c r="H326" i="111"/>
  <c r="H441" i="112"/>
  <c r="H499" i="113"/>
  <c r="H441" i="113"/>
  <c r="H805" i="113"/>
  <c r="H384" i="114"/>
  <c r="H805" i="114"/>
  <c r="H441" i="114"/>
  <c r="H384" i="115"/>
  <c r="H499" i="115"/>
  <c r="H1011" i="108"/>
  <c r="H1011" i="107"/>
  <c r="H1011" i="109"/>
  <c r="H1011" i="110"/>
  <c r="H1011" i="112"/>
  <c r="H1011" i="113"/>
  <c r="H1011" i="114"/>
  <c r="H953" i="115"/>
  <c r="H1012" i="107"/>
  <c r="H954" i="108"/>
  <c r="H954" i="109"/>
  <c r="H1012" i="108"/>
  <c r="H954" i="110"/>
  <c r="H954" i="111"/>
  <c r="H954" i="112"/>
  <c r="H954" i="114"/>
  <c r="H954" i="115"/>
  <c r="H983" i="107"/>
  <c r="H983" i="108"/>
  <c r="H983" i="111"/>
  <c r="H925" i="112"/>
  <c r="H925" i="114"/>
  <c r="H983" i="115"/>
  <c r="H1485" i="106"/>
  <c r="H1254" i="107"/>
  <c r="H1254" i="108"/>
  <c r="H1370" i="108"/>
  <c r="H1485" i="109"/>
  <c r="H1370" i="110"/>
  <c r="H1370" i="111"/>
  <c r="H1485" i="111"/>
  <c r="H1485" i="112"/>
  <c r="H1254" i="112"/>
  <c r="H1370" i="113"/>
  <c r="H1370" i="114"/>
  <c r="H1370" i="115"/>
  <c r="H1485" i="115"/>
  <c r="H1369" i="107"/>
  <c r="H1484" i="107"/>
  <c r="H1253" i="109"/>
  <c r="H1369" i="110"/>
  <c r="H1484" i="108"/>
  <c r="H1484" i="110"/>
  <c r="H1253" i="111"/>
  <c r="H1369" i="111"/>
  <c r="H1369" i="112"/>
  <c r="H1369" i="113"/>
  <c r="H1484" i="113"/>
  <c r="H1484" i="114"/>
  <c r="H1484" i="115"/>
  <c r="H1369" i="115"/>
  <c r="H1427" i="106"/>
  <c r="H1196" i="107"/>
  <c r="H1602" i="107"/>
  <c r="H114" i="107"/>
  <c r="H236" i="107"/>
  <c r="H1544" i="107"/>
  <c r="H1312" i="109"/>
  <c r="H1749" i="109"/>
  <c r="H114" i="110"/>
  <c r="H1544" i="108"/>
  <c r="H56" i="109"/>
  <c r="H1427" i="109"/>
  <c r="H1791" i="109"/>
  <c r="H1544" i="110"/>
  <c r="H1312" i="110"/>
  <c r="H56" i="111"/>
  <c r="H1312" i="111"/>
  <c r="H1427" i="111"/>
  <c r="H1602" i="112"/>
  <c r="H236" i="113"/>
  <c r="H1427" i="113"/>
  <c r="H1196" i="112"/>
  <c r="H1544" i="112"/>
  <c r="H1196" i="113"/>
  <c r="H1544" i="113"/>
  <c r="H1312" i="114"/>
  <c r="H114" i="115"/>
  <c r="H299" i="115"/>
  <c r="H1602" i="114"/>
  <c r="H236" i="115"/>
  <c r="H1196" i="115"/>
  <c r="H1427" i="115"/>
  <c r="H1311" i="106"/>
  <c r="H1543" i="106"/>
  <c r="H235" i="107"/>
  <c r="H1543" i="107"/>
  <c r="H1426" i="108"/>
  <c r="H55" i="109"/>
  <c r="H1195" i="107"/>
  <c r="H1601" i="107"/>
  <c r="H235" i="108"/>
  <c r="H1543" i="108"/>
  <c r="H1195" i="109"/>
  <c r="H1601" i="109"/>
  <c r="H298" i="110"/>
  <c r="H1543" i="109"/>
  <c r="H1790" i="109"/>
  <c r="H113" i="110"/>
  <c r="H1195" i="110"/>
  <c r="H235" i="111"/>
  <c r="H1543" i="110"/>
  <c r="H113" i="111"/>
  <c r="H1426" i="111"/>
  <c r="H55" i="112"/>
  <c r="H1195" i="111"/>
  <c r="H1543" i="111"/>
  <c r="H1195" i="112"/>
  <c r="H1543" i="112"/>
  <c r="H113" i="113"/>
  <c r="H1543" i="113"/>
  <c r="H1601" i="112"/>
  <c r="H1311" i="113"/>
  <c r="H1601" i="113"/>
  <c r="H113" i="114"/>
  <c r="H1311" i="114"/>
  <c r="H1543" i="114"/>
  <c r="H235" i="115"/>
  <c r="H1426" i="115"/>
  <c r="H1195" i="115"/>
  <c r="H1543" i="115"/>
  <c r="H1599" i="106"/>
  <c r="H1424" i="106"/>
  <c r="H111" i="107"/>
  <c r="H1309" i="107"/>
  <c r="H1541" i="108"/>
  <c r="H1193" i="107"/>
  <c r="H1599" i="107"/>
  <c r="H233" i="108"/>
  <c r="H53" i="109"/>
  <c r="H1424" i="109"/>
  <c r="H233" i="110"/>
  <c r="H1193" i="110"/>
  <c r="H1309" i="108"/>
  <c r="H1309" i="109"/>
  <c r="H1746" i="109"/>
  <c r="H53" i="110"/>
  <c r="H176" i="110"/>
  <c r="H53" i="111"/>
  <c r="H1424" i="110"/>
  <c r="H1599" i="111"/>
  <c r="H111" i="112"/>
  <c r="H1309" i="111"/>
  <c r="H233" i="112"/>
  <c r="H1424" i="112"/>
  <c r="H1309" i="113"/>
  <c r="H1599" i="112"/>
  <c r="H1424" i="113"/>
  <c r="H233" i="114"/>
  <c r="H1309" i="114"/>
  <c r="H1599" i="114"/>
  <c r="H53" i="115"/>
  <c r="H1424" i="114"/>
  <c r="H111" i="115"/>
  <c r="H1309" i="115"/>
  <c r="H1599" i="115"/>
  <c r="H1365" i="106"/>
  <c r="H1480" i="106"/>
  <c r="H1480" i="107"/>
  <c r="H1365" i="107"/>
  <c r="H1365" i="109"/>
  <c r="H1365" i="108"/>
  <c r="H1480" i="109"/>
  <c r="H1480" i="110"/>
  <c r="H1249" i="111"/>
  <c r="H1365" i="112"/>
  <c r="H1249" i="113"/>
  <c r="H1480" i="113"/>
  <c r="H1249" i="114"/>
  <c r="H1480" i="114"/>
  <c r="H1365" i="115"/>
  <c r="H1540" i="106"/>
  <c r="H232" i="107"/>
  <c r="H1192" i="107"/>
  <c r="H1540" i="107"/>
  <c r="H52" i="109"/>
  <c r="H110" i="107"/>
  <c r="H1598" i="107"/>
  <c r="H1540" i="108"/>
  <c r="H1598" i="109"/>
  <c r="H1787" i="109"/>
  <c r="H232" i="110"/>
  <c r="H1423" i="109"/>
  <c r="H52" i="110"/>
  <c r="H1192" i="110"/>
  <c r="H1540" i="110"/>
  <c r="H110" i="111"/>
  <c r="H1192" i="111"/>
  <c r="H1598" i="111"/>
  <c r="H1540" i="111"/>
  <c r="H232" i="112"/>
  <c r="H1308" i="112"/>
  <c r="H1745" i="112"/>
  <c r="H1540" i="113"/>
  <c r="H1192" i="112"/>
  <c r="H1598" i="112"/>
  <c r="H232" i="113"/>
  <c r="H1192" i="113"/>
  <c r="H1598" i="113"/>
  <c r="H110" i="114"/>
  <c r="H232" i="114"/>
  <c r="H1192" i="114"/>
  <c r="H1423" i="114"/>
  <c r="H1598" i="114"/>
  <c r="H52" i="115"/>
  <c r="H232" i="115"/>
  <c r="H1745" i="114"/>
  <c r="H1308" i="115"/>
  <c r="H1423" i="115"/>
  <c r="H1745" i="115"/>
  <c r="H1785" i="106"/>
  <c r="H1743" i="107"/>
  <c r="H230" i="108"/>
  <c r="H1743" i="109"/>
  <c r="H1538" i="109"/>
  <c r="H50" i="110"/>
  <c r="H1743" i="110"/>
  <c r="H1538" i="111"/>
  <c r="H1743" i="111"/>
  <c r="H1538" i="112"/>
  <c r="H1743" i="112"/>
  <c r="H1538" i="114"/>
  <c r="H1596" i="114"/>
  <c r="H201" i="113"/>
  <c r="K183" i="73" s="1"/>
  <c r="H79" i="107"/>
  <c r="E69" i="107" s="1"/>
  <c r="H262" i="107"/>
  <c r="E249" i="107" s="1"/>
  <c r="H21" i="114"/>
  <c r="E11" i="114" s="1"/>
  <c r="E939" i="107"/>
  <c r="E445" i="73"/>
  <c r="E441" i="73"/>
  <c r="E448" i="73"/>
  <c r="E444" i="73"/>
  <c r="E440" i="73"/>
  <c r="E447" i="73"/>
  <c r="E443" i="73"/>
  <c r="E439" i="73"/>
  <c r="E446" i="73"/>
  <c r="E442" i="73"/>
  <c r="E438" i="73"/>
  <c r="E302" i="73"/>
  <c r="E298" i="73"/>
  <c r="E294" i="73"/>
  <c r="E301" i="73"/>
  <c r="E297" i="73"/>
  <c r="E293" i="73"/>
  <c r="E968" i="107"/>
  <c r="E300" i="73"/>
  <c r="E296" i="73"/>
  <c r="E303" i="73"/>
  <c r="E299" i="73"/>
  <c r="E295" i="73"/>
  <c r="F443" i="73"/>
  <c r="E340" i="107"/>
  <c r="E677" i="73"/>
  <c r="E673" i="73"/>
  <c r="E680" i="73"/>
  <c r="E676" i="73"/>
  <c r="E672" i="73"/>
  <c r="E679" i="73"/>
  <c r="E675" i="73"/>
  <c r="E671" i="73"/>
  <c r="E678" i="73"/>
  <c r="E674" i="73"/>
  <c r="E670" i="73"/>
  <c r="Q373" i="107"/>
  <c r="K379" i="107" s="1"/>
  <c r="H379" i="107" s="1"/>
  <c r="E455" i="107"/>
  <c r="E735" i="73"/>
  <c r="E731" i="73"/>
  <c r="E738" i="73"/>
  <c r="E734" i="73"/>
  <c r="E730" i="73"/>
  <c r="E737" i="73"/>
  <c r="E733" i="73"/>
  <c r="E729" i="73"/>
  <c r="E736" i="73"/>
  <c r="E732" i="73"/>
  <c r="E728" i="73"/>
  <c r="E513" i="107"/>
  <c r="E967" i="73"/>
  <c r="E963" i="73"/>
  <c r="E970" i="73"/>
  <c r="E966" i="73"/>
  <c r="E962" i="73"/>
  <c r="E969" i="73"/>
  <c r="E965" i="73"/>
  <c r="E961" i="73"/>
  <c r="E968" i="73"/>
  <c r="E964" i="73"/>
  <c r="E960" i="73"/>
  <c r="E513" i="108"/>
  <c r="F967" i="73"/>
  <c r="F963" i="73"/>
  <c r="F970" i="73"/>
  <c r="F966" i="73"/>
  <c r="F962" i="73"/>
  <c r="F969" i="73"/>
  <c r="F965" i="73"/>
  <c r="F961" i="73"/>
  <c r="F968" i="73"/>
  <c r="F964" i="73"/>
  <c r="F960" i="73"/>
  <c r="F331" i="73"/>
  <c r="F327" i="73"/>
  <c r="F323" i="73"/>
  <c r="F330" i="73"/>
  <c r="F326" i="73"/>
  <c r="F322" i="73"/>
  <c r="E997" i="108"/>
  <c r="F329" i="73"/>
  <c r="F325" i="73"/>
  <c r="F332" i="73"/>
  <c r="F328" i="73"/>
  <c r="F324" i="73"/>
  <c r="G970" i="73"/>
  <c r="G966" i="73"/>
  <c r="G962" i="73"/>
  <c r="G969" i="73"/>
  <c r="G961" i="73"/>
  <c r="G963" i="73"/>
  <c r="E513" i="109"/>
  <c r="G968" i="73"/>
  <c r="G964" i="73"/>
  <c r="G960" i="73"/>
  <c r="G965" i="73"/>
  <c r="G967" i="73"/>
  <c r="H912" i="73"/>
  <c r="H908" i="73"/>
  <c r="H904" i="73"/>
  <c r="H911" i="73"/>
  <c r="H907" i="73"/>
  <c r="H903" i="73"/>
  <c r="E398" i="110"/>
  <c r="H910" i="73"/>
  <c r="H906" i="73"/>
  <c r="H902" i="73"/>
  <c r="H909" i="73"/>
  <c r="H905" i="73"/>
  <c r="H738" i="73"/>
  <c r="H734" i="73"/>
  <c r="H730" i="73"/>
  <c r="H737" i="73"/>
  <c r="H733" i="73"/>
  <c r="H729" i="73"/>
  <c r="E455" i="110"/>
  <c r="H736" i="73"/>
  <c r="H732" i="73"/>
  <c r="H728" i="73"/>
  <c r="H735" i="73"/>
  <c r="H731" i="73"/>
  <c r="E819" i="110"/>
  <c r="H562" i="73"/>
  <c r="H558" i="73"/>
  <c r="H554" i="73"/>
  <c r="H561" i="73"/>
  <c r="H557" i="73"/>
  <c r="H564" i="73"/>
  <c r="H560" i="73"/>
  <c r="H556" i="73"/>
  <c r="H563" i="73"/>
  <c r="H559" i="73"/>
  <c r="H555" i="73"/>
  <c r="I650" i="73"/>
  <c r="I642" i="73"/>
  <c r="I645" i="73"/>
  <c r="E311" i="111"/>
  <c r="I644" i="73"/>
  <c r="I647" i="73"/>
  <c r="E790" i="108"/>
  <c r="F528" i="73"/>
  <c r="F531" i="73"/>
  <c r="F534" i="73"/>
  <c r="F526" i="73"/>
  <c r="F529" i="73"/>
  <c r="E340" i="109"/>
  <c r="G674" i="73"/>
  <c r="G675" i="73"/>
  <c r="G680" i="73"/>
  <c r="G672" i="73"/>
  <c r="G671" i="73"/>
  <c r="Q373" i="109"/>
  <c r="K379" i="109" s="1"/>
  <c r="H379" i="109" s="1"/>
  <c r="Q794" i="109"/>
  <c r="K800" i="109" s="1"/>
  <c r="H800" i="109" s="1"/>
  <c r="Q914" i="109"/>
  <c r="K920" i="109" s="1"/>
  <c r="H920" i="109" s="1"/>
  <c r="Q315" i="110"/>
  <c r="K321" i="110" s="1"/>
  <c r="H321" i="110" s="1"/>
  <c r="H709" i="73"/>
  <c r="H705" i="73"/>
  <c r="H701" i="73"/>
  <c r="H708" i="73"/>
  <c r="H704" i="73"/>
  <c r="H700" i="73"/>
  <c r="E426" i="110"/>
  <c r="H707" i="73"/>
  <c r="H703" i="73"/>
  <c r="H699" i="73"/>
  <c r="H706" i="73"/>
  <c r="H702" i="73"/>
  <c r="Q914" i="110"/>
  <c r="K920" i="110" s="1"/>
  <c r="H920" i="110" s="1"/>
  <c r="Q402" i="111"/>
  <c r="K408" i="111" s="1"/>
  <c r="H408" i="111" s="1"/>
  <c r="E340" i="111"/>
  <c r="I677" i="73"/>
  <c r="I673" i="73"/>
  <c r="I680" i="73"/>
  <c r="I676" i="73"/>
  <c r="I672" i="73"/>
  <c r="I679" i="73"/>
  <c r="I675" i="73"/>
  <c r="I671" i="73"/>
  <c r="I678" i="73"/>
  <c r="I674" i="73"/>
  <c r="I670" i="73"/>
  <c r="Q373" i="111"/>
  <c r="K379" i="111" s="1"/>
  <c r="H383" i="111" s="1"/>
  <c r="I940" i="73"/>
  <c r="I936" i="73"/>
  <c r="I932" i="73"/>
  <c r="I939" i="73"/>
  <c r="I935" i="73"/>
  <c r="I931" i="73"/>
  <c r="E484" i="111"/>
  <c r="I938" i="73"/>
  <c r="I934" i="73"/>
  <c r="I941" i="73"/>
  <c r="I937" i="73"/>
  <c r="I933" i="73"/>
  <c r="I418" i="73"/>
  <c r="I414" i="73"/>
  <c r="I410" i="73"/>
  <c r="I417" i="73"/>
  <c r="I413" i="73"/>
  <c r="I409" i="73"/>
  <c r="E910" i="111"/>
  <c r="I416" i="73"/>
  <c r="I412" i="73"/>
  <c r="I419" i="73"/>
  <c r="I415" i="73"/>
  <c r="I411" i="73"/>
  <c r="E369" i="112"/>
  <c r="J881" i="73"/>
  <c r="J877" i="73"/>
  <c r="J873" i="73"/>
  <c r="J880" i="73"/>
  <c r="J876" i="73"/>
  <c r="J883" i="73"/>
  <c r="J879" i="73"/>
  <c r="J875" i="73"/>
  <c r="J882" i="73"/>
  <c r="J878" i="73"/>
  <c r="J874" i="73"/>
  <c r="J970" i="73"/>
  <c r="J966" i="73"/>
  <c r="J962" i="73"/>
  <c r="J969" i="73"/>
  <c r="J965" i="73"/>
  <c r="J961" i="73"/>
  <c r="E513" i="112"/>
  <c r="J968" i="73"/>
  <c r="J964" i="73"/>
  <c r="J960" i="73"/>
  <c r="J967" i="73"/>
  <c r="J963" i="73"/>
  <c r="J535" i="73"/>
  <c r="J531" i="73"/>
  <c r="J527" i="73"/>
  <c r="J534" i="73"/>
  <c r="J530" i="73"/>
  <c r="J526" i="73"/>
  <c r="E790" i="112"/>
  <c r="J533" i="73"/>
  <c r="J529" i="73"/>
  <c r="J525" i="73"/>
  <c r="J532" i="73"/>
  <c r="J528" i="73"/>
  <c r="Q794" i="111"/>
  <c r="K800" i="111" s="1"/>
  <c r="H800" i="111" s="1"/>
  <c r="J680" i="73"/>
  <c r="J678" i="73"/>
  <c r="J670" i="73"/>
  <c r="J673" i="73"/>
  <c r="E340" i="112"/>
  <c r="J674" i="73"/>
  <c r="J677" i="73"/>
  <c r="J675" i="73"/>
  <c r="J672" i="73"/>
  <c r="J671" i="73"/>
  <c r="J679" i="73"/>
  <c r="J676" i="73"/>
  <c r="J941" i="73"/>
  <c r="E484" i="112"/>
  <c r="J935" i="73"/>
  <c r="J938" i="73"/>
  <c r="J939" i="73"/>
  <c r="J931" i="73"/>
  <c r="J934" i="73"/>
  <c r="J932" i="73"/>
  <c r="J940" i="73"/>
  <c r="J937" i="73"/>
  <c r="J936" i="73"/>
  <c r="J933" i="73"/>
  <c r="J444" i="73"/>
  <c r="J447" i="73"/>
  <c r="J439" i="73"/>
  <c r="J446" i="73"/>
  <c r="J438" i="73"/>
  <c r="J441" i="73"/>
  <c r="J331" i="73"/>
  <c r="J327" i="73"/>
  <c r="J323" i="73"/>
  <c r="J328" i="73"/>
  <c r="J330" i="73"/>
  <c r="J322" i="73"/>
  <c r="E997" i="112"/>
  <c r="J329" i="73"/>
  <c r="J325" i="73"/>
  <c r="J332" i="73"/>
  <c r="J324" i="73"/>
  <c r="J326" i="73"/>
  <c r="E311" i="113"/>
  <c r="K649" i="73"/>
  <c r="K645" i="73"/>
  <c r="K641" i="73"/>
  <c r="K648" i="73"/>
  <c r="K644" i="73"/>
  <c r="K651" i="73"/>
  <c r="K647" i="73"/>
  <c r="K643" i="73"/>
  <c r="K650" i="73"/>
  <c r="K646" i="73"/>
  <c r="K642" i="73"/>
  <c r="K680" i="73"/>
  <c r="K676" i="73"/>
  <c r="K672" i="73"/>
  <c r="K679" i="73"/>
  <c r="K675" i="73"/>
  <c r="K671" i="73"/>
  <c r="E340" i="113"/>
  <c r="K678" i="73"/>
  <c r="K674" i="73"/>
  <c r="K670" i="73"/>
  <c r="K677" i="73"/>
  <c r="K673" i="73"/>
  <c r="E426" i="113"/>
  <c r="K707" i="73"/>
  <c r="K703" i="73"/>
  <c r="K699" i="73"/>
  <c r="K706" i="73"/>
  <c r="K702" i="73"/>
  <c r="K709" i="73"/>
  <c r="K705" i="73"/>
  <c r="K701" i="73"/>
  <c r="K708" i="73"/>
  <c r="K704" i="73"/>
  <c r="K700" i="73"/>
  <c r="K883" i="73"/>
  <c r="K879" i="73"/>
  <c r="K875" i="73"/>
  <c r="K882" i="73"/>
  <c r="K878" i="73"/>
  <c r="K874" i="73"/>
  <c r="E369" i="113"/>
  <c r="K881" i="73"/>
  <c r="K877" i="73"/>
  <c r="K873" i="73"/>
  <c r="K880" i="73"/>
  <c r="K876" i="73"/>
  <c r="E398" i="113"/>
  <c r="K910" i="73"/>
  <c r="K906" i="73"/>
  <c r="K902" i="73"/>
  <c r="K909" i="73"/>
  <c r="K905" i="73"/>
  <c r="K912" i="73"/>
  <c r="K908" i="73"/>
  <c r="K904" i="73"/>
  <c r="K911" i="73"/>
  <c r="K907" i="73"/>
  <c r="K903" i="73"/>
  <c r="K738" i="73"/>
  <c r="K734" i="73"/>
  <c r="K730" i="73"/>
  <c r="K737" i="73"/>
  <c r="K733" i="73"/>
  <c r="K729" i="73"/>
  <c r="E455" i="113"/>
  <c r="K736" i="73"/>
  <c r="K732" i="73"/>
  <c r="K728" i="73"/>
  <c r="K735" i="73"/>
  <c r="K731" i="73"/>
  <c r="E790" i="113"/>
  <c r="K533" i="73"/>
  <c r="K529" i="73"/>
  <c r="K525" i="73"/>
  <c r="K532" i="73"/>
  <c r="K528" i="73"/>
  <c r="K535" i="73"/>
  <c r="K531" i="73"/>
  <c r="K527" i="73"/>
  <c r="K534" i="73"/>
  <c r="K530" i="73"/>
  <c r="K526" i="73"/>
  <c r="K560" i="73"/>
  <c r="K563" i="73"/>
  <c r="K555" i="73"/>
  <c r="K562" i="73"/>
  <c r="K554" i="73"/>
  <c r="K557" i="73"/>
  <c r="E398" i="114"/>
  <c r="L907" i="73"/>
  <c r="L902" i="73"/>
  <c r="L908" i="73"/>
  <c r="L910" i="73"/>
  <c r="L911" i="73"/>
  <c r="L904" i="73"/>
  <c r="L905" i="73"/>
  <c r="L903" i="73"/>
  <c r="L906" i="73"/>
  <c r="L912" i="73"/>
  <c r="L909" i="73"/>
  <c r="E484" i="114"/>
  <c r="L938" i="73"/>
  <c r="L934" i="73"/>
  <c r="L941" i="73"/>
  <c r="L933" i="73"/>
  <c r="L935" i="73"/>
  <c r="L940" i="73"/>
  <c r="L936" i="73"/>
  <c r="L932" i="73"/>
  <c r="L937" i="73"/>
  <c r="L939" i="73"/>
  <c r="L931" i="73"/>
  <c r="E910" i="114"/>
  <c r="L416" i="73"/>
  <c r="L412" i="73"/>
  <c r="L419" i="73"/>
  <c r="L415" i="73"/>
  <c r="L411" i="73"/>
  <c r="L418" i="73"/>
  <c r="L414" i="73"/>
  <c r="L410" i="73"/>
  <c r="L417" i="73"/>
  <c r="L413" i="73"/>
  <c r="L409" i="73"/>
  <c r="L563" i="73"/>
  <c r="L559" i="73"/>
  <c r="L555" i="73"/>
  <c r="L562" i="73"/>
  <c r="L558" i="73"/>
  <c r="L554" i="73"/>
  <c r="E819" i="114"/>
  <c r="L561" i="73"/>
  <c r="L557" i="73"/>
  <c r="L564" i="73"/>
  <c r="L560" i="73"/>
  <c r="L556" i="73"/>
  <c r="M912" i="73"/>
  <c r="M906" i="73"/>
  <c r="M907" i="73"/>
  <c r="M902" i="73"/>
  <c r="M903" i="73"/>
  <c r="M904" i="73"/>
  <c r="E398" i="115"/>
  <c r="M909" i="73"/>
  <c r="M910" i="73"/>
  <c r="M905" i="73"/>
  <c r="M911" i="73"/>
  <c r="M908" i="73"/>
  <c r="E426" i="115"/>
  <c r="M707" i="73"/>
  <c r="M703" i="73"/>
  <c r="M699" i="73"/>
  <c r="M706" i="73"/>
  <c r="M702" i="73"/>
  <c r="M709" i="73"/>
  <c r="M705" i="73"/>
  <c r="M701" i="73"/>
  <c r="M708" i="73"/>
  <c r="M704" i="73"/>
  <c r="M700" i="73"/>
  <c r="Q315" i="115"/>
  <c r="K321" i="115" s="1"/>
  <c r="H321" i="115" s="1"/>
  <c r="E513" i="115"/>
  <c r="M968" i="73"/>
  <c r="M964" i="73"/>
  <c r="M960" i="73"/>
  <c r="M965" i="73"/>
  <c r="M967" i="73"/>
  <c r="M970" i="73"/>
  <c r="M966" i="73"/>
  <c r="M962" i="73"/>
  <c r="M969" i="73"/>
  <c r="M961" i="73"/>
  <c r="M963" i="73"/>
  <c r="M738" i="73"/>
  <c r="M728" i="73"/>
  <c r="M736" i="73"/>
  <c r="M733" i="73"/>
  <c r="E455" i="115"/>
  <c r="M731" i="73"/>
  <c r="M737" i="73"/>
  <c r="M734" i="73"/>
  <c r="M735" i="73"/>
  <c r="M732" i="73"/>
  <c r="M729" i="73"/>
  <c r="M730" i="73"/>
  <c r="Q794" i="115"/>
  <c r="K800" i="115" s="1"/>
  <c r="H800" i="115" s="1"/>
  <c r="E997" i="115"/>
  <c r="M329" i="73"/>
  <c r="M325" i="73"/>
  <c r="M332" i="73"/>
  <c r="M328" i="73"/>
  <c r="M324" i="73"/>
  <c r="M331" i="73"/>
  <c r="M327" i="73"/>
  <c r="M323" i="73"/>
  <c r="M330" i="73"/>
  <c r="M326" i="73"/>
  <c r="M322" i="73"/>
  <c r="E968" i="115"/>
  <c r="M300" i="73"/>
  <c r="M296" i="73"/>
  <c r="M303" i="73"/>
  <c r="M299" i="73"/>
  <c r="M295" i="73"/>
  <c r="M302" i="73"/>
  <c r="M298" i="73"/>
  <c r="M294" i="73"/>
  <c r="M301" i="73"/>
  <c r="M297" i="73"/>
  <c r="M293" i="73"/>
  <c r="D1197" i="73"/>
  <c r="D1200" i="73"/>
  <c r="D1192" i="73"/>
  <c r="D1199" i="73"/>
  <c r="D1195" i="73"/>
  <c r="D1194" i="73"/>
  <c r="E1585" i="106"/>
  <c r="D1137" i="73"/>
  <c r="D1140" i="73"/>
  <c r="D1143" i="73"/>
  <c r="D1135" i="73"/>
  <c r="D1138" i="73"/>
  <c r="E1180" i="106"/>
  <c r="D1286" i="73"/>
  <c r="D1282" i="73"/>
  <c r="D1289" i="73"/>
  <c r="D1285" i="73"/>
  <c r="D1281" i="73"/>
  <c r="D1288" i="73"/>
  <c r="D1280" i="73"/>
  <c r="D1283" i="73"/>
  <c r="D1284" i="73"/>
  <c r="D1287" i="73"/>
  <c r="D1279" i="73"/>
  <c r="E1325" i="106"/>
  <c r="D1402" i="73"/>
  <c r="D1398" i="73"/>
  <c r="D1405" i="73"/>
  <c r="D1401" i="73"/>
  <c r="D1397" i="73"/>
  <c r="E1440" i="106"/>
  <c r="D1404" i="73"/>
  <c r="D1400" i="73"/>
  <c r="D1396" i="73"/>
  <c r="D1403" i="73"/>
  <c r="D1399" i="73"/>
  <c r="D1395" i="73"/>
  <c r="N1747" i="106"/>
  <c r="N1748" i="106"/>
  <c r="N1649" i="106"/>
  <c r="N1648" i="106"/>
  <c r="N1749" i="106"/>
  <c r="N1746" i="106"/>
  <c r="N1647" i="106"/>
  <c r="N1646" i="106"/>
  <c r="Q1689" i="106"/>
  <c r="Q1691" i="106"/>
  <c r="Q1687" i="106"/>
  <c r="H1687" i="106" s="1"/>
  <c r="Q1690" i="106"/>
  <c r="Q1685" i="106"/>
  <c r="H1685" i="106" s="1"/>
  <c r="Q1688" i="106"/>
  <c r="Q1686" i="106"/>
  <c r="H1686" i="106" s="1"/>
  <c r="D2179" i="73" s="1"/>
  <c r="E1288" i="73"/>
  <c r="E1284" i="73"/>
  <c r="E1280" i="73"/>
  <c r="E1287" i="73"/>
  <c r="E1283" i="73"/>
  <c r="E1279" i="73"/>
  <c r="E1325" i="107"/>
  <c r="E1286" i="73"/>
  <c r="E1282" i="73"/>
  <c r="E1289" i="73"/>
  <c r="E1285" i="73"/>
  <c r="E1281" i="73"/>
  <c r="F1143" i="73"/>
  <c r="F1135" i="73"/>
  <c r="F1138" i="73"/>
  <c r="E1180" i="108"/>
  <c r="F1137" i="73"/>
  <c r="F1140" i="73"/>
  <c r="F1812" i="73"/>
  <c r="E1556" i="108"/>
  <c r="Q1689" i="108"/>
  <c r="Q1690" i="108"/>
  <c r="Q1688" i="108"/>
  <c r="Q1686" i="108"/>
  <c r="Q1691" i="108"/>
  <c r="Q1687" i="108"/>
  <c r="Q1685" i="108"/>
  <c r="H1685" i="108" s="1"/>
  <c r="E99" i="73"/>
  <c r="E95" i="73"/>
  <c r="E91" i="73"/>
  <c r="E98" i="73"/>
  <c r="E94" i="73"/>
  <c r="E90" i="73"/>
  <c r="E98" i="107"/>
  <c r="E97" i="73"/>
  <c r="E93" i="73"/>
  <c r="E100" i="73"/>
  <c r="E96" i="73"/>
  <c r="E92" i="73"/>
  <c r="E1180" i="107"/>
  <c r="E1141" i="73"/>
  <c r="E1137" i="73"/>
  <c r="E1144" i="73"/>
  <c r="E1140" i="73"/>
  <c r="E1136" i="73"/>
  <c r="E1143" i="73"/>
  <c r="E1139" i="73"/>
  <c r="E1135" i="73"/>
  <c r="E1142" i="73"/>
  <c r="E1138" i="73"/>
  <c r="E1134" i="73"/>
  <c r="E1238" i="107"/>
  <c r="E1199" i="73"/>
  <c r="E1195" i="73"/>
  <c r="E1202" i="73"/>
  <c r="E1198" i="73"/>
  <c r="E1194" i="73"/>
  <c r="E1201" i="73"/>
  <c r="E1197" i="73"/>
  <c r="E1193" i="73"/>
  <c r="E1200" i="73"/>
  <c r="E1196" i="73"/>
  <c r="E1192" i="73"/>
  <c r="E1411" i="107"/>
  <c r="E1373" i="73"/>
  <c r="E1369" i="73"/>
  <c r="E1376" i="73"/>
  <c r="E1372" i="73"/>
  <c r="E1368" i="73"/>
  <c r="E1375" i="73"/>
  <c r="E1371" i="73"/>
  <c r="E1367" i="73"/>
  <c r="E1374" i="73"/>
  <c r="E1370" i="73"/>
  <c r="E1366" i="73"/>
  <c r="E1469" i="107"/>
  <c r="E1431" i="73"/>
  <c r="E1427" i="73"/>
  <c r="E1434" i="73"/>
  <c r="E1430" i="73"/>
  <c r="E1426" i="73"/>
  <c r="E1433" i="73"/>
  <c r="E1429" i="73"/>
  <c r="E1425" i="73"/>
  <c r="E1432" i="73"/>
  <c r="E1428" i="73"/>
  <c r="E1424" i="73"/>
  <c r="E1781" i="73"/>
  <c r="E1777" i="73"/>
  <c r="E1773" i="73"/>
  <c r="E1780" i="73"/>
  <c r="E1776" i="73"/>
  <c r="E1772" i="73"/>
  <c r="E1528" i="107"/>
  <c r="E1779" i="73"/>
  <c r="E1775" i="73"/>
  <c r="E1782" i="73"/>
  <c r="E1778" i="73"/>
  <c r="E1774" i="73"/>
  <c r="Q1791" i="107"/>
  <c r="Q1787" i="107"/>
  <c r="H1787" i="107" s="1"/>
  <c r="Q1786" i="107"/>
  <c r="H1786" i="107" s="1"/>
  <c r="Q1790" i="107"/>
  <c r="Q1788" i="107"/>
  <c r="Q1789" i="107"/>
  <c r="Q1785" i="107"/>
  <c r="H1785" i="107" s="1"/>
  <c r="F43" i="73"/>
  <c r="N1748" i="108"/>
  <c r="N1749" i="108"/>
  <c r="N1747" i="108"/>
  <c r="N1649" i="108"/>
  <c r="N1746" i="108"/>
  <c r="N1648" i="108"/>
  <c r="N1647" i="108"/>
  <c r="N1646" i="108"/>
  <c r="E1209" i="109"/>
  <c r="G1171" i="73"/>
  <c r="G1167" i="73"/>
  <c r="G1163" i="73"/>
  <c r="G1170" i="73"/>
  <c r="G1166" i="73"/>
  <c r="G1173" i="73"/>
  <c r="G1169" i="73"/>
  <c r="G1165" i="73"/>
  <c r="G1172" i="73"/>
  <c r="G1168" i="73"/>
  <c r="G1164" i="73"/>
  <c r="E1440" i="109"/>
  <c r="G1403" i="73"/>
  <c r="G1399" i="73"/>
  <c r="G1395" i="73"/>
  <c r="G1402" i="73"/>
  <c r="G1398" i="73"/>
  <c r="G1405" i="73"/>
  <c r="G1401" i="73"/>
  <c r="G1397" i="73"/>
  <c r="G1404" i="73"/>
  <c r="G1400" i="73"/>
  <c r="G1396" i="73"/>
  <c r="E1498" i="109"/>
  <c r="G1754" i="73"/>
  <c r="Q1691" i="109"/>
  <c r="H1691" i="109" s="1"/>
  <c r="Q1688" i="109"/>
  <c r="H1688" i="109" s="1"/>
  <c r="Q1685" i="109"/>
  <c r="H1685" i="109" s="1"/>
  <c r="Q1689" i="109"/>
  <c r="H1689" i="109" s="1"/>
  <c r="Q1687" i="109"/>
  <c r="H1687" i="109" s="1"/>
  <c r="Q1686" i="109"/>
  <c r="H1686" i="109" s="1"/>
  <c r="G2179" i="73" s="1"/>
  <c r="Q1690" i="109"/>
  <c r="H1690" i="109" s="1"/>
  <c r="Q254" i="110"/>
  <c r="H1143" i="73"/>
  <c r="H1139" i="73"/>
  <c r="H1135" i="73"/>
  <c r="H1142" i="73"/>
  <c r="H1138" i="73"/>
  <c r="H1134" i="73"/>
  <c r="E1180" i="110"/>
  <c r="H1141" i="73"/>
  <c r="H1137" i="73"/>
  <c r="H1144" i="73"/>
  <c r="H1140" i="73"/>
  <c r="H1136" i="73"/>
  <c r="H1433" i="73"/>
  <c r="H1429" i="73"/>
  <c r="H1425" i="73"/>
  <c r="H1432" i="73"/>
  <c r="H1428" i="73"/>
  <c r="H1424" i="73"/>
  <c r="E1469" i="110"/>
  <c r="H1431" i="73"/>
  <c r="H1427" i="73"/>
  <c r="H1434" i="73"/>
  <c r="H1430" i="73"/>
  <c r="H1426" i="73"/>
  <c r="Q1789" i="110"/>
  <c r="Q1786" i="110"/>
  <c r="H1786" i="110" s="1"/>
  <c r="Q1790" i="110"/>
  <c r="Q1785" i="110"/>
  <c r="H1785" i="110" s="1"/>
  <c r="Q1787" i="110"/>
  <c r="H1787" i="110" s="1"/>
  <c r="Q1791" i="110"/>
  <c r="Q1788" i="110"/>
  <c r="E1296" i="108"/>
  <c r="F1257" i="73"/>
  <c r="F1253" i="73"/>
  <c r="F1260" i="73"/>
  <c r="F1256" i="73"/>
  <c r="F1252" i="73"/>
  <c r="F1259" i="73"/>
  <c r="F1255" i="73"/>
  <c r="F1251" i="73"/>
  <c r="F1258" i="73"/>
  <c r="F1254" i="73"/>
  <c r="F1250" i="73"/>
  <c r="F1781" i="73"/>
  <c r="F1777" i="73"/>
  <c r="F1773" i="73"/>
  <c r="F1780" i="73"/>
  <c r="F1776" i="73"/>
  <c r="F1772" i="73"/>
  <c r="E1528" i="108"/>
  <c r="F1779" i="73"/>
  <c r="F1775" i="73"/>
  <c r="F1782" i="73"/>
  <c r="F1778" i="73"/>
  <c r="F1774" i="73"/>
  <c r="Q163" i="109"/>
  <c r="Q254" i="109"/>
  <c r="E1325" i="109"/>
  <c r="G1287" i="73"/>
  <c r="G1283" i="73"/>
  <c r="G1279" i="73"/>
  <c r="G1286" i="73"/>
  <c r="G1282" i="73"/>
  <c r="G1289" i="73"/>
  <c r="G1285" i="73"/>
  <c r="G1281" i="73"/>
  <c r="G1288" i="73"/>
  <c r="G1284" i="73"/>
  <c r="G1280" i="73"/>
  <c r="H1172" i="73"/>
  <c r="H1168" i="73"/>
  <c r="H1164" i="73"/>
  <c r="H1171" i="73"/>
  <c r="H1167" i="73"/>
  <c r="H1163" i="73"/>
  <c r="E1209" i="110"/>
  <c r="H1170" i="73"/>
  <c r="H1166" i="73"/>
  <c r="H1173" i="73"/>
  <c r="H1169" i="73"/>
  <c r="H1165" i="73"/>
  <c r="E97" i="111"/>
  <c r="I101" i="73"/>
  <c r="Q285" i="111"/>
  <c r="E1238" i="110"/>
  <c r="H1199" i="73"/>
  <c r="H1195" i="73"/>
  <c r="H1202" i="73"/>
  <c r="H1198" i="73"/>
  <c r="H1194" i="73"/>
  <c r="H1201" i="73"/>
  <c r="H1197" i="73"/>
  <c r="H1193" i="73"/>
  <c r="H1200" i="73"/>
  <c r="H1196" i="73"/>
  <c r="H1192" i="73"/>
  <c r="H1288" i="73"/>
  <c r="H1284" i="73"/>
  <c r="H1280" i="73"/>
  <c r="H1287" i="73"/>
  <c r="H1283" i="73"/>
  <c r="H1279" i="73"/>
  <c r="E1325" i="110"/>
  <c r="H1286" i="73"/>
  <c r="H1282" i="73"/>
  <c r="H1289" i="73"/>
  <c r="H1285" i="73"/>
  <c r="H1281" i="73"/>
  <c r="H1404" i="73"/>
  <c r="H1400" i="73"/>
  <c r="H1396" i="73"/>
  <c r="H1403" i="73"/>
  <c r="H1399" i="73"/>
  <c r="H1395" i="73"/>
  <c r="E1440" i="110"/>
  <c r="H1402" i="73"/>
  <c r="H1398" i="73"/>
  <c r="H1405" i="73"/>
  <c r="H1401" i="73"/>
  <c r="H1397" i="73"/>
  <c r="Q163" i="111"/>
  <c r="I1201" i="73"/>
  <c r="I1197" i="73"/>
  <c r="I1193" i="73"/>
  <c r="I1200" i="73"/>
  <c r="I1196" i="73"/>
  <c r="I1192" i="73"/>
  <c r="E1238" i="111"/>
  <c r="I1199" i="73"/>
  <c r="I1195" i="73"/>
  <c r="I1202" i="73"/>
  <c r="I1198" i="73"/>
  <c r="I1194" i="73"/>
  <c r="I1375" i="73"/>
  <c r="I1371" i="73"/>
  <c r="I1367" i="73"/>
  <c r="I1374" i="73"/>
  <c r="I1370" i="73"/>
  <c r="I1366" i="73"/>
  <c r="E1411" i="111"/>
  <c r="I1373" i="73"/>
  <c r="I1369" i="73"/>
  <c r="I1376" i="73"/>
  <c r="I1372" i="73"/>
  <c r="I1368" i="73"/>
  <c r="E1469" i="111"/>
  <c r="I1431" i="73"/>
  <c r="I1427" i="73"/>
  <c r="I1434" i="73"/>
  <c r="I1430" i="73"/>
  <c r="I1426" i="73"/>
  <c r="I1433" i="73"/>
  <c r="I1429" i="73"/>
  <c r="I1425" i="73"/>
  <c r="I1432" i="73"/>
  <c r="I1428" i="73"/>
  <c r="I1424" i="73"/>
  <c r="E1527" i="111"/>
  <c r="I1783" i="73"/>
  <c r="Q163" i="112"/>
  <c r="I1143" i="73"/>
  <c r="I1139" i="73"/>
  <c r="I1135" i="73"/>
  <c r="I1142" i="73"/>
  <c r="I1138" i="73"/>
  <c r="I1134" i="73"/>
  <c r="E1180" i="111"/>
  <c r="I1141" i="73"/>
  <c r="I1137" i="73"/>
  <c r="I1144" i="73"/>
  <c r="I1140" i="73"/>
  <c r="I1136" i="73"/>
  <c r="E1563" i="111"/>
  <c r="E1555" i="111"/>
  <c r="I1813" i="73"/>
  <c r="I1814" i="73"/>
  <c r="E1180" i="112"/>
  <c r="J1142" i="73"/>
  <c r="J1138" i="73"/>
  <c r="J1134" i="73"/>
  <c r="J1141" i="73"/>
  <c r="J1137" i="73"/>
  <c r="J1144" i="73"/>
  <c r="J1140" i="73"/>
  <c r="J1136" i="73"/>
  <c r="J1143" i="73"/>
  <c r="J1139" i="73"/>
  <c r="J1135" i="73"/>
  <c r="J1376" i="73"/>
  <c r="J1372" i="73"/>
  <c r="J1368" i="73"/>
  <c r="J1375" i="73"/>
  <c r="J1371" i="73"/>
  <c r="J1367" i="73"/>
  <c r="E1411" i="112"/>
  <c r="J1374" i="73"/>
  <c r="J1370" i="73"/>
  <c r="J1366" i="73"/>
  <c r="J1373" i="73"/>
  <c r="J1369" i="73"/>
  <c r="E1498" i="112"/>
  <c r="J1754" i="73"/>
  <c r="Q1689" i="112"/>
  <c r="Q1687" i="112"/>
  <c r="H1687" i="112" s="1"/>
  <c r="Q1688" i="112"/>
  <c r="H1688" i="112" s="1"/>
  <c r="Q1691" i="112"/>
  <c r="Q1690" i="112"/>
  <c r="Q1685" i="112"/>
  <c r="H1685" i="112" s="1"/>
  <c r="Q1686" i="112"/>
  <c r="H1686" i="112" s="1"/>
  <c r="J2179" i="73" s="1"/>
  <c r="Q132" i="113"/>
  <c r="K216" i="73"/>
  <c r="K212" i="73"/>
  <c r="K208" i="73"/>
  <c r="K215" i="73"/>
  <c r="K211" i="73"/>
  <c r="K207" i="73"/>
  <c r="E220" i="113"/>
  <c r="K214" i="73"/>
  <c r="K210" i="73"/>
  <c r="K206" i="73"/>
  <c r="K213" i="73"/>
  <c r="K209" i="73"/>
  <c r="K1259" i="73"/>
  <c r="K1255" i="73"/>
  <c r="K1251" i="73"/>
  <c r="K1258" i="73"/>
  <c r="K1254" i="73"/>
  <c r="K1250" i="73"/>
  <c r="E1296" i="113"/>
  <c r="K1257" i="73"/>
  <c r="K1253" i="73"/>
  <c r="K1260" i="73"/>
  <c r="K1256" i="73"/>
  <c r="K1252" i="73"/>
  <c r="N1749" i="113"/>
  <c r="N1649" i="113"/>
  <c r="N1646" i="113"/>
  <c r="N1648" i="113"/>
  <c r="N1747" i="113"/>
  <c r="N1647" i="113"/>
  <c r="N1748" i="113"/>
  <c r="N1746" i="113"/>
  <c r="J1173" i="73"/>
  <c r="J1169" i="73"/>
  <c r="J1165" i="73"/>
  <c r="J1172" i="73"/>
  <c r="J1168" i="73"/>
  <c r="J1164" i="73"/>
  <c r="E1209" i="112"/>
  <c r="J1171" i="73"/>
  <c r="J1167" i="73"/>
  <c r="J1163" i="73"/>
  <c r="J1170" i="73"/>
  <c r="J1166" i="73"/>
  <c r="J1318" i="73"/>
  <c r="J1314" i="73"/>
  <c r="J1310" i="73"/>
  <c r="J1317" i="73"/>
  <c r="J1313" i="73"/>
  <c r="J1309" i="73"/>
  <c r="E1354" i="112"/>
  <c r="J1316" i="73"/>
  <c r="J1312" i="73"/>
  <c r="J1308" i="73"/>
  <c r="J1315" i="73"/>
  <c r="J1311" i="73"/>
  <c r="J1434" i="73"/>
  <c r="J1430" i="73"/>
  <c r="J1426" i="73"/>
  <c r="J1433" i="73"/>
  <c r="J1429" i="73"/>
  <c r="J1425" i="73"/>
  <c r="E1469" i="112"/>
  <c r="J1432" i="73"/>
  <c r="J1428" i="73"/>
  <c r="J1424" i="73"/>
  <c r="J1431" i="73"/>
  <c r="J1427" i="73"/>
  <c r="N1749" i="112"/>
  <c r="H1749" i="112" s="1"/>
  <c r="N1649" i="112"/>
  <c r="H1649" i="112" s="1"/>
  <c r="N1646" i="112"/>
  <c r="N1648" i="112"/>
  <c r="H1648" i="112" s="1"/>
  <c r="N1647" i="112"/>
  <c r="N1746" i="112"/>
  <c r="N1747" i="112"/>
  <c r="N1748" i="112"/>
  <c r="H1748" i="112" s="1"/>
  <c r="Q1789" i="112"/>
  <c r="H1789" i="112" s="1"/>
  <c r="Q1790" i="112"/>
  <c r="H1790" i="112" s="1"/>
  <c r="Q1786" i="112"/>
  <c r="Q1785" i="112"/>
  <c r="H1785" i="112" s="1"/>
  <c r="Q1788" i="112"/>
  <c r="Q1791" i="112"/>
  <c r="H1791" i="112" s="1"/>
  <c r="Q1787" i="112"/>
  <c r="H1787" i="112" s="1"/>
  <c r="Q254" i="113"/>
  <c r="Q1789" i="113"/>
  <c r="H1789" i="113" s="1"/>
  <c r="Q1787" i="113"/>
  <c r="H1787" i="113" s="1"/>
  <c r="Q1788" i="113"/>
  <c r="Q1791" i="113"/>
  <c r="H1791" i="113" s="1"/>
  <c r="Q1790" i="113"/>
  <c r="H1790" i="113" s="1"/>
  <c r="Q1785" i="113"/>
  <c r="H1785" i="113" s="1"/>
  <c r="Q1786" i="113"/>
  <c r="H1786" i="113" s="1"/>
  <c r="E1238" i="113"/>
  <c r="K1200" i="73"/>
  <c r="K1196" i="73"/>
  <c r="K1192" i="73"/>
  <c r="K1197" i="73"/>
  <c r="K1199" i="73"/>
  <c r="K1202" i="73"/>
  <c r="K1198" i="73"/>
  <c r="K1194" i="73"/>
  <c r="K1201" i="73"/>
  <c r="K1193" i="73"/>
  <c r="K1195" i="73"/>
  <c r="K1433" i="73"/>
  <c r="K1429" i="73"/>
  <c r="K1425" i="73"/>
  <c r="K1432" i="73"/>
  <c r="K1428" i="73"/>
  <c r="K1424" i="73"/>
  <c r="E1469" i="113"/>
  <c r="K1431" i="73"/>
  <c r="K1427" i="73"/>
  <c r="K1434" i="73"/>
  <c r="K1430" i="73"/>
  <c r="K1426" i="73"/>
  <c r="K1781" i="73"/>
  <c r="K1777" i="73"/>
  <c r="K1773" i="73"/>
  <c r="K1780" i="73"/>
  <c r="K1776" i="73"/>
  <c r="K1772" i="73"/>
  <c r="E1528" i="113"/>
  <c r="K1779" i="73"/>
  <c r="K1775" i="73"/>
  <c r="K1782" i="73"/>
  <c r="K1778" i="73"/>
  <c r="K1774" i="73"/>
  <c r="Q285" i="114"/>
  <c r="E1238" i="114"/>
  <c r="L1200" i="73"/>
  <c r="L1196" i="73"/>
  <c r="L1192" i="73"/>
  <c r="L1195" i="73"/>
  <c r="L1197" i="73"/>
  <c r="L1202" i="73"/>
  <c r="L1198" i="73"/>
  <c r="L1194" i="73"/>
  <c r="L1199" i="73"/>
  <c r="L1201" i="73"/>
  <c r="L1193" i="73"/>
  <c r="Q163" i="114"/>
  <c r="E1296" i="114"/>
  <c r="L1258" i="73"/>
  <c r="L1254" i="73"/>
  <c r="L1250" i="73"/>
  <c r="L1253" i="73"/>
  <c r="L1255" i="73"/>
  <c r="L1260" i="73"/>
  <c r="L1256" i="73"/>
  <c r="L1252" i="73"/>
  <c r="L1257" i="73"/>
  <c r="L1259" i="73"/>
  <c r="L1251" i="73"/>
  <c r="L1289" i="73"/>
  <c r="L1285" i="73"/>
  <c r="L1281" i="73"/>
  <c r="L1288" i="73"/>
  <c r="L1284" i="73"/>
  <c r="L1280" i="73"/>
  <c r="E1325" i="114"/>
  <c r="L1287" i="73"/>
  <c r="L1283" i="73"/>
  <c r="L1279" i="73"/>
  <c r="L1286" i="73"/>
  <c r="L1282" i="73"/>
  <c r="E1469" i="114"/>
  <c r="L1432" i="73"/>
  <c r="L1428" i="73"/>
  <c r="L1424" i="73"/>
  <c r="L1429" i="73"/>
  <c r="L1431" i="73"/>
  <c r="L1434" i="73"/>
  <c r="L1430" i="73"/>
  <c r="L1426" i="73"/>
  <c r="L1433" i="73"/>
  <c r="L1425" i="73"/>
  <c r="L1427" i="73"/>
  <c r="N1747" i="114"/>
  <c r="H1747" i="114" s="1"/>
  <c r="N1647" i="114"/>
  <c r="H1647" i="114" s="1"/>
  <c r="L2245" i="73" s="1"/>
  <c r="N1748" i="114"/>
  <c r="H1748" i="114" s="1"/>
  <c r="N1746" i="114"/>
  <c r="N1749" i="114"/>
  <c r="N1649" i="114"/>
  <c r="H1649" i="114" s="1"/>
  <c r="L2251" i="73" s="1"/>
  <c r="N1646" i="114"/>
  <c r="H1646" i="114" s="1"/>
  <c r="N1648" i="114"/>
  <c r="H1648" i="114" s="1"/>
  <c r="Q1791" i="114"/>
  <c r="H1791" i="114" s="1"/>
  <c r="Q1789" i="114"/>
  <c r="H1789" i="114" s="1"/>
  <c r="Q1785" i="114"/>
  <c r="H1785" i="114" s="1"/>
  <c r="Q1788" i="114"/>
  <c r="Q1787" i="114"/>
  <c r="H1787" i="114" s="1"/>
  <c r="Q1786" i="114"/>
  <c r="H1786" i="114" s="1"/>
  <c r="Q1790" i="114"/>
  <c r="H1790" i="114" s="1"/>
  <c r="E68" i="115"/>
  <c r="M72" i="73"/>
  <c r="E1354" i="114"/>
  <c r="L1316" i="73"/>
  <c r="L1312" i="73"/>
  <c r="L1308" i="73"/>
  <c r="L1313" i="73"/>
  <c r="L1315" i="73"/>
  <c r="L1318" i="73"/>
  <c r="L1314" i="73"/>
  <c r="L1310" i="73"/>
  <c r="L1317" i="73"/>
  <c r="L1309" i="73"/>
  <c r="L1311" i="73"/>
  <c r="E1411" i="114"/>
  <c r="L1374" i="73"/>
  <c r="L1370" i="73"/>
  <c r="L1366" i="73"/>
  <c r="L1371" i="73"/>
  <c r="L1373" i="73"/>
  <c r="L1376" i="73"/>
  <c r="L1372" i="73"/>
  <c r="L1368" i="73"/>
  <c r="L1375" i="73"/>
  <c r="L1367" i="73"/>
  <c r="L1369" i="73"/>
  <c r="L1783" i="73"/>
  <c r="E1527" i="114"/>
  <c r="Q254" i="115"/>
  <c r="M1202" i="73"/>
  <c r="M1198" i="73"/>
  <c r="M1194" i="73"/>
  <c r="M1201" i="73"/>
  <c r="M1193" i="73"/>
  <c r="M1195" i="73"/>
  <c r="E1238" i="115"/>
  <c r="M1200" i="73"/>
  <c r="M1196" i="73"/>
  <c r="M1192" i="73"/>
  <c r="M1197" i="73"/>
  <c r="M1199" i="73"/>
  <c r="E1440" i="115"/>
  <c r="M1403" i="73"/>
  <c r="M1399" i="73"/>
  <c r="M1395" i="73"/>
  <c r="M1400" i="73"/>
  <c r="M1402" i="73"/>
  <c r="M1405" i="73"/>
  <c r="M1401" i="73"/>
  <c r="M1397" i="73"/>
  <c r="M1404" i="73"/>
  <c r="M1396" i="73"/>
  <c r="M1398" i="73"/>
  <c r="E1209" i="115"/>
  <c r="M1171" i="73"/>
  <c r="M1167" i="73"/>
  <c r="M1163" i="73"/>
  <c r="M1168" i="73"/>
  <c r="M1170" i="73"/>
  <c r="M1173" i="73"/>
  <c r="M1169" i="73"/>
  <c r="M1165" i="73"/>
  <c r="M1172" i="73"/>
  <c r="M1164" i="73"/>
  <c r="M1166" i="73"/>
  <c r="E1325" i="115"/>
  <c r="M1287" i="73"/>
  <c r="M1283" i="73"/>
  <c r="M1279" i="73"/>
  <c r="M1284" i="73"/>
  <c r="M1286" i="73"/>
  <c r="M1289" i="73"/>
  <c r="M1285" i="73"/>
  <c r="M1281" i="73"/>
  <c r="M1288" i="73"/>
  <c r="M1280" i="73"/>
  <c r="M1282" i="73"/>
  <c r="M1434" i="73"/>
  <c r="M1430" i="73"/>
  <c r="M1426" i="73"/>
  <c r="M1433" i="73"/>
  <c r="M1425" i="73"/>
  <c r="M1427" i="73"/>
  <c r="E1469" i="115"/>
  <c r="M1432" i="73"/>
  <c r="M1428" i="73"/>
  <c r="M1424" i="73"/>
  <c r="M1429" i="73"/>
  <c r="M1431" i="73"/>
  <c r="E1527" i="115"/>
  <c r="M1783" i="73"/>
  <c r="P1749" i="106"/>
  <c r="P1746" i="106"/>
  <c r="P1646" i="106"/>
  <c r="P1649" i="106"/>
  <c r="P1748" i="106"/>
  <c r="P1747" i="106"/>
  <c r="P1648" i="106"/>
  <c r="P1647" i="106"/>
  <c r="P1748" i="107"/>
  <c r="P1746" i="107"/>
  <c r="H1746" i="107" s="1"/>
  <c r="P1647" i="107"/>
  <c r="P1646" i="107"/>
  <c r="P1749" i="107"/>
  <c r="H1749" i="107" s="1"/>
  <c r="P1747" i="107"/>
  <c r="P1648" i="107"/>
  <c r="P1649" i="107"/>
  <c r="P1789" i="107"/>
  <c r="P1790" i="107"/>
  <c r="P1791" i="107"/>
  <c r="P1688" i="107"/>
  <c r="P1691" i="107"/>
  <c r="H1691" i="107" s="1"/>
  <c r="P1788" i="107"/>
  <c r="H1788" i="107" s="1"/>
  <c r="P1690" i="107"/>
  <c r="H1690" i="107" s="1"/>
  <c r="P1689" i="107"/>
  <c r="P1749" i="110"/>
  <c r="H1749" i="110" s="1"/>
  <c r="P1747" i="110"/>
  <c r="P1648" i="110"/>
  <c r="H1648" i="110" s="1"/>
  <c r="P1649" i="110"/>
  <c r="H1649" i="110" s="1"/>
  <c r="H2251" i="73" s="1"/>
  <c r="P1748" i="110"/>
  <c r="H1748" i="110" s="1"/>
  <c r="P1746" i="110"/>
  <c r="H1746" i="110" s="1"/>
  <c r="P1647" i="110"/>
  <c r="H1647" i="110" s="1"/>
  <c r="P1646" i="110"/>
  <c r="P1749" i="108"/>
  <c r="P1748" i="108"/>
  <c r="P1647" i="108"/>
  <c r="P1648" i="108"/>
  <c r="P1646" i="108"/>
  <c r="P1747" i="108"/>
  <c r="P1746" i="108"/>
  <c r="P1649" i="108"/>
  <c r="P1691" i="108"/>
  <c r="P1791" i="108"/>
  <c r="H1791" i="108" s="1"/>
  <c r="P1688" i="108"/>
  <c r="P1790" i="108"/>
  <c r="H1790" i="108" s="1"/>
  <c r="P1789" i="108"/>
  <c r="P1689" i="108"/>
  <c r="P1690" i="108"/>
  <c r="P1788" i="108"/>
  <c r="H1788" i="108" s="1"/>
  <c r="P1790" i="110"/>
  <c r="P1788" i="110"/>
  <c r="P1789" i="110"/>
  <c r="P1689" i="110"/>
  <c r="H1689" i="110" s="1"/>
  <c r="P1691" i="110"/>
  <c r="P1791" i="110"/>
  <c r="P1690" i="110"/>
  <c r="H1690" i="110" s="1"/>
  <c r="P1688" i="110"/>
  <c r="H1688" i="110" s="1"/>
  <c r="P1749" i="111"/>
  <c r="H1749" i="111" s="1"/>
  <c r="P1748" i="111"/>
  <c r="H1748" i="111" s="1"/>
  <c r="P1647" i="111"/>
  <c r="P1646" i="111"/>
  <c r="H1646" i="111" s="1"/>
  <c r="I2240" i="73" s="1"/>
  <c r="P1649" i="111"/>
  <c r="P1747" i="111"/>
  <c r="H1747" i="111" s="1"/>
  <c r="P1746" i="111"/>
  <c r="P1648" i="111"/>
  <c r="H1648" i="111" s="1"/>
  <c r="I2246" i="73" s="1"/>
  <c r="P1790" i="111"/>
  <c r="P1791" i="111"/>
  <c r="H1791" i="111" s="1"/>
  <c r="P1688" i="111"/>
  <c r="P1691" i="111"/>
  <c r="H1691" i="111" s="1"/>
  <c r="P1788" i="111"/>
  <c r="H1788" i="111" s="1"/>
  <c r="P1690" i="111"/>
  <c r="H1690" i="111" s="1"/>
  <c r="P1789" i="111"/>
  <c r="H1789" i="111" s="1"/>
  <c r="P1689" i="111"/>
  <c r="H1689" i="111" s="1"/>
  <c r="Q43" i="113"/>
  <c r="K50" i="113" s="1"/>
  <c r="H50" i="113" s="1"/>
  <c r="P1749" i="113"/>
  <c r="P1747" i="113"/>
  <c r="P1648" i="113"/>
  <c r="P1649" i="113"/>
  <c r="P1748" i="113"/>
  <c r="P1746" i="113"/>
  <c r="P1647" i="113"/>
  <c r="P1646" i="113"/>
  <c r="Q43" i="114"/>
  <c r="K50" i="114" s="1"/>
  <c r="H54" i="114" s="1"/>
  <c r="P1748" i="115"/>
  <c r="P1747" i="115"/>
  <c r="H1747" i="115" s="1"/>
  <c r="P1647" i="115"/>
  <c r="H1647" i="115" s="1"/>
  <c r="P1648" i="115"/>
  <c r="H1648" i="115" s="1"/>
  <c r="M2246" i="73" s="1"/>
  <c r="P1749" i="115"/>
  <c r="P1649" i="115"/>
  <c r="H1649" i="115" s="1"/>
  <c r="M2251" i="73" s="1"/>
  <c r="P1646" i="115"/>
  <c r="P1746" i="115"/>
  <c r="H1746" i="115" s="1"/>
  <c r="J1746" i="106"/>
  <c r="J1747" i="106"/>
  <c r="J1647" i="106"/>
  <c r="J1646" i="106"/>
  <c r="J1748" i="106"/>
  <c r="H1748" i="106" s="1"/>
  <c r="J1749" i="106"/>
  <c r="J1648" i="106"/>
  <c r="J1649" i="106"/>
  <c r="J1791" i="106"/>
  <c r="J1789" i="106"/>
  <c r="J1691" i="106"/>
  <c r="H1691" i="106" s="1"/>
  <c r="J1688" i="106"/>
  <c r="J1788" i="106"/>
  <c r="J1790" i="106"/>
  <c r="H1790" i="106" s="1"/>
  <c r="J1689" i="106"/>
  <c r="J1690" i="106"/>
  <c r="Q101" i="109"/>
  <c r="K108" i="109" s="1"/>
  <c r="H111" i="109" s="1"/>
  <c r="Q43" i="107"/>
  <c r="K50" i="107" s="1"/>
  <c r="H54" i="107" s="1"/>
  <c r="H1749" i="108"/>
  <c r="H1748" i="108"/>
  <c r="H1648" i="108"/>
  <c r="F2247" i="73" s="1"/>
  <c r="H1747" i="108"/>
  <c r="Q14" i="109"/>
  <c r="K21" i="109" s="1"/>
  <c r="H26" i="109" s="1"/>
  <c r="Q72" i="109"/>
  <c r="K79" i="109" s="1"/>
  <c r="H83" i="109" s="1"/>
  <c r="Q14" i="110"/>
  <c r="K21" i="110" s="1"/>
  <c r="H23" i="110" s="1"/>
  <c r="H1687" i="111"/>
  <c r="Q14" i="113"/>
  <c r="K21" i="113" s="1"/>
  <c r="H21" i="113" s="1"/>
  <c r="H1789" i="115"/>
  <c r="H1691" i="115"/>
  <c r="H1688" i="115"/>
  <c r="H1689" i="115"/>
  <c r="H1790" i="115"/>
  <c r="H471" i="107"/>
  <c r="H356" i="108"/>
  <c r="H414" i="107"/>
  <c r="H529" i="108"/>
  <c r="H356" i="109"/>
  <c r="H356" i="110"/>
  <c r="H356" i="111"/>
  <c r="H414" i="109"/>
  <c r="H529" i="109"/>
  <c r="H414" i="110"/>
  <c r="H529" i="110"/>
  <c r="H529" i="111"/>
  <c r="H835" i="111"/>
  <c r="H471" i="112"/>
  <c r="H835" i="112"/>
  <c r="H414" i="113"/>
  <c r="H471" i="113"/>
  <c r="H471" i="114"/>
  <c r="H835" i="114"/>
  <c r="H414" i="114"/>
  <c r="H471" i="115"/>
  <c r="H414" i="115"/>
  <c r="H529" i="115"/>
  <c r="H835" i="115"/>
  <c r="H411" i="107"/>
  <c r="H353" i="108"/>
  <c r="H353" i="107"/>
  <c r="H526" i="107"/>
  <c r="H411" i="108"/>
  <c r="H353" i="109"/>
  <c r="H526" i="109"/>
  <c r="H468" i="110"/>
  <c r="H353" i="111"/>
  <c r="H832" i="108"/>
  <c r="H411" i="109"/>
  <c r="H832" i="110"/>
  <c r="H411" i="111"/>
  <c r="H468" i="112"/>
  <c r="H832" i="112"/>
  <c r="H411" i="113"/>
  <c r="H832" i="113"/>
  <c r="H526" i="113"/>
  <c r="H526" i="114"/>
  <c r="H832" i="114"/>
  <c r="H411" i="114"/>
  <c r="H526" i="115"/>
  <c r="H411" i="115"/>
  <c r="H468" i="115"/>
  <c r="H832" i="115"/>
  <c r="H385" i="108"/>
  <c r="H442" i="107"/>
  <c r="H327" i="107"/>
  <c r="H327" i="108"/>
  <c r="H327" i="109"/>
  <c r="H442" i="110"/>
  <c r="H500" i="109"/>
  <c r="H806" i="109"/>
  <c r="H327" i="111"/>
  <c r="H442" i="112"/>
  <c r="H806" i="112"/>
  <c r="H385" i="113"/>
  <c r="H327" i="113"/>
  <c r="H442" i="114"/>
  <c r="H327" i="114"/>
  <c r="H500" i="114"/>
  <c r="H806" i="114"/>
  <c r="H327" i="115"/>
  <c r="H500" i="115"/>
  <c r="H382" i="108"/>
  <c r="H324" i="107"/>
  <c r="H439" i="107"/>
  <c r="H324" i="108"/>
  <c r="H324" i="109"/>
  <c r="H497" i="109"/>
  <c r="H803" i="109"/>
  <c r="H324" i="110"/>
  <c r="H497" i="110"/>
  <c r="H439" i="111"/>
  <c r="H497" i="111"/>
  <c r="H382" i="112"/>
  <c r="H324" i="112"/>
  <c r="H497" i="112"/>
  <c r="H382" i="113"/>
  <c r="H439" i="113"/>
  <c r="H497" i="114"/>
  <c r="H382" i="114"/>
  <c r="H439" i="115"/>
  <c r="H352" i="108"/>
  <c r="H352" i="107"/>
  <c r="H467" i="107"/>
  <c r="H831" i="107"/>
  <c r="H410" i="108"/>
  <c r="H352" i="109"/>
  <c r="H525" i="109"/>
  <c r="H352" i="110"/>
  <c r="H525" i="110"/>
  <c r="H410" i="109"/>
  <c r="H410" i="110"/>
  <c r="H352" i="111"/>
  <c r="H467" i="111"/>
  <c r="H467" i="112"/>
  <c r="H831" i="111"/>
  <c r="H831" i="112"/>
  <c r="H410" i="113"/>
  <c r="H831" i="113"/>
  <c r="H352" i="113"/>
  <c r="H525" i="114"/>
  <c r="H831" i="114"/>
  <c r="H352" i="114"/>
  <c r="H467" i="114"/>
  <c r="H352" i="115"/>
  <c r="H525" i="115"/>
  <c r="H467" i="115"/>
  <c r="H831" i="115"/>
  <c r="H495" i="108"/>
  <c r="H322" i="107"/>
  <c r="H437" i="107"/>
  <c r="H801" i="107"/>
  <c r="H437" i="108"/>
  <c r="H380" i="109"/>
  <c r="H801" i="109"/>
  <c r="H437" i="110"/>
  <c r="H322" i="109"/>
  <c r="H495" i="109"/>
  <c r="H437" i="111"/>
  <c r="H801" i="111"/>
  <c r="H322" i="112"/>
  <c r="H495" i="112"/>
  <c r="H380" i="112"/>
  <c r="H801" i="112"/>
  <c r="H380" i="113"/>
  <c r="H801" i="113"/>
  <c r="H322" i="113"/>
  <c r="H322" i="114"/>
  <c r="H437" i="114"/>
  <c r="H495" i="115"/>
  <c r="H1013" i="107"/>
  <c r="H1013" i="108"/>
  <c r="H955" i="110"/>
  <c r="H955" i="109"/>
  <c r="H955" i="111"/>
  <c r="H1013" i="111"/>
  <c r="H955" i="112"/>
  <c r="H955" i="114"/>
  <c r="H1013" i="115"/>
  <c r="H1010" i="107"/>
  <c r="H952" i="107"/>
  <c r="H952" i="110"/>
  <c r="H1010" i="108"/>
  <c r="H952" i="109"/>
  <c r="H952" i="111"/>
  <c r="H952" i="112"/>
  <c r="H1010" i="112"/>
  <c r="H1010" i="113"/>
  <c r="H952" i="114"/>
  <c r="H1010" i="115"/>
  <c r="H926" i="107"/>
  <c r="H984" i="109"/>
  <c r="H984" i="110"/>
  <c r="H926" i="111"/>
  <c r="H926" i="112"/>
  <c r="H926" i="113"/>
  <c r="H926" i="114"/>
  <c r="H984" i="115"/>
  <c r="H981" i="107"/>
  <c r="H981" i="109"/>
  <c r="H923" i="110"/>
  <c r="H923" i="111"/>
  <c r="H981" i="112"/>
  <c r="H981" i="111"/>
  <c r="H923" i="113"/>
  <c r="H923" i="114"/>
  <c r="H923" i="115"/>
  <c r="H1009" i="107"/>
  <c r="H951" i="107"/>
  <c r="H951" i="110"/>
  <c r="H951" i="108"/>
  <c r="H1009" i="109"/>
  <c r="H1009" i="110"/>
  <c r="H951" i="111"/>
  <c r="H951" i="112"/>
  <c r="H951" i="113"/>
  <c r="H951" i="114"/>
  <c r="H1009" i="115"/>
  <c r="H921" i="107"/>
  <c r="H979" i="110"/>
  <c r="H979" i="111"/>
  <c r="H921" i="112"/>
  <c r="H921" i="111"/>
  <c r="H921" i="113"/>
  <c r="H921" i="114"/>
  <c r="H921" i="115"/>
  <c r="H1341" i="106"/>
  <c r="H1456" i="106"/>
  <c r="H1456" i="107"/>
  <c r="H1341" i="108"/>
  <c r="H1341" i="110"/>
  <c r="H1456" i="108"/>
  <c r="H1456" i="109"/>
  <c r="H1225" i="110"/>
  <c r="H1341" i="111"/>
  <c r="H1225" i="112"/>
  <c r="H1341" i="112"/>
  <c r="H1225" i="113"/>
  <c r="H1225" i="114"/>
  <c r="H1341" i="115"/>
  <c r="H1339" i="106"/>
  <c r="H1454" i="106"/>
  <c r="H1454" i="107"/>
  <c r="H1339" i="107"/>
  <c r="H1454" i="110"/>
  <c r="H1454" i="108"/>
  <c r="H1454" i="109"/>
  <c r="H1223" i="110"/>
  <c r="H1339" i="111"/>
  <c r="H1223" i="112"/>
  <c r="H1454" i="112"/>
  <c r="H1223" i="113"/>
  <c r="H1223" i="114"/>
  <c r="H1454" i="114"/>
  <c r="H1339" i="115"/>
  <c r="H1340" i="106"/>
  <c r="H1224" i="108"/>
  <c r="H1455" i="107"/>
  <c r="H1224" i="109"/>
  <c r="H1224" i="110"/>
  <c r="H1340" i="109"/>
  <c r="H1455" i="110"/>
  <c r="H1224" i="111"/>
  <c r="H1340" i="112"/>
  <c r="H1224" i="113"/>
  <c r="H1224" i="112"/>
  <c r="H1224" i="114"/>
  <c r="H1455" i="114"/>
  <c r="H1340" i="115"/>
  <c r="H1222" i="106"/>
  <c r="H1338" i="106"/>
  <c r="H1453" i="108"/>
  <c r="H1453" i="107"/>
  <c r="H1222" i="109"/>
  <c r="H1338" i="108"/>
  <c r="H1222" i="110"/>
  <c r="H1453" i="110"/>
  <c r="H1222" i="111"/>
  <c r="H1338" i="112"/>
  <c r="H1222" i="112"/>
  <c r="H1338" i="113"/>
  <c r="H1222" i="114"/>
  <c r="H1222" i="115"/>
  <c r="H1573" i="106"/>
  <c r="H1398" i="106"/>
  <c r="H1167" i="107"/>
  <c r="H1515" i="107"/>
  <c r="H1515" i="108"/>
  <c r="H85" i="107"/>
  <c r="H85" i="108"/>
  <c r="H1167" i="108"/>
  <c r="H207" i="109"/>
  <c r="H1283" i="109"/>
  <c r="H1515" i="110"/>
  <c r="H1573" i="108"/>
  <c r="H1398" i="109"/>
  <c r="H1573" i="109"/>
  <c r="H27" i="110"/>
  <c r="H1283" i="110"/>
  <c r="H1691" i="110"/>
  <c r="H1398" i="110"/>
  <c r="H85" i="111"/>
  <c r="H1167" i="111"/>
  <c r="H1649" i="111"/>
  <c r="I2253" i="73" s="1"/>
  <c r="H207" i="112"/>
  <c r="H1515" i="111"/>
  <c r="H1167" i="112"/>
  <c r="H1515" i="113"/>
  <c r="H1515" i="112"/>
  <c r="H1573" i="113"/>
  <c r="H1167" i="113"/>
  <c r="H1649" i="113"/>
  <c r="K2253" i="73" s="1"/>
  <c r="H1167" i="114"/>
  <c r="H1398" i="114"/>
  <c r="H85" i="115"/>
  <c r="H1573" i="114"/>
  <c r="H1398" i="115"/>
  <c r="H1283" i="115"/>
  <c r="H1573" i="115"/>
  <c r="H1397" i="106"/>
  <c r="H1514" i="106"/>
  <c r="H206" i="107"/>
  <c r="H26" i="108"/>
  <c r="H1572" i="108"/>
  <c r="H84" i="107"/>
  <c r="H1397" i="107"/>
  <c r="H1572" i="107"/>
  <c r="H1166" i="109"/>
  <c r="H1514" i="109"/>
  <c r="H26" i="110"/>
  <c r="H1166" i="108"/>
  <c r="H1514" i="108"/>
  <c r="H1648" i="109"/>
  <c r="H1166" i="110"/>
  <c r="H1514" i="110"/>
  <c r="H26" i="111"/>
  <c r="H206" i="111"/>
  <c r="H1514" i="111"/>
  <c r="H1282" i="111"/>
  <c r="H206" i="112"/>
  <c r="H1514" i="112"/>
  <c r="H26" i="113"/>
  <c r="H206" i="113"/>
  <c r="H1282" i="113"/>
  <c r="H1166" i="112"/>
  <c r="H84" i="113"/>
  <c r="H1514" i="113"/>
  <c r="H206" i="114"/>
  <c r="H1282" i="114"/>
  <c r="H1397" i="114"/>
  <c r="H26" i="115"/>
  <c r="H1572" i="115"/>
  <c r="H1514" i="115"/>
  <c r="H1396" i="106"/>
  <c r="H1396" i="107"/>
  <c r="H1571" i="107"/>
  <c r="H25" i="107"/>
  <c r="H205" i="107"/>
  <c r="H1281" i="107"/>
  <c r="H83" i="108"/>
  <c r="H1396" i="108"/>
  <c r="H1647" i="109"/>
  <c r="H1165" i="110"/>
  <c r="H1571" i="110"/>
  <c r="H1281" i="108"/>
  <c r="H1396" i="109"/>
  <c r="H1571" i="109"/>
  <c r="H83" i="110"/>
  <c r="H205" i="110"/>
  <c r="H1513" i="110"/>
  <c r="H83" i="111"/>
  <c r="H1165" i="111"/>
  <c r="H1647" i="111"/>
  <c r="I2245" i="73" s="1"/>
  <c r="H25" i="112"/>
  <c r="H1396" i="111"/>
  <c r="H1571" i="111"/>
  <c r="H1165" i="112"/>
  <c r="H83" i="113"/>
  <c r="H1571" i="113"/>
  <c r="H1513" i="112"/>
  <c r="H25" i="113"/>
  <c r="H1513" i="113"/>
  <c r="H1281" i="113"/>
  <c r="H1689" i="113"/>
  <c r="H1165" i="114"/>
  <c r="H1396" i="114"/>
  <c r="H25" i="115"/>
  <c r="H1165" i="115"/>
  <c r="H1396" i="115"/>
  <c r="H1395" i="106"/>
  <c r="H1512" i="106"/>
  <c r="H204" i="107"/>
  <c r="H1512" i="107"/>
  <c r="H82" i="108"/>
  <c r="H24" i="109"/>
  <c r="H82" i="107"/>
  <c r="H1395" i="107"/>
  <c r="H204" i="108"/>
  <c r="H1280" i="108"/>
  <c r="H1395" i="109"/>
  <c r="H24" i="110"/>
  <c r="H82" i="111"/>
  <c r="H1395" i="108"/>
  <c r="H1570" i="108"/>
  <c r="H1512" i="109"/>
  <c r="H1512" i="110"/>
  <c r="H265" i="111"/>
  <c r="H1280" i="110"/>
  <c r="H24" i="111"/>
  <c r="H204" i="111"/>
  <c r="H1570" i="111"/>
  <c r="H1164" i="111"/>
  <c r="H1512" i="111"/>
  <c r="H1688" i="111"/>
  <c r="H204" i="112"/>
  <c r="H1570" i="112"/>
  <c r="H1688" i="113"/>
  <c r="H82" i="114"/>
  <c r="H1164" i="112"/>
  <c r="H1512" i="112"/>
  <c r="H1280" i="113"/>
  <c r="H1570" i="113"/>
  <c r="H1164" i="114"/>
  <c r="H1570" i="114"/>
  <c r="H1688" i="114"/>
  <c r="H204" i="115"/>
  <c r="H24" i="115"/>
  <c r="H1512" i="115"/>
  <c r="H1570" i="115"/>
  <c r="H1395" i="115"/>
  <c r="H1337" i="106"/>
  <c r="H1452" i="106"/>
  <c r="H1452" i="107"/>
  <c r="H1337" i="108"/>
  <c r="H1337" i="110"/>
  <c r="H1452" i="108"/>
  <c r="H1452" i="109"/>
  <c r="H1221" i="110"/>
  <c r="H1337" i="111"/>
  <c r="H1221" i="112"/>
  <c r="H1337" i="112"/>
  <c r="H1221" i="113"/>
  <c r="H1221" i="114"/>
  <c r="H1452" i="114"/>
  <c r="H1221" i="115"/>
  <c r="H1220" i="106"/>
  <c r="H1336" i="106"/>
  <c r="H1451" i="107"/>
  <c r="H1336" i="107"/>
  <c r="H1451" i="110"/>
  <c r="H1451" i="108"/>
  <c r="H1451" i="109"/>
  <c r="H1220" i="110"/>
  <c r="H1336" i="111"/>
  <c r="H1220" i="112"/>
  <c r="H1451" i="112"/>
  <c r="H1220" i="113"/>
  <c r="H1220" i="114"/>
  <c r="H1336" i="115"/>
  <c r="H1569" i="106"/>
  <c r="H1394" i="106"/>
  <c r="H203" i="107"/>
  <c r="H1394" i="107"/>
  <c r="H23" i="108"/>
  <c r="H1687" i="108"/>
  <c r="H81" i="107"/>
  <c r="H1279" i="107"/>
  <c r="H1645" i="107"/>
  <c r="E2238" i="73" s="1"/>
  <c r="H1163" i="108"/>
  <c r="H1569" i="109"/>
  <c r="H81" i="110"/>
  <c r="H1511" i="110"/>
  <c r="H1279" i="108"/>
  <c r="H1569" i="108"/>
  <c r="H203" i="109"/>
  <c r="H1394" i="109"/>
  <c r="H1163" i="110"/>
  <c r="H81" i="111"/>
  <c r="H1569" i="110"/>
  <c r="H1687" i="110"/>
  <c r="H203" i="111"/>
  <c r="H1163" i="111"/>
  <c r="H1394" i="111"/>
  <c r="H23" i="112"/>
  <c r="H203" i="112"/>
  <c r="H1163" i="112"/>
  <c r="H1569" i="112"/>
  <c r="H1394" i="113"/>
  <c r="H1279" i="112"/>
  <c r="H81" i="113"/>
  <c r="H23" i="114"/>
  <c r="H1163" i="113"/>
  <c r="H1569" i="113"/>
  <c r="H1687" i="113"/>
  <c r="H203" i="114"/>
  <c r="H1163" i="114"/>
  <c r="H1394" i="114"/>
  <c r="H1569" i="114"/>
  <c r="H1687" i="114"/>
  <c r="H81" i="115"/>
  <c r="H1569" i="115"/>
  <c r="H1394" i="115"/>
  <c r="H1511" i="115"/>
  <c r="H1645" i="115"/>
  <c r="M2239" i="73" s="1"/>
  <c r="H1393" i="106"/>
  <c r="H1510" i="106"/>
  <c r="H1644" i="106"/>
  <c r="D2237" i="73" s="1"/>
  <c r="H80" i="107"/>
  <c r="H1162" i="107"/>
  <c r="H1510" i="107"/>
  <c r="H1686" i="107"/>
  <c r="E2179" i="73" s="1"/>
  <c r="H80" i="108"/>
  <c r="H1162" i="108"/>
  <c r="H1278" i="107"/>
  <c r="H202" i="108"/>
  <c r="H1393" i="108"/>
  <c r="H1278" i="109"/>
  <c r="H22" i="110"/>
  <c r="H1278" i="110"/>
  <c r="H80" i="111"/>
  <c r="H1278" i="108"/>
  <c r="H1686" i="108"/>
  <c r="F2179" i="73" s="1"/>
  <c r="H1393" i="109"/>
  <c r="H1644" i="109"/>
  <c r="G2237" i="73" s="1"/>
  <c r="H1510" i="110"/>
  <c r="H1393" i="110"/>
  <c r="H22" i="111"/>
  <c r="H202" i="111"/>
  <c r="H1278" i="111"/>
  <c r="H1686" i="111"/>
  <c r="I2179" i="73" s="1"/>
  <c r="H202" i="112"/>
  <c r="H22" i="113"/>
  <c r="H202" i="113"/>
  <c r="H22" i="114"/>
  <c r="H1278" i="112"/>
  <c r="H1644" i="112"/>
  <c r="H80" i="113"/>
  <c r="H1393" i="113"/>
  <c r="H1686" i="113"/>
  <c r="K2179" i="73" s="1"/>
  <c r="H1162" i="113"/>
  <c r="H1568" i="113"/>
  <c r="H1278" i="114"/>
  <c r="H1644" i="114"/>
  <c r="H22" i="115"/>
  <c r="H1510" i="115"/>
  <c r="H1278" i="115"/>
  <c r="H1568" i="115"/>
  <c r="Q1129" i="114"/>
  <c r="K1068" i="108"/>
  <c r="K1071" i="108" s="1"/>
  <c r="H1071" i="108" s="1"/>
  <c r="K138" i="108"/>
  <c r="K141" i="108" s="1"/>
  <c r="H144" i="108" s="1"/>
  <c r="K1037" i="108"/>
  <c r="K138" i="110"/>
  <c r="K141" i="110" s="1"/>
  <c r="H140" i="110" s="1"/>
  <c r="K739" i="111"/>
  <c r="K742" i="111" s="1"/>
  <c r="H741" i="111" s="1"/>
  <c r="K890" i="113"/>
  <c r="K893" i="113" s="1"/>
  <c r="H897" i="113" s="1"/>
  <c r="K138" i="112"/>
  <c r="K1130" i="114"/>
  <c r="K1133" i="114" s="1"/>
  <c r="H1134" i="114" s="1"/>
  <c r="K169" i="115"/>
  <c r="K174" i="115" s="1"/>
  <c r="H173" i="115" s="1"/>
  <c r="K1099" i="108"/>
  <c r="K1102" i="108" s="1"/>
  <c r="H1105" i="108" s="1"/>
  <c r="K859" i="109"/>
  <c r="K1037" i="110"/>
  <c r="K1037" i="111"/>
  <c r="K553" i="111"/>
  <c r="K556" i="111" s="1"/>
  <c r="H556" i="111" s="1"/>
  <c r="K859" i="112"/>
  <c r="K862" i="112" s="1"/>
  <c r="H862" i="112" s="1"/>
  <c r="K260" i="112"/>
  <c r="K263" i="112" s="1"/>
  <c r="H266" i="112" s="1"/>
  <c r="K739" i="113"/>
  <c r="K1099" i="114"/>
  <c r="K615" i="114"/>
  <c r="K1037" i="115"/>
  <c r="K1040" i="115" s="1"/>
  <c r="H1042" i="115" s="1"/>
  <c r="K615" i="115"/>
  <c r="K138" i="107"/>
  <c r="K141" i="107" s="1"/>
  <c r="H144" i="107" s="1"/>
  <c r="K890" i="108"/>
  <c r="K260" i="108"/>
  <c r="K263" i="108" s="1"/>
  <c r="H266" i="108" s="1"/>
  <c r="K138" i="109"/>
  <c r="K141" i="109" s="1"/>
  <c r="H140" i="109" s="1"/>
  <c r="K739" i="109"/>
  <c r="K739" i="110"/>
  <c r="K742" i="110" s="1"/>
  <c r="H741" i="110" s="1"/>
  <c r="K138" i="111"/>
  <c r="K141" i="111" s="1"/>
  <c r="H145" i="111" s="1"/>
  <c r="K708" i="113"/>
  <c r="K711" i="113" s="1"/>
  <c r="H710" i="113" s="1"/>
  <c r="K739" i="114"/>
  <c r="K742" i="114" s="1"/>
  <c r="H741" i="114" s="1"/>
  <c r="K138" i="115"/>
  <c r="K1068" i="115"/>
  <c r="K1099" i="107"/>
  <c r="K1102" i="107" s="1"/>
  <c r="H1102" i="107" s="1"/>
  <c r="K739" i="108"/>
  <c r="K615" i="109"/>
  <c r="K1099" i="110"/>
  <c r="K1102" i="110" s="1"/>
  <c r="H1102" i="110" s="1"/>
  <c r="K1099" i="111"/>
  <c r="K615" i="111"/>
  <c r="K1037" i="112"/>
  <c r="K553" i="112"/>
  <c r="K859" i="113"/>
  <c r="K138" i="113"/>
  <c r="K141" i="113" s="1"/>
  <c r="H142" i="113" s="1"/>
  <c r="K677" i="114"/>
  <c r="K680" i="114" s="1"/>
  <c r="H679" i="114" s="1"/>
  <c r="K1099" i="115"/>
  <c r="K1102" i="115" s="1"/>
  <c r="H1104" i="115" s="1"/>
  <c r="K677" i="115"/>
  <c r="K680" i="115" s="1"/>
  <c r="H679" i="115" s="1"/>
  <c r="K291" i="107"/>
  <c r="K294" i="107" s="1"/>
  <c r="H297" i="107" s="1"/>
  <c r="K708" i="107"/>
  <c r="K169" i="107"/>
  <c r="K174" i="107" s="1"/>
  <c r="H177" i="107" s="1"/>
  <c r="K584" i="107"/>
  <c r="K646" i="107"/>
  <c r="K890" i="107"/>
  <c r="K893" i="107" s="1"/>
  <c r="H892" i="107" s="1"/>
  <c r="K1130" i="107"/>
  <c r="K677" i="109"/>
  <c r="K680" i="109" s="1"/>
  <c r="H679" i="109" s="1"/>
  <c r="K1068" i="109"/>
  <c r="K1071" i="109" s="1"/>
  <c r="H1070" i="109" s="1"/>
  <c r="K260" i="110"/>
  <c r="K553" i="110"/>
  <c r="K556" i="110" s="1"/>
  <c r="H555" i="110" s="1"/>
  <c r="K291" i="111"/>
  <c r="K1130" i="108"/>
  <c r="K584" i="109"/>
  <c r="K587" i="109" s="1"/>
  <c r="H587" i="109" s="1"/>
  <c r="K708" i="109"/>
  <c r="K711" i="109" s="1"/>
  <c r="H711" i="109" s="1"/>
  <c r="K1130" i="109"/>
  <c r="K646" i="110"/>
  <c r="K708" i="110"/>
  <c r="K1068" i="110"/>
  <c r="K169" i="111"/>
  <c r="K646" i="111"/>
  <c r="K584" i="112"/>
  <c r="K587" i="112" s="1"/>
  <c r="H591" i="112" s="1"/>
  <c r="K770" i="112"/>
  <c r="K708" i="111"/>
  <c r="K1068" i="111"/>
  <c r="K1071" i="111" s="1"/>
  <c r="H1072" i="111" s="1"/>
  <c r="K646" i="112"/>
  <c r="K649" i="112" s="1"/>
  <c r="H649" i="112" s="1"/>
  <c r="K169" i="113"/>
  <c r="K174" i="113" s="1"/>
  <c r="H174" i="113" s="1"/>
  <c r="K1130" i="112"/>
  <c r="K1133" i="112" s="1"/>
  <c r="H1133" i="112" s="1"/>
  <c r="K646" i="113"/>
  <c r="K649" i="113" s="1"/>
  <c r="H649" i="113" s="1"/>
  <c r="K1068" i="113"/>
  <c r="K646" i="114"/>
  <c r="K770" i="114"/>
  <c r="K169" i="114"/>
  <c r="K174" i="114" s="1"/>
  <c r="H179" i="114" s="1"/>
  <c r="K890" i="114"/>
  <c r="K893" i="114" s="1"/>
  <c r="H898" i="114" s="1"/>
  <c r="K646" i="115"/>
  <c r="K1130" i="115"/>
  <c r="K1133" i="115" s="1"/>
  <c r="H1137" i="115" s="1"/>
  <c r="H383" i="108"/>
  <c r="H498" i="107"/>
  <c r="H325" i="107"/>
  <c r="H325" i="108"/>
  <c r="H804" i="108"/>
  <c r="H683" i="109"/>
  <c r="H383" i="110"/>
  <c r="H498" i="110"/>
  <c r="H498" i="111"/>
  <c r="H440" i="109"/>
  <c r="H325" i="110"/>
  <c r="H804" i="110"/>
  <c r="H440" i="111"/>
  <c r="H383" i="112"/>
  <c r="H498" i="112"/>
  <c r="H804" i="112"/>
  <c r="H440" i="113"/>
  <c r="H804" i="113"/>
  <c r="H498" i="113"/>
  <c r="H325" i="114"/>
  <c r="H498" i="114"/>
  <c r="H440" i="115"/>
  <c r="H804" i="115"/>
  <c r="H524" i="108"/>
  <c r="H351" i="107"/>
  <c r="H524" i="107"/>
  <c r="H409" i="108"/>
  <c r="H351" i="109"/>
  <c r="H830" i="109"/>
  <c r="H351" i="110"/>
  <c r="H351" i="111"/>
  <c r="H409" i="109"/>
  <c r="H524" i="109"/>
  <c r="H409" i="110"/>
  <c r="H524" i="110"/>
  <c r="H830" i="110"/>
  <c r="H466" i="111"/>
  <c r="H524" i="111"/>
  <c r="H466" i="112"/>
  <c r="H466" i="113"/>
  <c r="H830" i="113"/>
  <c r="H830" i="114"/>
  <c r="H409" i="114"/>
  <c r="H351" i="115"/>
  <c r="H466" i="115"/>
  <c r="H524" i="115"/>
  <c r="H496" i="108"/>
  <c r="H323" i="107"/>
  <c r="H438" i="107"/>
  <c r="H438" i="108"/>
  <c r="H323" i="109"/>
  <c r="H496" i="109"/>
  <c r="H381" i="110"/>
  <c r="H323" i="111"/>
  <c r="H802" i="109"/>
  <c r="H438" i="110"/>
  <c r="H802" i="110"/>
  <c r="H496" i="111"/>
  <c r="H802" i="112"/>
  <c r="H802" i="111"/>
  <c r="H323" i="112"/>
  <c r="H496" i="112"/>
  <c r="H496" i="113"/>
  <c r="H802" i="113"/>
  <c r="H438" i="113"/>
  <c r="H381" i="114"/>
  <c r="H323" i="115"/>
  <c r="H802" i="115"/>
  <c r="H924" i="108"/>
  <c r="H924" i="107"/>
  <c r="H924" i="109"/>
  <c r="H924" i="110"/>
  <c r="H982" i="111"/>
  <c r="H982" i="112"/>
  <c r="H982" i="113"/>
  <c r="H982" i="114"/>
  <c r="H924" i="115"/>
  <c r="H950" i="107"/>
  <c r="H1008" i="109"/>
  <c r="H1008" i="110"/>
  <c r="H950" i="108"/>
  <c r="H1008" i="113"/>
  <c r="H1008" i="114"/>
  <c r="H950" i="115"/>
  <c r="H922" i="107"/>
  <c r="H980" i="110"/>
  <c r="H980" i="108"/>
  <c r="H922" i="109"/>
  <c r="H922" i="112"/>
  <c r="H980" i="113"/>
  <c r="H980" i="114"/>
  <c r="H980" i="115"/>
  <c r="H1483" i="106"/>
  <c r="H1252" i="107"/>
  <c r="H1252" i="108"/>
  <c r="H1483" i="108"/>
  <c r="H1252" i="110"/>
  <c r="H1252" i="109"/>
  <c r="H1368" i="110"/>
  <c r="H1368" i="111"/>
  <c r="H1483" i="111"/>
  <c r="H1483" i="112"/>
  <c r="H1252" i="112"/>
  <c r="H1368" i="113"/>
  <c r="H1368" i="114"/>
  <c r="H1252" i="115"/>
  <c r="H1483" i="115"/>
  <c r="H1367" i="107"/>
  <c r="H1251" i="107"/>
  <c r="H1251" i="109"/>
  <c r="H1482" i="110"/>
  <c r="H1482" i="108"/>
  <c r="H1367" i="110"/>
  <c r="H1251" i="111"/>
  <c r="H1367" i="111"/>
  <c r="H1367" i="113"/>
  <c r="H1482" i="112"/>
  <c r="H1482" i="113"/>
  <c r="H1482" i="114"/>
  <c r="H1251" i="115"/>
  <c r="H1367" i="115"/>
  <c r="H1425" i="106"/>
  <c r="H1194" i="107"/>
  <c r="H1600" i="107"/>
  <c r="H234" i="108"/>
  <c r="H112" i="107"/>
  <c r="H234" i="107"/>
  <c r="H1542" i="107"/>
  <c r="H1789" i="107"/>
  <c r="H1542" i="109"/>
  <c r="H112" i="110"/>
  <c r="H1425" i="110"/>
  <c r="H112" i="111"/>
  <c r="H1194" i="108"/>
  <c r="H1542" i="108"/>
  <c r="H1194" i="109"/>
  <c r="H1600" i="109"/>
  <c r="H1194" i="110"/>
  <c r="H1600" i="110"/>
  <c r="H54" i="111"/>
  <c r="H1310" i="111"/>
  <c r="H234" i="112"/>
  <c r="H1600" i="111"/>
  <c r="H112" i="112"/>
  <c r="H1600" i="112"/>
  <c r="H54" i="113"/>
  <c r="H297" i="113"/>
  <c r="H112" i="114"/>
  <c r="H1425" i="112"/>
  <c r="H1310" i="113"/>
  <c r="H1310" i="114"/>
  <c r="H1542" i="114"/>
  <c r="H234" i="115"/>
  <c r="H1600" i="115"/>
  <c r="H1542" i="115"/>
  <c r="H1250" i="106"/>
  <c r="H1366" i="106"/>
  <c r="H1481" i="107"/>
  <c r="H1366" i="107"/>
  <c r="H1366" i="109"/>
  <c r="H1250" i="109"/>
  <c r="H1250" i="110"/>
  <c r="H1481" i="110"/>
  <c r="H1250" i="111"/>
  <c r="H1366" i="112"/>
  <c r="H1481" i="113"/>
  <c r="H1250" i="113"/>
  <c r="H1250" i="114"/>
  <c r="H1481" i="114"/>
  <c r="H1250" i="115"/>
  <c r="H1307" i="106"/>
  <c r="H1191" i="106"/>
  <c r="H1539" i="106"/>
  <c r="H231" i="107"/>
  <c r="H1422" i="107"/>
  <c r="H1744" i="107"/>
  <c r="H1539" i="108"/>
  <c r="H1744" i="106"/>
  <c r="D2266" i="73" s="1"/>
  <c r="H109" i="107"/>
  <c r="H231" i="108"/>
  <c r="H51" i="109"/>
  <c r="H294" i="110"/>
  <c r="H231" i="111"/>
  <c r="H1191" i="108"/>
  <c r="H1744" i="108"/>
  <c r="H1422" i="109"/>
  <c r="H1744" i="109"/>
  <c r="H51" i="110"/>
  <c r="H174" i="110"/>
  <c r="H1744" i="110"/>
  <c r="H1191" i="110"/>
  <c r="H1539" i="110"/>
  <c r="H1191" i="111"/>
  <c r="H1597" i="111"/>
  <c r="H1786" i="111"/>
  <c r="H109" i="112"/>
  <c r="H1307" i="112"/>
  <c r="H1786" i="112"/>
  <c r="H1422" i="112"/>
  <c r="H1744" i="112"/>
  <c r="H231" i="113"/>
  <c r="H1422" i="113"/>
  <c r="H1191" i="113"/>
  <c r="H1597" i="113"/>
  <c r="H109" i="114"/>
  <c r="H1191" i="114"/>
  <c r="H1422" i="114"/>
  <c r="H1597" i="114"/>
  <c r="H51" i="115"/>
  <c r="H1191" i="115"/>
  <c r="H1422" i="115"/>
  <c r="H1786" i="115"/>
  <c r="Q578" i="107"/>
  <c r="Q671" i="107"/>
  <c r="Q1031" i="107"/>
  <c r="Q609" i="108"/>
  <c r="Q1031" i="108"/>
  <c r="Q609" i="107"/>
  <c r="Q702" i="107"/>
  <c r="Q764" i="107"/>
  <c r="Q1124" i="107"/>
  <c r="Q578" i="108"/>
  <c r="Q853" i="108"/>
  <c r="Q609" i="109"/>
  <c r="Q733" i="109"/>
  <c r="Q884" i="109"/>
  <c r="Q1124" i="109"/>
  <c r="Q578" i="110"/>
  <c r="Q640" i="110"/>
  <c r="Q1031" i="110"/>
  <c r="Q640" i="108"/>
  <c r="Q733" i="108"/>
  <c r="Q1124" i="108"/>
  <c r="Q640" i="109"/>
  <c r="Q853" i="109"/>
  <c r="Q1093" i="109"/>
  <c r="Q702" i="110"/>
  <c r="Q853" i="110"/>
  <c r="Q1062" i="110"/>
  <c r="Q1124" i="110"/>
  <c r="Q640" i="111"/>
  <c r="Q764" i="111"/>
  <c r="Q1031" i="111"/>
  <c r="Q609" i="112"/>
  <c r="Q671" i="112"/>
  <c r="Q733" i="112"/>
  <c r="Q609" i="111"/>
  <c r="Q702" i="111"/>
  <c r="Q1093" i="111"/>
  <c r="Q547" i="112"/>
  <c r="Q764" i="112"/>
  <c r="Q1031" i="112"/>
  <c r="Q884" i="112"/>
  <c r="Q609" i="113"/>
  <c r="Q853" i="113"/>
  <c r="Q1093" i="113"/>
  <c r="Q578" i="113"/>
  <c r="Q671" i="113"/>
  <c r="Q733" i="113"/>
  <c r="Q1062" i="113"/>
  <c r="Q640" i="114"/>
  <c r="Q702" i="114"/>
  <c r="Q764" i="114"/>
  <c r="Q547" i="114"/>
  <c r="Q609" i="114"/>
  <c r="Q1031" i="114"/>
  <c r="Q1093" i="114"/>
  <c r="Q547" i="115"/>
  <c r="Q640" i="115"/>
  <c r="Q609" i="115"/>
  <c r="Q733" i="115"/>
  <c r="Q853" i="115"/>
  <c r="Q884" i="115"/>
  <c r="Q1062" i="115"/>
  <c r="Q132" i="114"/>
  <c r="Q132" i="115"/>
  <c r="Q223" i="109"/>
  <c r="K230" i="109" s="1"/>
  <c r="H235" i="109" s="1"/>
  <c r="H354" i="107"/>
  <c r="H469" i="108"/>
  <c r="H469" i="107"/>
  <c r="H833" i="107"/>
  <c r="H412" i="108"/>
  <c r="H354" i="109"/>
  <c r="H354" i="110"/>
  <c r="H833" i="108"/>
  <c r="H469" i="109"/>
  <c r="H469" i="110"/>
  <c r="H833" i="110"/>
  <c r="H469" i="111"/>
  <c r="H527" i="111"/>
  <c r="H412" i="112"/>
  <c r="H527" i="112"/>
  <c r="H412" i="113"/>
  <c r="H469" i="113"/>
  <c r="H469" i="114"/>
  <c r="H833" i="114"/>
  <c r="H354" i="114"/>
  <c r="H527" i="114"/>
  <c r="H354" i="115"/>
  <c r="H469" i="115"/>
  <c r="H528" i="108"/>
  <c r="H355" i="107"/>
  <c r="H470" i="107"/>
  <c r="H355" i="108"/>
  <c r="H834" i="108"/>
  <c r="H470" i="109"/>
  <c r="H470" i="110"/>
  <c r="H834" i="110"/>
  <c r="H355" i="109"/>
  <c r="H355" i="110"/>
  <c r="H413" i="111"/>
  <c r="H355" i="111"/>
  <c r="H413" i="112"/>
  <c r="H528" i="112"/>
  <c r="H355" i="112"/>
  <c r="H355" i="113"/>
  <c r="H528" i="113"/>
  <c r="H834" i="113"/>
  <c r="H355" i="114"/>
  <c r="H528" i="114"/>
  <c r="H470" i="114"/>
  <c r="H834" i="114"/>
  <c r="H355" i="115"/>
  <c r="H834" i="115"/>
  <c r="H326" i="108"/>
  <c r="H499" i="107"/>
  <c r="H805" i="107"/>
  <c r="H441" i="108"/>
  <c r="H384" i="109"/>
  <c r="H499" i="109"/>
  <c r="H805" i="109"/>
  <c r="H441" i="111"/>
  <c r="H805" i="108"/>
  <c r="H384" i="110"/>
  <c r="H499" i="110"/>
  <c r="H499" i="111"/>
  <c r="H805" i="111"/>
  <c r="H326" i="112"/>
  <c r="H384" i="112"/>
  <c r="H499" i="112"/>
  <c r="H805" i="112"/>
  <c r="H326" i="113"/>
  <c r="H384" i="113"/>
  <c r="H326" i="114"/>
  <c r="H499" i="114"/>
  <c r="H326" i="115"/>
  <c r="H441" i="115"/>
  <c r="H805" i="115"/>
  <c r="H465" i="112"/>
  <c r="H408" i="112"/>
  <c r="H350" i="114"/>
  <c r="H953" i="107"/>
  <c r="H953" i="110"/>
  <c r="H953" i="109"/>
  <c r="H953" i="111"/>
  <c r="H953" i="112"/>
  <c r="H1011" i="111"/>
  <c r="H953" i="114"/>
  <c r="H1011" i="115"/>
  <c r="H954" i="107"/>
  <c r="H1012" i="109"/>
  <c r="H1012" i="110"/>
  <c r="H1012" i="111"/>
  <c r="H1012" i="112"/>
  <c r="H1012" i="113"/>
  <c r="H1012" i="114"/>
  <c r="H1012" i="115"/>
  <c r="H925" i="107"/>
  <c r="H983" i="109"/>
  <c r="H983" i="110"/>
  <c r="H925" i="108"/>
  <c r="H925" i="111"/>
  <c r="H983" i="112"/>
  <c r="H925" i="113"/>
  <c r="H983" i="114"/>
  <c r="H925" i="115"/>
  <c r="H1370" i="106"/>
  <c r="H1485" i="107"/>
  <c r="H1370" i="107"/>
  <c r="H1370" i="109"/>
  <c r="H1254" i="109"/>
  <c r="H1254" i="110"/>
  <c r="H1485" i="110"/>
  <c r="H1254" i="111"/>
  <c r="H1370" i="112"/>
  <c r="H1485" i="113"/>
  <c r="H1254" i="113"/>
  <c r="H1254" i="114"/>
  <c r="H1485" i="114"/>
  <c r="H1254" i="115"/>
  <c r="H1369" i="106"/>
  <c r="H1484" i="106"/>
  <c r="H1253" i="107"/>
  <c r="H1369" i="108"/>
  <c r="H1484" i="109"/>
  <c r="H1253" i="108"/>
  <c r="H1369" i="109"/>
  <c r="H1253" i="110"/>
  <c r="H1484" i="111"/>
  <c r="H1253" i="112"/>
  <c r="H1484" i="112"/>
  <c r="H1253" i="113"/>
  <c r="H1253" i="114"/>
  <c r="H1369" i="114"/>
  <c r="H1253" i="115"/>
  <c r="H1544" i="106"/>
  <c r="H1602" i="106"/>
  <c r="H1427" i="107"/>
  <c r="H236" i="108"/>
  <c r="H1312" i="107"/>
  <c r="H1312" i="108"/>
  <c r="H1544" i="109"/>
  <c r="H56" i="110"/>
  <c r="H179" i="110"/>
  <c r="H1427" i="108"/>
  <c r="H1602" i="108"/>
  <c r="H1196" i="109"/>
  <c r="H1602" i="109"/>
  <c r="H236" i="110"/>
  <c r="H1427" i="110"/>
  <c r="H114" i="111"/>
  <c r="H1196" i="110"/>
  <c r="H1602" i="110"/>
  <c r="H236" i="111"/>
  <c r="H1196" i="111"/>
  <c r="H1544" i="111"/>
  <c r="H236" i="112"/>
  <c r="H1602" i="111"/>
  <c r="H56" i="112"/>
  <c r="H1312" i="112"/>
  <c r="H56" i="113"/>
  <c r="H299" i="113"/>
  <c r="H1427" i="112"/>
  <c r="H114" i="113"/>
  <c r="H1602" i="113"/>
  <c r="H114" i="114"/>
  <c r="H1312" i="113"/>
  <c r="H236" i="114"/>
  <c r="H1196" i="114"/>
  <c r="H1427" i="114"/>
  <c r="H1544" i="114"/>
  <c r="H1749" i="114"/>
  <c r="H56" i="115"/>
  <c r="H1312" i="115"/>
  <c r="H1602" i="115"/>
  <c r="H1544" i="115"/>
  <c r="H1791" i="115"/>
  <c r="H1426" i="106"/>
  <c r="H1311" i="107"/>
  <c r="H1748" i="107"/>
  <c r="H55" i="108"/>
  <c r="H113" i="107"/>
  <c r="H1426" i="107"/>
  <c r="H1195" i="108"/>
  <c r="H1601" i="108"/>
  <c r="H1426" i="109"/>
  <c r="H235" i="110"/>
  <c r="H1601" i="110"/>
  <c r="H55" i="111"/>
  <c r="H1311" i="108"/>
  <c r="H1311" i="109"/>
  <c r="H1748" i="109"/>
  <c r="H55" i="110"/>
  <c r="H178" i="110"/>
  <c r="H1311" i="110"/>
  <c r="H1790" i="110"/>
  <c r="H1601" i="111"/>
  <c r="H1790" i="111"/>
  <c r="H113" i="112"/>
  <c r="H1311" i="111"/>
  <c r="H235" i="112"/>
  <c r="H1426" i="112"/>
  <c r="H1311" i="112"/>
  <c r="H235" i="113"/>
  <c r="H1195" i="113"/>
  <c r="H1426" i="113"/>
  <c r="H235" i="114"/>
  <c r="H1195" i="114"/>
  <c r="H1601" i="114"/>
  <c r="H55" i="115"/>
  <c r="H1426" i="114"/>
  <c r="H113" i="115"/>
  <c r="H298" i="115"/>
  <c r="H1311" i="115"/>
  <c r="H1601" i="115"/>
  <c r="H1309" i="106"/>
  <c r="H1541" i="106"/>
  <c r="H1541" i="107"/>
  <c r="H1193" i="108"/>
  <c r="H1599" i="108"/>
  <c r="H233" i="107"/>
  <c r="H1424" i="107"/>
  <c r="H1424" i="108"/>
  <c r="H1193" i="109"/>
  <c r="H1599" i="109"/>
  <c r="H1309" i="110"/>
  <c r="H233" i="111"/>
  <c r="H1541" i="109"/>
  <c r="H1788" i="109"/>
  <c r="H111" i="110"/>
  <c r="H1599" i="110"/>
  <c r="H1541" i="110"/>
  <c r="H111" i="111"/>
  <c r="H1424" i="111"/>
  <c r="H53" i="112"/>
  <c r="H1193" i="111"/>
  <c r="H1541" i="111"/>
  <c r="H1193" i="112"/>
  <c r="H1541" i="112"/>
  <c r="H111" i="113"/>
  <c r="H1193" i="113"/>
  <c r="H1309" i="112"/>
  <c r="H233" i="113"/>
  <c r="H1541" i="113"/>
  <c r="H1599" i="113"/>
  <c r="H1788" i="113"/>
  <c r="H111" i="114"/>
  <c r="H1193" i="114"/>
  <c r="H1541" i="114"/>
  <c r="H1746" i="114"/>
  <c r="H233" i="115"/>
  <c r="H1788" i="114"/>
  <c r="H1541" i="115"/>
  <c r="H1193" i="115"/>
  <c r="H1424" i="115"/>
  <c r="H1788" i="115"/>
  <c r="H1249" i="107"/>
  <c r="H1249" i="108"/>
  <c r="H1249" i="110"/>
  <c r="H1249" i="109"/>
  <c r="H1365" i="110"/>
  <c r="H1365" i="111"/>
  <c r="H1480" i="111"/>
  <c r="H1480" i="112"/>
  <c r="H1249" i="112"/>
  <c r="H1365" i="113"/>
  <c r="H1365" i="114"/>
  <c r="H1249" i="115"/>
  <c r="H1480" i="115"/>
  <c r="H1423" i="106"/>
  <c r="H1787" i="106"/>
  <c r="H1423" i="107"/>
  <c r="H52" i="108"/>
  <c r="H1745" i="106"/>
  <c r="H1308" i="107"/>
  <c r="H1745" i="107"/>
  <c r="H232" i="108"/>
  <c r="H1308" i="108"/>
  <c r="H1598" i="108"/>
  <c r="H1308" i="109"/>
  <c r="H1745" i="109"/>
  <c r="H175" i="110"/>
  <c r="H1598" i="110"/>
  <c r="H52" i="111"/>
  <c r="H1423" i="108"/>
  <c r="H1192" i="109"/>
  <c r="H1540" i="109"/>
  <c r="H110" i="110"/>
  <c r="H232" i="111"/>
  <c r="H1308" i="110"/>
  <c r="H1745" i="110"/>
  <c r="H1308" i="111"/>
  <c r="H52" i="112"/>
  <c r="H1423" i="111"/>
  <c r="H1745" i="111"/>
  <c r="H1540" i="112"/>
  <c r="H110" i="113"/>
  <c r="H1423" i="113"/>
  <c r="H1745" i="113"/>
  <c r="H1423" i="112"/>
  <c r="H1308" i="113"/>
  <c r="H1308" i="114"/>
  <c r="H1540" i="114"/>
  <c r="H110" i="115"/>
  <c r="H1192" i="115"/>
  <c r="H1540" i="115"/>
  <c r="H1598" i="115"/>
  <c r="H1596" i="106"/>
  <c r="H230" i="107"/>
  <c r="H1596" i="107"/>
  <c r="H1743" i="108"/>
  <c r="H1743" i="106"/>
  <c r="H1596" i="108"/>
  <c r="H230" i="110"/>
  <c r="H1596" i="109"/>
  <c r="H1421" i="110"/>
  <c r="H1306" i="110"/>
  <c r="H1596" i="110"/>
  <c r="H108" i="111"/>
  <c r="H50" i="112"/>
  <c r="H1785" i="111"/>
  <c r="H230" i="112"/>
  <c r="H1596" i="112"/>
  <c r="H108" i="113"/>
  <c r="H1421" i="113"/>
  <c r="H1743" i="113"/>
  <c r="H230" i="114"/>
  <c r="H1743" i="114"/>
  <c r="H1538" i="115"/>
  <c r="H1743" i="115"/>
  <c r="E1499" i="109"/>
  <c r="G1751" i="73"/>
  <c r="G1747" i="73"/>
  <c r="G1743" i="73"/>
  <c r="G1750" i="73"/>
  <c r="G1746" i="73"/>
  <c r="G1753" i="73"/>
  <c r="G1745" i="73"/>
  <c r="G1748" i="73"/>
  <c r="G1749" i="73"/>
  <c r="G1752" i="73"/>
  <c r="G1744" i="73"/>
  <c r="H2239" i="73"/>
  <c r="H2235" i="73"/>
  <c r="H2231" i="73"/>
  <c r="H2227" i="73"/>
  <c r="H2234" i="73"/>
  <c r="H2230" i="73"/>
  <c r="H2226" i="73"/>
  <c r="H2237" i="73"/>
  <c r="H2233" i="73"/>
  <c r="H2229" i="73"/>
  <c r="H2248" i="73"/>
  <c r="H2236" i="73"/>
  <c r="H2232" i="73"/>
  <c r="H2228" i="73"/>
  <c r="I2241" i="73"/>
  <c r="I2233" i="73"/>
  <c r="I2229" i="73"/>
  <c r="I2236" i="73"/>
  <c r="I2232" i="73"/>
  <c r="I2228" i="73"/>
  <c r="I2239" i="73"/>
  <c r="I2235" i="73"/>
  <c r="I2231" i="73"/>
  <c r="I2227" i="73"/>
  <c r="I2238" i="73"/>
  <c r="I2234" i="73"/>
  <c r="I2230" i="73"/>
  <c r="I2226" i="73"/>
  <c r="E1151" i="112"/>
  <c r="J1113" i="73"/>
  <c r="J1109" i="73"/>
  <c r="J1105" i="73"/>
  <c r="J1112" i="73"/>
  <c r="J1108" i="73"/>
  <c r="J1115" i="73"/>
  <c r="J1111" i="73"/>
  <c r="J1107" i="73"/>
  <c r="J1114" i="73"/>
  <c r="J1110" i="73"/>
  <c r="J1106" i="73"/>
  <c r="K1230" i="73"/>
  <c r="K1226" i="73"/>
  <c r="K1222" i="73"/>
  <c r="K1229" i="73"/>
  <c r="K1225" i="73"/>
  <c r="K1221" i="73"/>
  <c r="E1267" i="113"/>
  <c r="K1228" i="73"/>
  <c r="K1224" i="73"/>
  <c r="K1231" i="73"/>
  <c r="K1227" i="73"/>
  <c r="K1223" i="73"/>
  <c r="K2249" i="73"/>
  <c r="K2237" i="73"/>
  <c r="K2233" i="73"/>
  <c r="K2229" i="73"/>
  <c r="K2248" i="73"/>
  <c r="K2236" i="73"/>
  <c r="K2232" i="73"/>
  <c r="K2228" i="73"/>
  <c r="K2239" i="73"/>
  <c r="K2235" i="73"/>
  <c r="K2231" i="73"/>
  <c r="K2227" i="73"/>
  <c r="K2238" i="73"/>
  <c r="K2234" i="73"/>
  <c r="K2230" i="73"/>
  <c r="K2226" i="73"/>
  <c r="E1267" i="114"/>
  <c r="L1229" i="73"/>
  <c r="L1225" i="73"/>
  <c r="L1221" i="73"/>
  <c r="L1224" i="73"/>
  <c r="L1226" i="73"/>
  <c r="L1231" i="73"/>
  <c r="L1227" i="73"/>
  <c r="L1223" i="73"/>
  <c r="L1228" i="73"/>
  <c r="L1230" i="73"/>
  <c r="L1222" i="73"/>
  <c r="M1811" i="73"/>
  <c r="M1803" i="73"/>
  <c r="M1802" i="73"/>
  <c r="E1557" i="115"/>
  <c r="M1806" i="73"/>
  <c r="M1801" i="73"/>
  <c r="M1807" i="73"/>
  <c r="M1810" i="73"/>
  <c r="M1804" i="73"/>
  <c r="M1805" i="73"/>
  <c r="M1809" i="73"/>
  <c r="M1808" i="73"/>
  <c r="E1499" i="107"/>
  <c r="E1750" i="73"/>
  <c r="E1746" i="73"/>
  <c r="E1753" i="73"/>
  <c r="E1749" i="73"/>
  <c r="E1745" i="73"/>
  <c r="E1752" i="73"/>
  <c r="E1748" i="73"/>
  <c r="E1744" i="73"/>
  <c r="E1751" i="73"/>
  <c r="E1747" i="73"/>
  <c r="E1743" i="73"/>
  <c r="E1151" i="108"/>
  <c r="F1112" i="73"/>
  <c r="F1108" i="73"/>
  <c r="F1115" i="73"/>
  <c r="F1111" i="73"/>
  <c r="F1107" i="73"/>
  <c r="F1114" i="73"/>
  <c r="F1110" i="73"/>
  <c r="F1106" i="73"/>
  <c r="F1113" i="73"/>
  <c r="F1109" i="73"/>
  <c r="F1105" i="73"/>
  <c r="E1346" i="73"/>
  <c r="E1342" i="73"/>
  <c r="E1338" i="73"/>
  <c r="E1345" i="73"/>
  <c r="E1341" i="73"/>
  <c r="E1337" i="73"/>
  <c r="E1382" i="107"/>
  <c r="E1344" i="73"/>
  <c r="E1340" i="73"/>
  <c r="E1347" i="73"/>
  <c r="E1343" i="73"/>
  <c r="E1339" i="73"/>
  <c r="F70" i="73"/>
  <c r="F66" i="73"/>
  <c r="F62" i="73"/>
  <c r="F69" i="73"/>
  <c r="F65" i="73"/>
  <c r="F61" i="73"/>
  <c r="E69" i="108"/>
  <c r="F68" i="73"/>
  <c r="F64" i="73"/>
  <c r="F71" i="73"/>
  <c r="F67" i="73"/>
  <c r="F63" i="73"/>
  <c r="G1231" i="73"/>
  <c r="G1227" i="73"/>
  <c r="G1223" i="73"/>
  <c r="G1230" i="73"/>
  <c r="G1226" i="73"/>
  <c r="G1222" i="73"/>
  <c r="E1267" i="109"/>
  <c r="G1229" i="73"/>
  <c r="G1225" i="73"/>
  <c r="G1221" i="73"/>
  <c r="G1228" i="73"/>
  <c r="G1224" i="73"/>
  <c r="G2246" i="73"/>
  <c r="G2234" i="73"/>
  <c r="G2230" i="73"/>
  <c r="G2226" i="73"/>
  <c r="G2247" i="73"/>
  <c r="G2239" i="73"/>
  <c r="G2235" i="73"/>
  <c r="G2231" i="73"/>
  <c r="G2227" i="73"/>
  <c r="G2244" i="73"/>
  <c r="G2236" i="73"/>
  <c r="G2232" i="73"/>
  <c r="G2228" i="73"/>
  <c r="G2245" i="73"/>
  <c r="G2233" i="73"/>
  <c r="G2229" i="73"/>
  <c r="E1499" i="110"/>
  <c r="H1750" i="73"/>
  <c r="H1746" i="73"/>
  <c r="H1753" i="73"/>
  <c r="H1749" i="73"/>
  <c r="H1745" i="73"/>
  <c r="H1752" i="73"/>
  <c r="H1744" i="73"/>
  <c r="H1747" i="73"/>
  <c r="H1748" i="73"/>
  <c r="H1751" i="73"/>
  <c r="H1743" i="73"/>
  <c r="K1752" i="73"/>
  <c r="K1744" i="73"/>
  <c r="K1747" i="73"/>
  <c r="E1499" i="113"/>
  <c r="K1746" i="73"/>
  <c r="K1749" i="73"/>
  <c r="E191" i="114"/>
  <c r="L187" i="73"/>
  <c r="L183" i="73"/>
  <c r="L179" i="73"/>
  <c r="L184" i="73"/>
  <c r="L182" i="73"/>
  <c r="L186" i="73"/>
  <c r="L181" i="73"/>
  <c r="L180" i="73"/>
  <c r="L185" i="73"/>
  <c r="L177" i="73"/>
  <c r="L178" i="73"/>
  <c r="L2247" i="73"/>
  <c r="L2243" i="73"/>
  <c r="L2239" i="73"/>
  <c r="L2235" i="73"/>
  <c r="L2231" i="73"/>
  <c r="L2227" i="73"/>
  <c r="L2248" i="73"/>
  <c r="L2240" i="73"/>
  <c r="L2232" i="73"/>
  <c r="L2242" i="73"/>
  <c r="L2234" i="73"/>
  <c r="L2226" i="73"/>
  <c r="L2249" i="73"/>
  <c r="L2241" i="73"/>
  <c r="L2237" i="73"/>
  <c r="L2233" i="73"/>
  <c r="L2229" i="73"/>
  <c r="L2236" i="73"/>
  <c r="L2228" i="73"/>
  <c r="L2246" i="73"/>
  <c r="L2238" i="73"/>
  <c r="L2230" i="73"/>
  <c r="M1107" i="73"/>
  <c r="M1115" i="73"/>
  <c r="M1106" i="73"/>
  <c r="M1111" i="73"/>
  <c r="M1108" i="73"/>
  <c r="M1110" i="73"/>
  <c r="M1109" i="73"/>
  <c r="E1151" i="115"/>
  <c r="M1114" i="73"/>
  <c r="M1112" i="73"/>
  <c r="M1105" i="73"/>
  <c r="M1113" i="73"/>
  <c r="M1753" i="73"/>
  <c r="M1752" i="73"/>
  <c r="M1748" i="73"/>
  <c r="M1747" i="73"/>
  <c r="M1751" i="73"/>
  <c r="M1750" i="73"/>
  <c r="M1746" i="73"/>
  <c r="M1744" i="73"/>
  <c r="M1743" i="73"/>
  <c r="M1749" i="73"/>
  <c r="M1745" i="73"/>
  <c r="E1499" i="115"/>
  <c r="E1557" i="109"/>
  <c r="G1809" i="73"/>
  <c r="G1805" i="73"/>
  <c r="G1801" i="73"/>
  <c r="G1808" i="73"/>
  <c r="G1804" i="73"/>
  <c r="G1811" i="73"/>
  <c r="G1807" i="73"/>
  <c r="G1803" i="73"/>
  <c r="G1810" i="73"/>
  <c r="G1806" i="73"/>
  <c r="G1802" i="73"/>
  <c r="H71" i="73"/>
  <c r="H67" i="73"/>
  <c r="H63" i="73"/>
  <c r="H70" i="73"/>
  <c r="H66" i="73"/>
  <c r="H62" i="73"/>
  <c r="H69" i="73"/>
  <c r="H61" i="73"/>
  <c r="H64" i="73"/>
  <c r="E69" i="110"/>
  <c r="H65" i="73"/>
  <c r="H68" i="73"/>
  <c r="H1114" i="73"/>
  <c r="H1110" i="73"/>
  <c r="H1106" i="73"/>
  <c r="H1113" i="73"/>
  <c r="H1109" i="73"/>
  <c r="H1105" i="73"/>
  <c r="E1151" i="110"/>
  <c r="H1112" i="73"/>
  <c r="H1108" i="73"/>
  <c r="H1115" i="73"/>
  <c r="H1111" i="73"/>
  <c r="H1107" i="73"/>
  <c r="I12" i="73"/>
  <c r="I8" i="73"/>
  <c r="I4" i="73"/>
  <c r="I11" i="73"/>
  <c r="I7" i="73"/>
  <c r="I3" i="73"/>
  <c r="E11" i="111"/>
  <c r="I10" i="73"/>
  <c r="I6" i="73"/>
  <c r="I13" i="73"/>
  <c r="I9" i="73"/>
  <c r="I5" i="73"/>
  <c r="J184" i="73"/>
  <c r="J187" i="73"/>
  <c r="J179" i="73"/>
  <c r="J182" i="73"/>
  <c r="J185" i="73"/>
  <c r="J177" i="73"/>
  <c r="E1267" i="112"/>
  <c r="J1229" i="73"/>
  <c r="J1225" i="73"/>
  <c r="J1221" i="73"/>
  <c r="J1228" i="73"/>
  <c r="J1224" i="73"/>
  <c r="J1231" i="73"/>
  <c r="J1227" i="73"/>
  <c r="J1223" i="73"/>
  <c r="J1230" i="73"/>
  <c r="J1226" i="73"/>
  <c r="J1222" i="73"/>
  <c r="J1753" i="73"/>
  <c r="J1749" i="73"/>
  <c r="J1745" i="73"/>
  <c r="J1752" i="73"/>
  <c r="J1748" i="73"/>
  <c r="J1744" i="73"/>
  <c r="J1751" i="73"/>
  <c r="J1743" i="73"/>
  <c r="J1746" i="73"/>
  <c r="E1499" i="112"/>
  <c r="J1747" i="73"/>
  <c r="J1750" i="73"/>
  <c r="K187" i="73"/>
  <c r="K179" i="73"/>
  <c r="K182" i="73"/>
  <c r="E191" i="113"/>
  <c r="K181" i="73"/>
  <c r="K184" i="73"/>
  <c r="E69" i="115"/>
  <c r="M61" i="73"/>
  <c r="M66" i="73"/>
  <c r="M69" i="73"/>
  <c r="M65" i="73"/>
  <c r="M70" i="73"/>
  <c r="M67" i="73"/>
  <c r="M64" i="73"/>
  <c r="M62" i="73"/>
  <c r="M63" i="73"/>
  <c r="M71" i="73"/>
  <c r="M68" i="73"/>
  <c r="M1347" i="73"/>
  <c r="M1343" i="73"/>
  <c r="M1339" i="73"/>
  <c r="M1346" i="73"/>
  <c r="M1338" i="73"/>
  <c r="M1340" i="73"/>
  <c r="E1382" i="115"/>
  <c r="M1345" i="73"/>
  <c r="M1341" i="73"/>
  <c r="M1337" i="73"/>
  <c r="M1342" i="73"/>
  <c r="M1344" i="73"/>
  <c r="M2247" i="73"/>
  <c r="M2235" i="73"/>
  <c r="M2231" i="73"/>
  <c r="M2227" i="73"/>
  <c r="M2248" i="73"/>
  <c r="M2232" i="73"/>
  <c r="M2230" i="73"/>
  <c r="M2226" i="73"/>
  <c r="M2249" i="73"/>
  <c r="M2245" i="73"/>
  <c r="M2237" i="73"/>
  <c r="M2233" i="73"/>
  <c r="M2229" i="73"/>
  <c r="M2252" i="73"/>
  <c r="M2244" i="73"/>
  <c r="M2236" i="73"/>
  <c r="M2228" i="73"/>
  <c r="M2238" i="73"/>
  <c r="M2234" i="73"/>
  <c r="E1810" i="73"/>
  <c r="E1806" i="73"/>
  <c r="E1802" i="73"/>
  <c r="E1809" i="73"/>
  <c r="E1805" i="73"/>
  <c r="E1801" i="73"/>
  <c r="E1557" i="107"/>
  <c r="E1808" i="73"/>
  <c r="E1804" i="73"/>
  <c r="E1811" i="73"/>
  <c r="E1807" i="73"/>
  <c r="E1803" i="73"/>
  <c r="F1222" i="73"/>
  <c r="E1267" i="108"/>
  <c r="F1227" i="73"/>
  <c r="E68" i="73"/>
  <c r="E71" i="73"/>
  <c r="E63" i="73"/>
  <c r="E66" i="73"/>
  <c r="E69" i="73"/>
  <c r="E61" i="73"/>
  <c r="E242" i="73"/>
  <c r="E245" i="73"/>
  <c r="E237" i="73"/>
  <c r="E240" i="73"/>
  <c r="E243" i="73"/>
  <c r="E235" i="73"/>
  <c r="E1267" i="107"/>
  <c r="E1228" i="73"/>
  <c r="E1224" i="73"/>
  <c r="E1231" i="73"/>
  <c r="E1227" i="73"/>
  <c r="E1223" i="73"/>
  <c r="E1230" i="73"/>
  <c r="E1226" i="73"/>
  <c r="E1222" i="73"/>
  <c r="E1229" i="73"/>
  <c r="E1225" i="73"/>
  <c r="E1221" i="73"/>
  <c r="E2239" i="73"/>
  <c r="E2235" i="73"/>
  <c r="E2231" i="73"/>
  <c r="E2227" i="73"/>
  <c r="E2234" i="73"/>
  <c r="E2230" i="73"/>
  <c r="E2226" i="73"/>
  <c r="E2233" i="73"/>
  <c r="E2229" i="73"/>
  <c r="E2236" i="73"/>
  <c r="E2232" i="73"/>
  <c r="E2228" i="73"/>
  <c r="F2232" i="73"/>
  <c r="F2235" i="73"/>
  <c r="F2233" i="73"/>
  <c r="F2236" i="73"/>
  <c r="F2228" i="73"/>
  <c r="F2227" i="73"/>
  <c r="F2237" i="73"/>
  <c r="F2226" i="73"/>
  <c r="F2234" i="73"/>
  <c r="F2229" i="73"/>
  <c r="F2231" i="73"/>
  <c r="F2230" i="73"/>
  <c r="G187" i="73"/>
  <c r="G178" i="73"/>
  <c r="G181" i="73"/>
  <c r="G1115" i="73"/>
  <c r="G1111" i="73"/>
  <c r="G1107" i="73"/>
  <c r="G1114" i="73"/>
  <c r="G1106" i="73"/>
  <c r="G1108" i="73"/>
  <c r="E1151" i="109"/>
  <c r="G1113" i="73"/>
  <c r="G1109" i="73"/>
  <c r="G1105" i="73"/>
  <c r="G1110" i="73"/>
  <c r="G1112" i="73"/>
  <c r="G1345" i="73"/>
  <c r="G1337" i="73"/>
  <c r="G1340" i="73"/>
  <c r="G1343" i="73"/>
  <c r="G1346" i="73"/>
  <c r="G1338" i="73"/>
  <c r="H1346" i="73"/>
  <c r="H1342" i="73"/>
  <c r="H1338" i="73"/>
  <c r="H1345" i="73"/>
  <c r="H1341" i="73"/>
  <c r="H1337" i="73"/>
  <c r="E1382" i="110"/>
  <c r="H1344" i="73"/>
  <c r="H1340" i="73"/>
  <c r="H1347" i="73"/>
  <c r="H1343" i="73"/>
  <c r="H1339" i="73"/>
  <c r="H1810" i="73"/>
  <c r="H1802" i="73"/>
  <c r="H1805" i="73"/>
  <c r="H1808" i="73"/>
  <c r="H1803" i="73"/>
  <c r="H1804" i="73"/>
  <c r="I1114" i="73"/>
  <c r="I1110" i="73"/>
  <c r="I1106" i="73"/>
  <c r="I1113" i="73"/>
  <c r="I1109" i="73"/>
  <c r="I1105" i="73"/>
  <c r="E1151" i="111"/>
  <c r="I1112" i="73"/>
  <c r="I1108" i="73"/>
  <c r="I1115" i="73"/>
  <c r="I1111" i="73"/>
  <c r="I1107" i="73"/>
  <c r="I1810" i="73"/>
  <c r="I1806" i="73"/>
  <c r="I1802" i="73"/>
  <c r="I1809" i="73"/>
  <c r="I1805" i="73"/>
  <c r="I1801" i="73"/>
  <c r="I1808" i="73"/>
  <c r="I1811" i="73"/>
  <c r="I1803" i="73"/>
  <c r="E1557" i="111"/>
  <c r="I1804" i="73"/>
  <c r="I1807" i="73"/>
  <c r="J2252" i="73"/>
  <c r="J2248" i="73"/>
  <c r="J2246" i="73"/>
  <c r="J2236" i="73"/>
  <c r="J2232" i="73"/>
  <c r="J2228" i="73"/>
  <c r="J2251" i="73"/>
  <c r="J2235" i="73"/>
  <c r="J2227" i="73"/>
  <c r="J2249" i="73"/>
  <c r="J2233" i="73"/>
  <c r="J2250" i="73"/>
  <c r="J2238" i="73"/>
  <c r="J2234" i="73"/>
  <c r="J2230" i="73"/>
  <c r="J2226" i="73"/>
  <c r="J2247" i="73"/>
  <c r="J2239" i="73"/>
  <c r="J2231" i="73"/>
  <c r="J2253" i="73"/>
  <c r="J2237" i="73"/>
  <c r="J2229" i="73"/>
  <c r="K1810" i="73"/>
  <c r="K1806" i="73"/>
  <c r="K1802" i="73"/>
  <c r="K1809" i="73"/>
  <c r="K1805" i="73"/>
  <c r="K1801" i="73"/>
  <c r="E1557" i="113"/>
  <c r="K1808" i="73"/>
  <c r="K1804" i="73"/>
  <c r="K1811" i="73"/>
  <c r="K1807" i="73"/>
  <c r="K1803" i="73"/>
  <c r="L10" i="73"/>
  <c r="L13" i="73"/>
  <c r="L5" i="73"/>
  <c r="L4" i="73"/>
  <c r="L8" i="73"/>
  <c r="L3" i="73"/>
  <c r="E1151" i="114"/>
  <c r="L1113" i="73"/>
  <c r="L1109" i="73"/>
  <c r="L1105" i="73"/>
  <c r="L1108" i="73"/>
  <c r="L1110" i="73"/>
  <c r="L1115" i="73"/>
  <c r="L1111" i="73"/>
  <c r="L1107" i="73"/>
  <c r="L1112" i="73"/>
  <c r="L1114" i="73"/>
  <c r="L1106" i="73"/>
  <c r="E1557" i="114"/>
  <c r="L1810" i="73"/>
  <c r="L1805" i="73"/>
  <c r="E11" i="115"/>
  <c r="M11" i="73"/>
  <c r="M13" i="73"/>
  <c r="E191" i="115"/>
  <c r="M184" i="73"/>
  <c r="M180" i="73"/>
  <c r="M187" i="73"/>
  <c r="M183" i="73"/>
  <c r="M179" i="73"/>
  <c r="M186" i="73"/>
  <c r="M182" i="73"/>
  <c r="M178" i="73"/>
  <c r="M185" i="73"/>
  <c r="M181" i="73"/>
  <c r="M177" i="73"/>
  <c r="M1231" i="73"/>
  <c r="M1223" i="73"/>
  <c r="M1222" i="73"/>
  <c r="M1227" i="73"/>
  <c r="M1224" i="73"/>
  <c r="M1228" i="73"/>
  <c r="M1221" i="73"/>
  <c r="M1229" i="73"/>
  <c r="E1267" i="115"/>
  <c r="M1230" i="73"/>
  <c r="M1226" i="73"/>
  <c r="M1225" i="73"/>
  <c r="O636" i="106"/>
  <c r="Q636" i="106" s="1"/>
  <c r="O880" i="106"/>
  <c r="Q880" i="106" s="1"/>
  <c r="M638" i="106"/>
  <c r="O638" i="106" s="1"/>
  <c r="M398" i="106"/>
  <c r="O398" i="106" s="1"/>
  <c r="Q398" i="106" s="1"/>
  <c r="N191" i="106"/>
  <c r="D1347" i="73"/>
  <c r="M1060" i="106"/>
  <c r="M1064" i="106" s="1"/>
  <c r="D1226" i="73"/>
  <c r="D1221" i="73"/>
  <c r="D1752" i="73"/>
  <c r="D1750" i="73"/>
  <c r="D1748" i="73"/>
  <c r="D1746" i="73"/>
  <c r="D1744" i="73"/>
  <c r="D1753" i="73"/>
  <c r="D1751" i="73"/>
  <c r="D1749" i="73"/>
  <c r="D1747" i="73"/>
  <c r="D1745" i="73"/>
  <c r="D1743" i="73"/>
  <c r="M940" i="106"/>
  <c r="O940" i="106" s="1"/>
  <c r="Q940" i="106" s="1"/>
  <c r="O127" i="106"/>
  <c r="Q127" i="106" s="1"/>
  <c r="K98" i="106"/>
  <c r="E1499" i="106"/>
  <c r="O1059" i="106"/>
  <c r="Q1059" i="106" s="1"/>
  <c r="O1119" i="106"/>
  <c r="Q1119" i="106" s="1"/>
  <c r="O1057" i="106"/>
  <c r="Q1057" i="106" s="1"/>
  <c r="O637" i="106"/>
  <c r="Q637" i="106" s="1"/>
  <c r="M514" i="106"/>
  <c r="O514" i="106" s="1"/>
  <c r="Q514" i="106" s="1"/>
  <c r="M220" i="106"/>
  <c r="H159" i="106"/>
  <c r="H160" i="106" s="1"/>
  <c r="O97" i="106"/>
  <c r="Q97" i="106" s="1"/>
  <c r="M882" i="106"/>
  <c r="O882" i="106" s="1"/>
  <c r="M820" i="106"/>
  <c r="O820" i="106" s="1"/>
  <c r="Q820" i="106" s="1"/>
  <c r="H221" i="106"/>
  <c r="K221" i="106" s="1"/>
  <c r="M98" i="106"/>
  <c r="H1120" i="106"/>
  <c r="K1120" i="106" s="1"/>
  <c r="H911" i="106"/>
  <c r="K911" i="106" s="1"/>
  <c r="H791" i="106"/>
  <c r="K791" i="106" s="1"/>
  <c r="M1028" i="106"/>
  <c r="O1028" i="106" s="1"/>
  <c r="Q1028" i="106" s="1"/>
  <c r="M1029" i="106"/>
  <c r="O1027" i="106"/>
  <c r="Q1027" i="106" s="1"/>
  <c r="H1027" i="106"/>
  <c r="K1027" i="106" s="1"/>
  <c r="O996" i="106"/>
  <c r="Q996" i="106" s="1"/>
  <c r="H880" i="106"/>
  <c r="K880" i="106" s="1"/>
  <c r="O727" i="106"/>
  <c r="Q727" i="106" s="1"/>
  <c r="M728" i="106"/>
  <c r="O728" i="106" s="1"/>
  <c r="Q728" i="106" s="1"/>
  <c r="M427" i="106"/>
  <c r="O427" i="106" s="1"/>
  <c r="Q427" i="106" s="1"/>
  <c r="M426" i="106"/>
  <c r="O426" i="106" s="1"/>
  <c r="Q426" i="106" s="1"/>
  <c r="O425" i="106"/>
  <c r="Q425" i="106" s="1"/>
  <c r="O1089" i="106"/>
  <c r="Q1089" i="106" s="1"/>
  <c r="M1090" i="106"/>
  <c r="N1065" i="106"/>
  <c r="I1063" i="106"/>
  <c r="O938" i="106"/>
  <c r="Q938" i="106" s="1"/>
  <c r="N887" i="106"/>
  <c r="I885" i="106"/>
  <c r="H761" i="106"/>
  <c r="K761" i="106" s="1"/>
  <c r="H730" i="106"/>
  <c r="K730" i="106" s="1"/>
  <c r="M699" i="106"/>
  <c r="O699" i="106" s="1"/>
  <c r="Q699" i="106" s="1"/>
  <c r="M700" i="106"/>
  <c r="O698" i="106"/>
  <c r="Q698" i="106" s="1"/>
  <c r="M668" i="106"/>
  <c r="O668" i="106" s="1"/>
  <c r="Q668" i="106" s="1"/>
  <c r="M669" i="106"/>
  <c r="O667" i="106"/>
  <c r="Q667" i="106" s="1"/>
  <c r="H636" i="106"/>
  <c r="K636" i="106" s="1"/>
  <c r="M606" i="106"/>
  <c r="O606" i="106" s="1"/>
  <c r="Q606" i="106" s="1"/>
  <c r="M607" i="106"/>
  <c r="O605" i="106"/>
  <c r="Q605" i="106" s="1"/>
  <c r="H574" i="106"/>
  <c r="K574" i="106" s="1"/>
  <c r="M544" i="106"/>
  <c r="O544" i="106" s="1"/>
  <c r="Q544" i="106" s="1"/>
  <c r="M545" i="106"/>
  <c r="O543" i="106"/>
  <c r="Q543" i="106" s="1"/>
  <c r="M456" i="106"/>
  <c r="O456" i="106" s="1"/>
  <c r="Q456" i="106" s="1"/>
  <c r="M455" i="106"/>
  <c r="O455" i="106" s="1"/>
  <c r="Q455" i="106" s="1"/>
  <c r="O454" i="106"/>
  <c r="Q454" i="106" s="1"/>
  <c r="H370" i="106"/>
  <c r="K370" i="106" s="1"/>
  <c r="H312" i="106"/>
  <c r="K312" i="106" s="1"/>
  <c r="M192" i="106"/>
  <c r="O192" i="106" s="1"/>
  <c r="Q192" i="106" s="1"/>
  <c r="M191" i="106"/>
  <c r="O191" i="106" s="1"/>
  <c r="Q191" i="106" s="1"/>
  <c r="O190" i="106"/>
  <c r="Q190" i="106" s="1"/>
  <c r="M70" i="106"/>
  <c r="O70" i="106" s="1"/>
  <c r="Q70" i="106" s="1"/>
  <c r="M69" i="106"/>
  <c r="O69" i="106" s="1"/>
  <c r="Q69" i="106" s="1"/>
  <c r="O68" i="106"/>
  <c r="Q68" i="106" s="1"/>
  <c r="M12" i="106"/>
  <c r="M11" i="106"/>
  <c r="O10" i="106"/>
  <c r="Q10" i="106" s="1"/>
  <c r="H970" i="106"/>
  <c r="K970" i="106" s="1"/>
  <c r="O881" i="106"/>
  <c r="Q881" i="106" s="1"/>
  <c r="M850" i="106"/>
  <c r="O850" i="106" s="1"/>
  <c r="Q850" i="106" s="1"/>
  <c r="M851" i="106"/>
  <c r="O849" i="106"/>
  <c r="Q849" i="106" s="1"/>
  <c r="H849" i="106"/>
  <c r="K849" i="106" s="1"/>
  <c r="O818" i="106"/>
  <c r="Q818" i="106" s="1"/>
  <c r="M766" i="106"/>
  <c r="O762" i="106"/>
  <c r="M735" i="106"/>
  <c r="O731" i="106"/>
  <c r="M642" i="106"/>
  <c r="H543" i="106"/>
  <c r="K543" i="106" s="1"/>
  <c r="I485" i="106"/>
  <c r="O399" i="106"/>
  <c r="Q399" i="106" s="1"/>
  <c r="M341" i="106"/>
  <c r="O341" i="106" s="1"/>
  <c r="Q341" i="106" s="1"/>
  <c r="M340" i="106"/>
  <c r="O340" i="106" s="1"/>
  <c r="Q340" i="106" s="1"/>
  <c r="O339" i="106"/>
  <c r="Q339" i="106" s="1"/>
  <c r="N767" i="106"/>
  <c r="I765" i="106"/>
  <c r="I734" i="106"/>
  <c r="N736" i="106"/>
  <c r="O512" i="106"/>
  <c r="Q512" i="106" s="1"/>
  <c r="M287" i="106"/>
  <c r="M284" i="106"/>
  <c r="K99" i="106"/>
  <c r="H100" i="106"/>
  <c r="H283" i="106"/>
  <c r="K282" i="106"/>
  <c r="M251" i="106"/>
  <c r="O251" i="106" s="1"/>
  <c r="Q251" i="106" s="1"/>
  <c r="M252" i="106"/>
  <c r="O250" i="106"/>
  <c r="Q250" i="106" s="1"/>
  <c r="H250" i="106"/>
  <c r="K249" i="106"/>
  <c r="N160" i="106"/>
  <c r="O160" i="106" s="1"/>
  <c r="Q160" i="106" s="1"/>
  <c r="N161" i="106"/>
  <c r="O161" i="106" s="1"/>
  <c r="O159" i="106"/>
  <c r="Q159" i="106" s="1"/>
  <c r="O39" i="106"/>
  <c r="Q39" i="106" s="1"/>
  <c r="M41" i="106"/>
  <c r="M40" i="106"/>
  <c r="I12" i="106"/>
  <c r="K11" i="106"/>
  <c r="H196" i="106"/>
  <c r="K196" i="106" s="1"/>
  <c r="K195" i="106"/>
  <c r="H16" i="106"/>
  <c r="N1096" i="106"/>
  <c r="I1094" i="106"/>
  <c r="O1121" i="106"/>
  <c r="Q1121" i="106" s="1"/>
  <c r="M1122" i="106"/>
  <c r="H1058" i="106"/>
  <c r="K1058" i="106" s="1"/>
  <c r="M969" i="106"/>
  <c r="O969" i="106" s="1"/>
  <c r="Q969" i="106" s="1"/>
  <c r="M968" i="106"/>
  <c r="O968" i="106" s="1"/>
  <c r="Q968" i="106" s="1"/>
  <c r="O967" i="106"/>
  <c r="Q967" i="106" s="1"/>
  <c r="M911" i="106"/>
  <c r="O911" i="106" s="1"/>
  <c r="Q911" i="106" s="1"/>
  <c r="M910" i="106"/>
  <c r="O910" i="106" s="1"/>
  <c r="Q910" i="106" s="1"/>
  <c r="O909" i="106"/>
  <c r="Q909" i="106" s="1"/>
  <c r="M791" i="106"/>
  <c r="O791" i="106" s="1"/>
  <c r="Q791" i="106" s="1"/>
  <c r="M790" i="106"/>
  <c r="O790" i="106" s="1"/>
  <c r="Q790" i="106" s="1"/>
  <c r="O789" i="106"/>
  <c r="Q789" i="106" s="1"/>
  <c r="M1026" i="106"/>
  <c r="O1026" i="106" s="1"/>
  <c r="Q1026" i="106" s="1"/>
  <c r="O1025" i="106"/>
  <c r="Q1025" i="106" s="1"/>
  <c r="H999" i="106"/>
  <c r="K999" i="106" s="1"/>
  <c r="O758" i="106"/>
  <c r="Q758" i="106" s="1"/>
  <c r="M759" i="106"/>
  <c r="O759" i="106" s="1"/>
  <c r="Q759" i="106" s="1"/>
  <c r="M485" i="106"/>
  <c r="O485" i="106" s="1"/>
  <c r="Q485" i="106" s="1"/>
  <c r="M484" i="106"/>
  <c r="O484" i="106" s="1"/>
  <c r="Q484" i="106" s="1"/>
  <c r="O483" i="106"/>
  <c r="Q483" i="106" s="1"/>
  <c r="M1088" i="106"/>
  <c r="O1088" i="106" s="1"/>
  <c r="Q1088" i="106" s="1"/>
  <c r="O1087" i="106"/>
  <c r="Q1087" i="106" s="1"/>
  <c r="H1089" i="106"/>
  <c r="K1089" i="106" s="1"/>
  <c r="H941" i="106"/>
  <c r="K941" i="106" s="1"/>
  <c r="M697" i="106"/>
  <c r="O697" i="106" s="1"/>
  <c r="Q697" i="106" s="1"/>
  <c r="O696" i="106"/>
  <c r="Q696" i="106" s="1"/>
  <c r="M666" i="106"/>
  <c r="O666" i="106" s="1"/>
  <c r="Q666" i="106" s="1"/>
  <c r="O665" i="106"/>
  <c r="Q665" i="106" s="1"/>
  <c r="M604" i="106"/>
  <c r="O604" i="106" s="1"/>
  <c r="Q604" i="106" s="1"/>
  <c r="O603" i="106"/>
  <c r="Q603" i="106" s="1"/>
  <c r="M542" i="106"/>
  <c r="O542" i="106" s="1"/>
  <c r="Q542" i="106" s="1"/>
  <c r="O541" i="106"/>
  <c r="Q541" i="106" s="1"/>
  <c r="H456" i="106"/>
  <c r="K456" i="106" s="1"/>
  <c r="M370" i="106"/>
  <c r="O370" i="106" s="1"/>
  <c r="Q370" i="106" s="1"/>
  <c r="M369" i="106"/>
  <c r="O369" i="106" s="1"/>
  <c r="Q369" i="106" s="1"/>
  <c r="O368" i="106"/>
  <c r="Q368" i="106" s="1"/>
  <c r="M312" i="106"/>
  <c r="O312" i="106" s="1"/>
  <c r="Q312" i="106" s="1"/>
  <c r="M311" i="106"/>
  <c r="O311" i="106" s="1"/>
  <c r="Q311" i="106" s="1"/>
  <c r="O310" i="106"/>
  <c r="Q310" i="106" s="1"/>
  <c r="O279" i="106"/>
  <c r="Q279" i="106" s="1"/>
  <c r="M280" i="106"/>
  <c r="O280" i="106" s="1"/>
  <c r="Q280" i="106" s="1"/>
  <c r="N221" i="106"/>
  <c r="O221" i="106" s="1"/>
  <c r="Q221" i="106" s="1"/>
  <c r="N220" i="106"/>
  <c r="O220" i="106" s="1"/>
  <c r="Q220" i="106" s="1"/>
  <c r="O157" i="106"/>
  <c r="Q157" i="106" s="1"/>
  <c r="M158" i="106"/>
  <c r="O158" i="106" s="1"/>
  <c r="Q158" i="106" s="1"/>
  <c r="N99" i="106"/>
  <c r="O99" i="106" s="1"/>
  <c r="Q99" i="106" s="1"/>
  <c r="N98" i="106"/>
  <c r="N41" i="106"/>
  <c r="N40" i="106"/>
  <c r="M848" i="106"/>
  <c r="O848" i="106" s="1"/>
  <c r="Q848" i="106" s="1"/>
  <c r="O847" i="106"/>
  <c r="Q847" i="106" s="1"/>
  <c r="H821" i="106"/>
  <c r="K821" i="106" s="1"/>
  <c r="H698" i="106"/>
  <c r="K698" i="106" s="1"/>
  <c r="H667" i="106"/>
  <c r="K667" i="106" s="1"/>
  <c r="H605" i="106"/>
  <c r="K605" i="106" s="1"/>
  <c r="M580" i="106"/>
  <c r="O576" i="106"/>
  <c r="H400" i="106"/>
  <c r="K400" i="106" s="1"/>
  <c r="H341" i="106"/>
  <c r="K341" i="106" s="1"/>
  <c r="N282" i="106"/>
  <c r="O282" i="106" s="1"/>
  <c r="Q282" i="106" s="1"/>
  <c r="N283" i="106"/>
  <c r="O397" i="106"/>
  <c r="Q397" i="106" s="1"/>
  <c r="O281" i="106"/>
  <c r="Q281" i="106" s="1"/>
  <c r="N253" i="106"/>
  <c r="N256" i="106"/>
  <c r="M134" i="106"/>
  <c r="M131" i="106"/>
  <c r="O131" i="106" s="1"/>
  <c r="O130" i="106"/>
  <c r="O248" i="106"/>
  <c r="Q248" i="106" s="1"/>
  <c r="O219" i="106"/>
  <c r="Q219" i="106" s="1"/>
  <c r="M162" i="106"/>
  <c r="M165" i="106"/>
  <c r="O126" i="106"/>
  <c r="Q126" i="106" s="1"/>
  <c r="H128" i="106"/>
  <c r="K127" i="106"/>
  <c r="K40" i="106"/>
  <c r="H41" i="106"/>
  <c r="N12" i="106"/>
  <c r="N11" i="106"/>
  <c r="H74" i="106"/>
  <c r="K74" i="106" s="1"/>
  <c r="K73" i="106"/>
  <c r="H681" i="114" l="1"/>
  <c r="H1689" i="114"/>
  <c r="H2245" i="73"/>
  <c r="H2244" i="73"/>
  <c r="H2247" i="73"/>
  <c r="H2246" i="73"/>
  <c r="H949" i="113"/>
  <c r="H955" i="113"/>
  <c r="H952" i="113"/>
  <c r="H950" i="113"/>
  <c r="H953" i="113"/>
  <c r="H408" i="109"/>
  <c r="H413" i="109"/>
  <c r="H408" i="107"/>
  <c r="H410" i="107"/>
  <c r="H412" i="107"/>
  <c r="H800" i="107"/>
  <c r="H806" i="107"/>
  <c r="H803" i="107"/>
  <c r="H804" i="107"/>
  <c r="H802" i="107"/>
  <c r="I2250" i="73"/>
  <c r="I2252" i="73"/>
  <c r="H896" i="113"/>
  <c r="H325" i="115"/>
  <c r="K294" i="111"/>
  <c r="H294" i="111" s="1"/>
  <c r="K263" i="110"/>
  <c r="H266" i="110" s="1"/>
  <c r="H23" i="109"/>
  <c r="H25" i="109"/>
  <c r="H85" i="114"/>
  <c r="H921" i="109"/>
  <c r="H379" i="111"/>
  <c r="H322" i="115"/>
  <c r="H380" i="111"/>
  <c r="H324" i="115"/>
  <c r="H385" i="111"/>
  <c r="H385" i="109"/>
  <c r="H1791" i="110"/>
  <c r="H1689" i="108"/>
  <c r="H1790" i="107"/>
  <c r="H262" i="111"/>
  <c r="H173" i="110"/>
  <c r="H954" i="113"/>
  <c r="H413" i="107"/>
  <c r="H412" i="109"/>
  <c r="H409" i="107"/>
  <c r="M1366" i="73"/>
  <c r="M1372" i="73"/>
  <c r="M1369" i="73"/>
  <c r="M1374" i="73"/>
  <c r="M1375" i="73"/>
  <c r="H1392" i="114"/>
  <c r="H1395" i="114"/>
  <c r="H1393" i="114"/>
  <c r="L1173" i="73"/>
  <c r="L1172" i="73"/>
  <c r="L1167" i="73"/>
  <c r="L1165" i="73"/>
  <c r="L1166" i="73"/>
  <c r="H1453" i="113"/>
  <c r="H1452" i="113"/>
  <c r="H1451" i="113"/>
  <c r="L96" i="73"/>
  <c r="E98" i="114"/>
  <c r="K1139" i="73"/>
  <c r="K1140" i="73"/>
  <c r="J1287" i="73"/>
  <c r="J1288" i="73"/>
  <c r="H1456" i="111"/>
  <c r="H1453" i="111"/>
  <c r="H1451" i="111"/>
  <c r="E220" i="111"/>
  <c r="I212" i="73"/>
  <c r="G1259" i="73"/>
  <c r="G1253" i="73"/>
  <c r="G1258" i="73"/>
  <c r="E1325" i="108"/>
  <c r="F1280" i="73"/>
  <c r="F1285" i="73"/>
  <c r="G1366" i="73"/>
  <c r="G1367" i="73"/>
  <c r="G1372" i="73"/>
  <c r="E1411" i="108"/>
  <c r="F1367" i="73"/>
  <c r="F1372" i="73"/>
  <c r="H1223" i="107"/>
  <c r="H1224" i="107"/>
  <c r="H1221" i="107"/>
  <c r="E1259" i="73"/>
  <c r="E1253" i="73"/>
  <c r="H494" i="115"/>
  <c r="H497" i="115"/>
  <c r="H496" i="115"/>
  <c r="H436" i="114"/>
  <c r="H440" i="114"/>
  <c r="H438" i="114"/>
  <c r="H978" i="113"/>
  <c r="H983" i="113"/>
  <c r="H524" i="113"/>
  <c r="H529" i="113"/>
  <c r="H525" i="113"/>
  <c r="H527" i="113"/>
  <c r="H523" i="113"/>
  <c r="H436" i="112"/>
  <c r="H439" i="112"/>
  <c r="H437" i="112"/>
  <c r="H440" i="112"/>
  <c r="H469" i="112"/>
  <c r="H470" i="112"/>
  <c r="H523" i="111"/>
  <c r="H526" i="111"/>
  <c r="H494" i="110"/>
  <c r="H500" i="110"/>
  <c r="H978" i="110"/>
  <c r="H981" i="110"/>
  <c r="H982" i="110"/>
  <c r="H379" i="110"/>
  <c r="H385" i="110"/>
  <c r="H382" i="110"/>
  <c r="H380" i="110"/>
  <c r="E484" i="109"/>
  <c r="G939" i="73"/>
  <c r="G938" i="73"/>
  <c r="G940" i="73"/>
  <c r="G931" i="73"/>
  <c r="G934" i="73"/>
  <c r="H321" i="109"/>
  <c r="H325" i="109"/>
  <c r="H326" i="109"/>
  <c r="H436" i="107"/>
  <c r="H440" i="107"/>
  <c r="H441" i="107"/>
  <c r="H436" i="108"/>
  <c r="H442" i="108"/>
  <c r="H439" i="108"/>
  <c r="D2227" i="73"/>
  <c r="D2229" i="73"/>
  <c r="D2228" i="73"/>
  <c r="D2236" i="73"/>
  <c r="D2233" i="73"/>
  <c r="D1369" i="73"/>
  <c r="D1376" i="73"/>
  <c r="D1370" i="73"/>
  <c r="K263" i="114"/>
  <c r="H379" i="115"/>
  <c r="H385" i="115"/>
  <c r="H414" i="112"/>
  <c r="H411" i="112"/>
  <c r="M1830" i="73"/>
  <c r="M1836" i="73"/>
  <c r="M1833" i="73"/>
  <c r="E1296" i="112"/>
  <c r="J1252" i="73"/>
  <c r="I35" i="73"/>
  <c r="I36" i="73"/>
  <c r="H829" i="107"/>
  <c r="H832" i="107"/>
  <c r="H465" i="108"/>
  <c r="H471" i="108"/>
  <c r="H465" i="114"/>
  <c r="H468" i="114"/>
  <c r="H465" i="109"/>
  <c r="H471" i="109"/>
  <c r="H468" i="109"/>
  <c r="K1111" i="73"/>
  <c r="K1114" i="73"/>
  <c r="K1113" i="73"/>
  <c r="K1105" i="73"/>
  <c r="K1108" i="73"/>
  <c r="K1110" i="73"/>
  <c r="K1115" i="73"/>
  <c r="K1107" i="73"/>
  <c r="E1151" i="113"/>
  <c r="K1109" i="73"/>
  <c r="K1112" i="73"/>
  <c r="K1106" i="73"/>
  <c r="H1747" i="113"/>
  <c r="H1646" i="113"/>
  <c r="H1791" i="107"/>
  <c r="H1690" i="115"/>
  <c r="H1748" i="115"/>
  <c r="H1690" i="114"/>
  <c r="H1691" i="114"/>
  <c r="D1229" i="73"/>
  <c r="H1193" i="106"/>
  <c r="H1196" i="106"/>
  <c r="H1571" i="106"/>
  <c r="H1789" i="106"/>
  <c r="D1134" i="73"/>
  <c r="D1142" i="73"/>
  <c r="D1139" i="73"/>
  <c r="D1136" i="73"/>
  <c r="D1144" i="73"/>
  <c r="H1192" i="106"/>
  <c r="H1195" i="106"/>
  <c r="H1282" i="106"/>
  <c r="D1367" i="73"/>
  <c r="D1368" i="73"/>
  <c r="D1373" i="73"/>
  <c r="D2226" i="73"/>
  <c r="D2234" i="73"/>
  <c r="D2230" i="73"/>
  <c r="D2235" i="73"/>
  <c r="D2231" i="73"/>
  <c r="K296" i="73"/>
  <c r="K293" i="73"/>
  <c r="K301" i="73"/>
  <c r="K294" i="73"/>
  <c r="K302" i="73"/>
  <c r="J708" i="73"/>
  <c r="J702" i="73"/>
  <c r="J707" i="73"/>
  <c r="I962" i="73"/>
  <c r="I970" i="73"/>
  <c r="I967" i="73"/>
  <c r="I960" i="73"/>
  <c r="I968" i="73"/>
  <c r="H938" i="73"/>
  <c r="H935" i="73"/>
  <c r="E484" i="110"/>
  <c r="H936" i="73"/>
  <c r="H933" i="73"/>
  <c r="H296" i="73"/>
  <c r="H293" i="73"/>
  <c r="H301" i="73"/>
  <c r="H294" i="73"/>
  <c r="H302" i="73"/>
  <c r="H878" i="73"/>
  <c r="H883" i="73"/>
  <c r="H877" i="73"/>
  <c r="G932" i="73"/>
  <c r="G933" i="73"/>
  <c r="G941" i="73"/>
  <c r="G936" i="73"/>
  <c r="G935" i="73"/>
  <c r="G644" i="73"/>
  <c r="G650" i="73"/>
  <c r="G647" i="73"/>
  <c r="G648" i="73"/>
  <c r="G641" i="73"/>
  <c r="E703" i="73"/>
  <c r="E700" i="73"/>
  <c r="E708" i="73"/>
  <c r="E705" i="73"/>
  <c r="E702" i="73"/>
  <c r="F701" i="73"/>
  <c r="F709" i="73"/>
  <c r="F706" i="73"/>
  <c r="F699" i="73"/>
  <c r="F707" i="73"/>
  <c r="J445" i="73"/>
  <c r="J442" i="73"/>
  <c r="E939" i="112"/>
  <c r="E942" i="112" s="1"/>
  <c r="J443" i="73"/>
  <c r="J440" i="73"/>
  <c r="F438" i="73"/>
  <c r="F448" i="73"/>
  <c r="L328" i="73"/>
  <c r="L325" i="73"/>
  <c r="E997" i="114"/>
  <c r="L326" i="73"/>
  <c r="L323" i="73"/>
  <c r="K325" i="73"/>
  <c r="K322" i="73"/>
  <c r="K330" i="73"/>
  <c r="K323" i="73"/>
  <c r="K331" i="73"/>
  <c r="H329" i="73"/>
  <c r="E997" i="110"/>
  <c r="E1001" i="110" s="1"/>
  <c r="H324" i="73"/>
  <c r="G331" i="73"/>
  <c r="G329" i="73"/>
  <c r="G330" i="73"/>
  <c r="E328" i="73"/>
  <c r="E997" i="107"/>
  <c r="E999" i="107" s="1"/>
  <c r="E323" i="73"/>
  <c r="H325" i="73"/>
  <c r="H322" i="73"/>
  <c r="H330" i="73"/>
  <c r="H323" i="73"/>
  <c r="H331" i="73"/>
  <c r="G323" i="73"/>
  <c r="G324" i="73"/>
  <c r="G332" i="73"/>
  <c r="G327" i="73"/>
  <c r="G326" i="73"/>
  <c r="E324" i="73"/>
  <c r="E332" i="73"/>
  <c r="E329" i="73"/>
  <c r="E322" i="73"/>
  <c r="E330" i="73"/>
  <c r="F525" i="73"/>
  <c r="F533" i="73"/>
  <c r="F530" i="73"/>
  <c r="F527" i="73"/>
  <c r="F535" i="73"/>
  <c r="G702" i="73"/>
  <c r="G708" i="73"/>
  <c r="G705" i="73"/>
  <c r="G706" i="73"/>
  <c r="G699" i="73"/>
  <c r="F937" i="73"/>
  <c r="E484" i="108"/>
  <c r="F932" i="73"/>
  <c r="K2241" i="73"/>
  <c r="K2242" i="73"/>
  <c r="K2243" i="73"/>
  <c r="L11" i="73"/>
  <c r="L7" i="73"/>
  <c r="L12" i="73"/>
  <c r="L9" i="73"/>
  <c r="L6" i="73"/>
  <c r="F2238" i="73"/>
  <c r="E65" i="73"/>
  <c r="E62" i="73"/>
  <c r="E70" i="73"/>
  <c r="E67" i="73"/>
  <c r="E64" i="73"/>
  <c r="K180" i="73"/>
  <c r="K177" i="73"/>
  <c r="K185" i="73"/>
  <c r="K178" i="73"/>
  <c r="K186" i="73"/>
  <c r="I241" i="73"/>
  <c r="I238" i="73"/>
  <c r="E249" i="111"/>
  <c r="I239" i="73"/>
  <c r="I236" i="73"/>
  <c r="L2252" i="73"/>
  <c r="I2242" i="73"/>
  <c r="I2247" i="73"/>
  <c r="I2244" i="73"/>
  <c r="I2249" i="73"/>
  <c r="H2249" i="73"/>
  <c r="H293" i="115"/>
  <c r="H293" i="108"/>
  <c r="H295" i="115"/>
  <c r="M277" i="73" s="1"/>
  <c r="H296" i="110"/>
  <c r="H55" i="114"/>
  <c r="H297" i="110"/>
  <c r="K174" i="111"/>
  <c r="H177" i="111" s="1"/>
  <c r="I166" i="73" s="1"/>
  <c r="H263" i="114"/>
  <c r="H80" i="112"/>
  <c r="H203" i="113"/>
  <c r="H266" i="114"/>
  <c r="H205" i="113"/>
  <c r="H1646" i="115"/>
  <c r="H1749" i="115"/>
  <c r="H1648" i="107"/>
  <c r="H1647" i="107"/>
  <c r="H262" i="114"/>
  <c r="L239" i="73" s="1"/>
  <c r="H79" i="112"/>
  <c r="H21" i="107"/>
  <c r="H293" i="110"/>
  <c r="K294" i="109"/>
  <c r="H299" i="109" s="1"/>
  <c r="E1586" i="115"/>
  <c r="M1834" i="73"/>
  <c r="M1835" i="73"/>
  <c r="M1840" i="73"/>
  <c r="M1832" i="73"/>
  <c r="M1831" i="73"/>
  <c r="J1258" i="73"/>
  <c r="J1250" i="73"/>
  <c r="J1253" i="73"/>
  <c r="J1256" i="73"/>
  <c r="J1259" i="73"/>
  <c r="J1251" i="73"/>
  <c r="J1254" i="73"/>
  <c r="J1260" i="73"/>
  <c r="J1255" i="73"/>
  <c r="E10" i="112"/>
  <c r="J14" i="73"/>
  <c r="I39" i="73"/>
  <c r="I42" i="73"/>
  <c r="I34" i="73"/>
  <c r="I37" i="73"/>
  <c r="I40" i="73"/>
  <c r="I32" i="73"/>
  <c r="E40" i="111"/>
  <c r="I38" i="73"/>
  <c r="I33" i="73"/>
  <c r="H21" i="108"/>
  <c r="H27" i="108"/>
  <c r="H201" i="107"/>
  <c r="H207" i="107"/>
  <c r="H1335" i="111"/>
  <c r="H1338" i="111"/>
  <c r="H1450" i="108"/>
  <c r="H1455" i="108"/>
  <c r="E1411" i="115"/>
  <c r="M1370" i="73"/>
  <c r="M1371" i="73"/>
  <c r="M1376" i="73"/>
  <c r="M1368" i="73"/>
  <c r="M1367" i="73"/>
  <c r="L1169" i="73"/>
  <c r="L1170" i="73"/>
  <c r="L1164" i="73"/>
  <c r="L1171" i="73"/>
  <c r="L1163" i="73"/>
  <c r="L1168" i="73"/>
  <c r="H1450" i="113"/>
  <c r="H1456" i="113"/>
  <c r="H1454" i="113"/>
  <c r="H1455" i="113"/>
  <c r="L97" i="73"/>
  <c r="L93" i="73"/>
  <c r="L99" i="73"/>
  <c r="L94" i="73"/>
  <c r="H1219" i="113"/>
  <c r="H1222" i="113"/>
  <c r="K1143" i="73"/>
  <c r="K1134" i="73"/>
  <c r="K1135" i="73"/>
  <c r="K1142" i="73"/>
  <c r="K1136" i="73"/>
  <c r="K1137" i="73"/>
  <c r="K1138" i="73"/>
  <c r="E1180" i="113"/>
  <c r="K1141" i="73"/>
  <c r="J1289" i="73"/>
  <c r="J1281" i="73"/>
  <c r="J1284" i="73"/>
  <c r="E1325" i="112"/>
  <c r="J1283" i="73"/>
  <c r="J1286" i="73"/>
  <c r="J1285" i="73"/>
  <c r="J1280" i="73"/>
  <c r="J1279" i="73"/>
  <c r="H1450" i="111"/>
  <c r="H1454" i="111"/>
  <c r="H1455" i="111"/>
  <c r="I211" i="73"/>
  <c r="I214" i="73"/>
  <c r="I206" i="73"/>
  <c r="I213" i="73"/>
  <c r="I216" i="73"/>
  <c r="I208" i="73"/>
  <c r="I215" i="73"/>
  <c r="I210" i="73"/>
  <c r="I209" i="73"/>
  <c r="G1841" i="73"/>
  <c r="E1585" i="109"/>
  <c r="G1260" i="73"/>
  <c r="G1252" i="73"/>
  <c r="G1255" i="73"/>
  <c r="E1296" i="109"/>
  <c r="G1254" i="73"/>
  <c r="G1257" i="73"/>
  <c r="G1256" i="73"/>
  <c r="G1251" i="73"/>
  <c r="G1250" i="73"/>
  <c r="F1286" i="73"/>
  <c r="F1289" i="73"/>
  <c r="F1281" i="73"/>
  <c r="F1284" i="73"/>
  <c r="F1287" i="73"/>
  <c r="F1279" i="73"/>
  <c r="F1282" i="73"/>
  <c r="F1288" i="73"/>
  <c r="F1283" i="73"/>
  <c r="E1411" i="109"/>
  <c r="G1370" i="73"/>
  <c r="G1373" i="73"/>
  <c r="G1376" i="73"/>
  <c r="G1368" i="73"/>
  <c r="G1371" i="73"/>
  <c r="G1374" i="73"/>
  <c r="G1369" i="73"/>
  <c r="G1375" i="73"/>
  <c r="F1373" i="73"/>
  <c r="F1376" i="73"/>
  <c r="F1368" i="73"/>
  <c r="F1371" i="73"/>
  <c r="F1374" i="73"/>
  <c r="F1366" i="73"/>
  <c r="F1369" i="73"/>
  <c r="F1375" i="73"/>
  <c r="F1370" i="73"/>
  <c r="H1219" i="107"/>
  <c r="H1225" i="107"/>
  <c r="H1222" i="107"/>
  <c r="E1841" i="73"/>
  <c r="E1585" i="107"/>
  <c r="E1257" i="73"/>
  <c r="E1260" i="73"/>
  <c r="E1252" i="73"/>
  <c r="E1255" i="73"/>
  <c r="E1258" i="73"/>
  <c r="E1250" i="73"/>
  <c r="E1296" i="107"/>
  <c r="E1256" i="73"/>
  <c r="E1251" i="73"/>
  <c r="H1219" i="106"/>
  <c r="H1223" i="106"/>
  <c r="D1433" i="73"/>
  <c r="D1429" i="73"/>
  <c r="D1424" i="73"/>
  <c r="E1469" i="106"/>
  <c r="H560" i="111"/>
  <c r="J71" i="73"/>
  <c r="J61" i="73"/>
  <c r="J66" i="73"/>
  <c r="H110" i="109"/>
  <c r="G102" i="73" s="1"/>
  <c r="H113" i="109"/>
  <c r="H83" i="114"/>
  <c r="L80" i="73" s="1"/>
  <c r="H84" i="114"/>
  <c r="H81" i="112"/>
  <c r="E67" i="112" s="1"/>
  <c r="L90" i="73"/>
  <c r="L98" i="73"/>
  <c r="L95" i="73"/>
  <c r="L92" i="73"/>
  <c r="L100" i="73"/>
  <c r="G1342" i="73"/>
  <c r="G1339" i="73"/>
  <c r="G1347" i="73"/>
  <c r="G1344" i="73"/>
  <c r="G1341" i="73"/>
  <c r="H1423" i="110"/>
  <c r="H1379" i="73" s="1"/>
  <c r="H1480" i="108"/>
  <c r="H1393" i="112"/>
  <c r="J1348" i="73" s="1"/>
  <c r="H1451" i="114"/>
  <c r="H1453" i="114"/>
  <c r="L1410" i="73" s="1"/>
  <c r="H1456" i="114"/>
  <c r="H1485" i="108"/>
  <c r="F1449" i="73" s="1"/>
  <c r="H1481" i="108"/>
  <c r="H1394" i="112"/>
  <c r="J1349" i="73" s="1"/>
  <c r="H1395" i="111"/>
  <c r="H1396" i="113"/>
  <c r="E1395" i="113" s="1"/>
  <c r="H1397" i="113"/>
  <c r="H1397" i="111"/>
  <c r="I1357" i="73" s="1"/>
  <c r="L1400" i="73"/>
  <c r="L1399" i="73"/>
  <c r="E1440" i="114"/>
  <c r="L1396" i="73"/>
  <c r="L1397" i="73"/>
  <c r="F1430" i="73"/>
  <c r="F1427" i="73"/>
  <c r="E1469" i="108"/>
  <c r="E1472" i="108" s="1"/>
  <c r="F1428" i="73"/>
  <c r="F1425" i="73"/>
  <c r="E1395" i="73"/>
  <c r="E1403" i="73"/>
  <c r="E1400" i="73"/>
  <c r="E1397" i="73"/>
  <c r="E1405" i="73"/>
  <c r="D1366" i="73"/>
  <c r="D1374" i="73"/>
  <c r="D1371" i="73"/>
  <c r="E1411" i="106"/>
  <c r="D1372" i="73"/>
  <c r="H586" i="112"/>
  <c r="H684" i="109"/>
  <c r="H174" i="115"/>
  <c r="H295" i="110"/>
  <c r="H277" i="73" s="1"/>
  <c r="H296" i="115"/>
  <c r="H296" i="113"/>
  <c r="D1225" i="73"/>
  <c r="D1222" i="73"/>
  <c r="D1230" i="73"/>
  <c r="D1339" i="73"/>
  <c r="D1344" i="73"/>
  <c r="H1249" i="106"/>
  <c r="H1254" i="106"/>
  <c r="H1251" i="106"/>
  <c r="H1279" i="106"/>
  <c r="H1281" i="106"/>
  <c r="H1283" i="106"/>
  <c r="H1224" i="106"/>
  <c r="D1202" i="73"/>
  <c r="D1198" i="73"/>
  <c r="E1238" i="106"/>
  <c r="D1196" i="73"/>
  <c r="D1193" i="73"/>
  <c r="H1253" i="106"/>
  <c r="H1252" i="106"/>
  <c r="H1221" i="106"/>
  <c r="H1280" i="106"/>
  <c r="H1225" i="106"/>
  <c r="D1427" i="73"/>
  <c r="D1430" i="73"/>
  <c r="D1431" i="73"/>
  <c r="D1428" i="73"/>
  <c r="D1425" i="73"/>
  <c r="D1173" i="73"/>
  <c r="D1169" i="73"/>
  <c r="D1163" i="73"/>
  <c r="D1168" i="73"/>
  <c r="D1166" i="73"/>
  <c r="E1209" i="106"/>
  <c r="D1167" i="73"/>
  <c r="D1164" i="73"/>
  <c r="D1778" i="73"/>
  <c r="D1775" i="73"/>
  <c r="E1528" i="106"/>
  <c r="D1776" i="73"/>
  <c r="D1773" i="73"/>
  <c r="D1311" i="73"/>
  <c r="D1312" i="73"/>
  <c r="D1317" i="73"/>
  <c r="D1250" i="73"/>
  <c r="H1161" i="106"/>
  <c r="D1110" i="73" s="1"/>
  <c r="K561" i="73"/>
  <c r="K558" i="73"/>
  <c r="E819" i="113"/>
  <c r="E823" i="113" s="1"/>
  <c r="K559" i="73"/>
  <c r="K556" i="73"/>
  <c r="J704" i="73"/>
  <c r="J701" i="73"/>
  <c r="J709" i="73"/>
  <c r="J706" i="73"/>
  <c r="J703" i="73"/>
  <c r="J297" i="73"/>
  <c r="J303" i="73"/>
  <c r="J300" i="73"/>
  <c r="J293" i="73"/>
  <c r="J299" i="73"/>
  <c r="I643" i="73"/>
  <c r="I651" i="73"/>
  <c r="I648" i="73"/>
  <c r="I641" i="73"/>
  <c r="I649" i="73"/>
  <c r="I734" i="73"/>
  <c r="I731" i="73"/>
  <c r="E455" i="111"/>
  <c r="I732" i="73"/>
  <c r="I729" i="73"/>
  <c r="I297" i="73"/>
  <c r="I294" i="73"/>
  <c r="I302" i="73"/>
  <c r="I299" i="73"/>
  <c r="I296" i="73"/>
  <c r="H874" i="73"/>
  <c r="H882" i="73"/>
  <c r="H879" i="73"/>
  <c r="H876" i="73"/>
  <c r="H873" i="73"/>
  <c r="H967" i="73"/>
  <c r="H964" i="73"/>
  <c r="E513" i="110"/>
  <c r="H965" i="73"/>
  <c r="H962" i="73"/>
  <c r="G673" i="73"/>
  <c r="G679" i="73"/>
  <c r="G676" i="73"/>
  <c r="G677" i="73"/>
  <c r="G670" i="73"/>
  <c r="G294" i="73"/>
  <c r="G295" i="73"/>
  <c r="G303" i="73"/>
  <c r="G298" i="73"/>
  <c r="G297" i="73"/>
  <c r="F933" i="73"/>
  <c r="F941" i="73"/>
  <c r="F938" i="73"/>
  <c r="F931" i="73"/>
  <c r="F939" i="73"/>
  <c r="F446" i="73"/>
  <c r="F440" i="73"/>
  <c r="F445" i="73"/>
  <c r="E554" i="73"/>
  <c r="E562" i="73"/>
  <c r="E559" i="73"/>
  <c r="E556" i="73"/>
  <c r="E564" i="73"/>
  <c r="K1342" i="73"/>
  <c r="K1345" i="73"/>
  <c r="K1337" i="73"/>
  <c r="K1344" i="73"/>
  <c r="K1347" i="73"/>
  <c r="K1339" i="73"/>
  <c r="K1346" i="73"/>
  <c r="K1338" i="73"/>
  <c r="K1341" i="73"/>
  <c r="E1382" i="113"/>
  <c r="E1389" i="113" s="1"/>
  <c r="K1340" i="73"/>
  <c r="K1343" i="73"/>
  <c r="J1347" i="73"/>
  <c r="J1339" i="73"/>
  <c r="J1342" i="73"/>
  <c r="E1382" i="112"/>
  <c r="E1385" i="112" s="1"/>
  <c r="J1341" i="73"/>
  <c r="J1344" i="73"/>
  <c r="J1343" i="73"/>
  <c r="J1346" i="73"/>
  <c r="J1338" i="73"/>
  <c r="J1345" i="73"/>
  <c r="J1337" i="73"/>
  <c r="J1340" i="73"/>
  <c r="E69" i="113"/>
  <c r="E71" i="113" s="1"/>
  <c r="K65" i="73"/>
  <c r="K66" i="73"/>
  <c r="K71" i="73"/>
  <c r="K63" i="73"/>
  <c r="K62" i="73"/>
  <c r="K69" i="73"/>
  <c r="K61" i="73"/>
  <c r="K68" i="73"/>
  <c r="K67" i="73"/>
  <c r="K70" i="73"/>
  <c r="K64" i="73"/>
  <c r="I1344" i="73"/>
  <c r="I1347" i="73"/>
  <c r="I1339" i="73"/>
  <c r="I1342" i="73"/>
  <c r="I1345" i="73"/>
  <c r="I1337" i="73"/>
  <c r="E1382" i="111"/>
  <c r="I1340" i="73"/>
  <c r="I1343" i="73"/>
  <c r="I1346" i="73"/>
  <c r="I1338" i="73"/>
  <c r="I1341" i="73"/>
  <c r="E1151" i="107"/>
  <c r="E1108" i="73"/>
  <c r="E1106" i="73"/>
  <c r="E1109" i="73"/>
  <c r="E1110" i="73"/>
  <c r="E1111" i="73"/>
  <c r="E1112" i="73"/>
  <c r="E1114" i="73"/>
  <c r="E1113" i="73"/>
  <c r="E1105" i="73"/>
  <c r="E1115" i="73"/>
  <c r="E1107" i="73"/>
  <c r="E1382" i="114"/>
  <c r="L1341" i="73"/>
  <c r="L1342" i="73"/>
  <c r="L1347" i="73"/>
  <c r="L1339" i="73"/>
  <c r="L1338" i="73"/>
  <c r="L1345" i="73"/>
  <c r="L1337" i="73"/>
  <c r="L1344" i="73"/>
  <c r="L1343" i="73"/>
  <c r="L1346" i="73"/>
  <c r="L1340" i="73"/>
  <c r="D1114" i="73"/>
  <c r="D1109" i="73"/>
  <c r="D1108" i="73"/>
  <c r="E1267" i="106"/>
  <c r="D1223" i="73"/>
  <c r="D1227" i="73"/>
  <c r="D1231" i="73"/>
  <c r="D1224" i="73"/>
  <c r="D1343" i="73"/>
  <c r="D1340" i="73"/>
  <c r="M9" i="73"/>
  <c r="M4" i="73"/>
  <c r="L1801" i="73"/>
  <c r="L1804" i="73"/>
  <c r="G182" i="73"/>
  <c r="E191" i="109"/>
  <c r="E239" i="73"/>
  <c r="E236" i="73"/>
  <c r="E244" i="73"/>
  <c r="E241" i="73"/>
  <c r="E238" i="73"/>
  <c r="F1224" i="73"/>
  <c r="F1225" i="73"/>
  <c r="F9" i="73"/>
  <c r="F6" i="73"/>
  <c r="E11" i="108"/>
  <c r="F7" i="73"/>
  <c r="F4" i="73"/>
  <c r="L236" i="73"/>
  <c r="L241" i="73"/>
  <c r="J181" i="73"/>
  <c r="J178" i="73"/>
  <c r="J186" i="73"/>
  <c r="J183" i="73"/>
  <c r="J180" i="73"/>
  <c r="J67" i="73"/>
  <c r="J64" i="73"/>
  <c r="E69" i="112"/>
  <c r="E73" i="112" s="1"/>
  <c r="J65" i="73"/>
  <c r="J62" i="73"/>
  <c r="E9" i="73"/>
  <c r="E6" i="73"/>
  <c r="E11" i="107"/>
  <c r="E7" i="73"/>
  <c r="E4" i="73"/>
  <c r="K1745" i="73"/>
  <c r="K1753" i="73"/>
  <c r="K1750" i="73"/>
  <c r="K1743" i="73"/>
  <c r="K1751" i="73"/>
  <c r="H428" i="106"/>
  <c r="K427" i="106"/>
  <c r="H486" i="106"/>
  <c r="K485" i="106"/>
  <c r="K514" i="106"/>
  <c r="H515" i="106"/>
  <c r="H714" i="109"/>
  <c r="H175" i="115"/>
  <c r="H295" i="111"/>
  <c r="H176" i="115"/>
  <c r="M164" i="73" s="1"/>
  <c r="H296" i="111"/>
  <c r="H178" i="111"/>
  <c r="H179" i="115"/>
  <c r="H746" i="110"/>
  <c r="E744" i="110" s="1"/>
  <c r="H714" i="113"/>
  <c r="E710" i="113" s="1"/>
  <c r="H590" i="112"/>
  <c r="E586" i="112" s="1"/>
  <c r="H177" i="115"/>
  <c r="H297" i="111"/>
  <c r="H1748" i="113"/>
  <c r="H1749" i="113"/>
  <c r="H1689" i="106"/>
  <c r="H1132" i="115"/>
  <c r="M387" i="73" s="1"/>
  <c r="H1136" i="112"/>
  <c r="J398" i="73" s="1"/>
  <c r="H897" i="107"/>
  <c r="H1103" i="107"/>
  <c r="E364" i="73" s="1"/>
  <c r="M2250" i="73"/>
  <c r="M2253" i="73"/>
  <c r="L2244" i="73"/>
  <c r="L2253" i="73"/>
  <c r="L2250" i="73"/>
  <c r="K2250" i="73"/>
  <c r="K2251" i="73"/>
  <c r="K2240" i="73"/>
  <c r="K2252" i="73"/>
  <c r="I2243" i="73"/>
  <c r="I2251" i="73"/>
  <c r="I2248" i="73"/>
  <c r="H2252" i="73"/>
  <c r="H2253" i="73"/>
  <c r="H2250" i="73"/>
  <c r="H52" i="114"/>
  <c r="H52" i="107"/>
  <c r="H233" i="109"/>
  <c r="H56" i="107"/>
  <c r="H187" i="73"/>
  <c r="H179" i="73"/>
  <c r="H182" i="73"/>
  <c r="E191" i="110"/>
  <c r="H181" i="73"/>
  <c r="H184" i="73"/>
  <c r="H183" i="73"/>
  <c r="H186" i="73"/>
  <c r="H178" i="73"/>
  <c r="H185" i="73"/>
  <c r="H177" i="73"/>
  <c r="H180" i="73"/>
  <c r="H295" i="107"/>
  <c r="H1075" i="109"/>
  <c r="E1073" i="109" s="1"/>
  <c r="H746" i="114"/>
  <c r="H560" i="110"/>
  <c r="H715" i="109"/>
  <c r="H177" i="114"/>
  <c r="H1133" i="114"/>
  <c r="E1118" i="114" s="1"/>
  <c r="H295" i="113"/>
  <c r="H298" i="113"/>
  <c r="H294" i="113"/>
  <c r="I186" i="73"/>
  <c r="I178" i="73"/>
  <c r="I181" i="73"/>
  <c r="E191" i="111"/>
  <c r="I183" i="73"/>
  <c r="I187" i="73"/>
  <c r="I182" i="73"/>
  <c r="I185" i="73"/>
  <c r="I177" i="73"/>
  <c r="I180" i="73"/>
  <c r="I184" i="73"/>
  <c r="I179" i="73"/>
  <c r="H1688" i="108"/>
  <c r="H743" i="111"/>
  <c r="H893" i="114"/>
  <c r="L623" i="73" s="1"/>
  <c r="H27" i="109"/>
  <c r="H1648" i="113"/>
  <c r="H1647" i="108"/>
  <c r="F2244" i="73" s="1"/>
  <c r="H1746" i="108"/>
  <c r="D2198" i="73"/>
  <c r="D2200" i="73"/>
  <c r="D2202" i="73"/>
  <c r="D2204" i="73"/>
  <c r="D2206" i="73"/>
  <c r="D2199" i="73"/>
  <c r="D2201" i="73"/>
  <c r="D2205" i="73"/>
  <c r="D2197" i="73"/>
  <c r="D2203" i="73"/>
  <c r="D2207" i="73"/>
  <c r="D2268" i="73"/>
  <c r="D2267" i="73"/>
  <c r="D2276" i="73"/>
  <c r="D2275" i="73"/>
  <c r="D2187" i="73"/>
  <c r="D2186" i="73"/>
  <c r="D2191" i="73"/>
  <c r="D2193" i="73"/>
  <c r="D2195" i="73"/>
  <c r="D2192" i="73"/>
  <c r="D2190" i="73"/>
  <c r="D2194" i="73"/>
  <c r="D2256" i="73"/>
  <c r="D2258" i="73"/>
  <c r="D2260" i="73"/>
  <c r="D2262" i="73"/>
  <c r="D2264" i="73"/>
  <c r="D2257" i="73"/>
  <c r="D2259" i="73"/>
  <c r="D2261" i="73"/>
  <c r="D2263" i="73"/>
  <c r="D2265" i="73"/>
  <c r="D2255" i="73"/>
  <c r="D2210" i="73"/>
  <c r="D2209" i="73"/>
  <c r="H1690" i="106"/>
  <c r="D2218" i="73"/>
  <c r="D2217" i="73"/>
  <c r="H1688" i="106"/>
  <c r="D2216" i="73"/>
  <c r="D2215" i="73"/>
  <c r="H1746" i="106"/>
  <c r="D2169" i="73"/>
  <c r="D2171" i="73"/>
  <c r="D2173" i="73"/>
  <c r="D2175" i="73"/>
  <c r="D2177" i="73"/>
  <c r="D2172" i="73"/>
  <c r="D2176" i="73"/>
  <c r="D2168" i="73"/>
  <c r="D2170" i="73"/>
  <c r="D2174" i="73"/>
  <c r="D2178" i="73"/>
  <c r="D2181" i="73"/>
  <c r="D2180" i="73"/>
  <c r="D2239" i="73"/>
  <c r="D2238" i="73"/>
  <c r="H1570" i="106"/>
  <c r="H1572" i="106"/>
  <c r="E1556" i="106"/>
  <c r="F2246" i="73"/>
  <c r="H108" i="108"/>
  <c r="H111" i="108"/>
  <c r="F105" i="73" s="1"/>
  <c r="H298" i="108"/>
  <c r="E296" i="108" s="1"/>
  <c r="H114" i="108"/>
  <c r="F113" i="73" s="1"/>
  <c r="H112" i="108"/>
  <c r="F1136" i="73"/>
  <c r="F1144" i="73"/>
  <c r="F1141" i="73"/>
  <c r="F1134" i="73"/>
  <c r="F1142" i="73"/>
  <c r="H1196" i="108"/>
  <c r="H56" i="108"/>
  <c r="H54" i="108"/>
  <c r="H203" i="108"/>
  <c r="H1394" i="108"/>
  <c r="F1350" i="73" s="1"/>
  <c r="H1690" i="108"/>
  <c r="F2245" i="73"/>
  <c r="H294" i="108"/>
  <c r="K893" i="108"/>
  <c r="H893" i="108" s="1"/>
  <c r="E878" i="108" s="1"/>
  <c r="H1789" i="108"/>
  <c r="F442" i="73"/>
  <c r="F439" i="73"/>
  <c r="F447" i="73"/>
  <c r="F444" i="73"/>
  <c r="F441" i="73"/>
  <c r="H50" i="108"/>
  <c r="H1192" i="108"/>
  <c r="H53" i="108"/>
  <c r="H953" i="108"/>
  <c r="H527" i="108"/>
  <c r="H802" i="108"/>
  <c r="K174" i="108"/>
  <c r="H173" i="108" s="1"/>
  <c r="H1510" i="108"/>
  <c r="H81" i="108"/>
  <c r="F73" i="73" s="1"/>
  <c r="H1512" i="108"/>
  <c r="H205" i="108"/>
  <c r="H1397" i="108"/>
  <c r="E1398" i="108" s="1"/>
  <c r="H206" i="108"/>
  <c r="H84" i="108"/>
  <c r="H1398" i="108"/>
  <c r="H831" i="108"/>
  <c r="E825" i="108" s="1"/>
  <c r="H806" i="108"/>
  <c r="H835" i="108"/>
  <c r="F1756" i="73"/>
  <c r="F1346" i="73"/>
  <c r="F1338" i="73"/>
  <c r="F1341" i="73"/>
  <c r="E1382" i="108"/>
  <c r="F1340" i="73"/>
  <c r="F1343" i="73"/>
  <c r="F1342" i="73"/>
  <c r="F1345" i="73"/>
  <c r="F1337" i="73"/>
  <c r="F1344" i="73"/>
  <c r="F1347" i="73"/>
  <c r="F1339" i="73"/>
  <c r="H896" i="108"/>
  <c r="H1646" i="108"/>
  <c r="J94" i="73"/>
  <c r="J100" i="73"/>
  <c r="H1691" i="112"/>
  <c r="K141" i="112"/>
  <c r="H140" i="112" s="1"/>
  <c r="J128" i="73" s="1"/>
  <c r="H82" i="112"/>
  <c r="H84" i="112"/>
  <c r="J82" i="73" s="1"/>
  <c r="H85" i="112"/>
  <c r="H1788" i="112"/>
  <c r="J2213" i="73" s="1"/>
  <c r="H110" i="112"/>
  <c r="H114" i="112"/>
  <c r="J113" i="73" s="1"/>
  <c r="K294" i="112"/>
  <c r="H296" i="112" s="1"/>
  <c r="J98" i="73"/>
  <c r="E98" i="112"/>
  <c r="J99" i="73"/>
  <c r="J1809" i="73"/>
  <c r="J1801" i="73"/>
  <c r="J1808" i="73"/>
  <c r="J1807" i="73"/>
  <c r="J1810" i="73"/>
  <c r="J1804" i="73"/>
  <c r="E1557" i="112"/>
  <c r="J1805" i="73"/>
  <c r="J1806" i="73"/>
  <c r="J1811" i="73"/>
  <c r="J1803" i="73"/>
  <c r="J1802" i="73"/>
  <c r="H293" i="112"/>
  <c r="J273" i="73" s="1"/>
  <c r="H384" i="107"/>
  <c r="E385" i="107" s="1"/>
  <c r="K649" i="107"/>
  <c r="H649" i="107" s="1"/>
  <c r="H263" i="107"/>
  <c r="H268" i="107"/>
  <c r="H1689" i="107"/>
  <c r="H1688" i="107"/>
  <c r="H1649" i="107"/>
  <c r="H1747" i="107"/>
  <c r="H22" i="107"/>
  <c r="H1106" i="108"/>
  <c r="H295" i="108"/>
  <c r="H296" i="108"/>
  <c r="F281" i="73" s="1"/>
  <c r="H1075" i="108"/>
  <c r="F516" i="73" s="1"/>
  <c r="H299" i="108"/>
  <c r="H1649" i="106"/>
  <c r="H1749" i="106"/>
  <c r="H1646" i="106"/>
  <c r="H1747" i="106"/>
  <c r="H1648" i="106"/>
  <c r="D1310" i="73"/>
  <c r="D1318" i="73"/>
  <c r="D1315" i="73"/>
  <c r="D1308" i="73"/>
  <c r="D1316" i="73"/>
  <c r="E1382" i="106"/>
  <c r="E1390" i="106" s="1"/>
  <c r="D1337" i="73"/>
  <c r="D1341" i="73"/>
  <c r="D1345" i="73"/>
  <c r="D1338" i="73"/>
  <c r="D1342" i="73"/>
  <c r="H1308" i="106"/>
  <c r="E1294" i="106" s="1"/>
  <c r="H1601" i="106"/>
  <c r="E1602" i="106" s="1"/>
  <c r="H1310" i="106"/>
  <c r="D1268" i="73" s="1"/>
  <c r="H1788" i="106"/>
  <c r="H1791" i="106"/>
  <c r="H1598" i="106"/>
  <c r="H1312" i="106"/>
  <c r="D1273" i="73" s="1"/>
  <c r="H1600" i="106"/>
  <c r="D1252" i="73"/>
  <c r="D1257" i="73"/>
  <c r="D1258" i="73"/>
  <c r="L1811" i="73"/>
  <c r="L1802" i="73"/>
  <c r="L1807" i="73"/>
  <c r="L1806" i="73"/>
  <c r="L1808" i="73"/>
  <c r="L1809" i="73"/>
  <c r="M8" i="73"/>
  <c r="M12" i="73"/>
  <c r="M3" i="73"/>
  <c r="M5" i="73"/>
  <c r="M10" i="73"/>
  <c r="M6" i="73"/>
  <c r="H1230" i="73"/>
  <c r="H1222" i="73"/>
  <c r="H1225" i="73"/>
  <c r="E1267" i="110"/>
  <c r="H1224" i="73"/>
  <c r="H1227" i="73"/>
  <c r="H1226" i="73"/>
  <c r="H1229" i="73"/>
  <c r="H1221" i="73"/>
  <c r="H1228" i="73"/>
  <c r="H1231" i="73"/>
  <c r="H1223" i="73"/>
  <c r="G183" i="73"/>
  <c r="G186" i="73"/>
  <c r="G180" i="73"/>
  <c r="G185" i="73"/>
  <c r="G177" i="73"/>
  <c r="G184" i="73"/>
  <c r="E186" i="73"/>
  <c r="E178" i="73"/>
  <c r="E181" i="73"/>
  <c r="E191" i="107"/>
  <c r="E180" i="73"/>
  <c r="E183" i="73"/>
  <c r="E182" i="73"/>
  <c r="E185" i="73"/>
  <c r="E177" i="73"/>
  <c r="E184" i="73"/>
  <c r="E187" i="73"/>
  <c r="E179" i="73"/>
  <c r="F1226" i="73"/>
  <c r="F1229" i="73"/>
  <c r="F1221" i="73"/>
  <c r="F1228" i="73"/>
  <c r="F1231" i="73"/>
  <c r="F1223" i="73"/>
  <c r="I1230" i="73"/>
  <c r="I1222" i="73"/>
  <c r="I1225" i="73"/>
  <c r="E1267" i="111"/>
  <c r="I1224" i="73"/>
  <c r="I1227" i="73"/>
  <c r="I1226" i="73"/>
  <c r="I1229" i="73"/>
  <c r="I1221" i="73"/>
  <c r="I1228" i="73"/>
  <c r="I1231" i="73"/>
  <c r="I1223" i="73"/>
  <c r="E69" i="111"/>
  <c r="I64" i="73"/>
  <c r="I67" i="73"/>
  <c r="I70" i="73"/>
  <c r="I62" i="73"/>
  <c r="I65" i="73"/>
  <c r="I68" i="73"/>
  <c r="I71" i="73"/>
  <c r="I63" i="73"/>
  <c r="I66" i="73"/>
  <c r="I69" i="73"/>
  <c r="I61" i="73"/>
  <c r="H1806" i="73"/>
  <c r="H1809" i="73"/>
  <c r="H1801" i="73"/>
  <c r="H1811" i="73"/>
  <c r="E1557" i="110"/>
  <c r="H1807" i="73"/>
  <c r="E191" i="108"/>
  <c r="F180" i="73"/>
  <c r="F183" i="73"/>
  <c r="F186" i="73"/>
  <c r="F178" i="73"/>
  <c r="F181" i="73"/>
  <c r="F184" i="73"/>
  <c r="F187" i="73"/>
  <c r="F179" i="73"/>
  <c r="F182" i="73"/>
  <c r="F185" i="73"/>
  <c r="F177" i="73"/>
  <c r="H236" i="109"/>
  <c r="H294" i="107"/>
  <c r="H1071" i="111"/>
  <c r="H743" i="114"/>
  <c r="H745" i="114"/>
  <c r="H294" i="115"/>
  <c r="H27" i="107"/>
  <c r="H1747" i="109"/>
  <c r="H1567" i="106"/>
  <c r="H1567" i="108"/>
  <c r="H143" i="109"/>
  <c r="H267" i="110"/>
  <c r="H1104" i="107"/>
  <c r="H650" i="112"/>
  <c r="H747" i="111"/>
  <c r="H743" i="110"/>
  <c r="H587" i="112"/>
  <c r="E572" i="112" s="1"/>
  <c r="H893" i="107"/>
  <c r="E878" i="107" s="1"/>
  <c r="H683" i="115"/>
  <c r="H745" i="111"/>
  <c r="K649" i="115"/>
  <c r="K649" i="114"/>
  <c r="H649" i="114" s="1"/>
  <c r="K773" i="112"/>
  <c r="K649" i="111"/>
  <c r="H651" i="111" s="1"/>
  <c r="I1033" i="73" s="1"/>
  <c r="K1071" i="110"/>
  <c r="H1074" i="110" s="1"/>
  <c r="K649" i="110"/>
  <c r="H649" i="110" s="1"/>
  <c r="K1133" i="108"/>
  <c r="H1136" i="108" s="1"/>
  <c r="K1133" i="107"/>
  <c r="H1137" i="107" s="1"/>
  <c r="K618" i="111"/>
  <c r="K742" i="109"/>
  <c r="K1102" i="114"/>
  <c r="H146" i="109"/>
  <c r="H1134" i="115"/>
  <c r="H1107" i="107"/>
  <c r="H712" i="113"/>
  <c r="H744" i="110"/>
  <c r="H682" i="109"/>
  <c r="H716" i="113"/>
  <c r="K711" i="115"/>
  <c r="K1040" i="109"/>
  <c r="K773" i="115"/>
  <c r="K680" i="108"/>
  <c r="K773" i="108"/>
  <c r="K862" i="114"/>
  <c r="K1040" i="113"/>
  <c r="K618" i="110"/>
  <c r="H1509" i="111"/>
  <c r="H1509" i="108"/>
  <c r="H1649" i="108"/>
  <c r="H1647" i="106"/>
  <c r="H1789" i="110"/>
  <c r="H1691" i="108"/>
  <c r="F2191" i="73" s="1"/>
  <c r="H1746" i="113"/>
  <c r="H1647" i="113"/>
  <c r="H79" i="114"/>
  <c r="H925" i="109"/>
  <c r="H80" i="114"/>
  <c r="H25" i="114"/>
  <c r="H26" i="114"/>
  <c r="H921" i="108"/>
  <c r="E909" i="108" s="1"/>
  <c r="H926" i="108"/>
  <c r="H801" i="110"/>
  <c r="H803" i="110"/>
  <c r="H540" i="73" s="1"/>
  <c r="H806" i="110"/>
  <c r="H414" i="108"/>
  <c r="H1690" i="112"/>
  <c r="J2189" i="73" s="1"/>
  <c r="H1646" i="110"/>
  <c r="H1646" i="109"/>
  <c r="H1646" i="107"/>
  <c r="H1691" i="113"/>
  <c r="H1690" i="113"/>
  <c r="K2188" i="73" s="1"/>
  <c r="H1689" i="112"/>
  <c r="J2187" i="73" s="1"/>
  <c r="H1649" i="109"/>
  <c r="M38" i="73"/>
  <c r="M35" i="73"/>
  <c r="E40" i="115"/>
  <c r="M36" i="73"/>
  <c r="M33" i="73"/>
  <c r="J91" i="73"/>
  <c r="J95" i="73"/>
  <c r="J90" i="73"/>
  <c r="J93" i="73"/>
  <c r="J92" i="73"/>
  <c r="I1256" i="73"/>
  <c r="I1253" i="73"/>
  <c r="E1296" i="111"/>
  <c r="I1254" i="73"/>
  <c r="I1251" i="73"/>
  <c r="H1778" i="73"/>
  <c r="H1775" i="73"/>
  <c r="E1528" i="110"/>
  <c r="H1776" i="73"/>
  <c r="H1773" i="73"/>
  <c r="G39" i="73"/>
  <c r="G32" i="73"/>
  <c r="G40" i="73"/>
  <c r="G35" i="73"/>
  <c r="G41" i="73"/>
  <c r="E1505" i="108"/>
  <c r="D1256" i="73"/>
  <c r="D1253" i="73"/>
  <c r="E1296" i="106"/>
  <c r="E1300" i="106" s="1"/>
  <c r="D1254" i="73"/>
  <c r="D1251" i="73"/>
  <c r="H21" i="112"/>
  <c r="H1509" i="114"/>
  <c r="G226" i="73"/>
  <c r="E236" i="109"/>
  <c r="G227" i="73"/>
  <c r="L639" i="73"/>
  <c r="L637" i="73"/>
  <c r="L634" i="73"/>
  <c r="E896" i="114"/>
  <c r="L638" i="73"/>
  <c r="E889" i="114"/>
  <c r="L636" i="73"/>
  <c r="L635" i="73"/>
  <c r="E589" i="112"/>
  <c r="J807" i="73"/>
  <c r="J806" i="73"/>
  <c r="I167" i="73"/>
  <c r="E170" i="111"/>
  <c r="E279" i="111"/>
  <c r="I275" i="73"/>
  <c r="G825" i="73"/>
  <c r="G823" i="73"/>
  <c r="G815" i="73"/>
  <c r="G822" i="73"/>
  <c r="E666" i="109"/>
  <c r="G819" i="73"/>
  <c r="G820" i="73"/>
  <c r="G818" i="73"/>
  <c r="G824" i="73"/>
  <c r="G821" i="73"/>
  <c r="G816" i="73"/>
  <c r="G817" i="73"/>
  <c r="E127" i="109"/>
  <c r="G123" i="73"/>
  <c r="G124" i="73"/>
  <c r="G129" i="73"/>
  <c r="G121" i="73"/>
  <c r="G120" i="73"/>
  <c r="G127" i="73"/>
  <c r="G119" i="73"/>
  <c r="G126" i="73"/>
  <c r="G125" i="73"/>
  <c r="G128" i="73"/>
  <c r="G122" i="73"/>
  <c r="E127" i="112"/>
  <c r="J127" i="73"/>
  <c r="J121" i="73"/>
  <c r="M2183" i="73"/>
  <c r="M2184" i="73"/>
  <c r="M2185" i="73"/>
  <c r="M2182" i="73"/>
  <c r="G80" i="73"/>
  <c r="E81" i="109"/>
  <c r="G79" i="73"/>
  <c r="E82" i="109"/>
  <c r="E51" i="73"/>
  <c r="E53" i="107"/>
  <c r="E50" i="73"/>
  <c r="E52" i="107"/>
  <c r="L50" i="73"/>
  <c r="E53" i="114"/>
  <c r="L51" i="73"/>
  <c r="E52" i="114"/>
  <c r="I2188" i="73"/>
  <c r="I2189" i="73"/>
  <c r="I2195" i="73"/>
  <c r="I2191" i="73"/>
  <c r="I2192" i="73"/>
  <c r="I2193" i="73"/>
  <c r="I2194" i="73"/>
  <c r="I2190" i="73"/>
  <c r="H2187" i="73"/>
  <c r="H2186" i="73"/>
  <c r="E2186" i="73"/>
  <c r="E2187" i="73"/>
  <c r="E2185" i="73"/>
  <c r="E2184" i="73"/>
  <c r="E2183" i="73"/>
  <c r="E2182" i="73"/>
  <c r="G2188" i="73"/>
  <c r="G2189" i="73"/>
  <c r="G2172" i="73"/>
  <c r="G2175" i="73"/>
  <c r="G2178" i="73"/>
  <c r="G2170" i="73"/>
  <c r="G2173" i="73"/>
  <c r="G2176" i="73"/>
  <c r="G2168" i="73"/>
  <c r="G2171" i="73"/>
  <c r="G2174" i="73"/>
  <c r="G2177" i="73"/>
  <c r="G2169" i="73"/>
  <c r="G2192" i="73"/>
  <c r="G2195" i="73"/>
  <c r="G2191" i="73"/>
  <c r="G2194" i="73"/>
  <c r="G2190" i="73"/>
  <c r="G2193" i="73"/>
  <c r="F2171" i="73"/>
  <c r="F2174" i="73"/>
  <c r="F2177" i="73"/>
  <c r="F2169" i="73"/>
  <c r="F2172" i="73"/>
  <c r="F2175" i="73"/>
  <c r="F2178" i="73"/>
  <c r="F2170" i="73"/>
  <c r="F2173" i="73"/>
  <c r="F2176" i="73"/>
  <c r="F2168" i="73"/>
  <c r="E790" i="115"/>
  <c r="M532" i="73"/>
  <c r="M528" i="73"/>
  <c r="M535" i="73"/>
  <c r="M527" i="73"/>
  <c r="M529" i="73"/>
  <c r="M534" i="73"/>
  <c r="M530" i="73"/>
  <c r="M526" i="73"/>
  <c r="M531" i="73"/>
  <c r="M533" i="73"/>
  <c r="M525" i="73"/>
  <c r="L73" i="73"/>
  <c r="E67" i="114"/>
  <c r="L74" i="73"/>
  <c r="E75" i="114"/>
  <c r="E256" i="73"/>
  <c r="E265" i="107"/>
  <c r="E255" i="73"/>
  <c r="M2171" i="73"/>
  <c r="M2170" i="73"/>
  <c r="M2177" i="73"/>
  <c r="M2169" i="73"/>
  <c r="M2172" i="73"/>
  <c r="M2175" i="73"/>
  <c r="M2178" i="73"/>
  <c r="M2176" i="73"/>
  <c r="M2173" i="73"/>
  <c r="M2174" i="73"/>
  <c r="M2168" i="73"/>
  <c r="L2175" i="73"/>
  <c r="L2169" i="73"/>
  <c r="L2173" i="73"/>
  <c r="L2168" i="73"/>
  <c r="L2171" i="73"/>
  <c r="L2178" i="73"/>
  <c r="L2177" i="73"/>
  <c r="L2172" i="73"/>
  <c r="L2174" i="73"/>
  <c r="L2170" i="73"/>
  <c r="L2176" i="73"/>
  <c r="I2169" i="73"/>
  <c r="I2174" i="73"/>
  <c r="I2175" i="73"/>
  <c r="I2177" i="73"/>
  <c r="I2176" i="73"/>
  <c r="I2168" i="73"/>
  <c r="I2178" i="73"/>
  <c r="I2170" i="73"/>
  <c r="I2171" i="73"/>
  <c r="I2172" i="73"/>
  <c r="I2173" i="73"/>
  <c r="H2177" i="73"/>
  <c r="H2172" i="73"/>
  <c r="H2178" i="73"/>
  <c r="H2173" i="73"/>
  <c r="H2176" i="73"/>
  <c r="H2168" i="73"/>
  <c r="H2171" i="73"/>
  <c r="H2174" i="73"/>
  <c r="H2169" i="73"/>
  <c r="H2175" i="73"/>
  <c r="H2170" i="73"/>
  <c r="L173" i="73"/>
  <c r="L174" i="73"/>
  <c r="L170" i="73"/>
  <c r="E175" i="114"/>
  <c r="L175" i="73"/>
  <c r="L171" i="73"/>
  <c r="L172" i="73"/>
  <c r="E168" i="114"/>
  <c r="M368" i="73"/>
  <c r="M365" i="73"/>
  <c r="M366" i="73"/>
  <c r="M367" i="73"/>
  <c r="E1103" i="115"/>
  <c r="E1099" i="115"/>
  <c r="E1102" i="115"/>
  <c r="E125" i="113"/>
  <c r="E133" i="113"/>
  <c r="K132" i="73"/>
  <c r="K131" i="73"/>
  <c r="I140" i="73"/>
  <c r="E143" i="111"/>
  <c r="I139" i="73"/>
  <c r="F369" i="73"/>
  <c r="F370" i="73"/>
  <c r="E1101" i="108"/>
  <c r="E1100" i="108"/>
  <c r="L393" i="73"/>
  <c r="L392" i="73"/>
  <c r="E1125" i="114"/>
  <c r="E1117" i="114"/>
  <c r="E895" i="113"/>
  <c r="K633" i="73"/>
  <c r="K632" i="73"/>
  <c r="E127" i="110"/>
  <c r="H123" i="73"/>
  <c r="H126" i="73"/>
  <c r="H129" i="73"/>
  <c r="H121" i="73"/>
  <c r="H124" i="73"/>
  <c r="H127" i="73"/>
  <c r="H119" i="73"/>
  <c r="H122" i="73"/>
  <c r="H125" i="73"/>
  <c r="H128" i="73"/>
  <c r="H120" i="73"/>
  <c r="M2188" i="73"/>
  <c r="M2189" i="73"/>
  <c r="K5" i="73"/>
  <c r="K7" i="73"/>
  <c r="K9" i="73"/>
  <c r="K12" i="73"/>
  <c r="K6" i="73"/>
  <c r="K11" i="73"/>
  <c r="K3" i="73"/>
  <c r="K10" i="73"/>
  <c r="K13" i="73"/>
  <c r="K4" i="73"/>
  <c r="E11" i="113"/>
  <c r="K8" i="73"/>
  <c r="H16" i="73"/>
  <c r="H15" i="73"/>
  <c r="E17" i="110"/>
  <c r="E9" i="110"/>
  <c r="E27" i="109"/>
  <c r="G24" i="73"/>
  <c r="G23" i="73"/>
  <c r="G104" i="73"/>
  <c r="G105" i="73"/>
  <c r="G106" i="73"/>
  <c r="G107" i="73"/>
  <c r="E113" i="109"/>
  <c r="E109" i="109"/>
  <c r="E112" i="109"/>
  <c r="F2192" i="73"/>
  <c r="E2188" i="73"/>
  <c r="E2189" i="73"/>
  <c r="J2178" i="73"/>
  <c r="J2170" i="73"/>
  <c r="J2169" i="73"/>
  <c r="J2172" i="73"/>
  <c r="J2176" i="73"/>
  <c r="J2175" i="73"/>
  <c r="J2174" i="73"/>
  <c r="J2177" i="73"/>
  <c r="J2171" i="73"/>
  <c r="J2173" i="73"/>
  <c r="J2168" i="73"/>
  <c r="J2181" i="73"/>
  <c r="J2180" i="73"/>
  <c r="G2186" i="73"/>
  <c r="G2187" i="73"/>
  <c r="I892" i="73"/>
  <c r="E382" i="111"/>
  <c r="I891" i="73"/>
  <c r="E381" i="111"/>
  <c r="K201" i="73"/>
  <c r="K204" i="73"/>
  <c r="K200" i="73"/>
  <c r="E201" i="113"/>
  <c r="K203" i="73"/>
  <c r="K199" i="73"/>
  <c r="K202" i="73"/>
  <c r="E208" i="113"/>
  <c r="E97" i="108"/>
  <c r="F101" i="73"/>
  <c r="J2188" i="73"/>
  <c r="J80" i="73"/>
  <c r="E81" i="112"/>
  <c r="J79" i="73"/>
  <c r="E82" i="112"/>
  <c r="E27" i="107"/>
  <c r="E23" i="73"/>
  <c r="E24" i="73"/>
  <c r="K2195" i="73"/>
  <c r="K2191" i="73"/>
  <c r="K2192" i="73"/>
  <c r="K2193" i="73"/>
  <c r="K2194" i="73"/>
  <c r="K2190" i="73"/>
  <c r="K2189" i="73"/>
  <c r="K2174" i="73"/>
  <c r="K2170" i="73"/>
  <c r="K2173" i="73"/>
  <c r="K2171" i="73"/>
  <c r="K2178" i="73"/>
  <c r="K2169" i="73"/>
  <c r="K2175" i="73"/>
  <c r="K2176" i="73"/>
  <c r="K2177" i="73"/>
  <c r="K2172" i="73"/>
  <c r="K2168" i="73"/>
  <c r="E2177" i="73"/>
  <c r="E2169" i="73"/>
  <c r="E2172" i="73"/>
  <c r="E2175" i="73"/>
  <c r="E2178" i="73"/>
  <c r="E2170" i="73"/>
  <c r="E2173" i="73"/>
  <c r="E2176" i="73"/>
  <c r="E2168" i="73"/>
  <c r="E2171" i="73"/>
  <c r="E2174" i="73"/>
  <c r="M2282" i="73"/>
  <c r="M2278" i="73"/>
  <c r="M2274" i="73"/>
  <c r="M2270" i="73"/>
  <c r="M2266" i="73"/>
  <c r="M2262" i="73"/>
  <c r="M2258" i="73"/>
  <c r="M2281" i="73"/>
  <c r="M2273" i="73"/>
  <c r="M2265" i="73"/>
  <c r="M2257" i="73"/>
  <c r="M2271" i="73"/>
  <c r="M2255" i="73"/>
  <c r="M2267" i="73"/>
  <c r="M2280" i="73"/>
  <c r="M2276" i="73"/>
  <c r="M2272" i="73"/>
  <c r="M2268" i="73"/>
  <c r="M2264" i="73"/>
  <c r="M2260" i="73"/>
  <c r="M2256" i="73"/>
  <c r="M2277" i="73"/>
  <c r="M2269" i="73"/>
  <c r="M2261" i="73"/>
  <c r="M2279" i="73"/>
  <c r="M2263" i="73"/>
  <c r="M2275" i="73"/>
  <c r="M2259" i="73"/>
  <c r="L2282" i="73"/>
  <c r="L2278" i="73"/>
  <c r="L2274" i="73"/>
  <c r="L2270" i="73"/>
  <c r="L2266" i="73"/>
  <c r="L2262" i="73"/>
  <c r="L2258" i="73"/>
  <c r="L2281" i="73"/>
  <c r="L2273" i="73"/>
  <c r="L2265" i="73"/>
  <c r="L2257" i="73"/>
  <c r="L2275" i="73"/>
  <c r="L2267" i="73"/>
  <c r="L2259" i="73"/>
  <c r="L2280" i="73"/>
  <c r="L2276" i="73"/>
  <c r="L2272" i="73"/>
  <c r="L2268" i="73"/>
  <c r="L2264" i="73"/>
  <c r="L2260" i="73"/>
  <c r="L2256" i="73"/>
  <c r="L2277" i="73"/>
  <c r="L2269" i="73"/>
  <c r="L2261" i="73"/>
  <c r="L2279" i="73"/>
  <c r="L2271" i="73"/>
  <c r="L2263" i="73"/>
  <c r="L2255" i="73"/>
  <c r="L215" i="73"/>
  <c r="L211" i="73"/>
  <c r="L207" i="73"/>
  <c r="L214" i="73"/>
  <c r="L210" i="73"/>
  <c r="L206" i="73"/>
  <c r="E220" i="114"/>
  <c r="L213" i="73"/>
  <c r="L209" i="73"/>
  <c r="L216" i="73"/>
  <c r="L212" i="73"/>
  <c r="L208" i="73"/>
  <c r="E1411" i="113"/>
  <c r="K1373" i="73"/>
  <c r="K1369" i="73"/>
  <c r="K1376" i="73"/>
  <c r="K1372" i="73"/>
  <c r="K1368" i="73"/>
  <c r="K1375" i="73"/>
  <c r="K1371" i="73"/>
  <c r="K1367" i="73"/>
  <c r="K1374" i="73"/>
  <c r="K1370" i="73"/>
  <c r="K1366" i="73"/>
  <c r="J1840" i="73"/>
  <c r="J1836" i="73"/>
  <c r="J1832" i="73"/>
  <c r="J1839" i="73"/>
  <c r="J1831" i="73"/>
  <c r="J1833" i="73"/>
  <c r="E1586" i="112"/>
  <c r="J1838" i="73"/>
  <c r="J1834" i="73"/>
  <c r="J1830" i="73"/>
  <c r="J1835" i="73"/>
  <c r="J1837" i="73"/>
  <c r="I2224" i="73"/>
  <c r="I2218" i="73"/>
  <c r="I2210" i="73"/>
  <c r="I2202" i="73"/>
  <c r="I2221" i="73"/>
  <c r="I2213" i="73"/>
  <c r="I2205" i="73"/>
  <c r="I2197" i="73"/>
  <c r="I2222" i="73"/>
  <c r="I2214" i="73"/>
  <c r="I2206" i="73"/>
  <c r="I2198" i="73"/>
  <c r="I2217" i="73"/>
  <c r="I2209" i="73"/>
  <c r="I2201" i="73"/>
  <c r="I2199" i="73"/>
  <c r="I2207" i="73"/>
  <c r="I2215" i="73"/>
  <c r="I2223" i="73"/>
  <c r="I2204" i="73"/>
  <c r="I2212" i="73"/>
  <c r="I2220" i="73"/>
  <c r="I2203" i="73"/>
  <c r="I2211" i="73"/>
  <c r="I2219" i="73"/>
  <c r="I2200" i="73"/>
  <c r="I2208" i="73"/>
  <c r="I2216" i="73"/>
  <c r="I99" i="73"/>
  <c r="I95" i="73"/>
  <c r="I91" i="73"/>
  <c r="I98" i="73"/>
  <c r="I94" i="73"/>
  <c r="I90" i="73"/>
  <c r="E98" i="111"/>
  <c r="I97" i="73"/>
  <c r="I93" i="73"/>
  <c r="I100" i="73"/>
  <c r="I96" i="73"/>
  <c r="I92" i="73"/>
  <c r="H1259" i="73"/>
  <c r="H1255" i="73"/>
  <c r="H1251" i="73"/>
  <c r="H1258" i="73"/>
  <c r="H1254" i="73"/>
  <c r="H1250" i="73"/>
  <c r="E1296" i="110"/>
  <c r="H1257" i="73"/>
  <c r="H1253" i="73"/>
  <c r="H1260" i="73"/>
  <c r="H1256" i="73"/>
  <c r="H1252" i="73"/>
  <c r="E1586" i="109"/>
  <c r="G1839" i="73"/>
  <c r="G1836" i="73"/>
  <c r="G1831" i="73"/>
  <c r="G1835" i="73"/>
  <c r="G1840" i="73"/>
  <c r="G1837" i="73"/>
  <c r="G1834" i="73"/>
  <c r="G1832" i="73"/>
  <c r="G1833" i="73"/>
  <c r="G1830" i="73"/>
  <c r="G1838" i="73"/>
  <c r="H216" i="73"/>
  <c r="H212" i="73"/>
  <c r="H208" i="73"/>
  <c r="H215" i="73"/>
  <c r="H211" i="73"/>
  <c r="H207" i="73"/>
  <c r="E220" i="110"/>
  <c r="H214" i="73"/>
  <c r="H210" i="73"/>
  <c r="H206" i="73"/>
  <c r="H213" i="73"/>
  <c r="H209" i="73"/>
  <c r="E280" i="108"/>
  <c r="F271" i="73"/>
  <c r="F267" i="73"/>
  <c r="F274" i="73"/>
  <c r="F270" i="73"/>
  <c r="F266" i="73"/>
  <c r="F273" i="73"/>
  <c r="F269" i="73"/>
  <c r="F265" i="73"/>
  <c r="F272" i="73"/>
  <c r="F268" i="73"/>
  <c r="F264" i="73"/>
  <c r="E98" i="108"/>
  <c r="F97" i="73"/>
  <c r="F93" i="73"/>
  <c r="F100" i="73"/>
  <c r="F96" i="73"/>
  <c r="F92" i="73"/>
  <c r="F99" i="73"/>
  <c r="F95" i="73"/>
  <c r="F91" i="73"/>
  <c r="F98" i="73"/>
  <c r="F94" i="73"/>
  <c r="F90" i="73"/>
  <c r="E220" i="107"/>
  <c r="E213" i="73"/>
  <c r="E209" i="73"/>
  <c r="E216" i="73"/>
  <c r="E212" i="73"/>
  <c r="E208" i="73"/>
  <c r="E215" i="73"/>
  <c r="E211" i="73"/>
  <c r="E207" i="73"/>
  <c r="E214" i="73"/>
  <c r="E210" i="73"/>
  <c r="E206" i="73"/>
  <c r="M1843" i="73"/>
  <c r="E1584" i="115"/>
  <c r="M1842" i="73"/>
  <c r="E1592" i="115"/>
  <c r="M1146" i="73"/>
  <c r="E1178" i="115"/>
  <c r="M1147" i="73"/>
  <c r="E1186" i="115"/>
  <c r="M276" i="73"/>
  <c r="E286" i="115"/>
  <c r="L1262" i="73"/>
  <c r="E1302" i="114"/>
  <c r="L1263" i="73"/>
  <c r="E1294" i="114"/>
  <c r="H175" i="114"/>
  <c r="K1262" i="73"/>
  <c r="K1263" i="73"/>
  <c r="E1294" i="113"/>
  <c r="E1302" i="113"/>
  <c r="H175" i="113"/>
  <c r="J1379" i="73"/>
  <c r="J1378" i="73"/>
  <c r="E1417" i="112"/>
  <c r="E1409" i="112"/>
  <c r="K1378" i="73"/>
  <c r="K1379" i="73"/>
  <c r="E1409" i="113"/>
  <c r="E1417" i="113"/>
  <c r="J1785" i="73"/>
  <c r="J1784" i="73"/>
  <c r="E1526" i="112"/>
  <c r="E1534" i="112"/>
  <c r="I1378" i="73"/>
  <c r="E1409" i="111"/>
  <c r="I1379" i="73"/>
  <c r="E1417" i="111"/>
  <c r="I1262" i="73"/>
  <c r="I1263" i="73"/>
  <c r="E1302" i="111"/>
  <c r="E1294" i="111"/>
  <c r="I218" i="73"/>
  <c r="E218" i="111"/>
  <c r="I219" i="73"/>
  <c r="E226" i="111"/>
  <c r="E96" i="110"/>
  <c r="E104" i="110"/>
  <c r="H103" i="73"/>
  <c r="H102" i="73"/>
  <c r="E1186" i="109"/>
  <c r="E1178" i="109"/>
  <c r="G1147" i="73"/>
  <c r="G1146" i="73"/>
  <c r="E1417" i="108"/>
  <c r="F1379" i="73"/>
  <c r="E1409" i="108"/>
  <c r="F1378" i="73"/>
  <c r="H1843" i="73"/>
  <c r="E1592" i="110"/>
  <c r="H1842" i="73"/>
  <c r="E1584" i="110"/>
  <c r="F1263" i="73"/>
  <c r="F1262" i="73"/>
  <c r="E1302" i="108"/>
  <c r="E1294" i="108"/>
  <c r="E1378" i="73"/>
  <c r="E1379" i="73"/>
  <c r="E1409" i="107"/>
  <c r="E1417" i="107"/>
  <c r="D1378" i="73"/>
  <c r="E1409" i="106"/>
  <c r="D1379" i="73"/>
  <c r="E1417" i="106"/>
  <c r="M1203" i="73"/>
  <c r="E1237" i="115"/>
  <c r="E1353" i="113"/>
  <c r="K1319" i="73"/>
  <c r="E1468" i="112"/>
  <c r="J1435" i="73"/>
  <c r="E1353" i="111"/>
  <c r="I1319" i="73"/>
  <c r="G1203" i="73"/>
  <c r="E1237" i="109"/>
  <c r="E1468" i="108"/>
  <c r="F1435" i="73"/>
  <c r="E1237" i="107"/>
  <c r="E1203" i="73"/>
  <c r="M1150" i="73"/>
  <c r="M1151" i="73"/>
  <c r="E1195" i="115"/>
  <c r="E1191" i="115"/>
  <c r="M1148" i="73"/>
  <c r="M1149" i="73"/>
  <c r="E1194" i="115"/>
  <c r="M165" i="73"/>
  <c r="M162" i="73"/>
  <c r="E173" i="115"/>
  <c r="M223" i="73"/>
  <c r="M222" i="73"/>
  <c r="E235" i="115"/>
  <c r="E231" i="115"/>
  <c r="M221" i="73"/>
  <c r="M220" i="73"/>
  <c r="E234" i="115"/>
  <c r="L1786" i="73"/>
  <c r="L1787" i="73"/>
  <c r="E1542" i="114"/>
  <c r="E1539" i="114"/>
  <c r="L1788" i="73"/>
  <c r="L1789" i="73"/>
  <c r="E1543" i="114"/>
  <c r="K1787" i="73"/>
  <c r="K1789" i="73"/>
  <c r="E1543" i="113"/>
  <c r="K1788" i="73"/>
  <c r="E1542" i="113"/>
  <c r="E1539" i="113"/>
  <c r="K1786" i="73"/>
  <c r="J1264" i="73"/>
  <c r="J1265" i="73"/>
  <c r="E1311" i="112"/>
  <c r="E1307" i="112"/>
  <c r="J1266" i="73"/>
  <c r="J1267" i="73"/>
  <c r="E1310" i="112"/>
  <c r="K106" i="73"/>
  <c r="K107" i="73"/>
  <c r="E113" i="113"/>
  <c r="E109" i="113"/>
  <c r="K104" i="73"/>
  <c r="K105" i="73"/>
  <c r="E112" i="113"/>
  <c r="J1148" i="73"/>
  <c r="J1149" i="73"/>
  <c r="E1195" i="112"/>
  <c r="E1191" i="112"/>
  <c r="J1150" i="73"/>
  <c r="J1151" i="73"/>
  <c r="E1194" i="112"/>
  <c r="I1149" i="73"/>
  <c r="I1148" i="73"/>
  <c r="I1151" i="73"/>
  <c r="I1150" i="73"/>
  <c r="E1194" i="111"/>
  <c r="E1195" i="111"/>
  <c r="E1191" i="111"/>
  <c r="J49" i="73"/>
  <c r="J48" i="73"/>
  <c r="E51" i="112"/>
  <c r="J47" i="73"/>
  <c r="J46" i="73"/>
  <c r="E55" i="112"/>
  <c r="E54" i="112"/>
  <c r="I105" i="73"/>
  <c r="I104" i="73"/>
  <c r="E112" i="111"/>
  <c r="I107" i="73"/>
  <c r="I106" i="73"/>
  <c r="E113" i="111"/>
  <c r="E109" i="111"/>
  <c r="E291" i="111"/>
  <c r="E294" i="111"/>
  <c r="E295" i="111"/>
  <c r="I281" i="73"/>
  <c r="I280" i="73"/>
  <c r="I279" i="73"/>
  <c r="I278" i="73"/>
  <c r="E112" i="110"/>
  <c r="E113" i="110"/>
  <c r="E109" i="110"/>
  <c r="H104" i="73"/>
  <c r="H105" i="73"/>
  <c r="H106" i="73"/>
  <c r="H107" i="73"/>
  <c r="G1786" i="73"/>
  <c r="G1787" i="73"/>
  <c r="G1788" i="73"/>
  <c r="G1789" i="73"/>
  <c r="E1543" i="109"/>
  <c r="E1542" i="109"/>
  <c r="E1539" i="109"/>
  <c r="H1265" i="73"/>
  <c r="H1264" i="73"/>
  <c r="H1267" i="73"/>
  <c r="H1266" i="73"/>
  <c r="E1311" i="110"/>
  <c r="E1307" i="110"/>
  <c r="E1310" i="110"/>
  <c r="E1597" i="109"/>
  <c r="E1601" i="109"/>
  <c r="E1600" i="109"/>
  <c r="G1846" i="73"/>
  <c r="G1847" i="73"/>
  <c r="G1844" i="73"/>
  <c r="G1845" i="73"/>
  <c r="G220" i="73"/>
  <c r="G221" i="73"/>
  <c r="G222" i="73"/>
  <c r="G223" i="73"/>
  <c r="E235" i="109"/>
  <c r="E231" i="109"/>
  <c r="E234" i="109"/>
  <c r="H296" i="107"/>
  <c r="F1149" i="73"/>
  <c r="F1148" i="73"/>
  <c r="F1151" i="73"/>
  <c r="F1150" i="73"/>
  <c r="E1194" i="108"/>
  <c r="E1195" i="108"/>
  <c r="E1191" i="108"/>
  <c r="H176" i="107"/>
  <c r="D1149" i="73"/>
  <c r="D1148" i="73"/>
  <c r="E1194" i="106"/>
  <c r="D1151" i="73"/>
  <c r="D1150" i="73"/>
  <c r="E1195" i="106"/>
  <c r="E1191" i="106"/>
  <c r="M1850" i="73"/>
  <c r="E1602" i="115"/>
  <c r="M1851" i="73"/>
  <c r="M111" i="73"/>
  <c r="E114" i="115"/>
  <c r="M110" i="73"/>
  <c r="E56" i="115"/>
  <c r="M52" i="73"/>
  <c r="M53" i="73"/>
  <c r="H178" i="114"/>
  <c r="L227" i="73"/>
  <c r="E236" i="114"/>
  <c r="L226" i="73"/>
  <c r="K1154" i="73"/>
  <c r="E1196" i="113"/>
  <c r="K1155" i="73"/>
  <c r="H178" i="113"/>
  <c r="E1427" i="112"/>
  <c r="J1387" i="73"/>
  <c r="J1386" i="73"/>
  <c r="E1312" i="111"/>
  <c r="I1270" i="73"/>
  <c r="I1271" i="73"/>
  <c r="E114" i="112"/>
  <c r="J110" i="73"/>
  <c r="J111" i="73"/>
  <c r="E1602" i="111"/>
  <c r="I1850" i="73"/>
  <c r="I1851" i="73"/>
  <c r="H1271" i="73"/>
  <c r="E1312" i="110"/>
  <c r="H1270" i="73"/>
  <c r="E56" i="110"/>
  <c r="H53" i="73"/>
  <c r="H52" i="73"/>
  <c r="E1312" i="109"/>
  <c r="G1271" i="73"/>
  <c r="G1270" i="73"/>
  <c r="F1271" i="73"/>
  <c r="E1312" i="108"/>
  <c r="F1270" i="73"/>
  <c r="E1602" i="110"/>
  <c r="H1850" i="73"/>
  <c r="H1851" i="73"/>
  <c r="E1427" i="109"/>
  <c r="G1387" i="73"/>
  <c r="G1386" i="73"/>
  <c r="F1851" i="73"/>
  <c r="E1602" i="108"/>
  <c r="F1850" i="73"/>
  <c r="H298" i="107"/>
  <c r="F284" i="73"/>
  <c r="H178" i="107"/>
  <c r="D1851" i="73"/>
  <c r="D1850" i="73"/>
  <c r="M1798" i="73"/>
  <c r="M1794" i="73"/>
  <c r="M1799" i="73"/>
  <c r="E1538" i="115"/>
  <c r="M1796" i="73"/>
  <c r="M1797" i="73"/>
  <c r="M1795" i="73"/>
  <c r="E1545" i="115"/>
  <c r="M1274" i="73"/>
  <c r="M1275" i="73"/>
  <c r="M1273" i="73"/>
  <c r="E1313" i="115"/>
  <c r="M1276" i="73"/>
  <c r="M1272" i="73"/>
  <c r="M1277" i="73"/>
  <c r="E1306" i="115"/>
  <c r="M172" i="73"/>
  <c r="M170" i="73"/>
  <c r="M171" i="73"/>
  <c r="E168" i="115"/>
  <c r="M174" i="73"/>
  <c r="M173" i="73"/>
  <c r="M175" i="73"/>
  <c r="E175" i="115"/>
  <c r="L1160" i="73"/>
  <c r="L1156" i="73"/>
  <c r="L1157" i="73"/>
  <c r="E1190" i="114"/>
  <c r="L1158" i="73"/>
  <c r="L1161" i="73"/>
  <c r="L1159" i="73"/>
  <c r="E1197" i="114"/>
  <c r="L117" i="73"/>
  <c r="L113" i="73"/>
  <c r="L114" i="73"/>
  <c r="E108" i="114"/>
  <c r="L115" i="73"/>
  <c r="L116" i="73"/>
  <c r="L112" i="73"/>
  <c r="E115" i="114"/>
  <c r="K116" i="73"/>
  <c r="K112" i="73"/>
  <c r="K117" i="73"/>
  <c r="E108" i="113"/>
  <c r="K114" i="73"/>
  <c r="K115" i="73"/>
  <c r="K113" i="73"/>
  <c r="E115" i="113"/>
  <c r="K56" i="73"/>
  <c r="K57" i="73"/>
  <c r="K55" i="73"/>
  <c r="E50" i="113"/>
  <c r="K58" i="73"/>
  <c r="K54" i="73"/>
  <c r="K59" i="73"/>
  <c r="E57" i="113"/>
  <c r="J1274" i="73"/>
  <c r="J1277" i="73"/>
  <c r="J1273" i="73"/>
  <c r="E1306" i="112"/>
  <c r="J1276" i="73"/>
  <c r="J1272" i="73"/>
  <c r="J1275" i="73"/>
  <c r="E1313" i="112"/>
  <c r="J59" i="73"/>
  <c r="J55" i="73"/>
  <c r="J56" i="73"/>
  <c r="E50" i="112"/>
  <c r="J57" i="73"/>
  <c r="J58" i="73"/>
  <c r="J54" i="73"/>
  <c r="E57" i="112"/>
  <c r="J233" i="73"/>
  <c r="J229" i="73"/>
  <c r="J230" i="73"/>
  <c r="E230" i="112"/>
  <c r="J231" i="73"/>
  <c r="J232" i="73"/>
  <c r="J228" i="73"/>
  <c r="E237" i="112"/>
  <c r="I1159" i="73"/>
  <c r="I1160" i="73"/>
  <c r="I1156" i="73"/>
  <c r="E1197" i="111"/>
  <c r="I1161" i="73"/>
  <c r="I1157" i="73"/>
  <c r="I1158" i="73"/>
  <c r="E1190" i="111"/>
  <c r="H1161" i="73"/>
  <c r="H1157" i="73"/>
  <c r="H1158" i="73"/>
  <c r="H1159" i="73"/>
  <c r="H1160" i="73"/>
  <c r="H1156" i="73"/>
  <c r="E1190" i="110"/>
  <c r="E1197" i="110"/>
  <c r="H1393" i="73"/>
  <c r="H1389" i="73"/>
  <c r="H1390" i="73"/>
  <c r="H1391" i="73"/>
  <c r="H1392" i="73"/>
  <c r="H1388" i="73"/>
  <c r="E1428" i="110"/>
  <c r="E1421" i="110"/>
  <c r="G1856" i="73"/>
  <c r="G1852" i="73"/>
  <c r="G1855" i="73"/>
  <c r="E1603" i="109"/>
  <c r="G1854" i="73"/>
  <c r="G1857" i="73"/>
  <c r="G1853" i="73"/>
  <c r="E1596" i="109"/>
  <c r="G230" i="73"/>
  <c r="G231" i="73"/>
  <c r="G229" i="73"/>
  <c r="G232" i="73"/>
  <c r="G228" i="73"/>
  <c r="G233" i="73"/>
  <c r="E230" i="109"/>
  <c r="E237" i="109"/>
  <c r="F1391" i="73"/>
  <c r="F1392" i="73"/>
  <c r="F1388" i="73"/>
  <c r="F1393" i="73"/>
  <c r="F1389" i="73"/>
  <c r="F1390" i="73"/>
  <c r="E1428" i="108"/>
  <c r="E1421" i="108"/>
  <c r="H58" i="73"/>
  <c r="H54" i="73"/>
  <c r="H57" i="73"/>
  <c r="H56" i="73"/>
  <c r="H59" i="73"/>
  <c r="H55" i="73"/>
  <c r="E50" i="110"/>
  <c r="E57" i="110"/>
  <c r="F1275" i="73"/>
  <c r="F1276" i="73"/>
  <c r="F1272" i="73"/>
  <c r="F1277" i="73"/>
  <c r="F1273" i="73"/>
  <c r="F1274" i="73"/>
  <c r="E1313" i="108"/>
  <c r="E1306" i="108"/>
  <c r="H179" i="107"/>
  <c r="H299" i="107"/>
  <c r="D1857" i="73"/>
  <c r="D1853" i="73"/>
  <c r="D1854" i="73"/>
  <c r="E1603" i="106"/>
  <c r="D1855" i="73"/>
  <c r="D1856" i="73"/>
  <c r="D1852" i="73"/>
  <c r="E1596" i="106"/>
  <c r="D1161" i="73"/>
  <c r="D1157" i="73"/>
  <c r="D1158" i="73"/>
  <c r="E1197" i="106"/>
  <c r="D1159" i="73"/>
  <c r="D1160" i="73"/>
  <c r="D1156" i="73"/>
  <c r="E1190" i="106"/>
  <c r="L1328" i="73"/>
  <c r="E1370" i="114"/>
  <c r="L1329" i="73"/>
  <c r="E1254" i="113"/>
  <c r="K1213" i="73"/>
  <c r="K1212" i="73"/>
  <c r="J1212" i="73"/>
  <c r="E1254" i="112"/>
  <c r="J1213" i="73"/>
  <c r="E1254" i="110"/>
  <c r="H1212" i="73"/>
  <c r="H1213" i="73"/>
  <c r="E1254" i="108"/>
  <c r="F1212" i="73"/>
  <c r="F1213" i="73"/>
  <c r="E1370" i="108"/>
  <c r="F1328" i="73"/>
  <c r="F1329" i="73"/>
  <c r="D1445" i="73"/>
  <c r="D1444" i="73"/>
  <c r="E1485" i="106"/>
  <c r="M1218" i="73"/>
  <c r="M1214" i="73"/>
  <c r="M1219" i="73"/>
  <c r="E1255" i="115"/>
  <c r="M1216" i="73"/>
  <c r="M1217" i="73"/>
  <c r="M1215" i="73"/>
  <c r="E1248" i="115"/>
  <c r="L1216" i="73"/>
  <c r="L1219" i="73"/>
  <c r="L1217" i="73"/>
  <c r="E1255" i="114"/>
  <c r="L1218" i="73"/>
  <c r="L1214" i="73"/>
  <c r="L1215" i="73"/>
  <c r="E1248" i="114"/>
  <c r="K1449" i="73"/>
  <c r="K1450" i="73"/>
  <c r="K1446" i="73"/>
  <c r="E1486" i="113"/>
  <c r="K1451" i="73"/>
  <c r="K1447" i="73"/>
  <c r="K1448" i="73"/>
  <c r="E1479" i="113"/>
  <c r="I1217" i="73"/>
  <c r="I1218" i="73"/>
  <c r="I1214" i="73"/>
  <c r="I1219" i="73"/>
  <c r="I1215" i="73"/>
  <c r="I1216" i="73"/>
  <c r="E1255" i="111"/>
  <c r="E1248" i="111"/>
  <c r="H1217" i="73"/>
  <c r="H1218" i="73"/>
  <c r="H1214" i="73"/>
  <c r="E1248" i="110"/>
  <c r="H1219" i="73"/>
  <c r="H1215" i="73"/>
  <c r="H1216" i="73"/>
  <c r="E1255" i="110"/>
  <c r="G1334" i="73"/>
  <c r="G1330" i="73"/>
  <c r="G1333" i="73"/>
  <c r="E1364" i="109"/>
  <c r="G1332" i="73"/>
  <c r="G1335" i="73"/>
  <c r="G1331" i="73"/>
  <c r="E1371" i="109"/>
  <c r="E1449" i="73"/>
  <c r="E1450" i="73"/>
  <c r="E1446" i="73"/>
  <c r="E1451" i="73"/>
  <c r="E1447" i="73"/>
  <c r="E1448" i="73"/>
  <c r="E1479" i="107"/>
  <c r="E1486" i="107"/>
  <c r="D1219" i="73"/>
  <c r="D1215" i="73"/>
  <c r="D1216" i="73"/>
  <c r="E1255" i="106"/>
  <c r="D1217" i="73"/>
  <c r="D1218" i="73"/>
  <c r="D1214" i="73"/>
  <c r="E1248" i="106"/>
  <c r="H1044" i="115"/>
  <c r="E926" i="113"/>
  <c r="K430" i="73"/>
  <c r="K429" i="73"/>
  <c r="J314" i="73"/>
  <c r="E984" i="112"/>
  <c r="J313" i="73"/>
  <c r="E926" i="111"/>
  <c r="I429" i="73"/>
  <c r="I430" i="73"/>
  <c r="E926" i="108"/>
  <c r="F429" i="73"/>
  <c r="F430" i="73"/>
  <c r="E984" i="109"/>
  <c r="G314" i="73"/>
  <c r="G313" i="73"/>
  <c r="M343" i="73"/>
  <c r="E1013" i="115"/>
  <c r="M342" i="73"/>
  <c r="L343" i="73"/>
  <c r="E1013" i="114"/>
  <c r="L342" i="73"/>
  <c r="E1013" i="113"/>
  <c r="K343" i="73"/>
  <c r="K342" i="73"/>
  <c r="I343" i="73"/>
  <c r="E1013" i="111"/>
  <c r="I342" i="73"/>
  <c r="E1013" i="109"/>
  <c r="G343" i="73"/>
  <c r="G342" i="73"/>
  <c r="E955" i="107"/>
  <c r="E458" i="73"/>
  <c r="E459" i="73"/>
  <c r="I341" i="73"/>
  <c r="E1010" i="111"/>
  <c r="I340" i="73"/>
  <c r="E1009" i="111"/>
  <c r="I457" i="73"/>
  <c r="E952" i="111"/>
  <c r="I456" i="73"/>
  <c r="E951" i="111"/>
  <c r="G456" i="73"/>
  <c r="E952" i="109"/>
  <c r="G457" i="73"/>
  <c r="E951" i="109"/>
  <c r="E457" i="73"/>
  <c r="E456" i="73"/>
  <c r="E951" i="107"/>
  <c r="E952" i="107"/>
  <c r="J912" i="73"/>
  <c r="J908" i="73"/>
  <c r="J904" i="73"/>
  <c r="J911" i="73"/>
  <c r="J907" i="73"/>
  <c r="J903" i="73"/>
  <c r="E398" i="112"/>
  <c r="J910" i="73"/>
  <c r="J906" i="73"/>
  <c r="J902" i="73"/>
  <c r="J909" i="73"/>
  <c r="J905" i="73"/>
  <c r="E455" i="112"/>
  <c r="J736" i="73"/>
  <c r="J732" i="73"/>
  <c r="J728" i="73"/>
  <c r="J735" i="73"/>
  <c r="J731" i="73"/>
  <c r="J738" i="73"/>
  <c r="J734" i="73"/>
  <c r="J730" i="73"/>
  <c r="J737" i="73"/>
  <c r="J733" i="73"/>
  <c r="J729" i="73"/>
  <c r="H710" i="109"/>
  <c r="E806" i="115"/>
  <c r="M546" i="73"/>
  <c r="M545" i="73"/>
  <c r="E327" i="115"/>
  <c r="M662" i="73"/>
  <c r="M661" i="73"/>
  <c r="L952" i="73"/>
  <c r="E500" i="114"/>
  <c r="L951" i="73"/>
  <c r="K893" i="73"/>
  <c r="E385" i="113"/>
  <c r="K894" i="73"/>
  <c r="K661" i="73"/>
  <c r="E327" i="113"/>
  <c r="K662" i="73"/>
  <c r="E500" i="112"/>
  <c r="J952" i="73"/>
  <c r="J951" i="73"/>
  <c r="H622" i="111"/>
  <c r="J661" i="73"/>
  <c r="E327" i="112"/>
  <c r="J662" i="73"/>
  <c r="E500" i="111"/>
  <c r="I951" i="73"/>
  <c r="I952" i="73"/>
  <c r="H893" i="73"/>
  <c r="E385" i="110"/>
  <c r="H894" i="73"/>
  <c r="E806" i="108"/>
  <c r="F545" i="73"/>
  <c r="F546" i="73"/>
  <c r="H1068" i="73"/>
  <c r="H1067" i="73"/>
  <c r="E806" i="109"/>
  <c r="G546" i="73"/>
  <c r="G545" i="73"/>
  <c r="E500" i="109"/>
  <c r="G952" i="73"/>
  <c r="G951" i="73"/>
  <c r="F720" i="73"/>
  <c r="E442" i="108"/>
  <c r="F719" i="73"/>
  <c r="E952" i="73"/>
  <c r="E500" i="107"/>
  <c r="E951" i="73"/>
  <c r="E835" i="115"/>
  <c r="M575" i="73"/>
  <c r="M574" i="73"/>
  <c r="E835" i="114"/>
  <c r="L574" i="73"/>
  <c r="L575" i="73"/>
  <c r="E356" i="114"/>
  <c r="L690" i="73"/>
  <c r="L691" i="73"/>
  <c r="H653" i="113"/>
  <c r="H777" i="112"/>
  <c r="E529" i="112"/>
  <c r="J981" i="73"/>
  <c r="J980" i="73"/>
  <c r="I691" i="73"/>
  <c r="E356" i="111"/>
  <c r="I690" i="73"/>
  <c r="E471" i="109"/>
  <c r="G749" i="73"/>
  <c r="G748" i="73"/>
  <c r="E356" i="107"/>
  <c r="E690" i="73"/>
  <c r="E691" i="73"/>
  <c r="F981" i="73"/>
  <c r="E529" i="108"/>
  <c r="F980" i="73"/>
  <c r="M689" i="73"/>
  <c r="E353" i="115"/>
  <c r="M688" i="73"/>
  <c r="E352" i="115"/>
  <c r="L978" i="73"/>
  <c r="E525" i="114"/>
  <c r="L979" i="73"/>
  <c r="E526" i="114"/>
  <c r="L572" i="73"/>
  <c r="E832" i="114"/>
  <c r="L573" i="73"/>
  <c r="E831" i="114"/>
  <c r="K746" i="73"/>
  <c r="E467" i="113"/>
  <c r="K747" i="73"/>
  <c r="E468" i="113"/>
  <c r="K862" i="73"/>
  <c r="K863" i="73"/>
  <c r="K920" i="73"/>
  <c r="E410" i="113"/>
  <c r="K921" i="73"/>
  <c r="E411" i="113"/>
  <c r="J979" i="73"/>
  <c r="E525" i="112"/>
  <c r="J978" i="73"/>
  <c r="E526" i="112"/>
  <c r="E585" i="112"/>
  <c r="J804" i="73"/>
  <c r="I746" i="73"/>
  <c r="E468" i="111"/>
  <c r="I747" i="73"/>
  <c r="E467" i="111"/>
  <c r="G747" i="73"/>
  <c r="E468" i="109"/>
  <c r="G746" i="73"/>
  <c r="E467" i="109"/>
  <c r="H688" i="73"/>
  <c r="E353" i="110"/>
  <c r="H689" i="73"/>
  <c r="E352" i="110"/>
  <c r="G689" i="73"/>
  <c r="E353" i="109"/>
  <c r="G688" i="73"/>
  <c r="E352" i="109"/>
  <c r="F920" i="73"/>
  <c r="E410" i="108"/>
  <c r="F921" i="73"/>
  <c r="E411" i="108"/>
  <c r="E746" i="73"/>
  <c r="E747" i="73"/>
  <c r="E467" i="107"/>
  <c r="E468" i="107"/>
  <c r="F747" i="73"/>
  <c r="E467" i="108"/>
  <c r="F746" i="73"/>
  <c r="E468" i="108"/>
  <c r="E1410" i="115"/>
  <c r="M1377" i="73"/>
  <c r="E157" i="115"/>
  <c r="M159" i="73"/>
  <c r="E39" i="115"/>
  <c r="M43" i="73"/>
  <c r="L1377" i="73"/>
  <c r="E1410" i="114"/>
  <c r="K1145" i="73"/>
  <c r="E1179" i="113"/>
  <c r="E219" i="113"/>
  <c r="K217" i="73"/>
  <c r="J1377" i="73"/>
  <c r="E1410" i="112"/>
  <c r="J1261" i="73"/>
  <c r="E1295" i="112"/>
  <c r="E97" i="112"/>
  <c r="J101" i="73"/>
  <c r="I1841" i="73"/>
  <c r="E1585" i="111"/>
  <c r="H1783" i="73"/>
  <c r="E1527" i="110"/>
  <c r="H43" i="73"/>
  <c r="E39" i="110"/>
  <c r="E1410" i="109"/>
  <c r="G1377" i="73"/>
  <c r="E219" i="111"/>
  <c r="I217" i="73"/>
  <c r="E219" i="108"/>
  <c r="F217" i="73"/>
  <c r="E101" i="73"/>
  <c r="E97" i="107"/>
  <c r="F1783" i="73"/>
  <c r="E1527" i="108"/>
  <c r="E219" i="107"/>
  <c r="E217" i="73"/>
  <c r="D1145" i="73"/>
  <c r="E1179" i="106"/>
  <c r="M1204" i="73"/>
  <c r="M1205" i="73"/>
  <c r="E1236" i="115"/>
  <c r="E1244" i="115"/>
  <c r="L1205" i="73"/>
  <c r="E1236" i="114"/>
  <c r="L1204" i="73"/>
  <c r="E1244" i="114"/>
  <c r="K1437" i="73"/>
  <c r="E1467" i="113"/>
  <c r="K1436" i="73"/>
  <c r="E1475" i="113"/>
  <c r="E1236" i="111"/>
  <c r="E1244" i="111"/>
  <c r="I1204" i="73"/>
  <c r="I1205" i="73"/>
  <c r="H1204" i="73"/>
  <c r="H1205" i="73"/>
  <c r="E1244" i="110"/>
  <c r="E1236" i="110"/>
  <c r="E1352" i="109"/>
  <c r="E1360" i="109"/>
  <c r="G1321" i="73"/>
  <c r="G1320" i="73"/>
  <c r="E1437" i="73"/>
  <c r="E1436" i="73"/>
  <c r="E1475" i="107"/>
  <c r="E1467" i="107"/>
  <c r="D1205" i="73"/>
  <c r="E1236" i="106"/>
  <c r="E1244" i="106"/>
  <c r="D1204" i="73"/>
  <c r="M225" i="73"/>
  <c r="E233" i="115"/>
  <c r="M224" i="73"/>
  <c r="E232" i="115"/>
  <c r="L1791" i="73"/>
  <c r="E1541" i="114"/>
  <c r="L1790" i="73"/>
  <c r="E1540" i="114"/>
  <c r="K1269" i="73"/>
  <c r="E1309" i="113"/>
  <c r="K1268" i="73"/>
  <c r="E1308" i="113"/>
  <c r="H177" i="113"/>
  <c r="J1384" i="73"/>
  <c r="E1424" i="112"/>
  <c r="J1385" i="73"/>
  <c r="E1423" i="112"/>
  <c r="K50" i="73"/>
  <c r="E52" i="113"/>
  <c r="K51" i="73"/>
  <c r="E53" i="113"/>
  <c r="J108" i="73"/>
  <c r="E111" i="112"/>
  <c r="J109" i="73"/>
  <c r="E110" i="112"/>
  <c r="I1849" i="73"/>
  <c r="E1598" i="111"/>
  <c r="I1848" i="73"/>
  <c r="E1599" i="111"/>
  <c r="I1269" i="73"/>
  <c r="E1309" i="111"/>
  <c r="I1268" i="73"/>
  <c r="E1308" i="111"/>
  <c r="I51" i="73"/>
  <c r="E52" i="111"/>
  <c r="I50" i="73"/>
  <c r="E53" i="111"/>
  <c r="H1153" i="73"/>
  <c r="E1192" i="110"/>
  <c r="H1152" i="73"/>
  <c r="E1193" i="110"/>
  <c r="G1848" i="73"/>
  <c r="E1598" i="109"/>
  <c r="G1849" i="73"/>
  <c r="E1599" i="109"/>
  <c r="H234" i="109"/>
  <c r="F1790" i="73"/>
  <c r="F1791" i="73"/>
  <c r="E1540" i="108"/>
  <c r="E1541" i="108"/>
  <c r="I109" i="73"/>
  <c r="E110" i="111"/>
  <c r="I108" i="73"/>
  <c r="E111" i="111"/>
  <c r="H109" i="73"/>
  <c r="E110" i="110"/>
  <c r="H108" i="73"/>
  <c r="E111" i="110"/>
  <c r="F108" i="73"/>
  <c r="F109" i="73"/>
  <c r="E111" i="108"/>
  <c r="E110" i="108"/>
  <c r="E1790" i="73"/>
  <c r="E1791" i="73"/>
  <c r="E1540" i="107"/>
  <c r="E1541" i="107"/>
  <c r="E108" i="73"/>
  <c r="E109" i="73"/>
  <c r="E111" i="107"/>
  <c r="E110" i="107"/>
  <c r="F224" i="73"/>
  <c r="F225" i="73"/>
  <c r="E233" i="108"/>
  <c r="E232" i="108"/>
  <c r="E1152" i="73"/>
  <c r="E1153" i="73"/>
  <c r="E1192" i="107"/>
  <c r="E1193" i="107"/>
  <c r="D1384" i="73"/>
  <c r="E1424" i="106"/>
  <c r="D1385" i="73"/>
  <c r="E1423" i="106"/>
  <c r="M1208" i="73"/>
  <c r="M1209" i="73"/>
  <c r="E1253" i="115"/>
  <c r="E1249" i="115"/>
  <c r="M1206" i="73"/>
  <c r="M1207" i="73"/>
  <c r="E1252" i="115"/>
  <c r="K1441" i="73"/>
  <c r="K1440" i="73"/>
  <c r="E1480" i="113"/>
  <c r="K1439" i="73"/>
  <c r="K1438" i="73"/>
  <c r="E1484" i="113"/>
  <c r="E1483" i="113"/>
  <c r="K1325" i="73"/>
  <c r="K1324" i="73"/>
  <c r="E1369" i="113"/>
  <c r="E1368" i="113"/>
  <c r="K1323" i="73"/>
  <c r="K1322" i="73"/>
  <c r="E1365" i="113"/>
  <c r="I1209" i="73"/>
  <c r="I1208" i="73"/>
  <c r="E1252" i="111"/>
  <c r="I1207" i="73"/>
  <c r="I1206" i="73"/>
  <c r="E1249" i="111"/>
  <c r="E1253" i="111"/>
  <c r="F1441" i="73"/>
  <c r="F1440" i="73"/>
  <c r="F1439" i="73"/>
  <c r="F1438" i="73"/>
  <c r="E1484" i="108"/>
  <c r="E1483" i="108"/>
  <c r="E1480" i="108"/>
  <c r="G1206" i="73"/>
  <c r="G1207" i="73"/>
  <c r="G1208" i="73"/>
  <c r="G1209" i="73"/>
  <c r="E1252" i="109"/>
  <c r="E1253" i="109"/>
  <c r="E1249" i="109"/>
  <c r="E1323" i="73"/>
  <c r="E1322" i="73"/>
  <c r="E1325" i="73"/>
  <c r="E1324" i="73"/>
  <c r="E1369" i="107"/>
  <c r="E1368" i="107"/>
  <c r="E1365" i="107"/>
  <c r="M1442" i="73"/>
  <c r="E1481" i="115"/>
  <c r="M1443" i="73"/>
  <c r="E1482" i="115"/>
  <c r="L1326" i="73"/>
  <c r="E1366" i="114"/>
  <c r="L1327" i="73"/>
  <c r="E1367" i="114"/>
  <c r="J1210" i="73"/>
  <c r="E1251" i="112"/>
  <c r="J1211" i="73"/>
  <c r="E1250" i="112"/>
  <c r="I1443" i="73"/>
  <c r="E1481" i="111"/>
  <c r="I1442" i="73"/>
  <c r="E1482" i="111"/>
  <c r="H1327" i="73"/>
  <c r="E1367" i="110"/>
  <c r="H1326" i="73"/>
  <c r="E1366" i="110"/>
  <c r="H1211" i="73"/>
  <c r="E1250" i="110"/>
  <c r="H1210" i="73"/>
  <c r="E1251" i="110"/>
  <c r="F1211" i="73"/>
  <c r="F1210" i="73"/>
  <c r="E1250" i="108"/>
  <c r="E1251" i="108"/>
  <c r="D1442" i="73"/>
  <c r="E1481" i="106"/>
  <c r="D1443" i="73"/>
  <c r="E1482" i="106"/>
  <c r="H1103" i="115"/>
  <c r="E966" i="114"/>
  <c r="E974" i="114"/>
  <c r="L305" i="73"/>
  <c r="L306" i="73"/>
  <c r="K306" i="73"/>
  <c r="K305" i="73"/>
  <c r="E966" i="113"/>
  <c r="E974" i="113"/>
  <c r="J422" i="73"/>
  <c r="J421" i="73"/>
  <c r="E908" i="112"/>
  <c r="E916" i="112"/>
  <c r="E908" i="109"/>
  <c r="E916" i="109"/>
  <c r="G422" i="73"/>
  <c r="G421" i="73"/>
  <c r="E966" i="110"/>
  <c r="E974" i="110"/>
  <c r="H306" i="73"/>
  <c r="H305" i="73"/>
  <c r="H1103" i="108"/>
  <c r="E363" i="73"/>
  <c r="E1094" i="107"/>
  <c r="E938" i="115"/>
  <c r="M449" i="73"/>
  <c r="L333" i="73"/>
  <c r="E996" i="114"/>
  <c r="K333" i="73"/>
  <c r="E996" i="113"/>
  <c r="H1071" i="110"/>
  <c r="F449" i="73"/>
  <c r="E938" i="108"/>
  <c r="E449" i="73"/>
  <c r="E938" i="107"/>
  <c r="H1043" i="115"/>
  <c r="K312" i="73"/>
  <c r="E981" i="113"/>
  <c r="K311" i="73"/>
  <c r="E980" i="113"/>
  <c r="J312" i="73"/>
  <c r="E980" i="112"/>
  <c r="J311" i="73"/>
  <c r="E981" i="112"/>
  <c r="I312" i="73"/>
  <c r="E981" i="111"/>
  <c r="I311" i="73"/>
  <c r="E980" i="111"/>
  <c r="H427" i="73"/>
  <c r="E922" i="110"/>
  <c r="H428" i="73"/>
  <c r="E923" i="110"/>
  <c r="H1105" i="110"/>
  <c r="F427" i="73"/>
  <c r="F428" i="73"/>
  <c r="E922" i="108"/>
  <c r="E923" i="108"/>
  <c r="L886" i="73"/>
  <c r="E367" i="114"/>
  <c r="L885" i="73"/>
  <c r="E375" i="114"/>
  <c r="K711" i="73"/>
  <c r="E424" i="113"/>
  <c r="K712" i="73"/>
  <c r="E432" i="113"/>
  <c r="E309" i="112"/>
  <c r="E317" i="112"/>
  <c r="J654" i="73"/>
  <c r="J653" i="73"/>
  <c r="E796" i="112"/>
  <c r="E788" i="112"/>
  <c r="J537" i="73"/>
  <c r="J538" i="73"/>
  <c r="I1059" i="73"/>
  <c r="I1060" i="73"/>
  <c r="E734" i="111"/>
  <c r="E726" i="111"/>
  <c r="I943" i="73"/>
  <c r="E490" i="111"/>
  <c r="I944" i="73"/>
  <c r="E482" i="111"/>
  <c r="H557" i="110"/>
  <c r="G538" i="73"/>
  <c r="G537" i="73"/>
  <c r="E796" i="109"/>
  <c r="E788" i="109"/>
  <c r="I653" i="73"/>
  <c r="E317" i="111"/>
  <c r="I654" i="73"/>
  <c r="E309" i="111"/>
  <c r="H886" i="73"/>
  <c r="H885" i="73"/>
  <c r="E367" i="110"/>
  <c r="E375" i="110"/>
  <c r="G944" i="73"/>
  <c r="G943" i="73"/>
  <c r="E490" i="109"/>
  <c r="E482" i="109"/>
  <c r="E317" i="107"/>
  <c r="E309" i="107"/>
  <c r="E653" i="73"/>
  <c r="E654" i="73"/>
  <c r="F944" i="73"/>
  <c r="F943" i="73"/>
  <c r="E482" i="108"/>
  <c r="E490" i="108"/>
  <c r="M739" i="73"/>
  <c r="E454" i="115"/>
  <c r="E878" i="114"/>
  <c r="L913" i="73"/>
  <c r="E397" i="114"/>
  <c r="H893" i="113"/>
  <c r="K739" i="73"/>
  <c r="E454" i="113"/>
  <c r="J797" i="73"/>
  <c r="I739" i="73"/>
  <c r="E454" i="111"/>
  <c r="H971" i="73"/>
  <c r="E512" i="110"/>
  <c r="G913" i="73"/>
  <c r="E397" i="109"/>
  <c r="E339" i="111"/>
  <c r="I681" i="73"/>
  <c r="E818" i="109"/>
  <c r="G565" i="73"/>
  <c r="E681" i="73"/>
  <c r="E339" i="107"/>
  <c r="E623" i="73"/>
  <c r="M718" i="73"/>
  <c r="E439" i="115"/>
  <c r="M717" i="73"/>
  <c r="E438" i="115"/>
  <c r="L950" i="73"/>
  <c r="E496" i="114"/>
  <c r="L949" i="73"/>
  <c r="E497" i="114"/>
  <c r="K949" i="73"/>
  <c r="E496" i="113"/>
  <c r="K950" i="73"/>
  <c r="E497" i="113"/>
  <c r="J543" i="73"/>
  <c r="E802" i="112"/>
  <c r="J544" i="73"/>
  <c r="E803" i="112"/>
  <c r="J891" i="73"/>
  <c r="E381" i="112"/>
  <c r="J892" i="73"/>
  <c r="E382" i="112"/>
  <c r="I717" i="73"/>
  <c r="E439" i="111"/>
  <c r="I718" i="73"/>
  <c r="E438" i="111"/>
  <c r="H745" i="109"/>
  <c r="G718" i="73"/>
  <c r="E439" i="109"/>
  <c r="G717" i="73"/>
  <c r="E438" i="109"/>
  <c r="I949" i="73"/>
  <c r="E497" i="111"/>
  <c r="I950" i="73"/>
  <c r="E496" i="111"/>
  <c r="H949" i="73"/>
  <c r="E496" i="110"/>
  <c r="H950" i="73"/>
  <c r="E497" i="110"/>
  <c r="G833" i="73"/>
  <c r="G834" i="73"/>
  <c r="E678" i="109"/>
  <c r="E679" i="109"/>
  <c r="E660" i="73"/>
  <c r="E659" i="73"/>
  <c r="E324" i="107"/>
  <c r="E323" i="107"/>
  <c r="E1135" i="115"/>
  <c r="M400" i="73"/>
  <c r="M401" i="73"/>
  <c r="K773" i="114"/>
  <c r="K1071" i="113"/>
  <c r="E1118" i="112"/>
  <c r="J391" i="73"/>
  <c r="E634" i="112"/>
  <c r="J1029" i="73"/>
  <c r="K711" i="111"/>
  <c r="K711" i="110"/>
  <c r="K1133" i="109"/>
  <c r="E572" i="109"/>
  <c r="G797" i="73"/>
  <c r="H253" i="73"/>
  <c r="E261" i="110"/>
  <c r="H254" i="73"/>
  <c r="E262" i="110"/>
  <c r="E621" i="73"/>
  <c r="E617" i="73"/>
  <c r="E613" i="73"/>
  <c r="E620" i="73"/>
  <c r="E616" i="73"/>
  <c r="E612" i="73"/>
  <c r="E879" i="107"/>
  <c r="E619" i="73"/>
  <c r="E615" i="73"/>
  <c r="E622" i="73"/>
  <c r="E618" i="73"/>
  <c r="E614" i="73"/>
  <c r="K587" i="107"/>
  <c r="K711" i="107"/>
  <c r="M825" i="73"/>
  <c r="M821" i="73"/>
  <c r="M817" i="73"/>
  <c r="M824" i="73"/>
  <c r="M816" i="73"/>
  <c r="M818" i="73"/>
  <c r="E666" i="115"/>
  <c r="M823" i="73"/>
  <c r="M819" i="73"/>
  <c r="M815" i="73"/>
  <c r="M820" i="73"/>
  <c r="M822" i="73"/>
  <c r="L824" i="73"/>
  <c r="L820" i="73"/>
  <c r="L816" i="73"/>
  <c r="L821" i="73"/>
  <c r="L823" i="73"/>
  <c r="L815" i="73"/>
  <c r="E666" i="114"/>
  <c r="L822" i="73"/>
  <c r="L818" i="73"/>
  <c r="L825" i="73"/>
  <c r="L817" i="73"/>
  <c r="L819" i="73"/>
  <c r="K862" i="113"/>
  <c r="K1040" i="112"/>
  <c r="K1102" i="111"/>
  <c r="K618" i="109"/>
  <c r="E1087" i="107"/>
  <c r="E362" i="73"/>
  <c r="K141" i="115"/>
  <c r="E697" i="113"/>
  <c r="K852" i="73"/>
  <c r="K848" i="73"/>
  <c r="K844" i="73"/>
  <c r="K851" i="73"/>
  <c r="K847" i="73"/>
  <c r="K854" i="73"/>
  <c r="K850" i="73"/>
  <c r="K846" i="73"/>
  <c r="K853" i="73"/>
  <c r="K849" i="73"/>
  <c r="K845" i="73"/>
  <c r="E728" i="110"/>
  <c r="H1055" i="73"/>
  <c r="H1051" i="73"/>
  <c r="H1047" i="73"/>
  <c r="H1052" i="73"/>
  <c r="H1054" i="73"/>
  <c r="H1057" i="73"/>
  <c r="H1053" i="73"/>
  <c r="H1049" i="73"/>
  <c r="H1056" i="73"/>
  <c r="H1048" i="73"/>
  <c r="H1050" i="73"/>
  <c r="K618" i="115"/>
  <c r="K618" i="114"/>
  <c r="K742" i="113"/>
  <c r="J594" i="73"/>
  <c r="E847" i="112"/>
  <c r="K1040" i="111"/>
  <c r="K862" i="109"/>
  <c r="E158" i="115"/>
  <c r="M156" i="73"/>
  <c r="M152" i="73"/>
  <c r="M148" i="73"/>
  <c r="M155" i="73"/>
  <c r="M151" i="73"/>
  <c r="M158" i="73"/>
  <c r="M154" i="73"/>
  <c r="M150" i="73"/>
  <c r="M157" i="73"/>
  <c r="M153" i="73"/>
  <c r="M149" i="73"/>
  <c r="I1056" i="73"/>
  <c r="I1052" i="73"/>
  <c r="I1048" i="73"/>
  <c r="I1055" i="73"/>
  <c r="I1051" i="73"/>
  <c r="I1047" i="73"/>
  <c r="E728" i="111"/>
  <c r="I1054" i="73"/>
  <c r="I1050" i="73"/>
  <c r="I1057" i="73"/>
  <c r="I1053" i="73"/>
  <c r="I1049" i="73"/>
  <c r="K1040" i="108"/>
  <c r="F507" i="73"/>
  <c r="E1056" i="108"/>
  <c r="M1812" i="73"/>
  <c r="E1556" i="115"/>
  <c r="E1498" i="115"/>
  <c r="M1754" i="73"/>
  <c r="E10" i="115"/>
  <c r="M14" i="73"/>
  <c r="E248" i="114"/>
  <c r="L246" i="73"/>
  <c r="E1150" i="113"/>
  <c r="K1116" i="73"/>
  <c r="E1381" i="113"/>
  <c r="K1348" i="73"/>
  <c r="L14" i="73"/>
  <c r="E10" i="114"/>
  <c r="K14" i="73"/>
  <c r="E10" i="113"/>
  <c r="E190" i="112"/>
  <c r="J188" i="73"/>
  <c r="I1232" i="73"/>
  <c r="E1266" i="111"/>
  <c r="I14" i="73"/>
  <c r="E10" i="111"/>
  <c r="H1754" i="73"/>
  <c r="E1498" i="110"/>
  <c r="E1381" i="109"/>
  <c r="G1348" i="73"/>
  <c r="E68" i="111"/>
  <c r="I72" i="73"/>
  <c r="H263" i="110"/>
  <c r="H14" i="73"/>
  <c r="E10" i="110"/>
  <c r="E1381" i="108"/>
  <c r="F1348" i="73"/>
  <c r="E1266" i="107"/>
  <c r="E1232" i="73"/>
  <c r="H80" i="109"/>
  <c r="E68" i="108"/>
  <c r="F72" i="73"/>
  <c r="E1498" i="107"/>
  <c r="E1754" i="73"/>
  <c r="E72" i="73"/>
  <c r="E68" i="107"/>
  <c r="D1754" i="73"/>
  <c r="E1498" i="106"/>
  <c r="M1350" i="73"/>
  <c r="E1388" i="115"/>
  <c r="M1349" i="73"/>
  <c r="E1380" i="115"/>
  <c r="E67" i="115"/>
  <c r="E75" i="115"/>
  <c r="M74" i="73"/>
  <c r="M73" i="73"/>
  <c r="L1349" i="73"/>
  <c r="E1380" i="114"/>
  <c r="L1350" i="73"/>
  <c r="E1388" i="114"/>
  <c r="L189" i="73"/>
  <c r="E189" i="114"/>
  <c r="L190" i="73"/>
  <c r="E197" i="114"/>
  <c r="K1813" i="73"/>
  <c r="K1814" i="73"/>
  <c r="E1555" i="113"/>
  <c r="E1563" i="113"/>
  <c r="E17" i="114"/>
  <c r="L15" i="73"/>
  <c r="E9" i="114"/>
  <c r="L16" i="73"/>
  <c r="J1234" i="73"/>
  <c r="J1233" i="73"/>
  <c r="E1265" i="112"/>
  <c r="E1273" i="112"/>
  <c r="K189" i="73"/>
  <c r="E189" i="113"/>
  <c r="K190" i="73"/>
  <c r="E197" i="113"/>
  <c r="E1157" i="112"/>
  <c r="J1117" i="73"/>
  <c r="E1149" i="112"/>
  <c r="J1118" i="73"/>
  <c r="E17" i="112"/>
  <c r="E9" i="112"/>
  <c r="J15" i="73"/>
  <c r="J16" i="73"/>
  <c r="I1118" i="73"/>
  <c r="I1117" i="73"/>
  <c r="E1149" i="111"/>
  <c r="E1157" i="111"/>
  <c r="H2180" i="73"/>
  <c r="H2181" i="73"/>
  <c r="I73" i="73"/>
  <c r="E75" i="111"/>
  <c r="I74" i="73"/>
  <c r="E67" i="111"/>
  <c r="H142" i="110"/>
  <c r="G190" i="73"/>
  <c r="G189" i="73"/>
  <c r="E197" i="109"/>
  <c r="E189" i="109"/>
  <c r="E1265" i="108"/>
  <c r="E1273" i="108"/>
  <c r="F1233" i="73"/>
  <c r="F1234" i="73"/>
  <c r="E75" i="110"/>
  <c r="E67" i="110"/>
  <c r="H74" i="73"/>
  <c r="H73" i="73"/>
  <c r="G1814" i="73"/>
  <c r="G1813" i="73"/>
  <c r="E1555" i="109"/>
  <c r="E1563" i="109"/>
  <c r="G15" i="73"/>
  <c r="G16" i="73"/>
  <c r="E17" i="109"/>
  <c r="E9" i="109"/>
  <c r="H142" i="108"/>
  <c r="E1233" i="73"/>
  <c r="E1234" i="73"/>
  <c r="E1265" i="107"/>
  <c r="E1273" i="107"/>
  <c r="F2180" i="73"/>
  <c r="F2181" i="73"/>
  <c r="F15" i="73"/>
  <c r="F16" i="73"/>
  <c r="E9" i="108"/>
  <c r="E17" i="108"/>
  <c r="E189" i="73"/>
  <c r="E190" i="73"/>
  <c r="E189" i="107"/>
  <c r="E197" i="107"/>
  <c r="D1350" i="73"/>
  <c r="E1388" i="106"/>
  <c r="D1349" i="73"/>
  <c r="E1380" i="106"/>
  <c r="E1265" i="106"/>
  <c r="D1233" i="73"/>
  <c r="E1273" i="106"/>
  <c r="D1234" i="73"/>
  <c r="E1439" i="114"/>
  <c r="L1406" i="73"/>
  <c r="K1174" i="73"/>
  <c r="E1208" i="113"/>
  <c r="E1208" i="112"/>
  <c r="J1174" i="73"/>
  <c r="H1174" i="73"/>
  <c r="E1208" i="110"/>
  <c r="F1406" i="73"/>
  <c r="E1439" i="108"/>
  <c r="E1290" i="73"/>
  <c r="E1324" i="107"/>
  <c r="D1290" i="73"/>
  <c r="E1324" i="106"/>
  <c r="E1215" i="115"/>
  <c r="M1175" i="73"/>
  <c r="E1207" i="115"/>
  <c r="M1176" i="73"/>
  <c r="L1175" i="73"/>
  <c r="L1176" i="73"/>
  <c r="E1207" i="114"/>
  <c r="E1215" i="114"/>
  <c r="E1323" i="112"/>
  <c r="J1291" i="73"/>
  <c r="E1331" i="112"/>
  <c r="J1292" i="73"/>
  <c r="I1292" i="73"/>
  <c r="I1291" i="73"/>
  <c r="E1331" i="111"/>
  <c r="E1323" i="111"/>
  <c r="G1408" i="73"/>
  <c r="G1407" i="73"/>
  <c r="E1446" i="109"/>
  <c r="E1438" i="109"/>
  <c r="H1291" i="73"/>
  <c r="H1292" i="73"/>
  <c r="E1323" i="110"/>
  <c r="E1331" i="110"/>
  <c r="E1408" i="73"/>
  <c r="E1446" i="107"/>
  <c r="E1407" i="73"/>
  <c r="E1438" i="107"/>
  <c r="E1331" i="106"/>
  <c r="D1291" i="73"/>
  <c r="D1292" i="73"/>
  <c r="E1323" i="106"/>
  <c r="M1815" i="73"/>
  <c r="M1816" i="73"/>
  <c r="E1571" i="115"/>
  <c r="M1817" i="73"/>
  <c r="M1818" i="73"/>
  <c r="E1572" i="115"/>
  <c r="E1568" i="115"/>
  <c r="M192" i="73"/>
  <c r="M191" i="73"/>
  <c r="E206" i="115"/>
  <c r="M194" i="73"/>
  <c r="M193" i="73"/>
  <c r="E205" i="115"/>
  <c r="E202" i="115"/>
  <c r="L1817" i="73"/>
  <c r="L1816" i="73"/>
  <c r="E1572" i="114"/>
  <c r="E1568" i="114"/>
  <c r="L1815" i="73"/>
  <c r="E1571" i="114"/>
  <c r="L1818" i="73"/>
  <c r="L1121" i="73"/>
  <c r="L1120" i="73"/>
  <c r="E1166" i="114"/>
  <c r="E1165" i="114"/>
  <c r="L1119" i="73"/>
  <c r="L1122" i="73"/>
  <c r="E1162" i="114"/>
  <c r="J1757" i="73"/>
  <c r="J1759" i="73"/>
  <c r="E1513" i="112"/>
  <c r="J1760" i="73"/>
  <c r="E1510" i="112"/>
  <c r="E1514" i="112"/>
  <c r="J1758" i="73"/>
  <c r="L76" i="73"/>
  <c r="L75" i="73"/>
  <c r="E84" i="114"/>
  <c r="E80" i="114"/>
  <c r="L78" i="73"/>
  <c r="L77" i="73"/>
  <c r="E83" i="114"/>
  <c r="H143" i="113"/>
  <c r="J194" i="73"/>
  <c r="J193" i="73"/>
  <c r="E206" i="112"/>
  <c r="J192" i="73"/>
  <c r="J191" i="73"/>
  <c r="E205" i="112"/>
  <c r="E202" i="112"/>
  <c r="I2183" i="73"/>
  <c r="I2182" i="73"/>
  <c r="I2185" i="73"/>
  <c r="I2184" i="73"/>
  <c r="I1120" i="73"/>
  <c r="I1119" i="73"/>
  <c r="E1162" i="111"/>
  <c r="I1122" i="73"/>
  <c r="I1121" i="73"/>
  <c r="E1165" i="111"/>
  <c r="E1166" i="111"/>
  <c r="I192" i="73"/>
  <c r="I191" i="73"/>
  <c r="E205" i="111"/>
  <c r="E202" i="111"/>
  <c r="I194" i="73"/>
  <c r="I193" i="73"/>
  <c r="E206" i="111"/>
  <c r="H1236" i="73"/>
  <c r="H1235" i="73"/>
  <c r="H1238" i="73"/>
  <c r="H1237" i="73"/>
  <c r="E1282" i="110"/>
  <c r="E1281" i="110"/>
  <c r="E1278" i="110"/>
  <c r="H1758" i="73"/>
  <c r="H1757" i="73"/>
  <c r="H1760" i="73"/>
  <c r="H1759" i="73"/>
  <c r="E1513" i="110"/>
  <c r="E1514" i="110"/>
  <c r="E1510" i="110"/>
  <c r="E1514" i="109"/>
  <c r="G1759" i="73"/>
  <c r="G1760" i="73"/>
  <c r="E1513" i="109"/>
  <c r="E1510" i="109"/>
  <c r="G1757" i="73"/>
  <c r="G1758" i="73"/>
  <c r="F2185" i="73"/>
  <c r="F2184" i="73"/>
  <c r="F2183" i="73"/>
  <c r="F2182" i="73"/>
  <c r="F1352" i="73"/>
  <c r="F1351" i="73"/>
  <c r="F1354" i="73"/>
  <c r="F1353" i="73"/>
  <c r="E1396" i="108"/>
  <c r="E1397" i="108"/>
  <c r="E1393" i="108"/>
  <c r="H265" i="110"/>
  <c r="H19" i="73"/>
  <c r="H20" i="73"/>
  <c r="H17" i="73"/>
  <c r="H18" i="73"/>
  <c r="E25" i="110"/>
  <c r="E26" i="110"/>
  <c r="E22" i="110"/>
  <c r="F1238" i="73"/>
  <c r="F1237" i="73"/>
  <c r="F1236" i="73"/>
  <c r="F1235" i="73"/>
  <c r="E1281" i="108"/>
  <c r="E1282" i="108"/>
  <c r="E1278" i="108"/>
  <c r="E1352" i="73"/>
  <c r="E1351" i="73"/>
  <c r="E1354" i="73"/>
  <c r="E1353" i="73"/>
  <c r="E1396" i="107"/>
  <c r="E1397" i="107"/>
  <c r="E1393" i="107"/>
  <c r="E76" i="73"/>
  <c r="E75" i="73"/>
  <c r="E78" i="73"/>
  <c r="E77" i="73"/>
  <c r="E83" i="107"/>
  <c r="E84" i="107"/>
  <c r="E80" i="107"/>
  <c r="G17" i="73"/>
  <c r="G18" i="73"/>
  <c r="G19" i="73"/>
  <c r="G20" i="73"/>
  <c r="E26" i="109"/>
  <c r="E22" i="109"/>
  <c r="E25" i="109"/>
  <c r="E192" i="73"/>
  <c r="E191" i="73"/>
  <c r="E194" i="73"/>
  <c r="E193" i="73"/>
  <c r="E206" i="107"/>
  <c r="E205" i="107"/>
  <c r="E202" i="107"/>
  <c r="D1758" i="73"/>
  <c r="D1757" i="73"/>
  <c r="E1510" i="106"/>
  <c r="D1760" i="73"/>
  <c r="D1759" i="73"/>
  <c r="E1514" i="106"/>
  <c r="E1513" i="106"/>
  <c r="M1355" i="73"/>
  <c r="E1395" i="115"/>
  <c r="M1356" i="73"/>
  <c r="E1394" i="115"/>
  <c r="M1124" i="73"/>
  <c r="E1164" i="115"/>
  <c r="M1123" i="73"/>
  <c r="E1163" i="115"/>
  <c r="M22" i="73"/>
  <c r="E24" i="115"/>
  <c r="M21" i="73"/>
  <c r="E23" i="115"/>
  <c r="L1123" i="73"/>
  <c r="E1164" i="114"/>
  <c r="L1124" i="73"/>
  <c r="E1163" i="114"/>
  <c r="E82" i="114"/>
  <c r="E81" i="114"/>
  <c r="K1240" i="73"/>
  <c r="E1279" i="113"/>
  <c r="K1239" i="73"/>
  <c r="E1280" i="113"/>
  <c r="K195" i="73"/>
  <c r="E203" i="113"/>
  <c r="K196" i="73"/>
  <c r="E204" i="113"/>
  <c r="J1761" i="73"/>
  <c r="E1511" i="112"/>
  <c r="J1762" i="73"/>
  <c r="E1512" i="112"/>
  <c r="K79" i="73"/>
  <c r="E81" i="113"/>
  <c r="K80" i="73"/>
  <c r="E82" i="113"/>
  <c r="I1819" i="73"/>
  <c r="E1570" i="111"/>
  <c r="I1820" i="73"/>
  <c r="E1569" i="111"/>
  <c r="H144" i="112"/>
  <c r="I80" i="73"/>
  <c r="E82" i="111"/>
  <c r="I79" i="73"/>
  <c r="E81" i="111"/>
  <c r="H144" i="111"/>
  <c r="H195" i="73"/>
  <c r="E203" i="110"/>
  <c r="H196" i="73"/>
  <c r="E204" i="110"/>
  <c r="G1819" i="73"/>
  <c r="G1820" i="73"/>
  <c r="E1570" i="109"/>
  <c r="E1569" i="109"/>
  <c r="H144" i="109"/>
  <c r="F1240" i="73"/>
  <c r="F1239" i="73"/>
  <c r="E1279" i="108"/>
  <c r="E1280" i="108"/>
  <c r="H1124" i="73"/>
  <c r="E1163" i="110"/>
  <c r="H1123" i="73"/>
  <c r="E1164" i="110"/>
  <c r="F1356" i="73"/>
  <c r="F1355" i="73"/>
  <c r="E1394" i="108"/>
  <c r="E1395" i="108"/>
  <c r="E195" i="73"/>
  <c r="E203" i="107"/>
  <c r="E196" i="73"/>
  <c r="E204" i="107"/>
  <c r="E1355" i="73"/>
  <c r="E1356" i="73"/>
  <c r="E1395" i="107"/>
  <c r="E1394" i="107"/>
  <c r="D1355" i="73"/>
  <c r="E1394" i="106"/>
  <c r="D1356" i="73"/>
  <c r="E1395" i="106"/>
  <c r="D1239" i="73"/>
  <c r="E1280" i="106"/>
  <c r="D1240" i="73"/>
  <c r="E1279" i="106"/>
  <c r="E1398" i="114"/>
  <c r="L1358" i="73"/>
  <c r="L1357" i="73"/>
  <c r="K1764" i="73"/>
  <c r="E1515" i="113"/>
  <c r="K1763" i="73"/>
  <c r="E1283" i="113"/>
  <c r="K1241" i="73"/>
  <c r="K1242" i="73"/>
  <c r="E27" i="113"/>
  <c r="K24" i="73"/>
  <c r="K23" i="73"/>
  <c r="J198" i="73"/>
  <c r="E207" i="112"/>
  <c r="J197" i="73"/>
  <c r="H267" i="112"/>
  <c r="I198" i="73"/>
  <c r="E207" i="111"/>
  <c r="I197" i="73"/>
  <c r="E1515" i="110"/>
  <c r="H1763" i="73"/>
  <c r="H1764" i="73"/>
  <c r="E1515" i="108"/>
  <c r="F1763" i="73"/>
  <c r="F1764" i="73"/>
  <c r="H2188" i="73"/>
  <c r="H2189" i="73"/>
  <c r="H145" i="110"/>
  <c r="E1515" i="109"/>
  <c r="G1764" i="73"/>
  <c r="G1763" i="73"/>
  <c r="H84" i="109"/>
  <c r="E1573" i="107"/>
  <c r="E1821" i="73"/>
  <c r="E1822" i="73"/>
  <c r="H145" i="107"/>
  <c r="F1822" i="73"/>
  <c r="E1573" i="108"/>
  <c r="F1821" i="73"/>
  <c r="F24" i="73"/>
  <c r="E27" i="108"/>
  <c r="F23" i="73"/>
  <c r="E198" i="73"/>
  <c r="E207" i="107"/>
  <c r="E197" i="73"/>
  <c r="D1763" i="73"/>
  <c r="D1764" i="73"/>
  <c r="E1515" i="106"/>
  <c r="M2195" i="73"/>
  <c r="M2191" i="73"/>
  <c r="M2190" i="73"/>
  <c r="M2193" i="73"/>
  <c r="M2194" i="73"/>
  <c r="M2192" i="73"/>
  <c r="M1245" i="73"/>
  <c r="M1246" i="73"/>
  <c r="M1244" i="73"/>
  <c r="E1284" i="115"/>
  <c r="M1247" i="73"/>
  <c r="M1243" i="73"/>
  <c r="M1248" i="73"/>
  <c r="E1277" i="115"/>
  <c r="M88" i="73"/>
  <c r="M84" i="73"/>
  <c r="M85" i="73"/>
  <c r="E86" i="115"/>
  <c r="M86" i="73"/>
  <c r="M87" i="73"/>
  <c r="M83" i="73"/>
  <c r="E79" i="115"/>
  <c r="L1361" i="73"/>
  <c r="L1362" i="73"/>
  <c r="L1360" i="73"/>
  <c r="E1399" i="114"/>
  <c r="L1363" i="73"/>
  <c r="L1359" i="73"/>
  <c r="L1364" i="73"/>
  <c r="E1392" i="114"/>
  <c r="K1828" i="73"/>
  <c r="K1824" i="73"/>
  <c r="K1825" i="73"/>
  <c r="E1567" i="113"/>
  <c r="K1826" i="73"/>
  <c r="K1827" i="73"/>
  <c r="K1823" i="73"/>
  <c r="E1574" i="113"/>
  <c r="J2192" i="73"/>
  <c r="J2193" i="73"/>
  <c r="J2191" i="73"/>
  <c r="J2194" i="73"/>
  <c r="J2190" i="73"/>
  <c r="J2195" i="73"/>
  <c r="K1768" i="73"/>
  <c r="K1769" i="73"/>
  <c r="K1765" i="73"/>
  <c r="E1516" i="113"/>
  <c r="K1770" i="73"/>
  <c r="K1766" i="73"/>
  <c r="K1767" i="73"/>
  <c r="E1509" i="113"/>
  <c r="J204" i="73"/>
  <c r="J200" i="73"/>
  <c r="J201" i="73"/>
  <c r="E208" i="112"/>
  <c r="J202" i="73"/>
  <c r="J203" i="73"/>
  <c r="J199" i="73"/>
  <c r="E201" i="112"/>
  <c r="I88" i="73"/>
  <c r="I84" i="73"/>
  <c r="I85" i="73"/>
  <c r="I86" i="73"/>
  <c r="I87" i="73"/>
  <c r="I83" i="73"/>
  <c r="E86" i="111"/>
  <c r="E79" i="111"/>
  <c r="H2195" i="73"/>
  <c r="H2191" i="73"/>
  <c r="H2192" i="73"/>
  <c r="H2193" i="73"/>
  <c r="H2194" i="73"/>
  <c r="H2190" i="73"/>
  <c r="H268" i="110"/>
  <c r="H29" i="73"/>
  <c r="H25" i="73"/>
  <c r="H28" i="73"/>
  <c r="E28" i="110"/>
  <c r="H27" i="73"/>
  <c r="H30" i="73"/>
  <c r="H26" i="73"/>
  <c r="E21" i="110"/>
  <c r="G1363" i="73"/>
  <c r="G1359" i="73"/>
  <c r="G1362" i="73"/>
  <c r="G1361" i="73"/>
  <c r="G1364" i="73"/>
  <c r="G1360" i="73"/>
  <c r="E1392" i="109"/>
  <c r="E1399" i="109"/>
  <c r="G29" i="73"/>
  <c r="G25" i="73"/>
  <c r="G30" i="73"/>
  <c r="G27" i="73"/>
  <c r="G28" i="73"/>
  <c r="G26" i="73"/>
  <c r="E28" i="109"/>
  <c r="E21" i="109"/>
  <c r="H146" i="111"/>
  <c r="G1245" i="73"/>
  <c r="G1248" i="73"/>
  <c r="G1244" i="73"/>
  <c r="G1247" i="73"/>
  <c r="G1243" i="73"/>
  <c r="G1246" i="73"/>
  <c r="E1277" i="109"/>
  <c r="E1284" i="109"/>
  <c r="F1130" i="73"/>
  <c r="F1131" i="73"/>
  <c r="F1127" i="73"/>
  <c r="E1168" i="108"/>
  <c r="F1132" i="73"/>
  <c r="F1128" i="73"/>
  <c r="F1129" i="73"/>
  <c r="E1161" i="108"/>
  <c r="E86" i="73"/>
  <c r="E87" i="73"/>
  <c r="E83" i="73"/>
  <c r="E86" i="107"/>
  <c r="E88" i="73"/>
  <c r="E84" i="73"/>
  <c r="E85" i="73"/>
  <c r="E79" i="107"/>
  <c r="H268" i="108"/>
  <c r="E1770" i="73"/>
  <c r="E1766" i="73"/>
  <c r="E1767" i="73"/>
  <c r="E1768" i="73"/>
  <c r="E1769" i="73"/>
  <c r="E1765" i="73"/>
  <c r="E1516" i="107"/>
  <c r="E1509" i="107"/>
  <c r="D1826" i="73"/>
  <c r="D1827" i="73"/>
  <c r="D1823" i="73"/>
  <c r="E1574" i="106"/>
  <c r="D1828" i="73"/>
  <c r="D1824" i="73"/>
  <c r="D1825" i="73"/>
  <c r="E1567" i="106"/>
  <c r="M1177" i="73"/>
  <c r="M1178" i="73"/>
  <c r="E1224" i="115"/>
  <c r="E1223" i="115"/>
  <c r="M1179" i="73"/>
  <c r="M1180" i="73"/>
  <c r="E1220" i="115"/>
  <c r="L1177" i="73"/>
  <c r="L1180" i="73"/>
  <c r="E1224" i="114"/>
  <c r="E1223" i="114"/>
  <c r="L1179" i="73"/>
  <c r="L1178" i="73"/>
  <c r="E1220" i="114"/>
  <c r="J1179" i="73"/>
  <c r="J1180" i="73"/>
  <c r="E1220" i="112"/>
  <c r="J1177" i="73"/>
  <c r="J1178" i="73"/>
  <c r="E1224" i="112"/>
  <c r="E1223" i="112"/>
  <c r="I1180" i="73"/>
  <c r="I1179" i="73"/>
  <c r="I1178" i="73"/>
  <c r="I1177" i="73"/>
  <c r="E1224" i="111"/>
  <c r="E1223" i="111"/>
  <c r="E1220" i="111"/>
  <c r="H1178" i="73"/>
  <c r="H1177" i="73"/>
  <c r="H1180" i="73"/>
  <c r="H1179" i="73"/>
  <c r="E1224" i="110"/>
  <c r="E1223" i="110"/>
  <c r="E1220" i="110"/>
  <c r="G1177" i="73"/>
  <c r="G1178" i="73"/>
  <c r="G1179" i="73"/>
  <c r="G1180" i="73"/>
  <c r="E1220" i="109"/>
  <c r="E1224" i="109"/>
  <c r="E1223" i="109"/>
  <c r="F1412" i="73"/>
  <c r="F1411" i="73"/>
  <c r="F1410" i="73"/>
  <c r="F1409" i="73"/>
  <c r="E1454" i="108"/>
  <c r="E1455" i="108"/>
  <c r="E1451" i="108"/>
  <c r="D1178" i="73"/>
  <c r="D1177" i="73"/>
  <c r="E1223" i="106"/>
  <c r="D1180" i="73"/>
  <c r="D1179" i="73"/>
  <c r="E1224" i="106"/>
  <c r="E1220" i="106"/>
  <c r="E1456" i="114"/>
  <c r="L1416" i="73"/>
  <c r="L1415" i="73"/>
  <c r="J1183" i="73"/>
  <c r="E1225" i="112"/>
  <c r="J1184" i="73"/>
  <c r="E1341" i="112"/>
  <c r="J1300" i="73"/>
  <c r="J1299" i="73"/>
  <c r="H1416" i="73"/>
  <c r="E1456" i="110"/>
  <c r="H1415" i="73"/>
  <c r="E1225" i="110"/>
  <c r="H1183" i="73"/>
  <c r="H1184" i="73"/>
  <c r="E1416" i="73"/>
  <c r="E1456" i="107"/>
  <c r="E1415" i="73"/>
  <c r="D1300" i="73"/>
  <c r="D1299" i="73"/>
  <c r="E1341" i="106"/>
  <c r="M1297" i="73"/>
  <c r="E1338" i="115"/>
  <c r="M1298" i="73"/>
  <c r="E1337" i="115"/>
  <c r="L1182" i="73"/>
  <c r="E1221" i="114"/>
  <c r="L1181" i="73"/>
  <c r="E1222" i="114"/>
  <c r="J1413" i="73"/>
  <c r="E1453" i="112"/>
  <c r="J1414" i="73"/>
  <c r="E1452" i="112"/>
  <c r="I1298" i="73"/>
  <c r="E1338" i="111"/>
  <c r="I1297" i="73"/>
  <c r="E1337" i="111"/>
  <c r="G1414" i="73"/>
  <c r="E1453" i="109"/>
  <c r="G1413" i="73"/>
  <c r="E1452" i="109"/>
  <c r="H1414" i="73"/>
  <c r="E1452" i="110"/>
  <c r="H1413" i="73"/>
  <c r="E1453" i="110"/>
  <c r="E1414" i="73"/>
  <c r="E1413" i="73"/>
  <c r="E1453" i="107"/>
  <c r="E1452" i="107"/>
  <c r="D1297" i="73"/>
  <c r="E1337" i="106"/>
  <c r="D1298" i="73"/>
  <c r="E1338" i="106"/>
  <c r="L1419" i="73"/>
  <c r="L1420" i="73"/>
  <c r="L1418" i="73"/>
  <c r="E1457" i="114"/>
  <c r="L1421" i="73"/>
  <c r="L1417" i="73"/>
  <c r="L1422" i="73"/>
  <c r="E1450" i="114"/>
  <c r="K1189" i="73"/>
  <c r="K1185" i="73"/>
  <c r="K1190" i="73"/>
  <c r="E1226" i="113"/>
  <c r="K1187" i="73"/>
  <c r="K1188" i="73"/>
  <c r="K1186" i="73"/>
  <c r="E1219" i="113"/>
  <c r="J1189" i="73"/>
  <c r="J1185" i="73"/>
  <c r="J1188" i="73"/>
  <c r="E1226" i="112"/>
  <c r="J1187" i="73"/>
  <c r="J1190" i="73"/>
  <c r="J1186" i="73"/>
  <c r="E1219" i="112"/>
  <c r="H1190" i="73"/>
  <c r="H1186" i="73"/>
  <c r="H1187" i="73"/>
  <c r="E1226" i="110"/>
  <c r="H1188" i="73"/>
  <c r="H1189" i="73"/>
  <c r="H1185" i="73"/>
  <c r="E1219" i="110"/>
  <c r="F1420" i="73"/>
  <c r="F1421" i="73"/>
  <c r="F1417" i="73"/>
  <c r="F1422" i="73"/>
  <c r="F1418" i="73"/>
  <c r="F1419" i="73"/>
  <c r="E1457" i="108"/>
  <c r="E1450" i="108"/>
  <c r="F1304" i="73"/>
  <c r="F1305" i="73"/>
  <c r="F1301" i="73"/>
  <c r="F1306" i="73"/>
  <c r="F1302" i="73"/>
  <c r="F1303" i="73"/>
  <c r="E1342" i="108"/>
  <c r="E1335" i="108"/>
  <c r="D1422" i="73"/>
  <c r="D1418" i="73"/>
  <c r="D1419" i="73"/>
  <c r="E1457" i="106"/>
  <c r="D1420" i="73"/>
  <c r="D1421" i="73"/>
  <c r="D1417" i="73"/>
  <c r="E1450" i="106"/>
  <c r="H1039" i="115"/>
  <c r="H1101" i="110"/>
  <c r="H1040" i="115"/>
  <c r="E909" i="113"/>
  <c r="K420" i="73"/>
  <c r="I420" i="73"/>
  <c r="E909" i="111"/>
  <c r="I304" i="73"/>
  <c r="E967" i="111"/>
  <c r="G420" i="73"/>
  <c r="E909" i="109"/>
  <c r="E420" i="73"/>
  <c r="E909" i="107"/>
  <c r="M335" i="73"/>
  <c r="E1003" i="115"/>
  <c r="M334" i="73"/>
  <c r="E995" i="115"/>
  <c r="L450" i="73"/>
  <c r="E945" i="114"/>
  <c r="L451" i="73"/>
  <c r="E937" i="114"/>
  <c r="K450" i="73"/>
  <c r="E937" i="113"/>
  <c r="K451" i="73"/>
  <c r="E945" i="113"/>
  <c r="I450" i="73"/>
  <c r="E937" i="111"/>
  <c r="I451" i="73"/>
  <c r="E945" i="111"/>
  <c r="E1003" i="109"/>
  <c r="G334" i="73"/>
  <c r="E995" i="109"/>
  <c r="G335" i="73"/>
  <c r="F451" i="73"/>
  <c r="E937" i="108"/>
  <c r="E945" i="108"/>
  <c r="F450" i="73"/>
  <c r="E995" i="107"/>
  <c r="E1003" i="107"/>
  <c r="E334" i="73"/>
  <c r="E335" i="73"/>
  <c r="J310" i="73"/>
  <c r="J307" i="73"/>
  <c r="E983" i="112"/>
  <c r="E979" i="112"/>
  <c r="J308" i="73"/>
  <c r="J309" i="73"/>
  <c r="E982" i="112"/>
  <c r="H425" i="73"/>
  <c r="H426" i="73"/>
  <c r="H423" i="73"/>
  <c r="H424" i="73"/>
  <c r="E924" i="110"/>
  <c r="E925" i="110"/>
  <c r="E921" i="110"/>
  <c r="H1104" i="108"/>
  <c r="G309" i="73"/>
  <c r="G310" i="73"/>
  <c r="G307" i="73"/>
  <c r="G308" i="73"/>
  <c r="E982" i="109"/>
  <c r="E983" i="109"/>
  <c r="E979" i="109"/>
  <c r="H1107" i="115"/>
  <c r="H1107" i="114"/>
  <c r="H319" i="73"/>
  <c r="H315" i="73"/>
  <c r="H318" i="73"/>
  <c r="H317" i="73"/>
  <c r="H320" i="73"/>
  <c r="H316" i="73"/>
  <c r="E985" i="110"/>
  <c r="E978" i="110"/>
  <c r="H1107" i="108"/>
  <c r="E434" i="73"/>
  <c r="E435" i="73"/>
  <c r="E431" i="73"/>
  <c r="E436" i="73"/>
  <c r="E432" i="73"/>
  <c r="E433" i="73"/>
  <c r="E920" i="107"/>
  <c r="E927" i="107"/>
  <c r="H1135" i="114"/>
  <c r="H1135" i="112"/>
  <c r="J339" i="73"/>
  <c r="J336" i="73"/>
  <c r="E1011" i="112"/>
  <c r="J337" i="73"/>
  <c r="J338" i="73"/>
  <c r="E1012" i="112"/>
  <c r="E1008" i="112"/>
  <c r="H1073" i="111"/>
  <c r="H1073" i="110"/>
  <c r="G454" i="73"/>
  <c r="G455" i="73"/>
  <c r="G452" i="73"/>
  <c r="G453" i="73"/>
  <c r="E954" i="109"/>
  <c r="E950" i="109"/>
  <c r="E953" i="109"/>
  <c r="H454" i="73"/>
  <c r="H455" i="73"/>
  <c r="H452" i="73"/>
  <c r="H453" i="73"/>
  <c r="E953" i="110"/>
  <c r="E954" i="110"/>
  <c r="E950" i="110"/>
  <c r="H1135" i="107"/>
  <c r="M347" i="73"/>
  <c r="M348" i="73"/>
  <c r="M344" i="73"/>
  <c r="E1007" i="115"/>
  <c r="M349" i="73"/>
  <c r="M345" i="73"/>
  <c r="M346" i="73"/>
  <c r="E1014" i="115"/>
  <c r="H1138" i="114"/>
  <c r="H1138" i="112"/>
  <c r="I349" i="73"/>
  <c r="I345" i="73"/>
  <c r="I346" i="73"/>
  <c r="I347" i="73"/>
  <c r="I348" i="73"/>
  <c r="I344" i="73"/>
  <c r="E1007" i="111"/>
  <c r="E1014" i="111"/>
  <c r="H1076" i="110"/>
  <c r="F347" i="73"/>
  <c r="F348" i="73"/>
  <c r="F344" i="73"/>
  <c r="F349" i="73"/>
  <c r="F345" i="73"/>
  <c r="F346" i="73"/>
  <c r="E1014" i="108"/>
  <c r="E1007" i="108"/>
  <c r="H1138" i="108"/>
  <c r="H861" i="112"/>
  <c r="E369" i="111"/>
  <c r="I880" i="73"/>
  <c r="I876" i="73"/>
  <c r="I883" i="73"/>
  <c r="I879" i="73"/>
  <c r="I875" i="73"/>
  <c r="I882" i="73"/>
  <c r="I878" i="73"/>
  <c r="I874" i="73"/>
  <c r="I881" i="73"/>
  <c r="I877" i="73"/>
  <c r="I873" i="73"/>
  <c r="E483" i="115"/>
  <c r="M942" i="73"/>
  <c r="L710" i="73"/>
  <c r="E425" i="114"/>
  <c r="K536" i="73"/>
  <c r="E789" i="113"/>
  <c r="E789" i="112"/>
  <c r="J536" i="73"/>
  <c r="H618" i="111"/>
  <c r="J942" i="73"/>
  <c r="E483" i="112"/>
  <c r="I536" i="73"/>
  <c r="E789" i="111"/>
  <c r="E310" i="109"/>
  <c r="G652" i="73"/>
  <c r="H742" i="110"/>
  <c r="H710" i="73"/>
  <c r="E425" i="110"/>
  <c r="E425" i="108"/>
  <c r="F710" i="73"/>
  <c r="E710" i="73"/>
  <c r="E425" i="107"/>
  <c r="H650" i="115"/>
  <c r="E511" i="115"/>
  <c r="E519" i="115"/>
  <c r="M972" i="73"/>
  <c r="M973" i="73"/>
  <c r="L682" i="73"/>
  <c r="E338" i="114"/>
  <c r="L683" i="73"/>
  <c r="E346" i="114"/>
  <c r="L972" i="73"/>
  <c r="E519" i="114"/>
  <c r="L973" i="73"/>
  <c r="E511" i="114"/>
  <c r="K683" i="73"/>
  <c r="K682" i="73"/>
  <c r="E346" i="113"/>
  <c r="E338" i="113"/>
  <c r="J566" i="73"/>
  <c r="J567" i="73"/>
  <c r="E825" i="112"/>
  <c r="E817" i="112"/>
  <c r="I566" i="73"/>
  <c r="I567" i="73"/>
  <c r="E817" i="111"/>
  <c r="E825" i="111"/>
  <c r="H588" i="112"/>
  <c r="H650" i="110"/>
  <c r="E346" i="110"/>
  <c r="E338" i="110"/>
  <c r="H683" i="73"/>
  <c r="H682" i="73"/>
  <c r="E519" i="109"/>
  <c r="E511" i="109"/>
  <c r="G973" i="73"/>
  <c r="G972" i="73"/>
  <c r="E566" i="73"/>
  <c r="E567" i="73"/>
  <c r="E817" i="107"/>
  <c r="E825" i="107"/>
  <c r="E741" i="73"/>
  <c r="E740" i="73"/>
  <c r="E453" i="107"/>
  <c r="E461" i="107"/>
  <c r="E682" i="73"/>
  <c r="E683" i="73"/>
  <c r="E338" i="107"/>
  <c r="E346" i="107"/>
  <c r="H803" i="115"/>
  <c r="M715" i="73"/>
  <c r="M716" i="73"/>
  <c r="E441" i="115"/>
  <c r="E437" i="115"/>
  <c r="M713" i="73"/>
  <c r="M714" i="73"/>
  <c r="E440" i="115"/>
  <c r="K887" i="73"/>
  <c r="K888" i="73"/>
  <c r="E384" i="113"/>
  <c r="E380" i="113"/>
  <c r="K889" i="73"/>
  <c r="K890" i="73"/>
  <c r="E383" i="113"/>
  <c r="J947" i="73"/>
  <c r="J948" i="73"/>
  <c r="E498" i="112"/>
  <c r="J945" i="73"/>
  <c r="J946" i="73"/>
  <c r="E495" i="112"/>
  <c r="E499" i="112"/>
  <c r="H744" i="111"/>
  <c r="I946" i="73"/>
  <c r="I945" i="73"/>
  <c r="E499" i="111"/>
  <c r="E495" i="111"/>
  <c r="I948" i="73"/>
  <c r="I947" i="73"/>
  <c r="E498" i="111"/>
  <c r="H945" i="73"/>
  <c r="H946" i="73"/>
  <c r="H947" i="73"/>
  <c r="H948" i="73"/>
  <c r="E498" i="110"/>
  <c r="E499" i="110"/>
  <c r="E495" i="110"/>
  <c r="G541" i="73"/>
  <c r="G542" i="73"/>
  <c r="G539" i="73"/>
  <c r="G540" i="73"/>
  <c r="E805" i="109"/>
  <c r="E801" i="109"/>
  <c r="E804" i="109"/>
  <c r="H558" i="110"/>
  <c r="G655" i="73"/>
  <c r="G656" i="73"/>
  <c r="G657" i="73"/>
  <c r="G658" i="73"/>
  <c r="E325" i="109"/>
  <c r="E326" i="109"/>
  <c r="E322" i="109"/>
  <c r="F656" i="73"/>
  <c r="F655" i="73"/>
  <c r="F658" i="73"/>
  <c r="F657" i="73"/>
  <c r="E325" i="108"/>
  <c r="E326" i="108"/>
  <c r="E322" i="108"/>
  <c r="E656" i="73"/>
  <c r="E655" i="73"/>
  <c r="E658" i="73"/>
  <c r="E657" i="73"/>
  <c r="E325" i="107"/>
  <c r="E326" i="107"/>
  <c r="E322" i="107"/>
  <c r="F890" i="73"/>
  <c r="F889" i="73"/>
  <c r="F888" i="73"/>
  <c r="F887" i="73"/>
  <c r="E383" i="108"/>
  <c r="E384" i="108"/>
  <c r="E380" i="108"/>
  <c r="M665" i="73"/>
  <c r="M668" i="73"/>
  <c r="M664" i="73"/>
  <c r="E328" i="115"/>
  <c r="M667" i="73"/>
  <c r="M663" i="73"/>
  <c r="M666" i="73"/>
  <c r="E321" i="115"/>
  <c r="L957" i="73"/>
  <c r="L958" i="73"/>
  <c r="L954" i="73"/>
  <c r="E501" i="114"/>
  <c r="L955" i="73"/>
  <c r="L956" i="73"/>
  <c r="L953" i="73"/>
  <c r="E494" i="114"/>
  <c r="K667" i="73"/>
  <c r="K663" i="73"/>
  <c r="K666" i="73"/>
  <c r="E321" i="113"/>
  <c r="K665" i="73"/>
  <c r="K668" i="73"/>
  <c r="K664" i="73"/>
  <c r="E328" i="113"/>
  <c r="K899" i="73"/>
  <c r="K895" i="73"/>
  <c r="K898" i="73"/>
  <c r="E386" i="113"/>
  <c r="K897" i="73"/>
  <c r="K900" i="73"/>
  <c r="K896" i="73"/>
  <c r="E379" i="113"/>
  <c r="J551" i="73"/>
  <c r="J547" i="73"/>
  <c r="J550" i="73"/>
  <c r="E800" i="112"/>
  <c r="J549" i="73"/>
  <c r="J552" i="73"/>
  <c r="J548" i="73"/>
  <c r="E807" i="112"/>
  <c r="J723" i="73"/>
  <c r="J726" i="73"/>
  <c r="J722" i="73"/>
  <c r="E436" i="112"/>
  <c r="J725" i="73"/>
  <c r="J721" i="73"/>
  <c r="J724" i="73"/>
  <c r="E443" i="112"/>
  <c r="H561" i="111"/>
  <c r="I666" i="73"/>
  <c r="I667" i="73"/>
  <c r="I663" i="73"/>
  <c r="I668" i="73"/>
  <c r="I664" i="73"/>
  <c r="I665" i="73"/>
  <c r="E328" i="111"/>
  <c r="E321" i="111"/>
  <c r="H561" i="110"/>
  <c r="G899" i="73"/>
  <c r="G895" i="73"/>
  <c r="G900" i="73"/>
  <c r="G897" i="73"/>
  <c r="G898" i="73"/>
  <c r="G896" i="73"/>
  <c r="E379" i="109"/>
  <c r="E386" i="109"/>
  <c r="H747" i="110"/>
  <c r="E666" i="73"/>
  <c r="E667" i="73"/>
  <c r="E663" i="73"/>
  <c r="E668" i="73"/>
  <c r="E664" i="73"/>
  <c r="E665" i="73"/>
  <c r="E321" i="107"/>
  <c r="E328" i="107"/>
  <c r="E726" i="73"/>
  <c r="E722" i="73"/>
  <c r="E723" i="73"/>
  <c r="E724" i="73"/>
  <c r="E725" i="73"/>
  <c r="E721" i="73"/>
  <c r="E443" i="107"/>
  <c r="E436" i="107"/>
  <c r="F898" i="73"/>
  <c r="F899" i="73"/>
  <c r="F895" i="73"/>
  <c r="F900" i="73"/>
  <c r="F896" i="73"/>
  <c r="F897" i="73"/>
  <c r="E379" i="108"/>
  <c r="E386" i="108"/>
  <c r="M742" i="73"/>
  <c r="M743" i="73"/>
  <c r="E469" i="115"/>
  <c r="M744" i="73"/>
  <c r="M745" i="73"/>
  <c r="E470" i="115"/>
  <c r="E466" i="115"/>
  <c r="M916" i="73"/>
  <c r="M917" i="73"/>
  <c r="E412" i="115"/>
  <c r="M918" i="73"/>
  <c r="M919" i="73"/>
  <c r="E413" i="115"/>
  <c r="E409" i="115"/>
  <c r="L569" i="73"/>
  <c r="L568" i="73"/>
  <c r="E834" i="114"/>
  <c r="E830" i="114"/>
  <c r="L571" i="73"/>
  <c r="L570" i="73"/>
  <c r="E833" i="114"/>
  <c r="L974" i="73"/>
  <c r="L975" i="73"/>
  <c r="E528" i="114"/>
  <c r="E524" i="114"/>
  <c r="L976" i="73"/>
  <c r="L977" i="73"/>
  <c r="E527" i="114"/>
  <c r="K974" i="73"/>
  <c r="K975" i="73"/>
  <c r="K976" i="73"/>
  <c r="K977" i="73"/>
  <c r="E528" i="113"/>
  <c r="E524" i="113"/>
  <c r="E527" i="113"/>
  <c r="H713" i="113"/>
  <c r="J570" i="73"/>
  <c r="J571" i="73"/>
  <c r="E833" i="112"/>
  <c r="J568" i="73"/>
  <c r="J569" i="73"/>
  <c r="E830" i="112"/>
  <c r="E834" i="112"/>
  <c r="J744" i="73"/>
  <c r="J745" i="73"/>
  <c r="E470" i="112"/>
  <c r="E466" i="112"/>
  <c r="J742" i="73"/>
  <c r="J743" i="73"/>
  <c r="E469" i="112"/>
  <c r="I917" i="73"/>
  <c r="I916" i="73"/>
  <c r="E412" i="111"/>
  <c r="I919" i="73"/>
  <c r="I918" i="73"/>
  <c r="E413" i="111"/>
  <c r="E409" i="111"/>
  <c r="G916" i="73"/>
  <c r="G917" i="73"/>
  <c r="G918" i="73"/>
  <c r="G919" i="73"/>
  <c r="E412" i="109"/>
  <c r="E413" i="109"/>
  <c r="E409" i="109"/>
  <c r="I685" i="73"/>
  <c r="I684" i="73"/>
  <c r="E355" i="111"/>
  <c r="E351" i="111"/>
  <c r="I687" i="73"/>
  <c r="I686" i="73"/>
  <c r="E354" i="111"/>
  <c r="H742" i="73"/>
  <c r="H743" i="73"/>
  <c r="H744" i="73"/>
  <c r="H745" i="73"/>
  <c r="E470" i="110"/>
  <c r="E466" i="110"/>
  <c r="E469" i="110"/>
  <c r="G974" i="73"/>
  <c r="G975" i="73"/>
  <c r="G976" i="73"/>
  <c r="G977" i="73"/>
  <c r="E527" i="109"/>
  <c r="E528" i="109"/>
  <c r="E524" i="109"/>
  <c r="F917" i="73"/>
  <c r="F916" i="73"/>
  <c r="F919" i="73"/>
  <c r="F918" i="73"/>
  <c r="E412" i="108"/>
  <c r="E413" i="108"/>
  <c r="E409" i="108"/>
  <c r="E975" i="73"/>
  <c r="E974" i="73"/>
  <c r="E977" i="73"/>
  <c r="E976" i="73"/>
  <c r="E527" i="107"/>
  <c r="E528" i="107"/>
  <c r="E524" i="107"/>
  <c r="E685" i="73"/>
  <c r="E684" i="73"/>
  <c r="E687" i="73"/>
  <c r="E686" i="73"/>
  <c r="E354" i="107"/>
  <c r="E355" i="107"/>
  <c r="E351" i="107"/>
  <c r="E917" i="73"/>
  <c r="E916" i="73"/>
  <c r="E919" i="73"/>
  <c r="E918" i="73"/>
  <c r="E413" i="107"/>
  <c r="E409" i="107"/>
  <c r="E412" i="107"/>
  <c r="H654" i="115"/>
  <c r="M928" i="73"/>
  <c r="M924" i="73"/>
  <c r="M929" i="73"/>
  <c r="E408" i="115"/>
  <c r="M926" i="73"/>
  <c r="M927" i="73"/>
  <c r="M925" i="73"/>
  <c r="E415" i="115"/>
  <c r="L927" i="73"/>
  <c r="L928" i="73"/>
  <c r="L926" i="73"/>
  <c r="E408" i="114"/>
  <c r="L929" i="73"/>
  <c r="L925" i="73"/>
  <c r="L924" i="73"/>
  <c r="E415" i="114"/>
  <c r="L755" i="73"/>
  <c r="L751" i="73"/>
  <c r="L752" i="73"/>
  <c r="E472" i="114"/>
  <c r="L753" i="73"/>
  <c r="L754" i="73"/>
  <c r="L750" i="73"/>
  <c r="E465" i="114"/>
  <c r="H898" i="113"/>
  <c r="J580" i="73"/>
  <c r="J576" i="73"/>
  <c r="J579" i="73"/>
  <c r="E836" i="112"/>
  <c r="J578" i="73"/>
  <c r="J581" i="73"/>
  <c r="J577" i="73"/>
  <c r="E829" i="112"/>
  <c r="J752" i="73"/>
  <c r="J755" i="73"/>
  <c r="J751" i="73"/>
  <c r="E472" i="112"/>
  <c r="J754" i="73"/>
  <c r="J750" i="73"/>
  <c r="J753" i="73"/>
  <c r="E465" i="112"/>
  <c r="H654" i="111"/>
  <c r="H986" i="73"/>
  <c r="H982" i="73"/>
  <c r="H987" i="73"/>
  <c r="H984" i="73"/>
  <c r="H985" i="73"/>
  <c r="H983" i="73"/>
  <c r="E530" i="110"/>
  <c r="E523" i="110"/>
  <c r="G926" i="73"/>
  <c r="G927" i="73"/>
  <c r="G925" i="73"/>
  <c r="G928" i="73"/>
  <c r="G924" i="73"/>
  <c r="G929" i="73"/>
  <c r="E415" i="109"/>
  <c r="E408" i="109"/>
  <c r="I695" i="73"/>
  <c r="I696" i="73"/>
  <c r="I692" i="73"/>
  <c r="I697" i="73"/>
  <c r="I693" i="73"/>
  <c r="I694" i="73"/>
  <c r="E357" i="111"/>
  <c r="E350" i="111"/>
  <c r="H694" i="73"/>
  <c r="H697" i="73"/>
  <c r="H693" i="73"/>
  <c r="H696" i="73"/>
  <c r="H692" i="73"/>
  <c r="H695" i="73"/>
  <c r="E357" i="110"/>
  <c r="E350" i="110"/>
  <c r="G694" i="73"/>
  <c r="G695" i="73"/>
  <c r="G693" i="73"/>
  <c r="G696" i="73"/>
  <c r="G692" i="73"/>
  <c r="G697" i="73"/>
  <c r="E357" i="109"/>
  <c r="E350" i="109"/>
  <c r="H898" i="107"/>
  <c r="F697" i="73"/>
  <c r="F693" i="73"/>
  <c r="F694" i="73"/>
  <c r="F695" i="73"/>
  <c r="F696" i="73"/>
  <c r="F692" i="73"/>
  <c r="E350" i="108"/>
  <c r="E357" i="108"/>
  <c r="K42" i="73"/>
  <c r="K38" i="73"/>
  <c r="K34" i="73"/>
  <c r="K41" i="73"/>
  <c r="K33" i="73"/>
  <c r="K35" i="73"/>
  <c r="E40" i="113"/>
  <c r="K40" i="73"/>
  <c r="K36" i="73"/>
  <c r="K32" i="73"/>
  <c r="K37" i="73"/>
  <c r="K39" i="73"/>
  <c r="E1473" i="115"/>
  <c r="E1472" i="115"/>
  <c r="E1471" i="115"/>
  <c r="E1477" i="115"/>
  <c r="E1470" i="115"/>
  <c r="E1474" i="115" s="1"/>
  <c r="E1476" i="115"/>
  <c r="E1333" i="115"/>
  <c r="E1332" i="115"/>
  <c r="E1327" i="115"/>
  <c r="E1326" i="115"/>
  <c r="E1330" i="115" s="1"/>
  <c r="E1329" i="115"/>
  <c r="E1328" i="115"/>
  <c r="E1211" i="115"/>
  <c r="E1213" i="115"/>
  <c r="E1210" i="115"/>
  <c r="E1214" i="115" s="1"/>
  <c r="E1217" i="115"/>
  <c r="E1216" i="115"/>
  <c r="E1212" i="115"/>
  <c r="E1443" i="115"/>
  <c r="E1441" i="115"/>
  <c r="E1445" i="115" s="1"/>
  <c r="E1442" i="115"/>
  <c r="E1444" i="115"/>
  <c r="E1447" i="115"/>
  <c r="E1448" i="115"/>
  <c r="E1241" i="115"/>
  <c r="E1246" i="115"/>
  <c r="E1240" i="115"/>
  <c r="E1239" i="115"/>
  <c r="E1243" i="115" s="1"/>
  <c r="E1245" i="115"/>
  <c r="E1242" i="115"/>
  <c r="L2222" i="73"/>
  <c r="L2214" i="73"/>
  <c r="L2206" i="73"/>
  <c r="L2198" i="73"/>
  <c r="L2211" i="73"/>
  <c r="L2221" i="73"/>
  <c r="L2205" i="73"/>
  <c r="L2224" i="73"/>
  <c r="L2216" i="73"/>
  <c r="L2208" i="73"/>
  <c r="L2200" i="73"/>
  <c r="L2215" i="73"/>
  <c r="L2199" i="73"/>
  <c r="L2209" i="73"/>
  <c r="L2218" i="73"/>
  <c r="L2210" i="73"/>
  <c r="L2202" i="73"/>
  <c r="L2219" i="73"/>
  <c r="L2203" i="73"/>
  <c r="L2213" i="73"/>
  <c r="L2201" i="73"/>
  <c r="L2220" i="73"/>
  <c r="L2212" i="73"/>
  <c r="L2204" i="73"/>
  <c r="L2223" i="73"/>
  <c r="L2207" i="73"/>
  <c r="L2217" i="73"/>
  <c r="L2197" i="73"/>
  <c r="E1476" i="114"/>
  <c r="E1477" i="114"/>
  <c r="E1472" i="114"/>
  <c r="E1473" i="114"/>
  <c r="E1471" i="114"/>
  <c r="E1470" i="114"/>
  <c r="E1474" i="114" s="1"/>
  <c r="E1328" i="114"/>
  <c r="E1326" i="114"/>
  <c r="E1330" i="114" s="1"/>
  <c r="E1333" i="114"/>
  <c r="E1329" i="114"/>
  <c r="E1332" i="114"/>
  <c r="E1327" i="114"/>
  <c r="E1298" i="114"/>
  <c r="E1299" i="114"/>
  <c r="E1297" i="114"/>
  <c r="E1301" i="114" s="1"/>
  <c r="E1303" i="114"/>
  <c r="E1304" i="114"/>
  <c r="E1300" i="114"/>
  <c r="E1531" i="113"/>
  <c r="E1532" i="113"/>
  <c r="E1535" i="113"/>
  <c r="E1536" i="113"/>
  <c r="E1529" i="113"/>
  <c r="E1533" i="113" s="1"/>
  <c r="E1530" i="113"/>
  <c r="E1476" i="113"/>
  <c r="E1470" i="113"/>
  <c r="E1474" i="113" s="1"/>
  <c r="E1473" i="113"/>
  <c r="E1477" i="113"/>
  <c r="E1472" i="113"/>
  <c r="E1471" i="113"/>
  <c r="E1239" i="113"/>
  <c r="E1243" i="113" s="1"/>
  <c r="E1241" i="113"/>
  <c r="E1240" i="113"/>
  <c r="E1245" i="113"/>
  <c r="E1246" i="113"/>
  <c r="E1242" i="113"/>
  <c r="K2224" i="73"/>
  <c r="K2220" i="73"/>
  <c r="K2216" i="73"/>
  <c r="K2212" i="73"/>
  <c r="K2208" i="73"/>
  <c r="K2204" i="73"/>
  <c r="K2200" i="73"/>
  <c r="K2223" i="73"/>
  <c r="K2219" i="73"/>
  <c r="K2215" i="73"/>
  <c r="K2211" i="73"/>
  <c r="K2207" i="73"/>
  <c r="K2203" i="73"/>
  <c r="K2199" i="73"/>
  <c r="K2222" i="73"/>
  <c r="K2218" i="73"/>
  <c r="K2214" i="73"/>
  <c r="K2210" i="73"/>
  <c r="K2206" i="73"/>
  <c r="K2202" i="73"/>
  <c r="K2198" i="73"/>
  <c r="K2221" i="73"/>
  <c r="K2217" i="73"/>
  <c r="K2213" i="73"/>
  <c r="K2209" i="73"/>
  <c r="K2205" i="73"/>
  <c r="K2201" i="73"/>
  <c r="K2197" i="73"/>
  <c r="J2221" i="73"/>
  <c r="J2219" i="73"/>
  <c r="J2211" i="73"/>
  <c r="J2203" i="73"/>
  <c r="J2222" i="73"/>
  <c r="J2206" i="73"/>
  <c r="J2220" i="73"/>
  <c r="J2204" i="73"/>
  <c r="J2223" i="73"/>
  <c r="J2215" i="73"/>
  <c r="J2207" i="73"/>
  <c r="J2199" i="73"/>
  <c r="J2214" i="73"/>
  <c r="J2198" i="73"/>
  <c r="J2212" i="73"/>
  <c r="J2200" i="73"/>
  <c r="J2216" i="73"/>
  <c r="J2202" i="73"/>
  <c r="J2218" i="73"/>
  <c r="J2201" i="73"/>
  <c r="J2209" i="73"/>
  <c r="J2217" i="73"/>
  <c r="J2208" i="73"/>
  <c r="J2224" i="73"/>
  <c r="J2210" i="73"/>
  <c r="J2197" i="73"/>
  <c r="J2205" i="73"/>
  <c r="E1470" i="111"/>
  <c r="E1474" i="111" s="1"/>
  <c r="E1473" i="111"/>
  <c r="E1471" i="111"/>
  <c r="E1477" i="111"/>
  <c r="E1472" i="111"/>
  <c r="E1476" i="111"/>
  <c r="E1415" i="111"/>
  <c r="E1418" i="111"/>
  <c r="E1413" i="111"/>
  <c r="E1412" i="111"/>
  <c r="E1416" i="111" s="1"/>
  <c r="E1419" i="111"/>
  <c r="E1414" i="111"/>
  <c r="E1246" i="111"/>
  <c r="E1242" i="111"/>
  <c r="E1245" i="111"/>
  <c r="E1239" i="111"/>
  <c r="E1243" i="111" s="1"/>
  <c r="E1241" i="111"/>
  <c r="E1240" i="111"/>
  <c r="E1217" i="110"/>
  <c r="E1210" i="110"/>
  <c r="E1214" i="110" s="1"/>
  <c r="E1212" i="110"/>
  <c r="E1213" i="110"/>
  <c r="E1216" i="110"/>
  <c r="E1211" i="110"/>
  <c r="E1326" i="109"/>
  <c r="E1330" i="109" s="1"/>
  <c r="E1327" i="109"/>
  <c r="E1332" i="109"/>
  <c r="E1329" i="109"/>
  <c r="E1333" i="109"/>
  <c r="E1328" i="109"/>
  <c r="E1531" i="108"/>
  <c r="E1532" i="108"/>
  <c r="E1529" i="108"/>
  <c r="E1533" i="108" s="1"/>
  <c r="E1536" i="108"/>
  <c r="E1530" i="108"/>
  <c r="E1535" i="108"/>
  <c r="E1304" i="108"/>
  <c r="E1297" i="108"/>
  <c r="E1301" i="108" s="1"/>
  <c r="E1299" i="108"/>
  <c r="E1300" i="108"/>
  <c r="E1303" i="108"/>
  <c r="E1298" i="108"/>
  <c r="H2224" i="73"/>
  <c r="H2220" i="73"/>
  <c r="H2216" i="73"/>
  <c r="H2208" i="73"/>
  <c r="H2204" i="73"/>
  <c r="H2200" i="73"/>
  <c r="H2223" i="73"/>
  <c r="H2219" i="73"/>
  <c r="H2215" i="73"/>
  <c r="H2207" i="73"/>
  <c r="H2203" i="73"/>
  <c r="H2199" i="73"/>
  <c r="H2222" i="73"/>
  <c r="H2218" i="73"/>
  <c r="H2210" i="73"/>
  <c r="H2206" i="73"/>
  <c r="H2202" i="73"/>
  <c r="H2198" i="73"/>
  <c r="H2221" i="73"/>
  <c r="H2217" i="73"/>
  <c r="H2209" i="73"/>
  <c r="H2205" i="73"/>
  <c r="H2201" i="73"/>
  <c r="H2197" i="73"/>
  <c r="E2224" i="73"/>
  <c r="E2220" i="73"/>
  <c r="E2216" i="73"/>
  <c r="E2212" i="73"/>
  <c r="E2208" i="73"/>
  <c r="E2204" i="73"/>
  <c r="E2200" i="73"/>
  <c r="E2223" i="73"/>
  <c r="E2219" i="73"/>
  <c r="E2215" i="73"/>
  <c r="E2211" i="73"/>
  <c r="E2207" i="73"/>
  <c r="E2203" i="73"/>
  <c r="E2199" i="73"/>
  <c r="E2222" i="73"/>
  <c r="E2218" i="73"/>
  <c r="E2214" i="73"/>
  <c r="E2210" i="73"/>
  <c r="E2206" i="73"/>
  <c r="E2202" i="73"/>
  <c r="E2198" i="73"/>
  <c r="E2221" i="73"/>
  <c r="E2217" i="73"/>
  <c r="E2213" i="73"/>
  <c r="E2209" i="73"/>
  <c r="E2205" i="73"/>
  <c r="E2201" i="73"/>
  <c r="E2197" i="73"/>
  <c r="E1529" i="107"/>
  <c r="E1533" i="107" s="1"/>
  <c r="E1532" i="107"/>
  <c r="E1530" i="107"/>
  <c r="E1535" i="107"/>
  <c r="E1536" i="107"/>
  <c r="E1531" i="107"/>
  <c r="E1477" i="107"/>
  <c r="E1472" i="107"/>
  <c r="E1476" i="107"/>
  <c r="E1470" i="107"/>
  <c r="E1474" i="107" s="1"/>
  <c r="E1473" i="107"/>
  <c r="E1471" i="107"/>
  <c r="E1415" i="107"/>
  <c r="E1419" i="107"/>
  <c r="E1412" i="107"/>
  <c r="E1416" i="107" s="1"/>
  <c r="E1414" i="107"/>
  <c r="E1418" i="107"/>
  <c r="E1413" i="107"/>
  <c r="E1241" i="107"/>
  <c r="E1239" i="107"/>
  <c r="E1243" i="107" s="1"/>
  <c r="E1240" i="107"/>
  <c r="E1242" i="107"/>
  <c r="E1245" i="107"/>
  <c r="E1246" i="107"/>
  <c r="E1187" i="107"/>
  <c r="E1182" i="107"/>
  <c r="E1188" i="107"/>
  <c r="E1183" i="107"/>
  <c r="E1184" i="107"/>
  <c r="E1181" i="107"/>
  <c r="E1185" i="107" s="1"/>
  <c r="E99" i="107"/>
  <c r="E103" i="107" s="1"/>
  <c r="E100" i="107"/>
  <c r="E101" i="107"/>
  <c r="E105" i="107"/>
  <c r="E102" i="107"/>
  <c r="E106" i="107"/>
  <c r="E1245" i="106"/>
  <c r="E1241" i="106"/>
  <c r="E1239" i="106"/>
  <c r="E1243" i="106" s="1"/>
  <c r="E1240" i="106"/>
  <c r="E1246" i="106"/>
  <c r="E1242" i="106"/>
  <c r="E976" i="115"/>
  <c r="E970" i="115"/>
  <c r="E969" i="115"/>
  <c r="E973" i="115" s="1"/>
  <c r="E971" i="115"/>
  <c r="E975" i="115"/>
  <c r="E972" i="115"/>
  <c r="E1001" i="115"/>
  <c r="E998" i="115"/>
  <c r="E1002" i="115" s="1"/>
  <c r="E1004" i="115"/>
  <c r="E1005" i="115"/>
  <c r="E1000" i="115"/>
  <c r="E999" i="115"/>
  <c r="E311" i="115"/>
  <c r="M649" i="73"/>
  <c r="M645" i="73"/>
  <c r="M641" i="73"/>
  <c r="M648" i="73"/>
  <c r="M644" i="73"/>
  <c r="M651" i="73"/>
  <c r="M647" i="73"/>
  <c r="M643" i="73"/>
  <c r="M650" i="73"/>
  <c r="M646" i="73"/>
  <c r="M642" i="73"/>
  <c r="E428" i="115"/>
  <c r="E434" i="115"/>
  <c r="E429" i="115"/>
  <c r="E433" i="115"/>
  <c r="E430" i="115"/>
  <c r="E427" i="115"/>
  <c r="E431" i="115" s="1"/>
  <c r="E405" i="115"/>
  <c r="E399" i="115"/>
  <c r="E403" i="115" s="1"/>
  <c r="E400" i="115"/>
  <c r="E402" i="115"/>
  <c r="E406" i="115"/>
  <c r="E401" i="115"/>
  <c r="E823" i="114"/>
  <c r="E822" i="114"/>
  <c r="E821" i="114"/>
  <c r="E820" i="114"/>
  <c r="E824" i="114" s="1"/>
  <c r="E827" i="114"/>
  <c r="E826" i="114"/>
  <c r="E914" i="114"/>
  <c r="E917" i="114"/>
  <c r="E911" i="114"/>
  <c r="E915" i="114" s="1"/>
  <c r="E918" i="114"/>
  <c r="E912" i="114"/>
  <c r="E913" i="114"/>
  <c r="E492" i="114"/>
  <c r="E487" i="114"/>
  <c r="E485" i="114"/>
  <c r="E489" i="114" s="1"/>
  <c r="E488" i="114"/>
  <c r="E491" i="114"/>
  <c r="E486" i="114"/>
  <c r="E406" i="114"/>
  <c r="E405" i="114"/>
  <c r="E399" i="114"/>
  <c r="E403" i="114" s="1"/>
  <c r="E400" i="114"/>
  <c r="E401" i="114"/>
  <c r="E402" i="114"/>
  <c r="E827" i="113"/>
  <c r="E820" i="113"/>
  <c r="E824" i="113" s="1"/>
  <c r="E822" i="113"/>
  <c r="E794" i="113"/>
  <c r="E791" i="113"/>
  <c r="E795" i="113" s="1"/>
  <c r="E793" i="113"/>
  <c r="E792" i="113"/>
  <c r="E797" i="113"/>
  <c r="E798" i="113"/>
  <c r="E459" i="113"/>
  <c r="E462" i="113"/>
  <c r="E458" i="113"/>
  <c r="E463" i="113"/>
  <c r="E457" i="113"/>
  <c r="E456" i="113"/>
  <c r="E460" i="113" s="1"/>
  <c r="E405" i="113"/>
  <c r="E401" i="113"/>
  <c r="E399" i="113"/>
  <c r="E403" i="113" s="1"/>
  <c r="E406" i="113"/>
  <c r="E400" i="113"/>
  <c r="E402" i="113"/>
  <c r="E372" i="113"/>
  <c r="E376" i="113"/>
  <c r="E377" i="113"/>
  <c r="E371" i="113"/>
  <c r="E370" i="113"/>
  <c r="E374" i="113" s="1"/>
  <c r="E373" i="113"/>
  <c r="E430" i="113"/>
  <c r="E434" i="113"/>
  <c r="E428" i="113"/>
  <c r="E427" i="113"/>
  <c r="E431" i="113" s="1"/>
  <c r="E433" i="113"/>
  <c r="E429" i="113"/>
  <c r="E343" i="113"/>
  <c r="E341" i="113"/>
  <c r="E345" i="113" s="1"/>
  <c r="E347" i="113"/>
  <c r="E344" i="113"/>
  <c r="E348" i="113"/>
  <c r="E342" i="113"/>
  <c r="E312" i="113"/>
  <c r="E316" i="113" s="1"/>
  <c r="E314" i="113"/>
  <c r="E318" i="113"/>
  <c r="E319" i="113"/>
  <c r="E313" i="113"/>
  <c r="E315" i="113"/>
  <c r="E1000" i="112"/>
  <c r="E1001" i="112"/>
  <c r="E998" i="112"/>
  <c r="E1002" i="112" s="1"/>
  <c r="E1004" i="112"/>
  <c r="E1005" i="112"/>
  <c r="E999" i="112"/>
  <c r="E940" i="112"/>
  <c r="E944" i="112" s="1"/>
  <c r="E947" i="112"/>
  <c r="E941" i="112"/>
  <c r="E343" i="112"/>
  <c r="E341" i="112"/>
  <c r="E345" i="112" s="1"/>
  <c r="E344" i="112"/>
  <c r="E348" i="112"/>
  <c r="E342" i="112"/>
  <c r="E347" i="112"/>
  <c r="E344" i="111"/>
  <c r="E341" i="111"/>
  <c r="E345" i="111" s="1"/>
  <c r="E343" i="111"/>
  <c r="E347" i="111"/>
  <c r="E348" i="111"/>
  <c r="E342" i="111"/>
  <c r="H419" i="73"/>
  <c r="H415" i="73"/>
  <c r="H411" i="73"/>
  <c r="H418" i="73"/>
  <c r="H414" i="73"/>
  <c r="H410" i="73"/>
  <c r="E910" i="110"/>
  <c r="H417" i="73"/>
  <c r="H413" i="73"/>
  <c r="H409" i="73"/>
  <c r="H416" i="73"/>
  <c r="H412" i="73"/>
  <c r="E433" i="110"/>
  <c r="E428" i="110"/>
  <c r="E434" i="110"/>
  <c r="E427" i="110"/>
  <c r="E431" i="110" s="1"/>
  <c r="E429" i="110"/>
  <c r="E430" i="110"/>
  <c r="G419" i="73"/>
  <c r="G415" i="73"/>
  <c r="G411" i="73"/>
  <c r="G418" i="73"/>
  <c r="G410" i="73"/>
  <c r="G412" i="73"/>
  <c r="E910" i="109"/>
  <c r="G417" i="73"/>
  <c r="G413" i="73"/>
  <c r="G409" i="73"/>
  <c r="G414" i="73"/>
  <c r="G416" i="73"/>
  <c r="G883" i="73"/>
  <c r="G879" i="73"/>
  <c r="G875" i="73"/>
  <c r="G882" i="73"/>
  <c r="G874" i="73"/>
  <c r="G876" i="73"/>
  <c r="E369" i="109"/>
  <c r="G881" i="73"/>
  <c r="G877" i="73"/>
  <c r="G873" i="73"/>
  <c r="G878" i="73"/>
  <c r="G880" i="73"/>
  <c r="E343" i="109"/>
  <c r="E341" i="109"/>
  <c r="E345" i="109" s="1"/>
  <c r="E344" i="109"/>
  <c r="E348" i="109"/>
  <c r="E342" i="109"/>
  <c r="E347" i="109"/>
  <c r="E797" i="108"/>
  <c r="E792" i="108"/>
  <c r="E798" i="108"/>
  <c r="E794" i="108"/>
  <c r="E791" i="108"/>
  <c r="E795" i="108" s="1"/>
  <c r="E793" i="108"/>
  <c r="E319" i="111"/>
  <c r="E318" i="111"/>
  <c r="E313" i="111"/>
  <c r="E314" i="111"/>
  <c r="E312" i="111"/>
  <c r="E316" i="111" s="1"/>
  <c r="E315" i="111"/>
  <c r="E827" i="110"/>
  <c r="E821" i="110"/>
  <c r="E826" i="110"/>
  <c r="E822" i="110"/>
  <c r="E820" i="110"/>
  <c r="E824" i="110" s="1"/>
  <c r="E823" i="110"/>
  <c r="E463" i="110"/>
  <c r="E462" i="110"/>
  <c r="E457" i="110"/>
  <c r="E458" i="110"/>
  <c r="E459" i="110"/>
  <c r="E456" i="110"/>
  <c r="E460" i="110" s="1"/>
  <c r="E402" i="110"/>
  <c r="E400" i="110"/>
  <c r="E399" i="110"/>
  <c r="E403" i="110" s="1"/>
  <c r="E406" i="110"/>
  <c r="E401" i="110"/>
  <c r="E405" i="110"/>
  <c r="E516" i="109"/>
  <c r="E517" i="109"/>
  <c r="E514" i="109"/>
  <c r="E518" i="109" s="1"/>
  <c r="E521" i="109"/>
  <c r="E520" i="109"/>
  <c r="E515" i="109"/>
  <c r="E1005" i="108"/>
  <c r="E999" i="108"/>
  <c r="E1004" i="108"/>
  <c r="E1000" i="108"/>
  <c r="E1001" i="108"/>
  <c r="E998" i="108"/>
  <c r="E1002" i="108" s="1"/>
  <c r="E517" i="108"/>
  <c r="E516" i="108"/>
  <c r="E515" i="108"/>
  <c r="E514" i="108"/>
  <c r="E518" i="108" s="1"/>
  <c r="E520" i="108"/>
  <c r="E521" i="108"/>
  <c r="E516" i="107"/>
  <c r="E517" i="107"/>
  <c r="E514" i="107"/>
  <c r="E518" i="107" s="1"/>
  <c r="E521" i="107"/>
  <c r="E520" i="107"/>
  <c r="E515" i="107"/>
  <c r="E462" i="107"/>
  <c r="E458" i="107"/>
  <c r="E459" i="107"/>
  <c r="E456" i="107"/>
  <c r="E460" i="107" s="1"/>
  <c r="E463" i="107"/>
  <c r="E457" i="107"/>
  <c r="H21" i="110"/>
  <c r="H79" i="109"/>
  <c r="H140" i="107"/>
  <c r="L1840" i="73"/>
  <c r="L1836" i="73"/>
  <c r="L1832" i="73"/>
  <c r="L1839" i="73"/>
  <c r="L1831" i="73"/>
  <c r="L1833" i="73"/>
  <c r="E1586" i="114"/>
  <c r="L1838" i="73"/>
  <c r="L1834" i="73"/>
  <c r="L1830" i="73"/>
  <c r="L1835" i="73"/>
  <c r="L1837" i="73"/>
  <c r="H50" i="114"/>
  <c r="J2279" i="73"/>
  <c r="J2275" i="73"/>
  <c r="J2267" i="73"/>
  <c r="J2263" i="73"/>
  <c r="J2259" i="73"/>
  <c r="J2255" i="73"/>
  <c r="J2276" i="73"/>
  <c r="J2268" i="73"/>
  <c r="J2260" i="73"/>
  <c r="J2282" i="73"/>
  <c r="J2266" i="73"/>
  <c r="J2258" i="73"/>
  <c r="J2281" i="73"/>
  <c r="J2277" i="73"/>
  <c r="J2265" i="73"/>
  <c r="J2261" i="73"/>
  <c r="J2257" i="73"/>
  <c r="J2280" i="73"/>
  <c r="J2264" i="73"/>
  <c r="J2256" i="73"/>
  <c r="J2278" i="73"/>
  <c r="J2262" i="73"/>
  <c r="J269" i="73"/>
  <c r="J272" i="73"/>
  <c r="J264" i="73"/>
  <c r="J271" i="73"/>
  <c r="J274" i="73"/>
  <c r="J266" i="73"/>
  <c r="I2280" i="73"/>
  <c r="I2276" i="73"/>
  <c r="I2268" i="73"/>
  <c r="I2264" i="73"/>
  <c r="I2260" i="73"/>
  <c r="I2256" i="73"/>
  <c r="I2279" i="73"/>
  <c r="I2275" i="73"/>
  <c r="I2267" i="73"/>
  <c r="I2263" i="73"/>
  <c r="I2259" i="73"/>
  <c r="I2255" i="73"/>
  <c r="I2282" i="73"/>
  <c r="I2278" i="73"/>
  <c r="I2274" i="73"/>
  <c r="I2266" i="73"/>
  <c r="I2262" i="73"/>
  <c r="I2258" i="73"/>
  <c r="I2281" i="73"/>
  <c r="I2277" i="73"/>
  <c r="I2273" i="73"/>
  <c r="I2265" i="73"/>
  <c r="I2261" i="73"/>
  <c r="I2257" i="73"/>
  <c r="H293" i="111"/>
  <c r="H274" i="73"/>
  <c r="H270" i="73"/>
  <c r="H266" i="73"/>
  <c r="H273" i="73"/>
  <c r="H269" i="73"/>
  <c r="H265" i="73"/>
  <c r="E280" i="110"/>
  <c r="H272" i="73"/>
  <c r="H268" i="73"/>
  <c r="H264" i="73"/>
  <c r="H271" i="73"/>
  <c r="H267" i="73"/>
  <c r="G1782" i="73"/>
  <c r="G1778" i="73"/>
  <c r="G1774" i="73"/>
  <c r="G1781" i="73"/>
  <c r="G1777" i="73"/>
  <c r="G1773" i="73"/>
  <c r="E1528" i="109"/>
  <c r="G1780" i="73"/>
  <c r="G1776" i="73"/>
  <c r="G1772" i="73"/>
  <c r="G1779" i="73"/>
  <c r="G1775" i="73"/>
  <c r="H158" i="73"/>
  <c r="H154" i="73"/>
  <c r="H150" i="73"/>
  <c r="H157" i="73"/>
  <c r="H153" i="73"/>
  <c r="H149" i="73"/>
  <c r="E158" i="110"/>
  <c r="H156" i="73"/>
  <c r="H152" i="73"/>
  <c r="H148" i="73"/>
  <c r="H155" i="73"/>
  <c r="H151" i="73"/>
  <c r="H230" i="109"/>
  <c r="E2282" i="73"/>
  <c r="E2278" i="73"/>
  <c r="E2274" i="73"/>
  <c r="E2270" i="73"/>
  <c r="E2266" i="73"/>
  <c r="E2262" i="73"/>
  <c r="E2258" i="73"/>
  <c r="E2281" i="73"/>
  <c r="E2277" i="73"/>
  <c r="E2273" i="73"/>
  <c r="E2269" i="73"/>
  <c r="E2265" i="73"/>
  <c r="E2261" i="73"/>
  <c r="E2257" i="73"/>
  <c r="E2280" i="73"/>
  <c r="E2276" i="73"/>
  <c r="E2272" i="73"/>
  <c r="E2268" i="73"/>
  <c r="E2264" i="73"/>
  <c r="E2260" i="73"/>
  <c r="E2256" i="73"/>
  <c r="E2279" i="73"/>
  <c r="E2275" i="73"/>
  <c r="E2271" i="73"/>
  <c r="E2267" i="73"/>
  <c r="E2263" i="73"/>
  <c r="E2259" i="73"/>
  <c r="E2255" i="73"/>
  <c r="H293" i="107"/>
  <c r="H50" i="107"/>
  <c r="M1379" i="73"/>
  <c r="E1417" i="115"/>
  <c r="M1378" i="73"/>
  <c r="E1409" i="115"/>
  <c r="M45" i="73"/>
  <c r="E38" i="115"/>
  <c r="M44" i="73"/>
  <c r="E46" i="115"/>
  <c r="L1379" i="73"/>
  <c r="E1417" i="114"/>
  <c r="L1378" i="73"/>
  <c r="E1409" i="114"/>
  <c r="L218" i="73"/>
  <c r="E218" i="114"/>
  <c r="L219" i="73"/>
  <c r="E226" i="114"/>
  <c r="K1843" i="73"/>
  <c r="E1584" i="113"/>
  <c r="K1842" i="73"/>
  <c r="E1592" i="113"/>
  <c r="K218" i="73"/>
  <c r="E226" i="113"/>
  <c r="K219" i="73"/>
  <c r="E218" i="113"/>
  <c r="J1842" i="73"/>
  <c r="E1592" i="112"/>
  <c r="J1843" i="73"/>
  <c r="E1584" i="112"/>
  <c r="K1784" i="73"/>
  <c r="E1534" i="113"/>
  <c r="K1785" i="73"/>
  <c r="E1526" i="113"/>
  <c r="J218" i="73"/>
  <c r="E218" i="112"/>
  <c r="J219" i="73"/>
  <c r="E226" i="112"/>
  <c r="I1784" i="73"/>
  <c r="E1534" i="111"/>
  <c r="I1785" i="73"/>
  <c r="E1526" i="111"/>
  <c r="I1842" i="73"/>
  <c r="E1592" i="111"/>
  <c r="I1843" i="73"/>
  <c r="E1584" i="111"/>
  <c r="I103" i="73"/>
  <c r="E96" i="111"/>
  <c r="I102" i="73"/>
  <c r="E104" i="111"/>
  <c r="H1147" i="73"/>
  <c r="E1186" i="110"/>
  <c r="H1146" i="73"/>
  <c r="E1178" i="110"/>
  <c r="H276" i="73"/>
  <c r="E278" i="110"/>
  <c r="G1378" i="73"/>
  <c r="G1379" i="73"/>
  <c r="E1417" i="109"/>
  <c r="E1409" i="109"/>
  <c r="H232" i="109"/>
  <c r="F277" i="73"/>
  <c r="F276" i="73"/>
  <c r="E286" i="108"/>
  <c r="E278" i="108"/>
  <c r="E1592" i="107"/>
  <c r="E1584" i="107"/>
  <c r="E1843" i="73"/>
  <c r="E1842" i="73"/>
  <c r="E104" i="107"/>
  <c r="E96" i="107"/>
  <c r="E102" i="73"/>
  <c r="E103" i="73"/>
  <c r="H110" i="108"/>
  <c r="E1147" i="73"/>
  <c r="E1146" i="73"/>
  <c r="E1186" i="107"/>
  <c r="E1178" i="107"/>
  <c r="D1842" i="73"/>
  <c r="E1592" i="106"/>
  <c r="D1843" i="73"/>
  <c r="E1584" i="106"/>
  <c r="D1147" i="73"/>
  <c r="D1146" i="73"/>
  <c r="E1186" i="106"/>
  <c r="E1178" i="106"/>
  <c r="L1435" i="73"/>
  <c r="E1468" i="114"/>
  <c r="K1435" i="73"/>
  <c r="E1468" i="113"/>
  <c r="J1319" i="73"/>
  <c r="E1353" i="112"/>
  <c r="H1435" i="73"/>
  <c r="E1468" i="110"/>
  <c r="E1353" i="108"/>
  <c r="F1319" i="73"/>
  <c r="E1353" i="107"/>
  <c r="E1319" i="73"/>
  <c r="D1435" i="73"/>
  <c r="E1468" i="106"/>
  <c r="M1844" i="73"/>
  <c r="M1845" i="73"/>
  <c r="E1597" i="115"/>
  <c r="M1846" i="73"/>
  <c r="M1847" i="73"/>
  <c r="E1601" i="115"/>
  <c r="E1600" i="115"/>
  <c r="M281" i="73"/>
  <c r="M278" i="73"/>
  <c r="M279" i="73"/>
  <c r="M280" i="73"/>
  <c r="E291" i="115"/>
  <c r="E294" i="115"/>
  <c r="E295" i="115"/>
  <c r="L1380" i="73"/>
  <c r="L1381" i="73"/>
  <c r="E1426" i="114"/>
  <c r="E1425" i="114"/>
  <c r="L1382" i="73"/>
  <c r="L1383" i="73"/>
  <c r="E1422" i="114"/>
  <c r="L1846" i="73"/>
  <c r="L1847" i="73"/>
  <c r="E1597" i="114"/>
  <c r="L1844" i="73"/>
  <c r="L1845" i="73"/>
  <c r="E1601" i="114"/>
  <c r="E1600" i="114"/>
  <c r="H176" i="114"/>
  <c r="H53" i="114"/>
  <c r="K1381" i="73"/>
  <c r="K1380" i="73"/>
  <c r="E1426" i="113"/>
  <c r="E1425" i="113"/>
  <c r="K1383" i="73"/>
  <c r="K1382" i="73"/>
  <c r="E1422" i="113"/>
  <c r="H53" i="113"/>
  <c r="K1267" i="73"/>
  <c r="K1266" i="73"/>
  <c r="E1310" i="113"/>
  <c r="K1265" i="73"/>
  <c r="K1264" i="73"/>
  <c r="E1311" i="113"/>
  <c r="E1307" i="113"/>
  <c r="J221" i="73"/>
  <c r="J220" i="73"/>
  <c r="E235" i="112"/>
  <c r="E231" i="112"/>
  <c r="J223" i="73"/>
  <c r="J222" i="73"/>
  <c r="E234" i="112"/>
  <c r="H176" i="111"/>
  <c r="I47" i="73"/>
  <c r="I46" i="73"/>
  <c r="I49" i="73"/>
  <c r="I48" i="73"/>
  <c r="E54" i="111"/>
  <c r="E55" i="111"/>
  <c r="E51" i="111"/>
  <c r="H46" i="73"/>
  <c r="H47" i="73"/>
  <c r="H48" i="73"/>
  <c r="H49" i="73"/>
  <c r="E54" i="110"/>
  <c r="E55" i="110"/>
  <c r="E51" i="110"/>
  <c r="G1264" i="73"/>
  <c r="G1265" i="73"/>
  <c r="G1266" i="73"/>
  <c r="G1267" i="73"/>
  <c r="E1310" i="109"/>
  <c r="E1311" i="109"/>
  <c r="E1307" i="109"/>
  <c r="F1267" i="73"/>
  <c r="F1266" i="73"/>
  <c r="F1265" i="73"/>
  <c r="F1264" i="73"/>
  <c r="E1310" i="108"/>
  <c r="E1307" i="108"/>
  <c r="E1311" i="108"/>
  <c r="H1149" i="73"/>
  <c r="H1148" i="73"/>
  <c r="H1151" i="73"/>
  <c r="H1150" i="73"/>
  <c r="E1194" i="110"/>
  <c r="E1195" i="110"/>
  <c r="E1191" i="110"/>
  <c r="G1380" i="73"/>
  <c r="G1381" i="73"/>
  <c r="G1382" i="73"/>
  <c r="G1383" i="73"/>
  <c r="E1426" i="109"/>
  <c r="E1425" i="109"/>
  <c r="E1422" i="109"/>
  <c r="G48" i="73"/>
  <c r="G49" i="73"/>
  <c r="G46" i="73"/>
  <c r="G47" i="73"/>
  <c r="E54" i="109"/>
  <c r="E55" i="109"/>
  <c r="E51" i="109"/>
  <c r="E1600" i="107"/>
  <c r="E1597" i="107"/>
  <c r="E1845" i="73"/>
  <c r="E1844" i="73"/>
  <c r="E1847" i="73"/>
  <c r="E1846" i="73"/>
  <c r="E1601" i="107"/>
  <c r="F280" i="73"/>
  <c r="F278" i="73"/>
  <c r="E291" i="108"/>
  <c r="E107" i="73"/>
  <c r="E104" i="73"/>
  <c r="E105" i="73"/>
  <c r="E113" i="107"/>
  <c r="E109" i="107"/>
  <c r="E112" i="107"/>
  <c r="E106" i="73"/>
  <c r="E1601" i="106"/>
  <c r="D1845" i="73"/>
  <c r="D1844" i="73"/>
  <c r="D1847" i="73"/>
  <c r="D1846" i="73"/>
  <c r="E1600" i="106"/>
  <c r="E1597" i="106"/>
  <c r="E1544" i="115"/>
  <c r="M1793" i="73"/>
  <c r="M1792" i="73"/>
  <c r="M1386" i="73"/>
  <c r="E1427" i="115"/>
  <c r="M1387" i="73"/>
  <c r="E1312" i="114"/>
  <c r="L1271" i="73"/>
  <c r="L1270" i="73"/>
  <c r="L111" i="73"/>
  <c r="E114" i="114"/>
  <c r="L110" i="73"/>
  <c r="K1851" i="73"/>
  <c r="E1602" i="113"/>
  <c r="K1850" i="73"/>
  <c r="E296" i="113"/>
  <c r="K285" i="73"/>
  <c r="K284" i="73"/>
  <c r="J1850" i="73"/>
  <c r="E1602" i="112"/>
  <c r="J1851" i="73"/>
  <c r="K110" i="73"/>
  <c r="E114" i="113"/>
  <c r="K111" i="73"/>
  <c r="E1196" i="112"/>
  <c r="J1155" i="73"/>
  <c r="J1154" i="73"/>
  <c r="I1155" i="73"/>
  <c r="E1196" i="111"/>
  <c r="I1154" i="73"/>
  <c r="E56" i="112"/>
  <c r="J52" i="73"/>
  <c r="J53" i="73"/>
  <c r="E1427" i="111"/>
  <c r="I1386" i="73"/>
  <c r="I1387" i="73"/>
  <c r="E1544" i="110"/>
  <c r="H1792" i="73"/>
  <c r="H1793" i="73"/>
  <c r="H1155" i="73"/>
  <c r="E1196" i="110"/>
  <c r="H1154" i="73"/>
  <c r="H298" i="111"/>
  <c r="E296" i="110"/>
  <c r="H285" i="73"/>
  <c r="H284" i="73"/>
  <c r="G1154" i="73"/>
  <c r="E1196" i="109"/>
  <c r="G1155" i="73"/>
  <c r="F1793" i="73"/>
  <c r="E1544" i="108"/>
  <c r="F1792" i="73"/>
  <c r="E1602" i="107"/>
  <c r="E1850" i="73"/>
  <c r="E1851" i="73"/>
  <c r="E56" i="109"/>
  <c r="G53" i="73"/>
  <c r="G52" i="73"/>
  <c r="H113" i="108"/>
  <c r="E1544" i="107"/>
  <c r="E1792" i="73"/>
  <c r="E1793" i="73"/>
  <c r="D1793" i="73"/>
  <c r="D1792" i="73"/>
  <c r="E1544" i="106"/>
  <c r="D1271" i="73"/>
  <c r="E1312" i="106"/>
  <c r="D1270" i="73"/>
  <c r="M1390" i="73"/>
  <c r="M1391" i="73"/>
  <c r="M1389" i="73"/>
  <c r="E1428" i="115"/>
  <c r="M1392" i="73"/>
  <c r="M1388" i="73"/>
  <c r="M1393" i="73"/>
  <c r="E1421" i="115"/>
  <c r="M233" i="73"/>
  <c r="M229" i="73"/>
  <c r="M230" i="73"/>
  <c r="E230" i="115"/>
  <c r="M231" i="73"/>
  <c r="M232" i="73"/>
  <c r="M228" i="73"/>
  <c r="E237" i="115"/>
  <c r="L1856" i="73"/>
  <c r="L1852" i="73"/>
  <c r="L1853" i="73"/>
  <c r="E1603" i="114"/>
  <c r="L1857" i="73"/>
  <c r="L1854" i="73"/>
  <c r="L1855" i="73"/>
  <c r="E1596" i="114"/>
  <c r="M117" i="73"/>
  <c r="M113" i="73"/>
  <c r="M114" i="73"/>
  <c r="E108" i="115"/>
  <c r="M115" i="73"/>
  <c r="M116" i="73"/>
  <c r="M112" i="73"/>
  <c r="E115" i="115"/>
  <c r="K1799" i="73"/>
  <c r="K1795" i="73"/>
  <c r="K1796" i="73"/>
  <c r="E1538" i="113"/>
  <c r="K1797" i="73"/>
  <c r="K1798" i="73"/>
  <c r="K1794" i="73"/>
  <c r="E1545" i="113"/>
  <c r="H56" i="114"/>
  <c r="J1798" i="73"/>
  <c r="J1797" i="73"/>
  <c r="J1799" i="73"/>
  <c r="E1545" i="112"/>
  <c r="J1796" i="73"/>
  <c r="J1794" i="73"/>
  <c r="J1795" i="73"/>
  <c r="E1538" i="112"/>
  <c r="K1393" i="73"/>
  <c r="K1389" i="73"/>
  <c r="K1390" i="73"/>
  <c r="E1421" i="113"/>
  <c r="K1391" i="73"/>
  <c r="K1392" i="73"/>
  <c r="K1388" i="73"/>
  <c r="E1428" i="113"/>
  <c r="H299" i="112"/>
  <c r="H299" i="111"/>
  <c r="H179" i="111"/>
  <c r="E297" i="110"/>
  <c r="H288" i="73"/>
  <c r="H291" i="73"/>
  <c r="H287" i="73"/>
  <c r="H290" i="73"/>
  <c r="H286" i="73"/>
  <c r="H289" i="73"/>
  <c r="E290" i="110"/>
  <c r="G1390" i="73"/>
  <c r="G1393" i="73"/>
  <c r="G1389" i="73"/>
  <c r="G1392" i="73"/>
  <c r="G1388" i="73"/>
  <c r="G1391" i="73"/>
  <c r="E1428" i="109"/>
  <c r="E1421" i="109"/>
  <c r="G58" i="73"/>
  <c r="G54" i="73"/>
  <c r="G59" i="73"/>
  <c r="G56" i="73"/>
  <c r="G57" i="73"/>
  <c r="G55" i="73"/>
  <c r="E50" i="109"/>
  <c r="E57" i="109"/>
  <c r="F1159" i="73"/>
  <c r="F1160" i="73"/>
  <c r="F1156" i="73"/>
  <c r="F1161" i="73"/>
  <c r="F1157" i="73"/>
  <c r="F1158" i="73"/>
  <c r="E1197" i="108"/>
  <c r="E1190" i="108"/>
  <c r="H114" i="109"/>
  <c r="E290" i="108"/>
  <c r="F289" i="73"/>
  <c r="F290" i="73"/>
  <c r="F286" i="73"/>
  <c r="F291" i="73"/>
  <c r="F287" i="73"/>
  <c r="F288" i="73"/>
  <c r="E297" i="108"/>
  <c r="E1797" i="73"/>
  <c r="E1798" i="73"/>
  <c r="E1794" i="73"/>
  <c r="E1799" i="73"/>
  <c r="E1795" i="73"/>
  <c r="E1796" i="73"/>
  <c r="E1545" i="107"/>
  <c r="E1538" i="107"/>
  <c r="E117" i="73"/>
  <c r="E113" i="73"/>
  <c r="E114" i="73"/>
  <c r="E115" i="73"/>
  <c r="E116" i="73"/>
  <c r="E112" i="73"/>
  <c r="E108" i="107"/>
  <c r="E115" i="107"/>
  <c r="E1855" i="73"/>
  <c r="E1856" i="73"/>
  <c r="E1852" i="73"/>
  <c r="E1603" i="107"/>
  <c r="E1857" i="73"/>
  <c r="E1853" i="73"/>
  <c r="E1854" i="73"/>
  <c r="E1596" i="107"/>
  <c r="D1277" i="73"/>
  <c r="D1274" i="73"/>
  <c r="D1275" i="73"/>
  <c r="D1272" i="73"/>
  <c r="M1328" i="73"/>
  <c r="E1370" i="115"/>
  <c r="M1329" i="73"/>
  <c r="E1485" i="114"/>
  <c r="L1445" i="73"/>
  <c r="L1444" i="73"/>
  <c r="K1329" i="73"/>
  <c r="E1370" i="113"/>
  <c r="K1328" i="73"/>
  <c r="I1329" i="73"/>
  <c r="E1370" i="111"/>
  <c r="I1328" i="73"/>
  <c r="H1445" i="73"/>
  <c r="E1485" i="110"/>
  <c r="H1444" i="73"/>
  <c r="E1370" i="110"/>
  <c r="H1328" i="73"/>
  <c r="H1329" i="73"/>
  <c r="E1445" i="73"/>
  <c r="E1485" i="107"/>
  <c r="E1444" i="73"/>
  <c r="D1213" i="73"/>
  <c r="D1212" i="73"/>
  <c r="E1254" i="106"/>
  <c r="M1332" i="73"/>
  <c r="M1333" i="73"/>
  <c r="M1331" i="73"/>
  <c r="E1364" i="115"/>
  <c r="M1334" i="73"/>
  <c r="M1330" i="73"/>
  <c r="M1335" i="73"/>
  <c r="E1371" i="115"/>
  <c r="K1335" i="73"/>
  <c r="K1331" i="73"/>
  <c r="K1332" i="73"/>
  <c r="E1364" i="113"/>
  <c r="K1333" i="73"/>
  <c r="K1334" i="73"/>
  <c r="K1330" i="73"/>
  <c r="E1371" i="113"/>
  <c r="J1448" i="73"/>
  <c r="J1451" i="73"/>
  <c r="J1447" i="73"/>
  <c r="E1486" i="112"/>
  <c r="J1450" i="73"/>
  <c r="J1446" i="73"/>
  <c r="J1449" i="73"/>
  <c r="E1479" i="112"/>
  <c r="I1335" i="73"/>
  <c r="I1331" i="73"/>
  <c r="I1332" i="73"/>
  <c r="I1333" i="73"/>
  <c r="I1334" i="73"/>
  <c r="I1330" i="73"/>
  <c r="E1364" i="111"/>
  <c r="E1371" i="111"/>
  <c r="G1450" i="73"/>
  <c r="G1446" i="73"/>
  <c r="G1449" i="73"/>
  <c r="G1448" i="73"/>
  <c r="G1451" i="73"/>
  <c r="G1447" i="73"/>
  <c r="E1486" i="109"/>
  <c r="E1479" i="109"/>
  <c r="F1217" i="73"/>
  <c r="F1218" i="73"/>
  <c r="F1214" i="73"/>
  <c r="F1219" i="73"/>
  <c r="F1215" i="73"/>
  <c r="F1216" i="73"/>
  <c r="E1255" i="108"/>
  <c r="E1248" i="108"/>
  <c r="E1217" i="73"/>
  <c r="E1218" i="73"/>
  <c r="E1214" i="73"/>
  <c r="E1219" i="73"/>
  <c r="E1215" i="73"/>
  <c r="E1216" i="73"/>
  <c r="E1248" i="107"/>
  <c r="E1255" i="107"/>
  <c r="H1132" i="114"/>
  <c r="H1132" i="112"/>
  <c r="H1106" i="115"/>
  <c r="H1106" i="114"/>
  <c r="E984" i="113"/>
  <c r="K314" i="73"/>
  <c r="K313" i="73"/>
  <c r="I314" i="73"/>
  <c r="E984" i="111"/>
  <c r="I313" i="73"/>
  <c r="H1106" i="110"/>
  <c r="F314" i="73"/>
  <c r="E984" i="108"/>
  <c r="F313" i="73"/>
  <c r="H925" i="110"/>
  <c r="H1106" i="107"/>
  <c r="H1137" i="114"/>
  <c r="H1137" i="112"/>
  <c r="I459" i="73"/>
  <c r="E955" i="111"/>
  <c r="I458" i="73"/>
  <c r="H1075" i="110"/>
  <c r="H1137" i="108"/>
  <c r="G458" i="73"/>
  <c r="E955" i="109"/>
  <c r="G459" i="73"/>
  <c r="E343" i="73"/>
  <c r="E1013" i="107"/>
  <c r="E342" i="73"/>
  <c r="M457" i="73"/>
  <c r="E951" i="115"/>
  <c r="M456" i="73"/>
  <c r="E952" i="115"/>
  <c r="H1136" i="114"/>
  <c r="H1074" i="111"/>
  <c r="F457" i="73"/>
  <c r="F456" i="73"/>
  <c r="E951" i="108"/>
  <c r="E952" i="108"/>
  <c r="G340" i="73"/>
  <c r="E1009" i="109"/>
  <c r="G341" i="73"/>
  <c r="E1010" i="109"/>
  <c r="E341" i="73"/>
  <c r="E340" i="73"/>
  <c r="E1010" i="107"/>
  <c r="E1009" i="107"/>
  <c r="H648" i="115"/>
  <c r="H648" i="114"/>
  <c r="H892" i="113"/>
  <c r="H648" i="113"/>
  <c r="H648" i="111"/>
  <c r="H892" i="108"/>
  <c r="H684" i="115"/>
  <c r="E806" i="114"/>
  <c r="L545" i="73"/>
  <c r="L546" i="73"/>
  <c r="L894" i="73"/>
  <c r="E385" i="114"/>
  <c r="L893" i="73"/>
  <c r="H866" i="112"/>
  <c r="H746" i="111"/>
  <c r="H384" i="111"/>
  <c r="E442" i="110"/>
  <c r="H720" i="73"/>
  <c r="H719" i="73"/>
  <c r="E327" i="109"/>
  <c r="G662" i="73"/>
  <c r="G661" i="73"/>
  <c r="H545" i="73"/>
  <c r="E806" i="110"/>
  <c r="H546" i="73"/>
  <c r="H326" i="110"/>
  <c r="H684" i="108"/>
  <c r="M748" i="73"/>
  <c r="E471" i="115"/>
  <c r="M749" i="73"/>
  <c r="E529" i="115"/>
  <c r="M981" i="73"/>
  <c r="M980" i="73"/>
  <c r="H897" i="114"/>
  <c r="L923" i="73"/>
  <c r="E414" i="114"/>
  <c r="L922" i="73"/>
  <c r="H715" i="113"/>
  <c r="E414" i="113"/>
  <c r="K923" i="73"/>
  <c r="K922" i="73"/>
  <c r="H653" i="112"/>
  <c r="I575" i="73"/>
  <c r="E835" i="111"/>
  <c r="I574" i="73"/>
  <c r="E471" i="111"/>
  <c r="I748" i="73"/>
  <c r="I749" i="73"/>
  <c r="G574" i="73"/>
  <c r="E835" i="109"/>
  <c r="G575" i="73"/>
  <c r="H897" i="108"/>
  <c r="H653" i="110"/>
  <c r="E414" i="110"/>
  <c r="H923" i="73"/>
  <c r="H922" i="73"/>
  <c r="G980" i="73"/>
  <c r="E529" i="109"/>
  <c r="G981" i="73"/>
  <c r="H777" i="108"/>
  <c r="E923" i="73"/>
  <c r="E414" i="107"/>
  <c r="E922" i="73"/>
  <c r="M573" i="73"/>
  <c r="E832" i="115"/>
  <c r="M572" i="73"/>
  <c r="E831" i="115"/>
  <c r="M978" i="73"/>
  <c r="E526" i="115"/>
  <c r="M979" i="73"/>
  <c r="E525" i="115"/>
  <c r="L920" i="73"/>
  <c r="E410" i="114"/>
  <c r="L921" i="73"/>
  <c r="E411" i="114"/>
  <c r="K688" i="73"/>
  <c r="E352" i="113"/>
  <c r="K689" i="73"/>
  <c r="E353" i="113"/>
  <c r="H652" i="113"/>
  <c r="J572" i="73"/>
  <c r="E831" i="112"/>
  <c r="J573" i="73"/>
  <c r="E832" i="112"/>
  <c r="J747" i="73"/>
  <c r="E467" i="112"/>
  <c r="J746" i="73"/>
  <c r="E468" i="112"/>
  <c r="H652" i="111"/>
  <c r="J688" i="73"/>
  <c r="E352" i="112"/>
  <c r="J689" i="73"/>
  <c r="E353" i="112"/>
  <c r="H412" i="111"/>
  <c r="H652" i="110"/>
  <c r="H921" i="73"/>
  <c r="E410" i="110"/>
  <c r="H920" i="73"/>
  <c r="E411" i="110"/>
  <c r="G978" i="73"/>
  <c r="E525" i="109"/>
  <c r="G979" i="73"/>
  <c r="E526" i="109"/>
  <c r="G572" i="73"/>
  <c r="E831" i="109"/>
  <c r="G573" i="73"/>
  <c r="E832" i="109"/>
  <c r="H896" i="107"/>
  <c r="E921" i="73"/>
  <c r="E410" i="107"/>
  <c r="E920" i="73"/>
  <c r="E411" i="107"/>
  <c r="F689" i="73"/>
  <c r="E352" i="108"/>
  <c r="F688" i="73"/>
  <c r="E353" i="108"/>
  <c r="E1585" i="115"/>
  <c r="M1841" i="73"/>
  <c r="E1295" i="115"/>
  <c r="M1261" i="73"/>
  <c r="E97" i="115"/>
  <c r="M101" i="73"/>
  <c r="H174" i="114"/>
  <c r="H51" i="114"/>
  <c r="K1261" i="73"/>
  <c r="E1295" i="113"/>
  <c r="K275" i="73"/>
  <c r="E279" i="113"/>
  <c r="J1145" i="73"/>
  <c r="E1179" i="112"/>
  <c r="E219" i="112"/>
  <c r="J217" i="73"/>
  <c r="H174" i="111"/>
  <c r="H1261" i="73"/>
  <c r="E1295" i="110"/>
  <c r="E1585" i="110"/>
  <c r="H1841" i="73"/>
  <c r="H109" i="109"/>
  <c r="E219" i="110"/>
  <c r="H217" i="73"/>
  <c r="H231" i="109"/>
  <c r="H174" i="108"/>
  <c r="F1841" i="73"/>
  <c r="E1585" i="108"/>
  <c r="E1783" i="73"/>
  <c r="E1527" i="107"/>
  <c r="H174" i="107"/>
  <c r="E1354" i="111"/>
  <c r="I1315" i="73"/>
  <c r="I1311" i="73"/>
  <c r="I1318" i="73"/>
  <c r="I1314" i="73"/>
  <c r="I1310" i="73"/>
  <c r="I1317" i="73"/>
  <c r="I1313" i="73"/>
  <c r="I1309" i="73"/>
  <c r="I1316" i="73"/>
  <c r="I1312" i="73"/>
  <c r="I1308" i="73"/>
  <c r="M1321" i="73"/>
  <c r="E1360" i="115"/>
  <c r="M1320" i="73"/>
  <c r="E1352" i="115"/>
  <c r="E1352" i="113"/>
  <c r="E1360" i="113"/>
  <c r="K1321" i="73"/>
  <c r="K1320" i="73"/>
  <c r="J1436" i="73"/>
  <c r="E1467" i="112"/>
  <c r="J1437" i="73"/>
  <c r="E1475" i="112"/>
  <c r="I1320" i="73"/>
  <c r="I1321" i="73"/>
  <c r="E1352" i="111"/>
  <c r="E1360" i="111"/>
  <c r="E1475" i="109"/>
  <c r="E1467" i="109"/>
  <c r="G1437" i="73"/>
  <c r="G1436" i="73"/>
  <c r="F1205" i="73"/>
  <c r="F1204" i="73"/>
  <c r="E1244" i="108"/>
  <c r="E1236" i="108"/>
  <c r="E1205" i="73"/>
  <c r="E1204" i="73"/>
  <c r="E1244" i="107"/>
  <c r="E1236" i="107"/>
  <c r="M1269" i="73"/>
  <c r="E1309" i="115"/>
  <c r="M1268" i="73"/>
  <c r="E1308" i="115"/>
  <c r="M51" i="73"/>
  <c r="E53" i="115"/>
  <c r="M50" i="73"/>
  <c r="E52" i="115"/>
  <c r="M282" i="73"/>
  <c r="E292" i="115"/>
  <c r="M283" i="73"/>
  <c r="E293" i="115"/>
  <c r="L1384" i="73"/>
  <c r="E1423" i="114"/>
  <c r="L1385" i="73"/>
  <c r="E1424" i="114"/>
  <c r="L225" i="73"/>
  <c r="E232" i="114"/>
  <c r="L224" i="73"/>
  <c r="E233" i="114"/>
  <c r="K1153" i="73"/>
  <c r="E1192" i="113"/>
  <c r="K1152" i="73"/>
  <c r="E1193" i="113"/>
  <c r="K108" i="73"/>
  <c r="E110" i="113"/>
  <c r="K109" i="73"/>
  <c r="E111" i="113"/>
  <c r="J1152" i="73"/>
  <c r="E1192" i="112"/>
  <c r="J1153" i="73"/>
  <c r="E1193" i="112"/>
  <c r="K1848" i="73"/>
  <c r="E1599" i="113"/>
  <c r="K1849" i="73"/>
  <c r="E1598" i="113"/>
  <c r="J1268" i="73"/>
  <c r="E1308" i="112"/>
  <c r="J1269" i="73"/>
  <c r="E1309" i="112"/>
  <c r="I1790" i="73"/>
  <c r="E1540" i="111"/>
  <c r="I1791" i="73"/>
  <c r="E1541" i="111"/>
  <c r="I225" i="73"/>
  <c r="E233" i="111"/>
  <c r="I224" i="73"/>
  <c r="E232" i="111"/>
  <c r="G1384" i="73"/>
  <c r="E1423" i="109"/>
  <c r="G1385" i="73"/>
  <c r="E1424" i="109"/>
  <c r="G50" i="73"/>
  <c r="E52" i="109"/>
  <c r="G51" i="73"/>
  <c r="E53" i="109"/>
  <c r="F1385" i="73"/>
  <c r="F1384" i="73"/>
  <c r="E1423" i="108"/>
  <c r="E1424" i="108"/>
  <c r="H1791" i="73"/>
  <c r="E1541" i="110"/>
  <c r="H1790" i="73"/>
  <c r="E1540" i="110"/>
  <c r="F50" i="73"/>
  <c r="F51" i="73"/>
  <c r="E53" i="108"/>
  <c r="E52" i="108"/>
  <c r="E1268" i="73"/>
  <c r="E1269" i="73"/>
  <c r="E1309" i="107"/>
  <c r="E1308" i="107"/>
  <c r="H112" i="109"/>
  <c r="E1384" i="73"/>
  <c r="E1385" i="73"/>
  <c r="E1424" i="107"/>
  <c r="E1423" i="107"/>
  <c r="D1790" i="73"/>
  <c r="E1541" i="106"/>
  <c r="D1791" i="73"/>
  <c r="E1540" i="106"/>
  <c r="M1440" i="73"/>
  <c r="M1441" i="73"/>
  <c r="E1480" i="115"/>
  <c r="M1438" i="73"/>
  <c r="M1439" i="73"/>
  <c r="E1484" i="115"/>
  <c r="E1483" i="115"/>
  <c r="L1206" i="73"/>
  <c r="L1209" i="73"/>
  <c r="E1253" i="114"/>
  <c r="E1249" i="114"/>
  <c r="L1208" i="73"/>
  <c r="L1207" i="73"/>
  <c r="E1252" i="114"/>
  <c r="J1322" i="73"/>
  <c r="J1323" i="73"/>
  <c r="E1365" i="112"/>
  <c r="J1324" i="73"/>
  <c r="J1325" i="73"/>
  <c r="E1369" i="112"/>
  <c r="E1368" i="112"/>
  <c r="I1441" i="73"/>
  <c r="I1440" i="73"/>
  <c r="I1439" i="73"/>
  <c r="I1438" i="73"/>
  <c r="E1480" i="111"/>
  <c r="E1484" i="111"/>
  <c r="E1483" i="111"/>
  <c r="G1322" i="73"/>
  <c r="G1323" i="73"/>
  <c r="G1324" i="73"/>
  <c r="G1325" i="73"/>
  <c r="E1369" i="109"/>
  <c r="E1368" i="109"/>
  <c r="E1365" i="109"/>
  <c r="G1438" i="73"/>
  <c r="G1439" i="73"/>
  <c r="G1440" i="73"/>
  <c r="G1441" i="73"/>
  <c r="E1480" i="109"/>
  <c r="E1484" i="109"/>
  <c r="E1483" i="109"/>
  <c r="F1325" i="73"/>
  <c r="F1324" i="73"/>
  <c r="F1323" i="73"/>
  <c r="F1322" i="73"/>
  <c r="E1369" i="108"/>
  <c r="E1368" i="108"/>
  <c r="E1365" i="108"/>
  <c r="D1323" i="73"/>
  <c r="D1322" i="73"/>
  <c r="E1369" i="106"/>
  <c r="E1365" i="106"/>
  <c r="D1325" i="73"/>
  <c r="D1324" i="73"/>
  <c r="E1368" i="106"/>
  <c r="L1443" i="73"/>
  <c r="E1481" i="114"/>
  <c r="L1442" i="73"/>
  <c r="E1482" i="114"/>
  <c r="K1443" i="73"/>
  <c r="E1481" i="113"/>
  <c r="K1442" i="73"/>
  <c r="E1482" i="113"/>
  <c r="J1326" i="73"/>
  <c r="E1367" i="112"/>
  <c r="J1327" i="73"/>
  <c r="E1366" i="112"/>
  <c r="H1443" i="73"/>
  <c r="E1482" i="110"/>
  <c r="H1442" i="73"/>
  <c r="E1481" i="110"/>
  <c r="F1327" i="73"/>
  <c r="F1326" i="73"/>
  <c r="E1366" i="108"/>
  <c r="E1367" i="108"/>
  <c r="E1326" i="73"/>
  <c r="E1327" i="73"/>
  <c r="E1366" i="107"/>
  <c r="E1367" i="107"/>
  <c r="D1326" i="73"/>
  <c r="E1367" i="106"/>
  <c r="D1327" i="73"/>
  <c r="E1366" i="106"/>
  <c r="M421" i="73"/>
  <c r="E916" i="115"/>
  <c r="M422" i="73"/>
  <c r="E908" i="115"/>
  <c r="H1041" i="113"/>
  <c r="J305" i="73"/>
  <c r="E966" i="112"/>
  <c r="J306" i="73"/>
  <c r="E974" i="112"/>
  <c r="E908" i="111"/>
  <c r="E916" i="111"/>
  <c r="I421" i="73"/>
  <c r="I422" i="73"/>
  <c r="H1103" i="110"/>
  <c r="G306" i="73"/>
  <c r="G305" i="73"/>
  <c r="E974" i="109"/>
  <c r="E966" i="109"/>
  <c r="F422" i="73"/>
  <c r="F421" i="73"/>
  <c r="E908" i="108"/>
  <c r="E916" i="108"/>
  <c r="E996" i="115"/>
  <c r="M333" i="73"/>
  <c r="E938" i="112"/>
  <c r="J449" i="73"/>
  <c r="J333" i="73"/>
  <c r="E996" i="112"/>
  <c r="E938" i="109"/>
  <c r="G449" i="73"/>
  <c r="H1071" i="109"/>
  <c r="M312" i="73"/>
  <c r="E981" i="115"/>
  <c r="M311" i="73"/>
  <c r="E980" i="115"/>
  <c r="L427" i="73"/>
  <c r="E922" i="114"/>
  <c r="L428" i="73"/>
  <c r="E923" i="114"/>
  <c r="K427" i="73"/>
  <c r="E923" i="113"/>
  <c r="K428" i="73"/>
  <c r="E922" i="113"/>
  <c r="J427" i="73"/>
  <c r="E922" i="112"/>
  <c r="J428" i="73"/>
  <c r="E923" i="112"/>
  <c r="I428" i="73"/>
  <c r="E922" i="111"/>
  <c r="I427" i="73"/>
  <c r="E923" i="111"/>
  <c r="G312" i="73"/>
  <c r="E981" i="109"/>
  <c r="G311" i="73"/>
  <c r="E980" i="109"/>
  <c r="E311" i="73"/>
  <c r="E981" i="107"/>
  <c r="E312" i="73"/>
  <c r="E980" i="107"/>
  <c r="H1105" i="107"/>
  <c r="E482" i="115"/>
  <c r="E490" i="115"/>
  <c r="M943" i="73"/>
  <c r="M944" i="73"/>
  <c r="M885" i="73"/>
  <c r="E375" i="115"/>
  <c r="M886" i="73"/>
  <c r="E367" i="115"/>
  <c r="L537" i="73"/>
  <c r="E788" i="114"/>
  <c r="L538" i="73"/>
  <c r="E796" i="114"/>
  <c r="L654" i="73"/>
  <c r="E317" i="114"/>
  <c r="L653" i="73"/>
  <c r="E309" i="114"/>
  <c r="L944" i="73"/>
  <c r="E490" i="114"/>
  <c r="L943" i="73"/>
  <c r="E482" i="114"/>
  <c r="K653" i="73"/>
  <c r="E317" i="113"/>
  <c r="K654" i="73"/>
  <c r="E309" i="113"/>
  <c r="K886" i="73"/>
  <c r="E367" i="113"/>
  <c r="K885" i="73"/>
  <c r="E375" i="113"/>
  <c r="E424" i="112"/>
  <c r="E432" i="112"/>
  <c r="J711" i="73"/>
  <c r="J712" i="73"/>
  <c r="H863" i="112"/>
  <c r="E375" i="112"/>
  <c r="J885" i="73"/>
  <c r="E367" i="112"/>
  <c r="J886" i="73"/>
  <c r="H557" i="111"/>
  <c r="H619" i="110"/>
  <c r="H323" i="110"/>
  <c r="H381" i="109"/>
  <c r="G712" i="73"/>
  <c r="G711" i="73"/>
  <c r="E432" i="109"/>
  <c r="E424" i="109"/>
  <c r="E943" i="73"/>
  <c r="E944" i="73"/>
  <c r="E482" i="107"/>
  <c r="E490" i="107"/>
  <c r="E796" i="107"/>
  <c r="E538" i="73"/>
  <c r="E788" i="107"/>
  <c r="E537" i="73"/>
  <c r="F886" i="73"/>
  <c r="E375" i="108"/>
  <c r="E367" i="108"/>
  <c r="F885" i="73"/>
  <c r="H773" i="115"/>
  <c r="E512" i="114"/>
  <c r="L971" i="73"/>
  <c r="H711" i="113"/>
  <c r="K681" i="73"/>
  <c r="E339" i="113"/>
  <c r="E397" i="113"/>
  <c r="K913" i="73"/>
  <c r="J971" i="73"/>
  <c r="E512" i="112"/>
  <c r="E818" i="111"/>
  <c r="I565" i="73"/>
  <c r="J681" i="73"/>
  <c r="E339" i="112"/>
  <c r="H409" i="111"/>
  <c r="H739" i="73"/>
  <c r="E454" i="110"/>
  <c r="G739" i="73"/>
  <c r="E454" i="109"/>
  <c r="H773" i="108"/>
  <c r="E818" i="107"/>
  <c r="E565" i="73"/>
  <c r="E339" i="108"/>
  <c r="F681" i="73"/>
  <c r="M950" i="73"/>
  <c r="E497" i="115"/>
  <c r="M949" i="73"/>
  <c r="E496" i="115"/>
  <c r="H683" i="114"/>
  <c r="K891" i="73"/>
  <c r="E381" i="113"/>
  <c r="K892" i="73"/>
  <c r="E382" i="113"/>
  <c r="J659" i="73"/>
  <c r="E324" i="112"/>
  <c r="J660" i="73"/>
  <c r="E323" i="112"/>
  <c r="H865" i="112"/>
  <c r="J717" i="73"/>
  <c r="E438" i="112"/>
  <c r="J718" i="73"/>
  <c r="E439" i="112"/>
  <c r="H559" i="111"/>
  <c r="H745" i="110"/>
  <c r="H804" i="109"/>
  <c r="G949" i="73"/>
  <c r="E496" i="109"/>
  <c r="G950" i="73"/>
  <c r="E497" i="109"/>
  <c r="H683" i="108"/>
  <c r="H383" i="107"/>
  <c r="E718" i="73"/>
  <c r="E717" i="73"/>
  <c r="E438" i="107"/>
  <c r="E439" i="107"/>
  <c r="E544" i="73"/>
  <c r="E543" i="73"/>
  <c r="E802" i="107"/>
  <c r="E803" i="107"/>
  <c r="K1071" i="114"/>
  <c r="K587" i="114"/>
  <c r="E280" i="113"/>
  <c r="K272" i="73"/>
  <c r="K268" i="73"/>
  <c r="K264" i="73"/>
  <c r="K271" i="73"/>
  <c r="K267" i="73"/>
  <c r="K274" i="73"/>
  <c r="K270" i="73"/>
  <c r="K266" i="73"/>
  <c r="K273" i="73"/>
  <c r="K269" i="73"/>
  <c r="K265" i="73"/>
  <c r="K1071" i="112"/>
  <c r="K893" i="111"/>
  <c r="K711" i="112"/>
  <c r="K587" i="111"/>
  <c r="K773" i="110"/>
  <c r="K587" i="110"/>
  <c r="K649" i="109"/>
  <c r="K711" i="108"/>
  <c r="K893" i="109"/>
  <c r="K1071" i="107"/>
  <c r="K618" i="107"/>
  <c r="K773" i="107"/>
  <c r="K556" i="115"/>
  <c r="K556" i="114"/>
  <c r="K556" i="113"/>
  <c r="K680" i="112"/>
  <c r="K862" i="111"/>
  <c r="K263" i="109"/>
  <c r="K862" i="107"/>
  <c r="K680" i="113"/>
  <c r="K141" i="114"/>
  <c r="K773" i="111"/>
  <c r="K587" i="108"/>
  <c r="K618" i="108"/>
  <c r="K263" i="115"/>
  <c r="K263" i="113"/>
  <c r="K618" i="112"/>
  <c r="K680" i="111"/>
  <c r="K556" i="109"/>
  <c r="K1040" i="107"/>
  <c r="K742" i="112"/>
  <c r="K1133" i="111"/>
  <c r="F283" i="73"/>
  <c r="F282" i="73"/>
  <c r="E293" i="108"/>
  <c r="E292" i="108"/>
  <c r="K556" i="108"/>
  <c r="M188" i="73"/>
  <c r="E190" i="115"/>
  <c r="E1556" i="114"/>
  <c r="L1812" i="73"/>
  <c r="E1150" i="114"/>
  <c r="L1116" i="73"/>
  <c r="E1266" i="113"/>
  <c r="K1232" i="73"/>
  <c r="E1498" i="113"/>
  <c r="K1754" i="73"/>
  <c r="J1812" i="73"/>
  <c r="E1556" i="112"/>
  <c r="H141" i="112"/>
  <c r="I1348" i="73"/>
  <c r="E1381" i="111"/>
  <c r="E1150" i="111"/>
  <c r="I1116" i="73"/>
  <c r="H1812" i="73"/>
  <c r="E1556" i="110"/>
  <c r="G188" i="73"/>
  <c r="E190" i="109"/>
  <c r="F1754" i="73"/>
  <c r="E1498" i="108"/>
  <c r="E190" i="110"/>
  <c r="H188" i="73"/>
  <c r="G1812" i="73"/>
  <c r="E1556" i="109"/>
  <c r="H263" i="108"/>
  <c r="H141" i="107"/>
  <c r="H22" i="109"/>
  <c r="E10" i="108"/>
  <c r="F14" i="73"/>
  <c r="E1348" i="73"/>
  <c r="E1381" i="107"/>
  <c r="D1116" i="73"/>
  <c r="E1150" i="106"/>
  <c r="M1234" i="73"/>
  <c r="E1265" i="115"/>
  <c r="M1233" i="73"/>
  <c r="E1273" i="115"/>
  <c r="L1756" i="73"/>
  <c r="E1497" i="114"/>
  <c r="L1755" i="73"/>
  <c r="E1505" i="114"/>
  <c r="E1505" i="112"/>
  <c r="E1497" i="112"/>
  <c r="J1756" i="73"/>
  <c r="J1755" i="73"/>
  <c r="H264" i="112"/>
  <c r="I1755" i="73"/>
  <c r="E1505" i="111"/>
  <c r="I1756" i="73"/>
  <c r="E1497" i="111"/>
  <c r="H264" i="111"/>
  <c r="H1233" i="73"/>
  <c r="H1234" i="73"/>
  <c r="E1265" i="110"/>
  <c r="E1273" i="110"/>
  <c r="G1756" i="73"/>
  <c r="G1755" i="73"/>
  <c r="E1505" i="109"/>
  <c r="E1497" i="109"/>
  <c r="H142" i="109"/>
  <c r="H190" i="73"/>
  <c r="H189" i="73"/>
  <c r="E197" i="110"/>
  <c r="E189" i="110"/>
  <c r="H81" i="109"/>
  <c r="F190" i="73"/>
  <c r="F189" i="73"/>
  <c r="E189" i="108"/>
  <c r="E197" i="108"/>
  <c r="E1813" i="73"/>
  <c r="E1814" i="73"/>
  <c r="E1563" i="107"/>
  <c r="E1555" i="107"/>
  <c r="H23" i="107"/>
  <c r="F74" i="73"/>
  <c r="E75" i="108"/>
  <c r="E1117" i="73"/>
  <c r="E1118" i="73"/>
  <c r="E1157" i="107"/>
  <c r="E1149" i="107"/>
  <c r="D1755" i="73"/>
  <c r="E1497" i="106"/>
  <c r="D1756" i="73"/>
  <c r="E1505" i="106"/>
  <c r="M1174" i="73"/>
  <c r="E1208" i="115"/>
  <c r="K1290" i="73"/>
  <c r="E1324" i="113"/>
  <c r="J1290" i="73"/>
  <c r="E1324" i="112"/>
  <c r="E1208" i="111"/>
  <c r="I1174" i="73"/>
  <c r="G1174" i="73"/>
  <c r="E1208" i="109"/>
  <c r="G1290" i="73"/>
  <c r="E1324" i="109"/>
  <c r="E1208" i="107"/>
  <c r="E1174" i="73"/>
  <c r="M1408" i="73"/>
  <c r="M1407" i="73"/>
  <c r="E1438" i="115"/>
  <c r="E1446" i="115"/>
  <c r="L1291" i="73"/>
  <c r="L1292" i="73"/>
  <c r="E1323" i="114"/>
  <c r="E1331" i="114"/>
  <c r="E1438" i="112"/>
  <c r="E1446" i="112"/>
  <c r="J1407" i="73"/>
  <c r="J1408" i="73"/>
  <c r="E1438" i="111"/>
  <c r="I1408" i="73"/>
  <c r="E1446" i="111"/>
  <c r="I1407" i="73"/>
  <c r="H1407" i="73"/>
  <c r="H1408" i="73"/>
  <c r="E1438" i="110"/>
  <c r="E1446" i="110"/>
  <c r="E1207" i="108"/>
  <c r="F1175" i="73"/>
  <c r="E1215" i="108"/>
  <c r="F1176" i="73"/>
  <c r="E1323" i="107"/>
  <c r="E1331" i="107"/>
  <c r="E1291" i="73"/>
  <c r="E1292" i="73"/>
  <c r="D1175" i="73"/>
  <c r="D1176" i="73"/>
  <c r="E1207" i="106"/>
  <c r="E1215" i="106"/>
  <c r="M1121" i="73"/>
  <c r="M1122" i="73"/>
  <c r="E1162" i="115"/>
  <c r="M1119" i="73"/>
  <c r="M1120" i="73"/>
  <c r="E1166" i="115"/>
  <c r="E1165" i="115"/>
  <c r="E83" i="115"/>
  <c r="E84" i="115"/>
  <c r="M78" i="73"/>
  <c r="M77" i="73"/>
  <c r="E80" i="115"/>
  <c r="M76" i="73"/>
  <c r="M75" i="73"/>
  <c r="L1757" i="73"/>
  <c r="L1758" i="73"/>
  <c r="E1514" i="114"/>
  <c r="E1510" i="114"/>
  <c r="L1759" i="73"/>
  <c r="L1760" i="73"/>
  <c r="E1513" i="114"/>
  <c r="L192" i="73"/>
  <c r="L191" i="73"/>
  <c r="E205" i="114"/>
  <c r="E202" i="114"/>
  <c r="L194" i="73"/>
  <c r="L193" i="73"/>
  <c r="E206" i="114"/>
  <c r="K1760" i="73"/>
  <c r="K1759" i="73"/>
  <c r="E1513" i="113"/>
  <c r="K1758" i="73"/>
  <c r="K1757" i="73"/>
  <c r="E1514" i="113"/>
  <c r="E1510" i="113"/>
  <c r="K77" i="73"/>
  <c r="K78" i="73"/>
  <c r="E83" i="113"/>
  <c r="K75" i="73"/>
  <c r="K76" i="73"/>
  <c r="E84" i="113"/>
  <c r="E80" i="113"/>
  <c r="H204" i="113"/>
  <c r="J1235" i="73"/>
  <c r="J1236" i="73"/>
  <c r="E1282" i="112"/>
  <c r="E1281" i="112"/>
  <c r="J1237" i="73"/>
  <c r="J1238" i="73"/>
  <c r="E1278" i="112"/>
  <c r="J18" i="73"/>
  <c r="J17" i="73"/>
  <c r="E26" i="112"/>
  <c r="E22" i="112"/>
  <c r="J20" i="73"/>
  <c r="J19" i="73"/>
  <c r="E25" i="112"/>
  <c r="I1236" i="73"/>
  <c r="I1235" i="73"/>
  <c r="E1282" i="111"/>
  <c r="E1281" i="111"/>
  <c r="I1238" i="73"/>
  <c r="I1237" i="73"/>
  <c r="E1278" i="111"/>
  <c r="I1352" i="73"/>
  <c r="I1351" i="73"/>
  <c r="E1396" i="111"/>
  <c r="I1354" i="73"/>
  <c r="I1353" i="73"/>
  <c r="E1393" i="111"/>
  <c r="E1397" i="111"/>
  <c r="H1818" i="73"/>
  <c r="H1817" i="73"/>
  <c r="H1816" i="73"/>
  <c r="H1815" i="73"/>
  <c r="E1572" i="110"/>
  <c r="E1568" i="110"/>
  <c r="E1571" i="110"/>
  <c r="G191" i="73"/>
  <c r="G192" i="73"/>
  <c r="G193" i="73"/>
  <c r="G194" i="73"/>
  <c r="E205" i="109"/>
  <c r="E202" i="109"/>
  <c r="E206" i="109"/>
  <c r="F1760" i="73"/>
  <c r="F1759" i="73"/>
  <c r="F1758" i="73"/>
  <c r="F1757" i="73"/>
  <c r="E1514" i="108"/>
  <c r="E1510" i="108"/>
  <c r="E1513" i="108"/>
  <c r="E205" i="110"/>
  <c r="E202" i="110"/>
  <c r="H191" i="73"/>
  <c r="H192" i="73"/>
  <c r="E206" i="110"/>
  <c r="H193" i="73"/>
  <c r="H194" i="73"/>
  <c r="E1572" i="109"/>
  <c r="E1568" i="109"/>
  <c r="E1571" i="109"/>
  <c r="G1815" i="73"/>
  <c r="G1816" i="73"/>
  <c r="G1817" i="73"/>
  <c r="G1818" i="73"/>
  <c r="H265" i="108"/>
  <c r="E1120" i="73"/>
  <c r="E1119" i="73"/>
  <c r="E1122" i="73"/>
  <c r="E1121" i="73"/>
  <c r="E1162" i="107"/>
  <c r="E1166" i="107"/>
  <c r="E1165" i="107"/>
  <c r="H24" i="107"/>
  <c r="H143" i="108"/>
  <c r="E1572" i="106"/>
  <c r="E1571" i="106"/>
  <c r="E1568" i="106"/>
  <c r="D1818" i="73"/>
  <c r="D1817" i="73"/>
  <c r="D1816" i="73"/>
  <c r="D1815" i="73"/>
  <c r="D1120" i="73"/>
  <c r="D1119" i="73"/>
  <c r="E1165" i="106"/>
  <c r="E1162" i="106"/>
  <c r="D1122" i="73"/>
  <c r="D1121" i="73"/>
  <c r="E1166" i="106"/>
  <c r="M1240" i="73"/>
  <c r="E1280" i="115"/>
  <c r="M1239" i="73"/>
  <c r="E1279" i="115"/>
  <c r="M195" i="73"/>
  <c r="E203" i="115"/>
  <c r="M196" i="73"/>
  <c r="E204" i="115"/>
  <c r="L1820" i="73"/>
  <c r="E1569" i="114"/>
  <c r="L1819" i="73"/>
  <c r="E1570" i="114"/>
  <c r="L1762" i="73"/>
  <c r="E1511" i="114"/>
  <c r="L1761" i="73"/>
  <c r="E1512" i="114"/>
  <c r="L196" i="73"/>
  <c r="E204" i="114"/>
  <c r="L195" i="73"/>
  <c r="E203" i="114"/>
  <c r="L22" i="73"/>
  <c r="E23" i="114"/>
  <c r="L21" i="73"/>
  <c r="E24" i="114"/>
  <c r="K1123" i="73"/>
  <c r="E1163" i="113"/>
  <c r="K1124" i="73"/>
  <c r="E1164" i="113"/>
  <c r="H144" i="113"/>
  <c r="J1239" i="73"/>
  <c r="E1280" i="112"/>
  <c r="J1240" i="73"/>
  <c r="E1279" i="112"/>
  <c r="I1762" i="73"/>
  <c r="E1511" i="111"/>
  <c r="I1761" i="73"/>
  <c r="E1512" i="111"/>
  <c r="I22" i="73"/>
  <c r="E23" i="111"/>
  <c r="I21" i="73"/>
  <c r="E24" i="111"/>
  <c r="H25" i="110"/>
  <c r="G1123" i="73"/>
  <c r="E1163" i="109"/>
  <c r="G1124" i="73"/>
  <c r="E1164" i="109"/>
  <c r="F1820" i="73"/>
  <c r="E1570" i="108"/>
  <c r="F1819" i="73"/>
  <c r="E1569" i="108"/>
  <c r="H1240" i="73"/>
  <c r="E1280" i="110"/>
  <c r="H1239" i="73"/>
  <c r="E1279" i="110"/>
  <c r="G1240" i="73"/>
  <c r="E1280" i="109"/>
  <c r="G1239" i="73"/>
  <c r="E1279" i="109"/>
  <c r="F1761" i="73"/>
  <c r="F1762" i="73"/>
  <c r="E1511" i="108"/>
  <c r="E1512" i="108"/>
  <c r="E79" i="73"/>
  <c r="E80" i="73"/>
  <c r="E82" i="107"/>
  <c r="E81" i="107"/>
  <c r="F195" i="73"/>
  <c r="F196" i="73"/>
  <c r="E203" i="108"/>
  <c r="E204" i="108"/>
  <c r="E1124" i="73"/>
  <c r="E1123" i="73"/>
  <c r="E1164" i="107"/>
  <c r="E1163" i="107"/>
  <c r="D1123" i="73"/>
  <c r="E1163" i="106"/>
  <c r="D1124" i="73"/>
  <c r="E1164" i="106"/>
  <c r="M1125" i="73"/>
  <c r="E1167" i="115"/>
  <c r="M1126" i="73"/>
  <c r="E85" i="115"/>
  <c r="M81" i="73"/>
  <c r="M82" i="73"/>
  <c r="E207" i="115"/>
  <c r="M197" i="73"/>
  <c r="M198" i="73"/>
  <c r="L1821" i="73"/>
  <c r="E1573" i="114"/>
  <c r="L1822" i="73"/>
  <c r="E1573" i="113"/>
  <c r="K1821" i="73"/>
  <c r="K1822" i="73"/>
  <c r="L24" i="73"/>
  <c r="E27" i="114"/>
  <c r="L23" i="73"/>
  <c r="H145" i="113"/>
  <c r="J1241" i="73"/>
  <c r="E1283" i="112"/>
  <c r="J1242" i="73"/>
  <c r="J24" i="73"/>
  <c r="E27" i="112"/>
  <c r="J23" i="73"/>
  <c r="I1126" i="73"/>
  <c r="E1167" i="111"/>
  <c r="I1125" i="73"/>
  <c r="E1398" i="111"/>
  <c r="I1358" i="73"/>
  <c r="H1822" i="73"/>
  <c r="E1573" i="110"/>
  <c r="H1821" i="73"/>
  <c r="E85" i="111"/>
  <c r="I81" i="73"/>
  <c r="I82" i="73"/>
  <c r="G1241" i="73"/>
  <c r="E1283" i="109"/>
  <c r="G1242" i="73"/>
  <c r="H267" i="111"/>
  <c r="E207" i="110"/>
  <c r="H198" i="73"/>
  <c r="H197" i="73"/>
  <c r="E1573" i="109"/>
  <c r="G1822" i="73"/>
  <c r="G1821" i="73"/>
  <c r="H145" i="109"/>
  <c r="F198" i="73"/>
  <c r="E207" i="108"/>
  <c r="F197" i="73"/>
  <c r="E1167" i="107"/>
  <c r="E1125" i="73"/>
  <c r="E1126" i="73"/>
  <c r="F82" i="73"/>
  <c r="E85" i="108"/>
  <c r="F81" i="73"/>
  <c r="E1283" i="107"/>
  <c r="E1241" i="73"/>
  <c r="E1242" i="73"/>
  <c r="D1821" i="73"/>
  <c r="E1573" i="106"/>
  <c r="D1822" i="73"/>
  <c r="D1126" i="73"/>
  <c r="E1167" i="106"/>
  <c r="D1125" i="73"/>
  <c r="M1769" i="73"/>
  <c r="M1765" i="73"/>
  <c r="M1770" i="73"/>
  <c r="E1516" i="115"/>
  <c r="M1767" i="73"/>
  <c r="M1768" i="73"/>
  <c r="M1766" i="73"/>
  <c r="E1509" i="115"/>
  <c r="M202" i="73"/>
  <c r="M203" i="73"/>
  <c r="M199" i="73"/>
  <c r="E208" i="115"/>
  <c r="M204" i="73"/>
  <c r="M200" i="73"/>
  <c r="M201" i="73"/>
  <c r="E201" i="115"/>
  <c r="L1767" i="73"/>
  <c r="L1768" i="73"/>
  <c r="L1766" i="73"/>
  <c r="E1516" i="114"/>
  <c r="L1769" i="73"/>
  <c r="L1765" i="73"/>
  <c r="L1770" i="73"/>
  <c r="E1509" i="114"/>
  <c r="L204" i="73"/>
  <c r="L200" i="73"/>
  <c r="L201" i="73"/>
  <c r="E208" i="114"/>
  <c r="L202" i="73"/>
  <c r="L203" i="73"/>
  <c r="L199" i="73"/>
  <c r="E201" i="114"/>
  <c r="L30" i="73"/>
  <c r="L26" i="73"/>
  <c r="L27" i="73"/>
  <c r="E28" i="114"/>
  <c r="L28" i="73"/>
  <c r="L29" i="73"/>
  <c r="L25" i="73"/>
  <c r="E21" i="114"/>
  <c r="H27" i="113"/>
  <c r="J1245" i="73"/>
  <c r="J1248" i="73"/>
  <c r="J1244" i="73"/>
  <c r="E1277" i="112"/>
  <c r="J1247" i="73"/>
  <c r="J1243" i="73"/>
  <c r="J1246" i="73"/>
  <c r="E1284" i="112"/>
  <c r="K87" i="73"/>
  <c r="K83" i="73"/>
  <c r="K88" i="73"/>
  <c r="E86" i="113"/>
  <c r="K85" i="73"/>
  <c r="K86" i="73"/>
  <c r="K84" i="73"/>
  <c r="E79" i="113"/>
  <c r="H268" i="112"/>
  <c r="I1362" i="73"/>
  <c r="I1363" i="73"/>
  <c r="I1359" i="73"/>
  <c r="I1364" i="73"/>
  <c r="I1360" i="73"/>
  <c r="I1361" i="73"/>
  <c r="E1399" i="111"/>
  <c r="E1392" i="111"/>
  <c r="J30" i="73"/>
  <c r="J26" i="73"/>
  <c r="J27" i="73"/>
  <c r="E21" i="112"/>
  <c r="J28" i="73"/>
  <c r="J29" i="73"/>
  <c r="J25" i="73"/>
  <c r="E28" i="112"/>
  <c r="H268" i="111"/>
  <c r="I202" i="73"/>
  <c r="I203" i="73"/>
  <c r="I199" i="73"/>
  <c r="I204" i="73"/>
  <c r="I200" i="73"/>
  <c r="I201" i="73"/>
  <c r="E201" i="111"/>
  <c r="E208" i="111"/>
  <c r="H1130" i="73"/>
  <c r="H1131" i="73"/>
  <c r="H1127" i="73"/>
  <c r="H1132" i="73"/>
  <c r="H1128" i="73"/>
  <c r="H1129" i="73"/>
  <c r="E1168" i="110"/>
  <c r="E1161" i="110"/>
  <c r="H85" i="73"/>
  <c r="H88" i="73"/>
  <c r="H84" i="73"/>
  <c r="H87" i="73"/>
  <c r="H83" i="73"/>
  <c r="H86" i="73"/>
  <c r="E79" i="110"/>
  <c r="E86" i="110"/>
  <c r="G1769" i="73"/>
  <c r="G1765" i="73"/>
  <c r="G1768" i="73"/>
  <c r="G1767" i="73"/>
  <c r="G1770" i="73"/>
  <c r="G1766" i="73"/>
  <c r="E1516" i="109"/>
  <c r="E1509" i="109"/>
  <c r="H85" i="109"/>
  <c r="F1246" i="73"/>
  <c r="F1247" i="73"/>
  <c r="F1243" i="73"/>
  <c r="F1248" i="73"/>
  <c r="F1244" i="73"/>
  <c r="F1245" i="73"/>
  <c r="E1284" i="108"/>
  <c r="E1277" i="108"/>
  <c r="F28" i="73"/>
  <c r="F29" i="73"/>
  <c r="F25" i="73"/>
  <c r="F30" i="73"/>
  <c r="F26" i="73"/>
  <c r="F27" i="73"/>
  <c r="E21" i="108"/>
  <c r="E28" i="108"/>
  <c r="E204" i="73"/>
  <c r="E200" i="73"/>
  <c r="E201" i="73"/>
  <c r="E202" i="73"/>
  <c r="E203" i="73"/>
  <c r="E199" i="73"/>
  <c r="E201" i="107"/>
  <c r="E208" i="107"/>
  <c r="F1364" i="73"/>
  <c r="F1360" i="73"/>
  <c r="F1361" i="73"/>
  <c r="F1362" i="73"/>
  <c r="F1363" i="73"/>
  <c r="F1359" i="73"/>
  <c r="E1392" i="108"/>
  <c r="E1399" i="108"/>
  <c r="E1828" i="73"/>
  <c r="E1824" i="73"/>
  <c r="E1825" i="73"/>
  <c r="E1826" i="73"/>
  <c r="E1827" i="73"/>
  <c r="E1823" i="73"/>
  <c r="E1574" i="107"/>
  <c r="E1567" i="107"/>
  <c r="H146" i="107"/>
  <c r="D1132" i="73"/>
  <c r="D1128" i="73"/>
  <c r="D1129" i="73"/>
  <c r="E1161" i="106"/>
  <c r="D1130" i="73"/>
  <c r="D1131" i="73"/>
  <c r="D1127" i="73"/>
  <c r="E1168" i="106"/>
  <c r="M1295" i="73"/>
  <c r="M1296" i="73"/>
  <c r="E1340" i="115"/>
  <c r="E1339" i="115"/>
  <c r="M1293" i="73"/>
  <c r="M1294" i="73"/>
  <c r="E1336" i="115"/>
  <c r="L1293" i="73"/>
  <c r="L1294" i="73"/>
  <c r="E1336" i="114"/>
  <c r="L1295" i="73"/>
  <c r="L1296" i="73"/>
  <c r="E1340" i="114"/>
  <c r="E1339" i="114"/>
  <c r="K1179" i="73"/>
  <c r="K1180" i="73"/>
  <c r="E1224" i="113"/>
  <c r="E1223" i="113"/>
  <c r="K1177" i="73"/>
  <c r="K1178" i="73"/>
  <c r="E1220" i="113"/>
  <c r="I1294" i="73"/>
  <c r="I1293" i="73"/>
  <c r="E1340" i="111"/>
  <c r="E1339" i="111"/>
  <c r="I1296" i="73"/>
  <c r="I1295" i="73"/>
  <c r="E1336" i="111"/>
  <c r="H1294" i="73"/>
  <c r="H1293" i="73"/>
  <c r="H1296" i="73"/>
  <c r="H1295" i="73"/>
  <c r="E1336" i="110"/>
  <c r="E1340" i="110"/>
  <c r="E1339" i="110"/>
  <c r="G1411" i="73"/>
  <c r="G1412" i="73"/>
  <c r="G1409" i="73"/>
  <c r="G1410" i="73"/>
  <c r="E1454" i="109"/>
  <c r="E1455" i="109"/>
  <c r="E1451" i="109"/>
  <c r="E1178" i="73"/>
  <c r="E1177" i="73"/>
  <c r="E1180" i="73"/>
  <c r="E1179" i="73"/>
  <c r="E1224" i="107"/>
  <c r="E1223" i="107"/>
  <c r="E1220" i="107"/>
  <c r="D1410" i="73"/>
  <c r="D1409" i="73"/>
  <c r="E1454" i="106"/>
  <c r="D1412" i="73"/>
  <c r="D1411" i="73"/>
  <c r="E1455" i="106"/>
  <c r="E1451" i="106"/>
  <c r="M1183" i="73"/>
  <c r="E1225" i="115"/>
  <c r="M1184" i="73"/>
  <c r="E1456" i="113"/>
  <c r="K1415" i="73"/>
  <c r="K1416" i="73"/>
  <c r="J1415" i="73"/>
  <c r="E1456" i="112"/>
  <c r="J1416" i="73"/>
  <c r="E1456" i="111"/>
  <c r="I1415" i="73"/>
  <c r="I1416" i="73"/>
  <c r="E1341" i="108"/>
  <c r="F1299" i="73"/>
  <c r="F1300" i="73"/>
  <c r="F1416" i="73"/>
  <c r="E1456" i="108"/>
  <c r="F1415" i="73"/>
  <c r="E1341" i="107"/>
  <c r="E1299" i="73"/>
  <c r="E1300" i="73"/>
  <c r="M1413" i="73"/>
  <c r="E1452" i="115"/>
  <c r="M1414" i="73"/>
  <c r="E1453" i="115"/>
  <c r="L1298" i="73"/>
  <c r="E1337" i="114"/>
  <c r="L1297" i="73"/>
  <c r="E1338" i="114"/>
  <c r="K1413" i="73"/>
  <c r="E1453" i="113"/>
  <c r="K1414" i="73"/>
  <c r="E1452" i="113"/>
  <c r="I1414" i="73"/>
  <c r="E1453" i="111"/>
  <c r="I1413" i="73"/>
  <c r="E1452" i="111"/>
  <c r="H1298" i="73"/>
  <c r="E1337" i="110"/>
  <c r="H1297" i="73"/>
  <c r="E1338" i="110"/>
  <c r="F1181" i="73"/>
  <c r="F1182" i="73"/>
  <c r="E1222" i="108"/>
  <c r="E1221" i="108"/>
  <c r="F1298" i="73"/>
  <c r="F1297" i="73"/>
  <c r="E1337" i="108"/>
  <c r="E1338" i="108"/>
  <c r="D1181" i="73"/>
  <c r="E1222" i="106"/>
  <c r="D1182" i="73"/>
  <c r="E1221" i="106"/>
  <c r="M1189" i="73"/>
  <c r="M1185" i="73"/>
  <c r="M1190" i="73"/>
  <c r="E1226" i="115"/>
  <c r="M1187" i="73"/>
  <c r="M1188" i="73"/>
  <c r="M1186" i="73"/>
  <c r="E1219" i="115"/>
  <c r="K1304" i="73"/>
  <c r="K1305" i="73"/>
  <c r="K1301" i="73"/>
  <c r="E1342" i="113"/>
  <c r="K1306" i="73"/>
  <c r="K1302" i="73"/>
  <c r="K1303" i="73"/>
  <c r="E1335" i="113"/>
  <c r="K1422" i="73"/>
  <c r="K1418" i="73"/>
  <c r="K1419" i="73"/>
  <c r="E1457" i="113"/>
  <c r="K1420" i="73"/>
  <c r="K1421" i="73"/>
  <c r="K1417" i="73"/>
  <c r="E1450" i="113"/>
  <c r="I1188" i="73"/>
  <c r="I1189" i="73"/>
  <c r="I1185" i="73"/>
  <c r="I1190" i="73"/>
  <c r="I1186" i="73"/>
  <c r="I1187" i="73"/>
  <c r="E1226" i="111"/>
  <c r="E1219" i="111"/>
  <c r="G1187" i="73"/>
  <c r="G1190" i="73"/>
  <c r="G1186" i="73"/>
  <c r="G1189" i="73"/>
  <c r="G1185" i="73"/>
  <c r="G1188" i="73"/>
  <c r="E1226" i="109"/>
  <c r="E1219" i="109"/>
  <c r="G1305" i="73"/>
  <c r="G1301" i="73"/>
  <c r="G1304" i="73"/>
  <c r="G1303" i="73"/>
  <c r="G1306" i="73"/>
  <c r="G1302" i="73"/>
  <c r="E1342" i="109"/>
  <c r="E1335" i="109"/>
  <c r="E1188" i="73"/>
  <c r="E1189" i="73"/>
  <c r="E1185" i="73"/>
  <c r="E1190" i="73"/>
  <c r="E1186" i="73"/>
  <c r="E1187" i="73"/>
  <c r="E1219" i="107"/>
  <c r="E1226" i="107"/>
  <c r="H1101" i="115"/>
  <c r="H1101" i="108"/>
  <c r="H1102" i="115"/>
  <c r="H1102" i="114"/>
  <c r="J304" i="73"/>
  <c r="E967" i="112"/>
  <c r="E967" i="108"/>
  <c r="F304" i="73"/>
  <c r="F420" i="73"/>
  <c r="H1134" i="112"/>
  <c r="I335" i="73"/>
  <c r="I334" i="73"/>
  <c r="E1003" i="111"/>
  <c r="E995" i="111"/>
  <c r="H1072" i="109"/>
  <c r="E1003" i="108"/>
  <c r="E995" i="108"/>
  <c r="F334" i="73"/>
  <c r="F335" i="73"/>
  <c r="H1072" i="108"/>
  <c r="M308" i="73"/>
  <c r="M307" i="73"/>
  <c r="E983" i="115"/>
  <c r="E979" i="115"/>
  <c r="M310" i="73"/>
  <c r="M309" i="73"/>
  <c r="E982" i="115"/>
  <c r="L308" i="73"/>
  <c r="L307" i="73"/>
  <c r="E983" i="114"/>
  <c r="E979" i="114"/>
  <c r="L310" i="73"/>
  <c r="L309" i="73"/>
  <c r="E982" i="114"/>
  <c r="H1042" i="113"/>
  <c r="F308" i="73"/>
  <c r="F307" i="73"/>
  <c r="F310" i="73"/>
  <c r="F309" i="73"/>
  <c r="E983" i="108"/>
  <c r="E982" i="108"/>
  <c r="E979" i="108"/>
  <c r="F424" i="73"/>
  <c r="F423" i="73"/>
  <c r="F426" i="73"/>
  <c r="F425" i="73"/>
  <c r="E921" i="108"/>
  <c r="E925" i="108"/>
  <c r="E924" i="108"/>
  <c r="H1045" i="115"/>
  <c r="K319" i="73"/>
  <c r="K315" i="73"/>
  <c r="K318" i="73"/>
  <c r="E985" i="113"/>
  <c r="K317" i="73"/>
  <c r="K320" i="73"/>
  <c r="K316" i="73"/>
  <c r="E978" i="113"/>
  <c r="J320" i="73"/>
  <c r="J316" i="73"/>
  <c r="J315" i="73"/>
  <c r="E985" i="112"/>
  <c r="J318" i="73"/>
  <c r="J319" i="73"/>
  <c r="J317" i="73"/>
  <c r="E978" i="112"/>
  <c r="I318" i="73"/>
  <c r="I319" i="73"/>
  <c r="I315" i="73"/>
  <c r="I320" i="73"/>
  <c r="I316" i="73"/>
  <c r="I317" i="73"/>
  <c r="E985" i="111"/>
  <c r="E978" i="111"/>
  <c r="H926" i="110"/>
  <c r="H1107" i="110"/>
  <c r="F436" i="73"/>
  <c r="F432" i="73"/>
  <c r="F433" i="73"/>
  <c r="E920" i="108"/>
  <c r="F434" i="73"/>
  <c r="F435" i="73"/>
  <c r="F431" i="73"/>
  <c r="E927" i="108"/>
  <c r="F320" i="73"/>
  <c r="F316" i="73"/>
  <c r="F317" i="73"/>
  <c r="F318" i="73"/>
  <c r="F319" i="73"/>
  <c r="F315" i="73"/>
  <c r="E985" i="108"/>
  <c r="E978" i="108"/>
  <c r="M455" i="73"/>
  <c r="M452" i="73"/>
  <c r="E954" i="115"/>
  <c r="E950" i="115"/>
  <c r="M453" i="73"/>
  <c r="M454" i="73"/>
  <c r="E953" i="115"/>
  <c r="L337" i="73"/>
  <c r="L336" i="73"/>
  <c r="E1012" i="114"/>
  <c r="E1008" i="114"/>
  <c r="L339" i="73"/>
  <c r="L338" i="73"/>
  <c r="E1011" i="114"/>
  <c r="I337" i="73"/>
  <c r="I336" i="73"/>
  <c r="E1012" i="111"/>
  <c r="E1008" i="111"/>
  <c r="I339" i="73"/>
  <c r="I338" i="73"/>
  <c r="E1011" i="111"/>
  <c r="H336" i="73"/>
  <c r="H337" i="73"/>
  <c r="H338" i="73"/>
  <c r="H339" i="73"/>
  <c r="E1012" i="110"/>
  <c r="E1008" i="110"/>
  <c r="E1011" i="110"/>
  <c r="H1073" i="108"/>
  <c r="H1073" i="109"/>
  <c r="M463" i="73"/>
  <c r="M464" i="73"/>
  <c r="M462" i="73"/>
  <c r="E956" i="115"/>
  <c r="M465" i="73"/>
  <c r="M461" i="73"/>
  <c r="M460" i="73"/>
  <c r="E949" i="115"/>
  <c r="J349" i="73"/>
  <c r="J345" i="73"/>
  <c r="J344" i="73"/>
  <c r="E1007" i="112"/>
  <c r="J347" i="73"/>
  <c r="J348" i="73"/>
  <c r="J346" i="73"/>
  <c r="E1014" i="112"/>
  <c r="H1076" i="109"/>
  <c r="H348" i="73"/>
  <c r="H344" i="73"/>
  <c r="H347" i="73"/>
  <c r="H346" i="73"/>
  <c r="H349" i="73"/>
  <c r="H345" i="73"/>
  <c r="E1014" i="110"/>
  <c r="E1007" i="110"/>
  <c r="H1076" i="108"/>
  <c r="E369" i="114"/>
  <c r="L882" i="73"/>
  <c r="L874" i="73"/>
  <c r="L881" i="73"/>
  <c r="L878" i="73"/>
  <c r="L879" i="73"/>
  <c r="L873" i="73"/>
  <c r="L877" i="73"/>
  <c r="L883" i="73"/>
  <c r="L880" i="73"/>
  <c r="L875" i="73"/>
  <c r="L876" i="73"/>
  <c r="H801" i="115"/>
  <c r="E368" i="115"/>
  <c r="M884" i="73"/>
  <c r="L942" i="73"/>
  <c r="E483" i="114"/>
  <c r="H680" i="114"/>
  <c r="E425" i="113"/>
  <c r="K710" i="73"/>
  <c r="H742" i="111"/>
  <c r="H680" i="109"/>
  <c r="E789" i="110"/>
  <c r="H536" i="73"/>
  <c r="H942" i="73"/>
  <c r="E483" i="110"/>
  <c r="F652" i="73"/>
  <c r="E310" i="108"/>
  <c r="H380" i="107"/>
  <c r="M914" i="73"/>
  <c r="E404" i="115"/>
  <c r="M915" i="73"/>
  <c r="E396" i="115"/>
  <c r="H650" i="114"/>
  <c r="H894" i="114"/>
  <c r="H894" i="113"/>
  <c r="K740" i="73"/>
  <c r="E453" i="113"/>
  <c r="K741" i="73"/>
  <c r="E461" i="113"/>
  <c r="J914" i="73"/>
  <c r="J915" i="73"/>
  <c r="E396" i="112"/>
  <c r="E404" i="112"/>
  <c r="H774" i="112"/>
  <c r="J682" i="73"/>
  <c r="J683" i="73"/>
  <c r="E346" i="112"/>
  <c r="E338" i="112"/>
  <c r="H410" i="111"/>
  <c r="H567" i="73"/>
  <c r="H566" i="73"/>
  <c r="E825" i="110"/>
  <c r="E817" i="110"/>
  <c r="E817" i="108"/>
  <c r="F566" i="73"/>
  <c r="G567" i="73"/>
  <c r="G566" i="73"/>
  <c r="E817" i="109"/>
  <c r="E825" i="109"/>
  <c r="E461" i="109"/>
  <c r="E453" i="109"/>
  <c r="G741" i="73"/>
  <c r="G740" i="73"/>
  <c r="F741" i="73"/>
  <c r="F740" i="73"/>
  <c r="E461" i="108"/>
  <c r="E453" i="108"/>
  <c r="H650" i="107"/>
  <c r="F972" i="73"/>
  <c r="F973" i="73"/>
  <c r="E519" i="108"/>
  <c r="E511" i="108"/>
  <c r="H682" i="115"/>
  <c r="M889" i="73"/>
  <c r="M890" i="73"/>
  <c r="E383" i="115"/>
  <c r="M887" i="73"/>
  <c r="M888" i="73"/>
  <c r="E384" i="115"/>
  <c r="E380" i="115"/>
  <c r="L540" i="73"/>
  <c r="L539" i="73"/>
  <c r="E804" i="114"/>
  <c r="L542" i="73"/>
  <c r="L541" i="73"/>
  <c r="E805" i="114"/>
  <c r="E801" i="114"/>
  <c r="L714" i="73"/>
  <c r="L713" i="73"/>
  <c r="E441" i="114"/>
  <c r="E437" i="114"/>
  <c r="L716" i="73"/>
  <c r="L715" i="73"/>
  <c r="E440" i="114"/>
  <c r="H682" i="114"/>
  <c r="K539" i="73"/>
  <c r="K540" i="73"/>
  <c r="E804" i="113"/>
  <c r="E801" i="113"/>
  <c r="K541" i="73"/>
  <c r="K542" i="73"/>
  <c r="E805" i="113"/>
  <c r="H864" i="112"/>
  <c r="J715" i="73"/>
  <c r="J716" i="73"/>
  <c r="E441" i="112"/>
  <c r="E437" i="112"/>
  <c r="J713" i="73"/>
  <c r="J714" i="73"/>
  <c r="E440" i="112"/>
  <c r="H382" i="111"/>
  <c r="H539" i="73"/>
  <c r="H541" i="73"/>
  <c r="E805" i="110"/>
  <c r="E804" i="110"/>
  <c r="H713" i="73"/>
  <c r="H714" i="73"/>
  <c r="H715" i="73"/>
  <c r="H716" i="73"/>
  <c r="E441" i="110"/>
  <c r="E437" i="110"/>
  <c r="E440" i="110"/>
  <c r="H744" i="109"/>
  <c r="H682" i="108"/>
  <c r="H887" i="73"/>
  <c r="H888" i="73"/>
  <c r="H889" i="73"/>
  <c r="H890" i="73"/>
  <c r="E383" i="110"/>
  <c r="E384" i="110"/>
  <c r="E380" i="110"/>
  <c r="G715" i="73"/>
  <c r="G716" i="73"/>
  <c r="G713" i="73"/>
  <c r="G714" i="73"/>
  <c r="E440" i="109"/>
  <c r="E441" i="109"/>
  <c r="E437" i="109"/>
  <c r="F714" i="73"/>
  <c r="F713" i="73"/>
  <c r="F716" i="73"/>
  <c r="F715" i="73"/>
  <c r="E441" i="108"/>
  <c r="E437" i="108"/>
  <c r="E440" i="108"/>
  <c r="H382" i="107"/>
  <c r="F946" i="73"/>
  <c r="F945" i="73"/>
  <c r="F948" i="73"/>
  <c r="F947" i="73"/>
  <c r="E498" i="108"/>
  <c r="E495" i="108"/>
  <c r="E499" i="108"/>
  <c r="H806" i="115"/>
  <c r="M723" i="73"/>
  <c r="M724" i="73"/>
  <c r="M722" i="73"/>
  <c r="E443" i="115"/>
  <c r="M725" i="73"/>
  <c r="M721" i="73"/>
  <c r="M726" i="73"/>
  <c r="E436" i="115"/>
  <c r="M897" i="73"/>
  <c r="M898" i="73"/>
  <c r="M896" i="73"/>
  <c r="E386" i="115"/>
  <c r="M899" i="73"/>
  <c r="M895" i="73"/>
  <c r="M900" i="73"/>
  <c r="E379" i="115"/>
  <c r="H747" i="114"/>
  <c r="H685" i="114"/>
  <c r="K957" i="73"/>
  <c r="K953" i="73"/>
  <c r="K956" i="73"/>
  <c r="E501" i="113"/>
  <c r="K955" i="73"/>
  <c r="K958" i="73"/>
  <c r="K954" i="73"/>
  <c r="E494" i="113"/>
  <c r="K725" i="73"/>
  <c r="K721" i="73"/>
  <c r="K724" i="73"/>
  <c r="E443" i="113"/>
  <c r="K723" i="73"/>
  <c r="K726" i="73"/>
  <c r="K722" i="73"/>
  <c r="E436" i="113"/>
  <c r="J665" i="73"/>
  <c r="J668" i="73"/>
  <c r="J664" i="73"/>
  <c r="E321" i="112"/>
  <c r="J667" i="73"/>
  <c r="J663" i="73"/>
  <c r="J666" i="73"/>
  <c r="E328" i="112"/>
  <c r="H867" i="112"/>
  <c r="J955" i="73"/>
  <c r="J958" i="73"/>
  <c r="J954" i="73"/>
  <c r="E494" i="112"/>
  <c r="J957" i="73"/>
  <c r="J953" i="73"/>
  <c r="J956" i="73"/>
  <c r="E501" i="112"/>
  <c r="H623" i="111"/>
  <c r="I956" i="73"/>
  <c r="I957" i="73"/>
  <c r="I953" i="73"/>
  <c r="I958" i="73"/>
  <c r="I954" i="73"/>
  <c r="I955" i="73"/>
  <c r="E494" i="111"/>
  <c r="E501" i="111"/>
  <c r="H623" i="110"/>
  <c r="H685" i="109"/>
  <c r="G725" i="73"/>
  <c r="G721" i="73"/>
  <c r="G726" i="73"/>
  <c r="E436" i="109"/>
  <c r="G723" i="73"/>
  <c r="G724" i="73"/>
  <c r="G722" i="73"/>
  <c r="E443" i="109"/>
  <c r="H899" i="73"/>
  <c r="H895" i="73"/>
  <c r="H898" i="73"/>
  <c r="H897" i="73"/>
  <c r="H900" i="73"/>
  <c r="H896" i="73"/>
  <c r="E386" i="110"/>
  <c r="E379" i="110"/>
  <c r="H385" i="107"/>
  <c r="E958" i="73"/>
  <c r="E954" i="73"/>
  <c r="E955" i="73"/>
  <c r="E956" i="73"/>
  <c r="E957" i="73"/>
  <c r="E953" i="73"/>
  <c r="E501" i="107"/>
  <c r="E494" i="107"/>
  <c r="F726" i="73"/>
  <c r="F722" i="73"/>
  <c r="F723" i="73"/>
  <c r="F724" i="73"/>
  <c r="F725" i="73"/>
  <c r="F721" i="73"/>
  <c r="E436" i="108"/>
  <c r="E443" i="108"/>
  <c r="H775" i="115"/>
  <c r="M686" i="73"/>
  <c r="M687" i="73"/>
  <c r="E354" i="115"/>
  <c r="M684" i="73"/>
  <c r="M685" i="73"/>
  <c r="E355" i="115"/>
  <c r="E351" i="115"/>
  <c r="L743" i="73"/>
  <c r="L742" i="73"/>
  <c r="E470" i="114"/>
  <c r="E466" i="114"/>
  <c r="L745" i="73"/>
  <c r="L744" i="73"/>
  <c r="E469" i="114"/>
  <c r="H895" i="113"/>
  <c r="K684" i="73"/>
  <c r="K685" i="73"/>
  <c r="E354" i="113"/>
  <c r="K686" i="73"/>
  <c r="K687" i="73"/>
  <c r="E355" i="113"/>
  <c r="E351" i="113"/>
  <c r="K742" i="73"/>
  <c r="K743" i="73"/>
  <c r="K744" i="73"/>
  <c r="K745" i="73"/>
  <c r="E469" i="113"/>
  <c r="E466" i="113"/>
  <c r="E470" i="113"/>
  <c r="J916" i="73"/>
  <c r="J917" i="73"/>
  <c r="E412" i="112"/>
  <c r="J918" i="73"/>
  <c r="J919" i="73"/>
  <c r="E409" i="112"/>
  <c r="E413" i="112"/>
  <c r="J686" i="73"/>
  <c r="J687" i="73"/>
  <c r="E354" i="112"/>
  <c r="J684" i="73"/>
  <c r="J685" i="73"/>
  <c r="E355" i="112"/>
  <c r="E351" i="112"/>
  <c r="I743" i="73"/>
  <c r="I742" i="73"/>
  <c r="E469" i="111"/>
  <c r="I745" i="73"/>
  <c r="I744" i="73"/>
  <c r="E466" i="111"/>
  <c r="E470" i="111"/>
  <c r="H589" i="109"/>
  <c r="I975" i="73"/>
  <c r="I974" i="73"/>
  <c r="E527" i="111"/>
  <c r="I977" i="73"/>
  <c r="I976" i="73"/>
  <c r="E528" i="111"/>
  <c r="E524" i="111"/>
  <c r="H977" i="73"/>
  <c r="H975" i="73"/>
  <c r="H976" i="73"/>
  <c r="H974" i="73"/>
  <c r="E527" i="110"/>
  <c r="E528" i="110"/>
  <c r="E524" i="110"/>
  <c r="G568" i="73"/>
  <c r="G569" i="73"/>
  <c r="G570" i="73"/>
  <c r="G571" i="73"/>
  <c r="E833" i="109"/>
  <c r="E834" i="109"/>
  <c r="E830" i="109"/>
  <c r="G742" i="73"/>
  <c r="G743" i="73"/>
  <c r="G744" i="73"/>
  <c r="G745" i="73"/>
  <c r="E469" i="109"/>
  <c r="E470" i="109"/>
  <c r="E466" i="109"/>
  <c r="E569" i="73"/>
  <c r="E568" i="73"/>
  <c r="E571" i="73"/>
  <c r="E570" i="73"/>
  <c r="E834" i="107"/>
  <c r="E830" i="107"/>
  <c r="E833" i="107"/>
  <c r="E743" i="73"/>
  <c r="E742" i="73"/>
  <c r="E745" i="73"/>
  <c r="E744" i="73"/>
  <c r="E469" i="107"/>
  <c r="E470" i="107"/>
  <c r="E466" i="107"/>
  <c r="H775" i="108"/>
  <c r="F977" i="73"/>
  <c r="F976" i="73"/>
  <c r="F975" i="73"/>
  <c r="F974" i="73"/>
  <c r="E527" i="108"/>
  <c r="E524" i="108"/>
  <c r="E528" i="108"/>
  <c r="M694" i="73"/>
  <c r="M697" i="73"/>
  <c r="M693" i="73"/>
  <c r="E357" i="115"/>
  <c r="M696" i="73"/>
  <c r="M692" i="73"/>
  <c r="M695" i="73"/>
  <c r="E350" i="115"/>
  <c r="L695" i="73"/>
  <c r="L696" i="73"/>
  <c r="L692" i="73"/>
  <c r="E357" i="114"/>
  <c r="L697" i="73"/>
  <c r="L693" i="73"/>
  <c r="L694" i="73"/>
  <c r="E350" i="114"/>
  <c r="K580" i="73"/>
  <c r="K576" i="73"/>
  <c r="K579" i="73"/>
  <c r="E829" i="113"/>
  <c r="K578" i="73"/>
  <c r="K581" i="73"/>
  <c r="K577" i="73"/>
  <c r="E836" i="113"/>
  <c r="K986" i="73"/>
  <c r="K982" i="73"/>
  <c r="K985" i="73"/>
  <c r="E523" i="113"/>
  <c r="K984" i="73"/>
  <c r="K987" i="73"/>
  <c r="K983" i="73"/>
  <c r="E530" i="113"/>
  <c r="J926" i="73"/>
  <c r="J929" i="73"/>
  <c r="J925" i="73"/>
  <c r="E415" i="112"/>
  <c r="J928" i="73"/>
  <c r="J924" i="73"/>
  <c r="J927" i="73"/>
  <c r="E408" i="112"/>
  <c r="H778" i="112"/>
  <c r="H578" i="73"/>
  <c r="H581" i="73"/>
  <c r="H577" i="73"/>
  <c r="H580" i="73"/>
  <c r="H576" i="73"/>
  <c r="H579" i="73"/>
  <c r="E836" i="110"/>
  <c r="E829" i="110"/>
  <c r="H754" i="73"/>
  <c r="H750" i="73"/>
  <c r="H753" i="73"/>
  <c r="H752" i="73"/>
  <c r="H755" i="73"/>
  <c r="H751" i="73"/>
  <c r="E472" i="110"/>
  <c r="E465" i="110"/>
  <c r="H716" i="109"/>
  <c r="F581" i="73"/>
  <c r="F577" i="73"/>
  <c r="F578" i="73"/>
  <c r="E829" i="108"/>
  <c r="F579" i="73"/>
  <c r="F580" i="73"/>
  <c r="F576" i="73"/>
  <c r="E836" i="108"/>
  <c r="G578" i="73"/>
  <c r="G579" i="73"/>
  <c r="G577" i="73"/>
  <c r="G580" i="73"/>
  <c r="G576" i="73"/>
  <c r="G581" i="73"/>
  <c r="E829" i="109"/>
  <c r="E836" i="109"/>
  <c r="H898" i="108"/>
  <c r="E581" i="73"/>
  <c r="E577" i="73"/>
  <c r="E578" i="73"/>
  <c r="E579" i="73"/>
  <c r="E580" i="73"/>
  <c r="E576" i="73"/>
  <c r="E836" i="107"/>
  <c r="E829" i="107"/>
  <c r="E985" i="73"/>
  <c r="E986" i="73"/>
  <c r="E982" i="73"/>
  <c r="E987" i="73"/>
  <c r="E983" i="73"/>
  <c r="E984" i="73"/>
  <c r="E523" i="107"/>
  <c r="E530" i="107"/>
  <c r="H1788" i="110"/>
  <c r="H2211" i="73" s="1"/>
  <c r="H1747" i="110"/>
  <c r="H1647" i="112"/>
  <c r="H1789" i="109"/>
  <c r="E1590" i="115"/>
  <c r="E1594" i="115"/>
  <c r="E1587" i="115"/>
  <c r="E1591" i="115" s="1"/>
  <c r="E1589" i="115"/>
  <c r="E1588" i="115"/>
  <c r="E1593" i="115"/>
  <c r="E1415" i="115"/>
  <c r="E1413" i="115"/>
  <c r="E1412" i="115"/>
  <c r="E1416" i="115" s="1"/>
  <c r="E1418" i="115"/>
  <c r="E1419" i="115"/>
  <c r="E1414" i="115"/>
  <c r="E1299" i="115"/>
  <c r="E1297" i="115"/>
  <c r="E1301" i="115" s="1"/>
  <c r="E1298" i="115"/>
  <c r="E1300" i="115"/>
  <c r="E1303" i="115"/>
  <c r="E1304" i="115"/>
  <c r="E105" i="115"/>
  <c r="E99" i="115"/>
  <c r="E103" i="115" s="1"/>
  <c r="E100" i="115"/>
  <c r="E106" i="115"/>
  <c r="E102" i="115"/>
  <c r="E101" i="115"/>
  <c r="E1444" i="114"/>
  <c r="E1442" i="114"/>
  <c r="E1443" i="114"/>
  <c r="E1447" i="114"/>
  <c r="E1448" i="114"/>
  <c r="E1441" i="114"/>
  <c r="E1445" i="114" s="1"/>
  <c r="E1212" i="114"/>
  <c r="E1210" i="114"/>
  <c r="E1214" i="114" s="1"/>
  <c r="E1217" i="114"/>
  <c r="E1211" i="114"/>
  <c r="E1213" i="114"/>
  <c r="E1216" i="114"/>
  <c r="E1187" i="114"/>
  <c r="E1188" i="114"/>
  <c r="E1184" i="114"/>
  <c r="E1182" i="114"/>
  <c r="E1183" i="114"/>
  <c r="E1181" i="114"/>
  <c r="E1185" i="114" s="1"/>
  <c r="E105" i="114"/>
  <c r="E100" i="114"/>
  <c r="E106" i="114"/>
  <c r="E102" i="114"/>
  <c r="E99" i="114"/>
  <c r="E103" i="114" s="1"/>
  <c r="E101" i="114"/>
  <c r="E1594" i="113"/>
  <c r="E1588" i="113"/>
  <c r="E1593" i="113"/>
  <c r="E1589" i="113"/>
  <c r="E1590" i="113"/>
  <c r="E1587" i="113"/>
  <c r="E1591" i="113" s="1"/>
  <c r="E1333" i="113"/>
  <c r="E1329" i="113"/>
  <c r="E1327" i="113"/>
  <c r="E1332" i="113"/>
  <c r="E1328" i="113"/>
  <c r="E1326" i="113"/>
  <c r="E1330" i="113" s="1"/>
  <c r="E1448" i="112"/>
  <c r="E1442" i="112"/>
  <c r="E1444" i="112"/>
  <c r="E1441" i="112"/>
  <c r="E1445" i="112" s="1"/>
  <c r="E1447" i="112"/>
  <c r="E1443" i="112"/>
  <c r="E1329" i="112"/>
  <c r="E1332" i="112"/>
  <c r="E1327" i="112"/>
  <c r="E1333" i="112"/>
  <c r="E1328" i="112"/>
  <c r="E1326" i="112"/>
  <c r="E1330" i="112" s="1"/>
  <c r="E1241" i="112"/>
  <c r="E1242" i="112"/>
  <c r="E1239" i="112"/>
  <c r="E1243" i="112" s="1"/>
  <c r="E1245" i="112"/>
  <c r="E1246" i="112"/>
  <c r="E1240" i="112"/>
  <c r="E105" i="112"/>
  <c r="E99" i="112"/>
  <c r="E103" i="112" s="1"/>
  <c r="E101" i="112"/>
  <c r="E100" i="112"/>
  <c r="E106" i="112"/>
  <c r="E102" i="112"/>
  <c r="E1358" i="109"/>
  <c r="E1356" i="109"/>
  <c r="E1362" i="109"/>
  <c r="E1355" i="109"/>
  <c r="E1359" i="109" s="1"/>
  <c r="E1357" i="109"/>
  <c r="E1361" i="109"/>
  <c r="E1303" i="109"/>
  <c r="E1298" i="109"/>
  <c r="E1304" i="109"/>
  <c r="E1299" i="109"/>
  <c r="E1300" i="109"/>
  <c r="E1297" i="109"/>
  <c r="E1301" i="109" s="1"/>
  <c r="E47" i="109"/>
  <c r="E41" i="109"/>
  <c r="E45" i="109" s="1"/>
  <c r="E44" i="109"/>
  <c r="E42" i="109"/>
  <c r="E48" i="109"/>
  <c r="E43" i="109"/>
  <c r="E1476" i="109"/>
  <c r="E1470" i="109"/>
  <c r="E1474" i="109" s="1"/>
  <c r="E1471" i="109"/>
  <c r="E1477" i="109"/>
  <c r="E1473" i="109"/>
  <c r="E1472" i="109"/>
  <c r="E1419" i="109"/>
  <c r="E1412" i="109"/>
  <c r="E1416" i="109" s="1"/>
  <c r="E1414" i="109"/>
  <c r="E1415" i="109"/>
  <c r="E1418" i="109"/>
  <c r="E1413" i="109"/>
  <c r="E1240" i="109"/>
  <c r="E1242" i="109"/>
  <c r="E1239" i="109"/>
  <c r="E1243" i="109" s="1"/>
  <c r="E1241" i="109"/>
  <c r="E1245" i="109"/>
  <c r="E1246" i="109"/>
  <c r="E1183" i="109"/>
  <c r="E1184" i="109"/>
  <c r="E1181" i="109"/>
  <c r="E1185" i="109" s="1"/>
  <c r="E1187" i="109"/>
  <c r="E1182" i="109"/>
  <c r="E1188" i="109"/>
  <c r="E1443" i="107"/>
  <c r="E1444" i="107"/>
  <c r="E1441" i="107"/>
  <c r="E1445" i="107" s="1"/>
  <c r="E1447" i="107"/>
  <c r="E1442" i="107"/>
  <c r="E1448" i="107"/>
  <c r="E1357" i="108"/>
  <c r="E1355" i="108"/>
  <c r="E1359" i="108" s="1"/>
  <c r="E1362" i="108"/>
  <c r="E1356" i="108"/>
  <c r="E1358" i="108"/>
  <c r="E1361" i="108"/>
  <c r="E1362" i="107"/>
  <c r="E1358" i="107"/>
  <c r="E1355" i="107"/>
  <c r="E1359" i="107" s="1"/>
  <c r="E1357" i="107"/>
  <c r="E1361" i="107"/>
  <c r="E1356" i="107"/>
  <c r="E1298" i="107"/>
  <c r="E1299" i="107"/>
  <c r="E1300" i="107"/>
  <c r="E1297" i="107"/>
  <c r="E1301" i="107" s="1"/>
  <c r="E1303" i="107"/>
  <c r="E1304" i="107"/>
  <c r="E1477" i="106"/>
  <c r="E1473" i="106"/>
  <c r="E1470" i="106"/>
  <c r="E1474" i="106" s="1"/>
  <c r="E1476" i="106"/>
  <c r="E1471" i="106"/>
  <c r="E1472" i="106"/>
  <c r="E1414" i="106"/>
  <c r="E1413" i="106"/>
  <c r="E1418" i="106"/>
  <c r="E1415" i="106"/>
  <c r="E1412" i="106"/>
  <c r="E1416" i="106" s="1"/>
  <c r="E1419" i="106"/>
  <c r="E910" i="115"/>
  <c r="M414" i="73"/>
  <c r="M417" i="73"/>
  <c r="M409" i="73"/>
  <c r="M418" i="73"/>
  <c r="M410" i="73"/>
  <c r="M413" i="73"/>
  <c r="M411" i="73"/>
  <c r="M419" i="73"/>
  <c r="M416" i="73"/>
  <c r="M415" i="73"/>
  <c r="M412" i="73"/>
  <c r="M564" i="73"/>
  <c r="E819" i="115"/>
  <c r="M558" i="73"/>
  <c r="M561" i="73"/>
  <c r="M562" i="73"/>
  <c r="M554" i="73"/>
  <c r="M557" i="73"/>
  <c r="M559" i="73"/>
  <c r="M556" i="73"/>
  <c r="M555" i="73"/>
  <c r="M563" i="73"/>
  <c r="M560" i="73"/>
  <c r="E340" i="115"/>
  <c r="M678" i="73"/>
  <c r="M674" i="73"/>
  <c r="M670" i="73"/>
  <c r="M677" i="73"/>
  <c r="M673" i="73"/>
  <c r="M680" i="73"/>
  <c r="M676" i="73"/>
  <c r="M672" i="73"/>
  <c r="M679" i="73"/>
  <c r="M675" i="73"/>
  <c r="M671" i="73"/>
  <c r="E790" i="114"/>
  <c r="L532" i="73"/>
  <c r="L528" i="73"/>
  <c r="L535" i="73"/>
  <c r="L531" i="73"/>
  <c r="L527" i="73"/>
  <c r="L534" i="73"/>
  <c r="L530" i="73"/>
  <c r="L526" i="73"/>
  <c r="L533" i="73"/>
  <c r="L529" i="73"/>
  <c r="L525" i="73"/>
  <c r="E910" i="113"/>
  <c r="K417" i="73"/>
  <c r="K413" i="73"/>
  <c r="K409" i="73"/>
  <c r="K416" i="73"/>
  <c r="K412" i="73"/>
  <c r="K419" i="73"/>
  <c r="K415" i="73"/>
  <c r="K411" i="73"/>
  <c r="K418" i="73"/>
  <c r="K414" i="73"/>
  <c r="K410" i="73"/>
  <c r="E492" i="113"/>
  <c r="E486" i="113"/>
  <c r="E488" i="113"/>
  <c r="E491" i="113"/>
  <c r="E487" i="113"/>
  <c r="E485" i="113"/>
  <c r="E489" i="113" s="1"/>
  <c r="E1000" i="113"/>
  <c r="E1001" i="113"/>
  <c r="E998" i="113"/>
  <c r="E1002" i="113" s="1"/>
  <c r="E1004" i="113"/>
  <c r="E1005" i="113"/>
  <c r="E999" i="113"/>
  <c r="J651" i="73"/>
  <c r="J647" i="73"/>
  <c r="J643" i="73"/>
  <c r="J650" i="73"/>
  <c r="J646" i="73"/>
  <c r="J642" i="73"/>
  <c r="E311" i="112"/>
  <c r="J649" i="73"/>
  <c r="J645" i="73"/>
  <c r="J641" i="73"/>
  <c r="J648" i="73"/>
  <c r="J644" i="73"/>
  <c r="E971" i="111"/>
  <c r="E976" i="111"/>
  <c r="E970" i="111"/>
  <c r="E975" i="111"/>
  <c r="E969" i="111"/>
  <c r="E973" i="111" s="1"/>
  <c r="E972" i="111"/>
  <c r="E819" i="112"/>
  <c r="J563" i="73"/>
  <c r="J560" i="73"/>
  <c r="J555" i="73"/>
  <c r="J556" i="73"/>
  <c r="J557" i="73"/>
  <c r="J554" i="73"/>
  <c r="J562" i="73"/>
  <c r="J559" i="73"/>
  <c r="J564" i="73"/>
  <c r="J561" i="73"/>
  <c r="J558" i="73"/>
  <c r="I563" i="73"/>
  <c r="I559" i="73"/>
  <c r="I555" i="73"/>
  <c r="I562" i="73"/>
  <c r="I558" i="73"/>
  <c r="I554" i="73"/>
  <c r="E819" i="111"/>
  <c r="I561" i="73"/>
  <c r="I557" i="73"/>
  <c r="I564" i="73"/>
  <c r="I560" i="73"/>
  <c r="I556" i="73"/>
  <c r="E458" i="111"/>
  <c r="E456" i="111"/>
  <c r="E460" i="111" s="1"/>
  <c r="E462" i="111"/>
  <c r="E459" i="111"/>
  <c r="E463" i="111"/>
  <c r="E457" i="111"/>
  <c r="E998" i="110"/>
  <c r="E1002" i="110" s="1"/>
  <c r="E999" i="110"/>
  <c r="E1004" i="110"/>
  <c r="H535" i="73"/>
  <c r="H531" i="73"/>
  <c r="H527" i="73"/>
  <c r="H534" i="73"/>
  <c r="H530" i="73"/>
  <c r="H526" i="73"/>
  <c r="E790" i="110"/>
  <c r="H533" i="73"/>
  <c r="H529" i="73"/>
  <c r="H525" i="73"/>
  <c r="H532" i="73"/>
  <c r="H528" i="73"/>
  <c r="E488" i="110"/>
  <c r="E485" i="110"/>
  <c r="E489" i="110" s="1"/>
  <c r="E491" i="110"/>
  <c r="E486" i="110"/>
  <c r="E487" i="110"/>
  <c r="E492" i="110"/>
  <c r="E819" i="109"/>
  <c r="G562" i="73"/>
  <c r="G558" i="73"/>
  <c r="G554" i="73"/>
  <c r="G559" i="73"/>
  <c r="G561" i="73"/>
  <c r="G564" i="73"/>
  <c r="G560" i="73"/>
  <c r="G556" i="73"/>
  <c r="G563" i="73"/>
  <c r="G555" i="73"/>
  <c r="G557" i="73"/>
  <c r="E910" i="108"/>
  <c r="F416" i="73"/>
  <c r="F412" i="73"/>
  <c r="F419" i="73"/>
  <c r="F415" i="73"/>
  <c r="F411" i="73"/>
  <c r="F418" i="73"/>
  <c r="F414" i="73"/>
  <c r="F410" i="73"/>
  <c r="F417" i="73"/>
  <c r="F413" i="73"/>
  <c r="F409" i="73"/>
  <c r="E434" i="111"/>
  <c r="E429" i="111"/>
  <c r="E427" i="111"/>
  <c r="E431" i="111" s="1"/>
  <c r="E430" i="111"/>
  <c r="E433" i="111"/>
  <c r="E428" i="111"/>
  <c r="E521" i="110"/>
  <c r="E520" i="110"/>
  <c r="E515" i="110"/>
  <c r="E516" i="110"/>
  <c r="E517" i="110"/>
  <c r="E514" i="110"/>
  <c r="E518" i="110" s="1"/>
  <c r="E976" i="109"/>
  <c r="E970" i="109"/>
  <c r="E972" i="109"/>
  <c r="E975" i="109"/>
  <c r="E971" i="109"/>
  <c r="E969" i="109"/>
  <c r="E973" i="109" s="1"/>
  <c r="G912" i="73"/>
  <c r="G908" i="73"/>
  <c r="G904" i="73"/>
  <c r="G911" i="73"/>
  <c r="G903" i="73"/>
  <c r="G905" i="73"/>
  <c r="E398" i="109"/>
  <c r="G910" i="73"/>
  <c r="G906" i="73"/>
  <c r="G902" i="73"/>
  <c r="G907" i="73"/>
  <c r="G909" i="73"/>
  <c r="E369" i="108"/>
  <c r="F880" i="73"/>
  <c r="F876" i="73"/>
  <c r="F883" i="73"/>
  <c r="F879" i="73"/>
  <c r="F875" i="73"/>
  <c r="F882" i="73"/>
  <c r="F878" i="73"/>
  <c r="F874" i="73"/>
  <c r="F881" i="73"/>
  <c r="F877" i="73"/>
  <c r="F873" i="73"/>
  <c r="E910" i="107"/>
  <c r="E416" i="73"/>
  <c r="E412" i="73"/>
  <c r="E419" i="73"/>
  <c r="E415" i="73"/>
  <c r="E411" i="73"/>
  <c r="E418" i="73"/>
  <c r="E414" i="73"/>
  <c r="E410" i="73"/>
  <c r="E417" i="73"/>
  <c r="E413" i="73"/>
  <c r="E409" i="73"/>
  <c r="E487" i="107"/>
  <c r="E488" i="107"/>
  <c r="E485" i="107"/>
  <c r="E489" i="107" s="1"/>
  <c r="E492" i="107"/>
  <c r="E491" i="107"/>
  <c r="E486" i="107"/>
  <c r="E311" i="107"/>
  <c r="E648" i="73"/>
  <c r="E644" i="73"/>
  <c r="E651" i="73"/>
  <c r="E647" i="73"/>
  <c r="E643" i="73"/>
  <c r="E650" i="73"/>
  <c r="E646" i="73"/>
  <c r="E642" i="73"/>
  <c r="E649" i="73"/>
  <c r="E645" i="73"/>
  <c r="E641" i="73"/>
  <c r="E398" i="108"/>
  <c r="F909" i="73"/>
  <c r="F905" i="73"/>
  <c r="F912" i="73"/>
  <c r="F908" i="73"/>
  <c r="F904" i="73"/>
  <c r="F911" i="73"/>
  <c r="F907" i="73"/>
  <c r="F903" i="73"/>
  <c r="F910" i="73"/>
  <c r="F906" i="73"/>
  <c r="F902" i="73"/>
  <c r="H262" i="112"/>
  <c r="H21" i="109"/>
  <c r="H140" i="113"/>
  <c r="H262" i="110"/>
  <c r="E1528" i="115"/>
  <c r="M1780" i="73"/>
  <c r="M1776" i="73"/>
  <c r="M1772" i="73"/>
  <c r="M1777" i="73"/>
  <c r="M1779" i="73"/>
  <c r="M1782" i="73"/>
  <c r="M1778" i="73"/>
  <c r="M1774" i="73"/>
  <c r="M1781" i="73"/>
  <c r="M1773" i="73"/>
  <c r="M1775" i="73"/>
  <c r="M273" i="73"/>
  <c r="M269" i="73"/>
  <c r="M265" i="73"/>
  <c r="M270" i="73"/>
  <c r="M272" i="73"/>
  <c r="M268" i="73"/>
  <c r="E280" i="115"/>
  <c r="M271" i="73"/>
  <c r="M267" i="73"/>
  <c r="M274" i="73"/>
  <c r="M266" i="73"/>
  <c r="M264" i="73"/>
  <c r="K2280" i="73"/>
  <c r="K2276" i="73"/>
  <c r="K2272" i="73"/>
  <c r="K2268" i="73"/>
  <c r="K2264" i="73"/>
  <c r="K2260" i="73"/>
  <c r="K2256" i="73"/>
  <c r="K2279" i="73"/>
  <c r="K2275" i="73"/>
  <c r="K2271" i="73"/>
  <c r="K2267" i="73"/>
  <c r="K2263" i="73"/>
  <c r="K2259" i="73"/>
  <c r="K2255" i="73"/>
  <c r="K2282" i="73"/>
  <c r="K2278" i="73"/>
  <c r="K2274" i="73"/>
  <c r="K2270" i="73"/>
  <c r="K2266" i="73"/>
  <c r="K2262" i="73"/>
  <c r="K2258" i="73"/>
  <c r="K2281" i="73"/>
  <c r="K2277" i="73"/>
  <c r="K2273" i="73"/>
  <c r="K2269" i="73"/>
  <c r="K2265" i="73"/>
  <c r="K2261" i="73"/>
  <c r="K2257" i="73"/>
  <c r="E98" i="113"/>
  <c r="K98" i="73"/>
  <c r="K94" i="73"/>
  <c r="K90" i="73"/>
  <c r="K95" i="73"/>
  <c r="K97" i="73"/>
  <c r="K100" i="73"/>
  <c r="K96" i="73"/>
  <c r="K92" i="73"/>
  <c r="K99" i="73"/>
  <c r="K91" i="73"/>
  <c r="K93" i="73"/>
  <c r="J215" i="73"/>
  <c r="J211" i="73"/>
  <c r="J207" i="73"/>
  <c r="J214" i="73"/>
  <c r="J210" i="73"/>
  <c r="J206" i="73"/>
  <c r="E220" i="112"/>
  <c r="J213" i="73"/>
  <c r="J209" i="73"/>
  <c r="J216" i="73"/>
  <c r="J212" i="73"/>
  <c r="J208" i="73"/>
  <c r="J41" i="73"/>
  <c r="J37" i="73"/>
  <c r="J33" i="73"/>
  <c r="J40" i="73"/>
  <c r="J36" i="73"/>
  <c r="J32" i="73"/>
  <c r="E40" i="112"/>
  <c r="J39" i="73"/>
  <c r="J35" i="73"/>
  <c r="J42" i="73"/>
  <c r="J38" i="73"/>
  <c r="J34" i="73"/>
  <c r="E1586" i="110"/>
  <c r="H1837" i="73"/>
  <c r="H1833" i="73"/>
  <c r="H1840" i="73"/>
  <c r="H1836" i="73"/>
  <c r="H1832" i="73"/>
  <c r="H1839" i="73"/>
  <c r="H1835" i="73"/>
  <c r="H1831" i="73"/>
  <c r="H1838" i="73"/>
  <c r="H1834" i="73"/>
  <c r="H1830" i="73"/>
  <c r="H1375" i="73"/>
  <c r="H1371" i="73"/>
  <c r="H1367" i="73"/>
  <c r="H1374" i="73"/>
  <c r="H1370" i="73"/>
  <c r="H1366" i="73"/>
  <c r="E1411" i="110"/>
  <c r="H1373" i="73"/>
  <c r="H1369" i="73"/>
  <c r="H1376" i="73"/>
  <c r="H1372" i="73"/>
  <c r="H1368" i="73"/>
  <c r="F1839" i="73"/>
  <c r="F1835" i="73"/>
  <c r="F1831" i="73"/>
  <c r="F1838" i="73"/>
  <c r="F1834" i="73"/>
  <c r="F1830" i="73"/>
  <c r="E1586" i="108"/>
  <c r="F1837" i="73"/>
  <c r="F1833" i="73"/>
  <c r="F1840" i="73"/>
  <c r="F1836" i="73"/>
  <c r="F1832" i="73"/>
  <c r="F2281" i="73"/>
  <c r="F2277" i="73"/>
  <c r="F2273" i="73"/>
  <c r="F2269" i="73"/>
  <c r="F2265" i="73"/>
  <c r="F2261" i="73"/>
  <c r="F2257" i="73"/>
  <c r="F2280" i="73"/>
  <c r="F2272" i="73"/>
  <c r="F2264" i="73"/>
  <c r="F2256" i="73"/>
  <c r="F2278" i="73"/>
  <c r="F2270" i="73"/>
  <c r="F2262" i="73"/>
  <c r="F2279" i="73"/>
  <c r="F2275" i="73"/>
  <c r="F2271" i="73"/>
  <c r="F2267" i="73"/>
  <c r="F2263" i="73"/>
  <c r="F2259" i="73"/>
  <c r="F2255" i="73"/>
  <c r="F2276" i="73"/>
  <c r="F2268" i="73"/>
  <c r="F2260" i="73"/>
  <c r="F2282" i="73"/>
  <c r="F2274" i="73"/>
  <c r="F2266" i="73"/>
  <c r="F2258" i="73"/>
  <c r="E1586" i="107"/>
  <c r="E1837" i="73"/>
  <c r="E1833" i="73"/>
  <c r="E1840" i="73"/>
  <c r="E1836" i="73"/>
  <c r="E1832" i="73"/>
  <c r="E1839" i="73"/>
  <c r="E1835" i="73"/>
  <c r="E1831" i="73"/>
  <c r="E1838" i="73"/>
  <c r="E1834" i="73"/>
  <c r="E1830" i="73"/>
  <c r="D1837" i="73"/>
  <c r="D1833" i="73"/>
  <c r="D1840" i="73"/>
  <c r="D1836" i="73"/>
  <c r="D1832" i="73"/>
  <c r="D1839" i="73"/>
  <c r="D1835" i="73"/>
  <c r="D1831" i="73"/>
  <c r="D1838" i="73"/>
  <c r="D1834" i="73"/>
  <c r="D1830" i="73"/>
  <c r="E1586" i="106"/>
  <c r="E1534" i="115"/>
  <c r="E1526" i="115"/>
  <c r="M1784" i="73"/>
  <c r="M1785" i="73"/>
  <c r="M103" i="73"/>
  <c r="E96" i="115"/>
  <c r="E104" i="115"/>
  <c r="M102" i="73"/>
  <c r="M161" i="73"/>
  <c r="M160" i="73"/>
  <c r="E164" i="115"/>
  <c r="E156" i="115"/>
  <c r="L1784" i="73"/>
  <c r="E1526" i="114"/>
  <c r="L1785" i="73"/>
  <c r="E1534" i="114"/>
  <c r="L44" i="73"/>
  <c r="E46" i="114"/>
  <c r="L45" i="73"/>
  <c r="E38" i="114"/>
  <c r="K102" i="73"/>
  <c r="E104" i="113"/>
  <c r="K103" i="73"/>
  <c r="E96" i="113"/>
  <c r="J44" i="73"/>
  <c r="E46" i="112"/>
  <c r="J45" i="73"/>
  <c r="E38" i="112"/>
  <c r="E286" i="111"/>
  <c r="I276" i="73"/>
  <c r="E278" i="111"/>
  <c r="I277" i="73"/>
  <c r="E1302" i="110"/>
  <c r="E1294" i="110"/>
  <c r="H1262" i="73"/>
  <c r="H1263" i="73"/>
  <c r="H1378" i="73"/>
  <c r="E1409" i="110"/>
  <c r="E1534" i="109"/>
  <c r="E1526" i="109"/>
  <c r="G1785" i="73"/>
  <c r="G1784" i="73"/>
  <c r="G103" i="73"/>
  <c r="E96" i="109"/>
  <c r="I44" i="73"/>
  <c r="E38" i="111"/>
  <c r="I45" i="73"/>
  <c r="E46" i="111"/>
  <c r="H161" i="73"/>
  <c r="H160" i="73"/>
  <c r="E164" i="110"/>
  <c r="E156" i="110"/>
  <c r="E1294" i="109"/>
  <c r="G1263" i="73"/>
  <c r="G1262" i="73"/>
  <c r="E1302" i="109"/>
  <c r="F1842" i="73"/>
  <c r="F1843" i="73"/>
  <c r="E1584" i="108"/>
  <c r="E1592" i="108"/>
  <c r="F218" i="73"/>
  <c r="F219" i="73"/>
  <c r="E226" i="108"/>
  <c r="E218" i="108"/>
  <c r="E1263" i="73"/>
  <c r="E1262" i="73"/>
  <c r="E1294" i="107"/>
  <c r="E1302" i="107"/>
  <c r="E46" i="107"/>
  <c r="E44" i="73"/>
  <c r="E38" i="107"/>
  <c r="E45" i="73"/>
  <c r="E38" i="108"/>
  <c r="E46" i="108"/>
  <c r="F44" i="73"/>
  <c r="F45" i="73"/>
  <c r="E276" i="73"/>
  <c r="E277" i="73"/>
  <c r="E278" i="107"/>
  <c r="E286" i="107"/>
  <c r="D1262" i="73"/>
  <c r="D1263" i="73"/>
  <c r="M1435" i="73"/>
  <c r="E1468" i="115"/>
  <c r="L1319" i="73"/>
  <c r="E1353" i="114"/>
  <c r="J1203" i="73"/>
  <c r="E1237" i="112"/>
  <c r="E1468" i="111"/>
  <c r="I1435" i="73"/>
  <c r="H1319" i="73"/>
  <c r="E1353" i="110"/>
  <c r="H1203" i="73"/>
  <c r="E1237" i="110"/>
  <c r="F1203" i="73"/>
  <c r="E1237" i="108"/>
  <c r="D1203" i="73"/>
  <c r="E1237" i="106"/>
  <c r="M1382" i="73"/>
  <c r="M1383" i="73"/>
  <c r="E1426" i="115"/>
  <c r="E1425" i="115"/>
  <c r="M1380" i="73"/>
  <c r="M1381" i="73"/>
  <c r="E1422" i="115"/>
  <c r="E1543" i="115"/>
  <c r="E1542" i="115"/>
  <c r="E1539" i="115"/>
  <c r="M1788" i="73"/>
  <c r="M1789" i="73"/>
  <c r="M1786" i="73"/>
  <c r="M1787" i="73"/>
  <c r="L1148" i="73"/>
  <c r="L1151" i="73"/>
  <c r="E1194" i="114"/>
  <c r="L1150" i="73"/>
  <c r="L1149" i="73"/>
  <c r="E1195" i="114"/>
  <c r="E1191" i="114"/>
  <c r="L105" i="73"/>
  <c r="L104" i="73"/>
  <c r="E112" i="114"/>
  <c r="E109" i="114"/>
  <c r="L107" i="73"/>
  <c r="L106" i="73"/>
  <c r="E113" i="114"/>
  <c r="K1845" i="73"/>
  <c r="K1844" i="73"/>
  <c r="E1597" i="113"/>
  <c r="K1847" i="73"/>
  <c r="K1846" i="73"/>
  <c r="E1601" i="113"/>
  <c r="E1600" i="113"/>
  <c r="K220" i="73"/>
  <c r="K221" i="73"/>
  <c r="E235" i="113"/>
  <c r="E231" i="113"/>
  <c r="K222" i="73"/>
  <c r="K223" i="73"/>
  <c r="E234" i="113"/>
  <c r="K1150" i="73"/>
  <c r="K1151" i="73"/>
  <c r="E1195" i="113"/>
  <c r="E1191" i="113"/>
  <c r="K1148" i="73"/>
  <c r="K1149" i="73"/>
  <c r="E1194" i="113"/>
  <c r="E1543" i="112"/>
  <c r="E1539" i="112"/>
  <c r="E1542" i="112"/>
  <c r="J1786" i="73"/>
  <c r="J1787" i="73"/>
  <c r="J1788" i="73"/>
  <c r="J1789" i="73"/>
  <c r="I1787" i="73"/>
  <c r="I1786" i="73"/>
  <c r="E1543" i="111"/>
  <c r="I1789" i="73"/>
  <c r="I1788" i="73"/>
  <c r="E1539" i="111"/>
  <c r="E1542" i="111"/>
  <c r="I1383" i="73"/>
  <c r="I1382" i="73"/>
  <c r="I1381" i="73"/>
  <c r="I1380" i="73"/>
  <c r="E1422" i="111"/>
  <c r="E1426" i="111"/>
  <c r="E1425" i="111"/>
  <c r="H1787" i="73"/>
  <c r="H1786" i="73"/>
  <c r="H1789" i="73"/>
  <c r="H1788" i="73"/>
  <c r="E1543" i="110"/>
  <c r="E1542" i="110"/>
  <c r="E1539" i="110"/>
  <c r="H1847" i="73"/>
  <c r="H1846" i="73"/>
  <c r="E1597" i="110"/>
  <c r="H1845" i="73"/>
  <c r="H1844" i="73"/>
  <c r="E1601" i="110"/>
  <c r="E1600" i="110"/>
  <c r="I223" i="73"/>
  <c r="I222" i="73"/>
  <c r="I221" i="73"/>
  <c r="I220" i="73"/>
  <c r="E234" i="111"/>
  <c r="E235" i="111"/>
  <c r="E231" i="111"/>
  <c r="H280" i="73"/>
  <c r="H281" i="73"/>
  <c r="H278" i="73"/>
  <c r="H279" i="73"/>
  <c r="E291" i="110"/>
  <c r="E294" i="110"/>
  <c r="E295" i="110"/>
  <c r="G1148" i="73"/>
  <c r="G1149" i="73"/>
  <c r="G1150" i="73"/>
  <c r="G1151" i="73"/>
  <c r="E1195" i="109"/>
  <c r="E1191" i="109"/>
  <c r="E1194" i="109"/>
  <c r="F1383" i="73"/>
  <c r="F1382" i="73"/>
  <c r="F1381" i="73"/>
  <c r="F1380" i="73"/>
  <c r="E1425" i="108"/>
  <c r="E1422" i="108"/>
  <c r="E1426" i="108"/>
  <c r="E1381" i="73"/>
  <c r="E1380" i="73"/>
  <c r="E1383" i="73"/>
  <c r="E1382" i="73"/>
  <c r="E1422" i="107"/>
  <c r="E1426" i="107"/>
  <c r="E1425" i="107"/>
  <c r="E221" i="73"/>
  <c r="E220" i="73"/>
  <c r="E223" i="73"/>
  <c r="E222" i="73"/>
  <c r="E235" i="107"/>
  <c r="E234" i="107"/>
  <c r="E231" i="107"/>
  <c r="E1601" i="108"/>
  <c r="E1600" i="108"/>
  <c r="E1597" i="108"/>
  <c r="F1845" i="73"/>
  <c r="F1844" i="73"/>
  <c r="F1847" i="73"/>
  <c r="F1846" i="73"/>
  <c r="F104" i="73"/>
  <c r="F106" i="73"/>
  <c r="E113" i="108"/>
  <c r="E1542" i="107"/>
  <c r="E1543" i="107"/>
  <c r="E1539" i="107"/>
  <c r="E1787" i="73"/>
  <c r="E1786" i="73"/>
  <c r="E1789" i="73"/>
  <c r="E1788" i="73"/>
  <c r="D1787" i="73"/>
  <c r="D1786" i="73"/>
  <c r="E1542" i="106"/>
  <c r="E1543" i="106"/>
  <c r="E1539" i="106"/>
  <c r="D1789" i="73"/>
  <c r="D1788" i="73"/>
  <c r="D1265" i="73"/>
  <c r="D1264" i="73"/>
  <c r="E1310" i="106"/>
  <c r="D1267" i="73"/>
  <c r="D1266" i="73"/>
  <c r="E1311" i="106"/>
  <c r="E1307" i="106"/>
  <c r="E1312" i="115"/>
  <c r="M1271" i="73"/>
  <c r="M1270" i="73"/>
  <c r="E296" i="115"/>
  <c r="M284" i="73"/>
  <c r="M285" i="73"/>
  <c r="E1427" i="114"/>
  <c r="L1387" i="73"/>
  <c r="L1386" i="73"/>
  <c r="L1850" i="73"/>
  <c r="E1602" i="114"/>
  <c r="L1851" i="73"/>
  <c r="L1154" i="73"/>
  <c r="E1196" i="114"/>
  <c r="L1155" i="73"/>
  <c r="E56" i="114"/>
  <c r="L52" i="73"/>
  <c r="L53" i="73"/>
  <c r="E1427" i="113"/>
  <c r="K1386" i="73"/>
  <c r="K1387" i="73"/>
  <c r="K226" i="73"/>
  <c r="E236" i="113"/>
  <c r="K227" i="73"/>
  <c r="J1270" i="73"/>
  <c r="E1312" i="112"/>
  <c r="J1271" i="73"/>
  <c r="J227" i="73"/>
  <c r="E236" i="112"/>
  <c r="J226" i="73"/>
  <c r="E174" i="111"/>
  <c r="I168" i="73"/>
  <c r="I169" i="73"/>
  <c r="H1387" i="73"/>
  <c r="E1427" i="110"/>
  <c r="H1386" i="73"/>
  <c r="H168" i="73"/>
  <c r="E174" i="110"/>
  <c r="H169" i="73"/>
  <c r="E114" i="109"/>
  <c r="G111" i="73"/>
  <c r="G110" i="73"/>
  <c r="I53" i="73"/>
  <c r="E56" i="111"/>
  <c r="I52" i="73"/>
  <c r="E236" i="110"/>
  <c r="H227" i="73"/>
  <c r="H226" i="73"/>
  <c r="E1196" i="108"/>
  <c r="F1154" i="73"/>
  <c r="F1155" i="73"/>
  <c r="E1387" i="73"/>
  <c r="E1427" i="107"/>
  <c r="E1386" i="73"/>
  <c r="E111" i="73"/>
  <c r="E114" i="107"/>
  <c r="E110" i="73"/>
  <c r="F53" i="73"/>
  <c r="E56" i="108"/>
  <c r="F52" i="73"/>
  <c r="E1312" i="107"/>
  <c r="E1270" i="73"/>
  <c r="E1271" i="73"/>
  <c r="D1387" i="73"/>
  <c r="E1427" i="106"/>
  <c r="D1386" i="73"/>
  <c r="M1857" i="73"/>
  <c r="M1854" i="73"/>
  <c r="M1855" i="73"/>
  <c r="E1603" i="115"/>
  <c r="M1856" i="73"/>
  <c r="M1852" i="73"/>
  <c r="M1853" i="73"/>
  <c r="E1596" i="115"/>
  <c r="M57" i="73"/>
  <c r="M58" i="73"/>
  <c r="M54" i="73"/>
  <c r="E50" i="115"/>
  <c r="M59" i="73"/>
  <c r="M55" i="73"/>
  <c r="M56" i="73"/>
  <c r="E57" i="115"/>
  <c r="L1798" i="73"/>
  <c r="L1794" i="73"/>
  <c r="L1799" i="73"/>
  <c r="E1538" i="114"/>
  <c r="L1796" i="73"/>
  <c r="L1797" i="73"/>
  <c r="L1795" i="73"/>
  <c r="E1545" i="114"/>
  <c r="L1390" i="73"/>
  <c r="L1391" i="73"/>
  <c r="L1389" i="73"/>
  <c r="E1428" i="114"/>
  <c r="L1392" i="73"/>
  <c r="L1388" i="73"/>
  <c r="L1393" i="73"/>
  <c r="E1421" i="114"/>
  <c r="L231" i="73"/>
  <c r="L232" i="73"/>
  <c r="L228" i="73"/>
  <c r="E237" i="114"/>
  <c r="L233" i="73"/>
  <c r="L229" i="73"/>
  <c r="L230" i="73"/>
  <c r="E230" i="114"/>
  <c r="K1275" i="73"/>
  <c r="K1276" i="73"/>
  <c r="K1272" i="73"/>
  <c r="E1313" i="113"/>
  <c r="K1277" i="73"/>
  <c r="K1273" i="73"/>
  <c r="K1274" i="73"/>
  <c r="E1306" i="113"/>
  <c r="K1857" i="73"/>
  <c r="K1853" i="73"/>
  <c r="K1854" i="73"/>
  <c r="E1603" i="113"/>
  <c r="K1855" i="73"/>
  <c r="K1856" i="73"/>
  <c r="K1852" i="73"/>
  <c r="E1596" i="113"/>
  <c r="J1392" i="73"/>
  <c r="J1388" i="73"/>
  <c r="J1391" i="73"/>
  <c r="E1428" i="112"/>
  <c r="J1390" i="73"/>
  <c r="J1393" i="73"/>
  <c r="J1389" i="73"/>
  <c r="E1421" i="112"/>
  <c r="K288" i="73"/>
  <c r="K286" i="73"/>
  <c r="E290" i="113"/>
  <c r="K290" i="73"/>
  <c r="K289" i="73"/>
  <c r="E297" i="113"/>
  <c r="K291" i="73"/>
  <c r="K287" i="73"/>
  <c r="I1855" i="73"/>
  <c r="I1856" i="73"/>
  <c r="I1852" i="73"/>
  <c r="I1857" i="73"/>
  <c r="I1853" i="73"/>
  <c r="I1854" i="73"/>
  <c r="E1603" i="111"/>
  <c r="E1596" i="111"/>
  <c r="I1797" i="73"/>
  <c r="I1798" i="73"/>
  <c r="I1794" i="73"/>
  <c r="I1799" i="73"/>
  <c r="I1795" i="73"/>
  <c r="I1796" i="73"/>
  <c r="E1545" i="111"/>
  <c r="E1538" i="111"/>
  <c r="I231" i="73"/>
  <c r="I232" i="73"/>
  <c r="I228" i="73"/>
  <c r="E237" i="111"/>
  <c r="I233" i="73"/>
  <c r="I229" i="73"/>
  <c r="I230" i="73"/>
  <c r="E230" i="111"/>
  <c r="H1857" i="73"/>
  <c r="H1853" i="73"/>
  <c r="H1854" i="73"/>
  <c r="E1596" i="110"/>
  <c r="H1855" i="73"/>
  <c r="H1856" i="73"/>
  <c r="H1852" i="73"/>
  <c r="E1603" i="110"/>
  <c r="I115" i="73"/>
  <c r="I116" i="73"/>
  <c r="I112" i="73"/>
  <c r="I117" i="73"/>
  <c r="I113" i="73"/>
  <c r="I114" i="73"/>
  <c r="E108" i="111"/>
  <c r="E115" i="111"/>
  <c r="H232" i="73"/>
  <c r="H228" i="73"/>
  <c r="H231" i="73"/>
  <c r="H230" i="73"/>
  <c r="H233" i="73"/>
  <c r="H229" i="73"/>
  <c r="E237" i="110"/>
  <c r="E230" i="110"/>
  <c r="G1160" i="73"/>
  <c r="G1156" i="73"/>
  <c r="G1161" i="73"/>
  <c r="E1197" i="109"/>
  <c r="G1158" i="73"/>
  <c r="G1159" i="73"/>
  <c r="G1157" i="73"/>
  <c r="E1190" i="109"/>
  <c r="F1857" i="73"/>
  <c r="F1853" i="73"/>
  <c r="F1854" i="73"/>
  <c r="E1596" i="108"/>
  <c r="F1855" i="73"/>
  <c r="F1856" i="73"/>
  <c r="F1852" i="73"/>
  <c r="E1603" i="108"/>
  <c r="E175" i="110"/>
  <c r="H174" i="73"/>
  <c r="H170" i="73"/>
  <c r="H173" i="73"/>
  <c r="E168" i="110"/>
  <c r="H172" i="73"/>
  <c r="H175" i="73"/>
  <c r="H171" i="73"/>
  <c r="G1798" i="73"/>
  <c r="G1794" i="73"/>
  <c r="G1797" i="73"/>
  <c r="G1796" i="73"/>
  <c r="G1799" i="73"/>
  <c r="G1795" i="73"/>
  <c r="E1545" i="109"/>
  <c r="E1538" i="109"/>
  <c r="F117" i="73"/>
  <c r="F114" i="73"/>
  <c r="F116" i="73"/>
  <c r="E115" i="108"/>
  <c r="E1277" i="73"/>
  <c r="E1273" i="73"/>
  <c r="E1274" i="73"/>
  <c r="E1306" i="107"/>
  <c r="E1275" i="73"/>
  <c r="E1276" i="73"/>
  <c r="E1272" i="73"/>
  <c r="E1313" i="107"/>
  <c r="E59" i="73"/>
  <c r="E55" i="73"/>
  <c r="E56" i="73"/>
  <c r="E57" i="73"/>
  <c r="E58" i="73"/>
  <c r="E54" i="73"/>
  <c r="E50" i="107"/>
  <c r="E57" i="107"/>
  <c r="F233" i="73"/>
  <c r="F229" i="73"/>
  <c r="F230" i="73"/>
  <c r="F231" i="73"/>
  <c r="F232" i="73"/>
  <c r="F228" i="73"/>
  <c r="E237" i="108"/>
  <c r="E230" i="108"/>
  <c r="E1391" i="73"/>
  <c r="E1392" i="73"/>
  <c r="E1388" i="73"/>
  <c r="E1393" i="73"/>
  <c r="E1389" i="73"/>
  <c r="E1390" i="73"/>
  <c r="E1421" i="107"/>
  <c r="E1428" i="107"/>
  <c r="D1799" i="73"/>
  <c r="D1795" i="73"/>
  <c r="D1796" i="73"/>
  <c r="E1545" i="106"/>
  <c r="D1797" i="73"/>
  <c r="D1798" i="73"/>
  <c r="D1794" i="73"/>
  <c r="E1538" i="106"/>
  <c r="E1254" i="115"/>
  <c r="M1213" i="73"/>
  <c r="M1212" i="73"/>
  <c r="L1212" i="73"/>
  <c r="E1254" i="114"/>
  <c r="L1213" i="73"/>
  <c r="J1444" i="73"/>
  <c r="E1485" i="112"/>
  <c r="J1445" i="73"/>
  <c r="I1445" i="73"/>
  <c r="E1485" i="111"/>
  <c r="I1444" i="73"/>
  <c r="E1370" i="109"/>
  <c r="G1329" i="73"/>
  <c r="G1328" i="73"/>
  <c r="G1444" i="73"/>
  <c r="E1485" i="109"/>
  <c r="G1445" i="73"/>
  <c r="E1254" i="107"/>
  <c r="E1212" i="73"/>
  <c r="E1213" i="73"/>
  <c r="D1329" i="73"/>
  <c r="D1328" i="73"/>
  <c r="E1370" i="106"/>
  <c r="L1448" i="73"/>
  <c r="L1449" i="73"/>
  <c r="L1447" i="73"/>
  <c r="E1486" i="114"/>
  <c r="L1450" i="73"/>
  <c r="L1446" i="73"/>
  <c r="L1451" i="73"/>
  <c r="E1479" i="114"/>
  <c r="K1219" i="73"/>
  <c r="K1215" i="73"/>
  <c r="K1216" i="73"/>
  <c r="E1248" i="113"/>
  <c r="K1217" i="73"/>
  <c r="K1218" i="73"/>
  <c r="K1214" i="73"/>
  <c r="E1255" i="113"/>
  <c r="J1334" i="73"/>
  <c r="J1330" i="73"/>
  <c r="J1333" i="73"/>
  <c r="E1364" i="112"/>
  <c r="J1332" i="73"/>
  <c r="J1335" i="73"/>
  <c r="J1331" i="73"/>
  <c r="E1371" i="112"/>
  <c r="H1449" i="73"/>
  <c r="H1450" i="73"/>
  <c r="H1446" i="73"/>
  <c r="H1451" i="73"/>
  <c r="H1447" i="73"/>
  <c r="H1448" i="73"/>
  <c r="E1486" i="110"/>
  <c r="E1479" i="110"/>
  <c r="G1218" i="73"/>
  <c r="G1214" i="73"/>
  <c r="G1217" i="73"/>
  <c r="G1216" i="73"/>
  <c r="G1219" i="73"/>
  <c r="G1215" i="73"/>
  <c r="E1255" i="109"/>
  <c r="E1248" i="109"/>
  <c r="E1333" i="73"/>
  <c r="E1334" i="73"/>
  <c r="E1330" i="73"/>
  <c r="E1335" i="73"/>
  <c r="E1331" i="73"/>
  <c r="E1332" i="73"/>
  <c r="E1364" i="107"/>
  <c r="E1371" i="107"/>
  <c r="D1335" i="73"/>
  <c r="D1331" i="73"/>
  <c r="D1332" i="73"/>
  <c r="E1371" i="106"/>
  <c r="D1333" i="73"/>
  <c r="D1334" i="73"/>
  <c r="D1330" i="73"/>
  <c r="E1364" i="106"/>
  <c r="E1119" i="115"/>
  <c r="M383" i="73"/>
  <c r="M382" i="73"/>
  <c r="M389" i="73"/>
  <c r="M381" i="73"/>
  <c r="M388" i="73"/>
  <c r="E926" i="115"/>
  <c r="M429" i="73"/>
  <c r="M430" i="73"/>
  <c r="E984" i="114"/>
  <c r="L313" i="73"/>
  <c r="L314" i="73"/>
  <c r="F372" i="73"/>
  <c r="E1104" i="108"/>
  <c r="F371" i="73"/>
  <c r="H313" i="73"/>
  <c r="E984" i="110"/>
  <c r="H314" i="73"/>
  <c r="E430" i="73"/>
  <c r="E926" i="107"/>
  <c r="E429" i="73"/>
  <c r="E1013" i="112"/>
  <c r="J342" i="73"/>
  <c r="J343" i="73"/>
  <c r="E1013" i="110"/>
  <c r="H343" i="73"/>
  <c r="H342" i="73"/>
  <c r="E1073" i="108"/>
  <c r="F517" i="73"/>
  <c r="G516" i="73"/>
  <c r="G517" i="73"/>
  <c r="M341" i="73"/>
  <c r="E1009" i="115"/>
  <c r="M340" i="73"/>
  <c r="E1010" i="115"/>
  <c r="L456" i="73"/>
  <c r="E952" i="114"/>
  <c r="L457" i="73"/>
  <c r="E951" i="114"/>
  <c r="E1132" i="112"/>
  <c r="J456" i="73"/>
  <c r="E952" i="112"/>
  <c r="J457" i="73"/>
  <c r="E951" i="112"/>
  <c r="H456" i="73"/>
  <c r="E952" i="110"/>
  <c r="H457" i="73"/>
  <c r="E951" i="110"/>
  <c r="E340" i="114"/>
  <c r="L677" i="73"/>
  <c r="L673" i="73"/>
  <c r="L680" i="73"/>
  <c r="L676" i="73"/>
  <c r="L672" i="73"/>
  <c r="L679" i="73"/>
  <c r="L675" i="73"/>
  <c r="L671" i="73"/>
  <c r="L678" i="73"/>
  <c r="L674" i="73"/>
  <c r="L670" i="73"/>
  <c r="E573" i="112"/>
  <c r="J794" i="73"/>
  <c r="J790" i="73"/>
  <c r="J786" i="73"/>
  <c r="J793" i="73"/>
  <c r="J789" i="73"/>
  <c r="J796" i="73"/>
  <c r="J792" i="73"/>
  <c r="J788" i="73"/>
  <c r="J795" i="73"/>
  <c r="J791" i="73"/>
  <c r="J787" i="73"/>
  <c r="M719" i="73"/>
  <c r="E442" i="115"/>
  <c r="M720" i="73"/>
  <c r="L1067" i="73"/>
  <c r="E744" i="114"/>
  <c r="L1068" i="73"/>
  <c r="L662" i="73"/>
  <c r="E327" i="114"/>
  <c r="L661" i="73"/>
  <c r="J545" i="73"/>
  <c r="E806" i="112"/>
  <c r="J546" i="73"/>
  <c r="E385" i="112"/>
  <c r="J894" i="73"/>
  <c r="J893" i="73"/>
  <c r="E806" i="111"/>
  <c r="I545" i="73"/>
  <c r="I546" i="73"/>
  <c r="I778" i="73"/>
  <c r="E558" i="111"/>
  <c r="I777" i="73"/>
  <c r="E500" i="110"/>
  <c r="H952" i="73"/>
  <c r="H951" i="73"/>
  <c r="E682" i="109"/>
  <c r="G836" i="73"/>
  <c r="G835" i="73"/>
  <c r="I720" i="73"/>
  <c r="E442" i="111"/>
  <c r="I719" i="73"/>
  <c r="E558" i="110"/>
  <c r="H778" i="73"/>
  <c r="H777" i="73"/>
  <c r="G893" i="73"/>
  <c r="E385" i="109"/>
  <c r="G894" i="73"/>
  <c r="E546" i="73"/>
  <c r="E806" i="107"/>
  <c r="E545" i="73"/>
  <c r="E327" i="108"/>
  <c r="F661" i="73"/>
  <c r="F662" i="73"/>
  <c r="M690" i="73"/>
  <c r="E356" i="115"/>
  <c r="M691" i="73"/>
  <c r="L749" i="73"/>
  <c r="E471" i="114"/>
  <c r="L748" i="73"/>
  <c r="L980" i="73"/>
  <c r="E529" i="114"/>
  <c r="L981" i="73"/>
  <c r="K574" i="73"/>
  <c r="E835" i="113"/>
  <c r="K575" i="73"/>
  <c r="E529" i="113"/>
  <c r="K981" i="73"/>
  <c r="K980" i="73"/>
  <c r="E356" i="113"/>
  <c r="K691" i="73"/>
  <c r="K690" i="73"/>
  <c r="E356" i="112"/>
  <c r="J691" i="73"/>
  <c r="J690" i="73"/>
  <c r="E414" i="112"/>
  <c r="J923" i="73"/>
  <c r="J922" i="73"/>
  <c r="E414" i="111"/>
  <c r="I922" i="73"/>
  <c r="I923" i="73"/>
  <c r="E356" i="110"/>
  <c r="H691" i="73"/>
  <c r="H690" i="73"/>
  <c r="G690" i="73"/>
  <c r="E356" i="109"/>
  <c r="G691" i="73"/>
  <c r="H574" i="73"/>
  <c r="E835" i="110"/>
  <c r="H575" i="73"/>
  <c r="H748" i="73"/>
  <c r="E471" i="110"/>
  <c r="H749" i="73"/>
  <c r="G864" i="73"/>
  <c r="E713" i="109"/>
  <c r="G865" i="73"/>
  <c r="E835" i="108"/>
  <c r="F574" i="73"/>
  <c r="F575" i="73"/>
  <c r="E356" i="108"/>
  <c r="F690" i="73"/>
  <c r="F691" i="73"/>
  <c r="E471" i="107"/>
  <c r="E748" i="73"/>
  <c r="E749" i="73"/>
  <c r="E895" i="107"/>
  <c r="E632" i="73"/>
  <c r="E633" i="73"/>
  <c r="M746" i="73"/>
  <c r="E468" i="115"/>
  <c r="M747" i="73"/>
  <c r="E467" i="115"/>
  <c r="L688" i="73"/>
  <c r="E352" i="114"/>
  <c r="L689" i="73"/>
  <c r="E353" i="114"/>
  <c r="L746" i="73"/>
  <c r="E468" i="114"/>
  <c r="L747" i="73"/>
  <c r="E467" i="114"/>
  <c r="E892" i="113"/>
  <c r="E891" i="113"/>
  <c r="K631" i="73"/>
  <c r="K630" i="73"/>
  <c r="J920" i="73"/>
  <c r="E410" i="112"/>
  <c r="J921" i="73"/>
  <c r="E411" i="112"/>
  <c r="I978" i="73"/>
  <c r="E525" i="111"/>
  <c r="I979" i="73"/>
  <c r="E526" i="111"/>
  <c r="H572" i="73"/>
  <c r="E831" i="110"/>
  <c r="H573" i="73"/>
  <c r="E832" i="110"/>
  <c r="H746" i="73"/>
  <c r="E468" i="110"/>
  <c r="H747" i="73"/>
  <c r="E467" i="110"/>
  <c r="G863" i="73"/>
  <c r="G862" i="73"/>
  <c r="E710" i="109"/>
  <c r="E709" i="109"/>
  <c r="F572" i="73"/>
  <c r="F573" i="73"/>
  <c r="E832" i="108"/>
  <c r="E831" i="108"/>
  <c r="E572" i="73"/>
  <c r="E573" i="73"/>
  <c r="E831" i="107"/>
  <c r="E832" i="107"/>
  <c r="F631" i="73"/>
  <c r="E892" i="108"/>
  <c r="E891" i="108"/>
  <c r="F630" i="73"/>
  <c r="E688" i="73"/>
  <c r="E352" i="107"/>
  <c r="E689" i="73"/>
  <c r="E353" i="107"/>
  <c r="M1145" i="73"/>
  <c r="E1179" i="115"/>
  <c r="L1841" i="73"/>
  <c r="E1585" i="114"/>
  <c r="E1179" i="114"/>
  <c r="L1145" i="73"/>
  <c r="L101" i="73"/>
  <c r="E97" i="114"/>
  <c r="E1585" i="113"/>
  <c r="K1841" i="73"/>
  <c r="K1377" i="73"/>
  <c r="E1410" i="113"/>
  <c r="I1145" i="73"/>
  <c r="E1179" i="111"/>
  <c r="H1145" i="73"/>
  <c r="E1179" i="110"/>
  <c r="E157" i="110"/>
  <c r="H159" i="73"/>
  <c r="F1145" i="73"/>
  <c r="E1179" i="108"/>
  <c r="E279" i="110"/>
  <c r="H275" i="73"/>
  <c r="G43" i="73"/>
  <c r="E39" i="109"/>
  <c r="E279" i="107"/>
  <c r="E275" i="73"/>
  <c r="E279" i="108"/>
  <c r="F275" i="73"/>
  <c r="E1377" i="73"/>
  <c r="E1410" i="107"/>
  <c r="D1783" i="73"/>
  <c r="E1527" i="106"/>
  <c r="D1261" i="73"/>
  <c r="E1295" i="106"/>
  <c r="L1436" i="73"/>
  <c r="E1467" i="114"/>
  <c r="L1437" i="73"/>
  <c r="E1475" i="114"/>
  <c r="E1244" i="113"/>
  <c r="E1236" i="113"/>
  <c r="K1205" i="73"/>
  <c r="K1204" i="73"/>
  <c r="J1320" i="73"/>
  <c r="E1352" i="112"/>
  <c r="J1321" i="73"/>
  <c r="E1360" i="112"/>
  <c r="E1475" i="110"/>
  <c r="E1467" i="110"/>
  <c r="H1437" i="73"/>
  <c r="H1436" i="73"/>
  <c r="E1244" i="109"/>
  <c r="E1236" i="109"/>
  <c r="G1205" i="73"/>
  <c r="G1204" i="73"/>
  <c r="E1321" i="73"/>
  <c r="E1320" i="73"/>
  <c r="E1352" i="107"/>
  <c r="E1360" i="107"/>
  <c r="D1320" i="73"/>
  <c r="E1360" i="106"/>
  <c r="D1321" i="73"/>
  <c r="E1352" i="106"/>
  <c r="M1790" i="73"/>
  <c r="E1541" i="115"/>
  <c r="M1791" i="73"/>
  <c r="E1540" i="115"/>
  <c r="M1848" i="73"/>
  <c r="E1598" i="115"/>
  <c r="M1849" i="73"/>
  <c r="E1599" i="115"/>
  <c r="M167" i="73"/>
  <c r="E170" i="115"/>
  <c r="M166" i="73"/>
  <c r="E171" i="115"/>
  <c r="L1269" i="73"/>
  <c r="E1308" i="114"/>
  <c r="L1268" i="73"/>
  <c r="E1309" i="114"/>
  <c r="L167" i="73"/>
  <c r="E171" i="114"/>
  <c r="L166" i="73"/>
  <c r="E170" i="114"/>
  <c r="L108" i="73"/>
  <c r="E110" i="114"/>
  <c r="L109" i="73"/>
  <c r="E111" i="114"/>
  <c r="K282" i="73"/>
  <c r="E292" i="113"/>
  <c r="K283" i="73"/>
  <c r="E293" i="113"/>
  <c r="J1848" i="73"/>
  <c r="E1598" i="112"/>
  <c r="J1849" i="73"/>
  <c r="E1599" i="112"/>
  <c r="J225" i="73"/>
  <c r="E232" i="112"/>
  <c r="J224" i="73"/>
  <c r="E233" i="112"/>
  <c r="E293" i="111"/>
  <c r="E292" i="111"/>
  <c r="I282" i="73"/>
  <c r="I283" i="73"/>
  <c r="H1849" i="73"/>
  <c r="E1598" i="110"/>
  <c r="H1848" i="73"/>
  <c r="E1599" i="110"/>
  <c r="H282" i="73"/>
  <c r="E292" i="110"/>
  <c r="H283" i="73"/>
  <c r="E293" i="110"/>
  <c r="G1152" i="73"/>
  <c r="E1192" i="109"/>
  <c r="G1153" i="73"/>
  <c r="E1193" i="109"/>
  <c r="F1152" i="73"/>
  <c r="F1153" i="73"/>
  <c r="E1193" i="108"/>
  <c r="E1192" i="108"/>
  <c r="H1385" i="73"/>
  <c r="E1423" i="110"/>
  <c r="H1384" i="73"/>
  <c r="E1424" i="110"/>
  <c r="G1791" i="73"/>
  <c r="E1541" i="109"/>
  <c r="G1790" i="73"/>
  <c r="E1540" i="109"/>
  <c r="E224" i="73"/>
  <c r="E225" i="73"/>
  <c r="E233" i="107"/>
  <c r="E232" i="107"/>
  <c r="E1848" i="73"/>
  <c r="E1849" i="73"/>
  <c r="E1598" i="107"/>
  <c r="E1599" i="107"/>
  <c r="E1309" i="106"/>
  <c r="E1308" i="106"/>
  <c r="M1324" i="73"/>
  <c r="M1325" i="73"/>
  <c r="E1369" i="115"/>
  <c r="E1368" i="115"/>
  <c r="M1322" i="73"/>
  <c r="M1323" i="73"/>
  <c r="E1365" i="115"/>
  <c r="L1438" i="73"/>
  <c r="L1439" i="73"/>
  <c r="E1480" i="114"/>
  <c r="L1440" i="73"/>
  <c r="L1441" i="73"/>
  <c r="E1484" i="114"/>
  <c r="E1483" i="114"/>
  <c r="J1440" i="73"/>
  <c r="J1441" i="73"/>
  <c r="E1484" i="112"/>
  <c r="E1483" i="112"/>
  <c r="J1438" i="73"/>
  <c r="J1439" i="73"/>
  <c r="E1480" i="112"/>
  <c r="I1323" i="73"/>
  <c r="I1322" i="73"/>
  <c r="E1369" i="111"/>
  <c r="E1368" i="111"/>
  <c r="I1325" i="73"/>
  <c r="I1324" i="73"/>
  <c r="E1365" i="111"/>
  <c r="H1325" i="73"/>
  <c r="H1324" i="73"/>
  <c r="H1323" i="73"/>
  <c r="H1322" i="73"/>
  <c r="E1369" i="110"/>
  <c r="E1368" i="110"/>
  <c r="E1365" i="110"/>
  <c r="H1441" i="73"/>
  <c r="H1440" i="73"/>
  <c r="H1439" i="73"/>
  <c r="H1438" i="73"/>
  <c r="E1480" i="110"/>
  <c r="E1484" i="110"/>
  <c r="E1483" i="110"/>
  <c r="E1207" i="73"/>
  <c r="E1206" i="73"/>
  <c r="E1209" i="73"/>
  <c r="E1208" i="73"/>
  <c r="E1249" i="107"/>
  <c r="E1252" i="107"/>
  <c r="E1253" i="107"/>
  <c r="D1207" i="73"/>
  <c r="D1206" i="73"/>
  <c r="E1253" i="106"/>
  <c r="E1249" i="106"/>
  <c r="D1209" i="73"/>
  <c r="D1208" i="73"/>
  <c r="E1252" i="106"/>
  <c r="M1210" i="73"/>
  <c r="E1250" i="115"/>
  <c r="M1211" i="73"/>
  <c r="E1251" i="115"/>
  <c r="K1327" i="73"/>
  <c r="E1366" i="113"/>
  <c r="K1326" i="73"/>
  <c r="E1367" i="113"/>
  <c r="J1442" i="73"/>
  <c r="E1481" i="112"/>
  <c r="J1443" i="73"/>
  <c r="E1482" i="112"/>
  <c r="I1327" i="73"/>
  <c r="E1367" i="111"/>
  <c r="I1326" i="73"/>
  <c r="E1366" i="111"/>
  <c r="G1210" i="73"/>
  <c r="E1251" i="109"/>
  <c r="G1211" i="73"/>
  <c r="E1250" i="109"/>
  <c r="F1443" i="73"/>
  <c r="E1482" i="108"/>
  <c r="F1442" i="73"/>
  <c r="E1481" i="108"/>
  <c r="E1210" i="73"/>
  <c r="E1211" i="73"/>
  <c r="E1250" i="107"/>
  <c r="E1251" i="107"/>
  <c r="E966" i="115"/>
  <c r="M306" i="73"/>
  <c r="E974" i="115"/>
  <c r="M305" i="73"/>
  <c r="E974" i="108"/>
  <c r="E966" i="108"/>
  <c r="F305" i="73"/>
  <c r="F306" i="73"/>
  <c r="E422" i="73"/>
  <c r="E421" i="73"/>
  <c r="E908" i="107"/>
  <c r="E916" i="107"/>
  <c r="L391" i="73"/>
  <c r="I507" i="73"/>
  <c r="E1056" i="111"/>
  <c r="E996" i="110"/>
  <c r="H333" i="73"/>
  <c r="G333" i="73"/>
  <c r="E996" i="109"/>
  <c r="M428" i="73"/>
  <c r="E923" i="115"/>
  <c r="M427" i="73"/>
  <c r="E922" i="115"/>
  <c r="L311" i="73"/>
  <c r="E980" i="114"/>
  <c r="L312" i="73"/>
  <c r="E981" i="114"/>
  <c r="G427" i="73"/>
  <c r="E922" i="109"/>
  <c r="G428" i="73"/>
  <c r="E923" i="109"/>
  <c r="E428" i="73"/>
  <c r="E427" i="73"/>
  <c r="E923" i="107"/>
  <c r="E922" i="107"/>
  <c r="M538" i="73"/>
  <c r="E788" i="115"/>
  <c r="M537" i="73"/>
  <c r="E796" i="115"/>
  <c r="M653" i="73"/>
  <c r="E317" i="115"/>
  <c r="M654" i="73"/>
  <c r="E309" i="115"/>
  <c r="L827" i="73"/>
  <c r="E664" i="114"/>
  <c r="L828" i="73"/>
  <c r="E672" i="114"/>
  <c r="E726" i="114"/>
  <c r="E734" i="114"/>
  <c r="L1059" i="73"/>
  <c r="L1060" i="73"/>
  <c r="K537" i="73"/>
  <c r="E788" i="113"/>
  <c r="K538" i="73"/>
  <c r="E796" i="113"/>
  <c r="K944" i="73"/>
  <c r="K943" i="73"/>
  <c r="E482" i="113"/>
  <c r="E490" i="113"/>
  <c r="J943" i="73"/>
  <c r="J944" i="73"/>
  <c r="E482" i="112"/>
  <c r="E490" i="112"/>
  <c r="I537" i="73"/>
  <c r="E788" i="111"/>
  <c r="I538" i="73"/>
  <c r="E796" i="111"/>
  <c r="E796" i="110"/>
  <c r="H537" i="73"/>
  <c r="E788" i="110"/>
  <c r="H538" i="73"/>
  <c r="H712" i="73"/>
  <c r="H711" i="73"/>
  <c r="E432" i="110"/>
  <c r="E424" i="110"/>
  <c r="E734" i="110"/>
  <c r="E726" i="110"/>
  <c r="H1060" i="73"/>
  <c r="H1059" i="73"/>
  <c r="G654" i="73"/>
  <c r="G653" i="73"/>
  <c r="E317" i="109"/>
  <c r="E309" i="109"/>
  <c r="E432" i="108"/>
  <c r="E424" i="108"/>
  <c r="F711" i="73"/>
  <c r="F712" i="73"/>
  <c r="E712" i="73"/>
  <c r="E424" i="107"/>
  <c r="E432" i="107"/>
  <c r="E711" i="73"/>
  <c r="E512" i="115"/>
  <c r="M971" i="73"/>
  <c r="E339" i="115"/>
  <c r="M681" i="73"/>
  <c r="L565" i="73"/>
  <c r="E818" i="114"/>
  <c r="K565" i="73"/>
  <c r="E818" i="113"/>
  <c r="J739" i="73"/>
  <c r="E454" i="112"/>
  <c r="E512" i="111"/>
  <c r="I971" i="73"/>
  <c r="E818" i="110"/>
  <c r="H565" i="73"/>
  <c r="H913" i="73"/>
  <c r="E397" i="110"/>
  <c r="E512" i="109"/>
  <c r="G971" i="73"/>
  <c r="H681" i="73"/>
  <c r="E339" i="110"/>
  <c r="G681" i="73"/>
  <c r="E339" i="109"/>
  <c r="E397" i="108"/>
  <c r="F913" i="73"/>
  <c r="E971" i="73"/>
  <c r="E512" i="107"/>
  <c r="F971" i="73"/>
  <c r="E512" i="108"/>
  <c r="M543" i="73"/>
  <c r="E802" i="115"/>
  <c r="M544" i="73"/>
  <c r="E803" i="115"/>
  <c r="M834" i="73"/>
  <c r="M833" i="73"/>
  <c r="E679" i="115"/>
  <c r="E678" i="115"/>
  <c r="M659" i="73"/>
  <c r="E323" i="115"/>
  <c r="M660" i="73"/>
  <c r="E324" i="115"/>
  <c r="L1066" i="73"/>
  <c r="L1065" i="73"/>
  <c r="E741" i="114"/>
  <c r="E740" i="114"/>
  <c r="L659" i="73"/>
  <c r="E324" i="114"/>
  <c r="L660" i="73"/>
  <c r="E323" i="114"/>
  <c r="K544" i="73"/>
  <c r="E802" i="113"/>
  <c r="K543" i="73"/>
  <c r="E803" i="113"/>
  <c r="K717" i="73"/>
  <c r="E438" i="113"/>
  <c r="K718" i="73"/>
  <c r="E439" i="113"/>
  <c r="I1066" i="73"/>
  <c r="E741" i="111"/>
  <c r="E740" i="111"/>
  <c r="I1065" i="73"/>
  <c r="J949" i="73"/>
  <c r="E496" i="112"/>
  <c r="J950" i="73"/>
  <c r="E497" i="112"/>
  <c r="H543" i="73"/>
  <c r="E802" i="110"/>
  <c r="H544" i="73"/>
  <c r="E803" i="110"/>
  <c r="H659" i="73"/>
  <c r="E324" i="110"/>
  <c r="H660" i="73"/>
  <c r="E323" i="110"/>
  <c r="H891" i="73"/>
  <c r="E382" i="110"/>
  <c r="H892" i="73"/>
  <c r="E381" i="110"/>
  <c r="F544" i="73"/>
  <c r="F543" i="73"/>
  <c r="E802" i="108"/>
  <c r="E803" i="108"/>
  <c r="F660" i="73"/>
  <c r="E323" i="108"/>
  <c r="F659" i="73"/>
  <c r="E324" i="108"/>
  <c r="E949" i="73"/>
  <c r="E950" i="73"/>
  <c r="E496" i="107"/>
  <c r="E497" i="107"/>
  <c r="F891" i="73"/>
  <c r="F892" i="73"/>
  <c r="E382" i="108"/>
  <c r="E381" i="108"/>
  <c r="L1029" i="73"/>
  <c r="E634" i="114"/>
  <c r="E634" i="113"/>
  <c r="K1029" i="73"/>
  <c r="E157" i="113"/>
  <c r="K159" i="73"/>
  <c r="I508" i="73"/>
  <c r="I509" i="73"/>
  <c r="E1063" i="111"/>
  <c r="E1055" i="111"/>
  <c r="H515" i="73"/>
  <c r="E1069" i="110"/>
  <c r="H514" i="73"/>
  <c r="E1070" i="110"/>
  <c r="H1029" i="73"/>
  <c r="E634" i="110"/>
  <c r="E696" i="109"/>
  <c r="G855" i="73"/>
  <c r="H767" i="73"/>
  <c r="H763" i="73"/>
  <c r="H759" i="73"/>
  <c r="H766" i="73"/>
  <c r="H762" i="73"/>
  <c r="H758" i="73"/>
  <c r="E542" i="110"/>
  <c r="H765" i="73"/>
  <c r="H761" i="73"/>
  <c r="H757" i="73"/>
  <c r="H764" i="73"/>
  <c r="H760" i="73"/>
  <c r="G506" i="73"/>
  <c r="G502" i="73"/>
  <c r="G498" i="73"/>
  <c r="G505" i="73"/>
  <c r="G497" i="73"/>
  <c r="G499" i="73"/>
  <c r="E1057" i="109"/>
  <c r="G504" i="73"/>
  <c r="G500" i="73"/>
  <c r="G496" i="73"/>
  <c r="G501" i="73"/>
  <c r="G503" i="73"/>
  <c r="E634" i="107"/>
  <c r="E1029" i="73"/>
  <c r="E167" i="73"/>
  <c r="E166" i="73"/>
  <c r="E171" i="107"/>
  <c r="E170" i="107"/>
  <c r="E283" i="73"/>
  <c r="E282" i="73"/>
  <c r="E293" i="107"/>
  <c r="E292" i="107"/>
  <c r="K556" i="112"/>
  <c r="H362" i="73"/>
  <c r="E1087" i="110"/>
  <c r="K742" i="108"/>
  <c r="K1071" i="115"/>
  <c r="E728" i="114"/>
  <c r="L1055" i="73"/>
  <c r="L1051" i="73"/>
  <c r="L1047" i="73"/>
  <c r="L1050" i="73"/>
  <c r="L1052" i="73"/>
  <c r="L1057" i="73"/>
  <c r="L1053" i="73"/>
  <c r="L1049" i="73"/>
  <c r="L1054" i="73"/>
  <c r="L1056" i="73"/>
  <c r="L1048" i="73"/>
  <c r="F254" i="73"/>
  <c r="F253" i="73"/>
  <c r="E262" i="108"/>
  <c r="E261" i="108"/>
  <c r="E137" i="73"/>
  <c r="E139" i="107"/>
  <c r="E138" i="73"/>
  <c r="E140" i="107"/>
  <c r="M484" i="73"/>
  <c r="E1041" i="115"/>
  <c r="E1040" i="115"/>
  <c r="M483" i="73"/>
  <c r="E1037" i="115"/>
  <c r="M481" i="73"/>
  <c r="M482" i="73"/>
  <c r="J253" i="73"/>
  <c r="E262" i="112"/>
  <c r="J254" i="73"/>
  <c r="E261" i="112"/>
  <c r="E541" i="111"/>
  <c r="I768" i="73"/>
  <c r="K1040" i="110"/>
  <c r="F137" i="73"/>
  <c r="F138" i="73"/>
  <c r="E139" i="108"/>
  <c r="E140" i="108"/>
  <c r="E1266" i="115"/>
  <c r="M1232" i="73"/>
  <c r="L1232" i="73"/>
  <c r="E1266" i="114"/>
  <c r="K1812" i="73"/>
  <c r="E1556" i="113"/>
  <c r="E68" i="113"/>
  <c r="K72" i="73"/>
  <c r="E1266" i="112"/>
  <c r="J1232" i="73"/>
  <c r="K188" i="73"/>
  <c r="E190" i="113"/>
  <c r="E1381" i="112"/>
  <c r="J72" i="73"/>
  <c r="E68" i="112"/>
  <c r="H263" i="112"/>
  <c r="I188" i="73"/>
  <c r="E190" i="111"/>
  <c r="H1348" i="73"/>
  <c r="E1381" i="110"/>
  <c r="E1266" i="108"/>
  <c r="F1232" i="73"/>
  <c r="H1232" i="73"/>
  <c r="E1266" i="110"/>
  <c r="H141" i="110"/>
  <c r="G1232" i="73"/>
  <c r="E1266" i="109"/>
  <c r="F188" i="73"/>
  <c r="E190" i="108"/>
  <c r="E246" i="73"/>
  <c r="E248" i="107"/>
  <c r="E1150" i="108"/>
  <c r="F1116" i="73"/>
  <c r="E1150" i="107"/>
  <c r="E1116" i="73"/>
  <c r="D1348" i="73"/>
  <c r="E1381" i="106"/>
  <c r="E1505" i="115"/>
  <c r="M1755" i="73"/>
  <c r="E1497" i="115"/>
  <c r="M1756" i="73"/>
  <c r="E1555" i="115"/>
  <c r="M1814" i="73"/>
  <c r="M1813" i="73"/>
  <c r="E1563" i="115"/>
  <c r="L2181" i="73"/>
  <c r="L2180" i="73"/>
  <c r="L1814" i="73"/>
  <c r="E1555" i="114"/>
  <c r="L1813" i="73"/>
  <c r="E1563" i="114"/>
  <c r="L1117" i="73"/>
  <c r="E1149" i="114"/>
  <c r="L1118" i="73"/>
  <c r="E1157" i="114"/>
  <c r="K2180" i="73"/>
  <c r="K2181" i="73"/>
  <c r="K1118" i="73"/>
  <c r="K1117" i="73"/>
  <c r="E1157" i="113"/>
  <c r="E1149" i="113"/>
  <c r="K73" i="73"/>
  <c r="E75" i="113"/>
  <c r="K74" i="73"/>
  <c r="E67" i="113"/>
  <c r="K1350" i="73"/>
  <c r="E1388" i="113"/>
  <c r="K1349" i="73"/>
  <c r="E1380" i="113"/>
  <c r="E1563" i="112"/>
  <c r="J1813" i="73"/>
  <c r="E1555" i="112"/>
  <c r="J1814" i="73"/>
  <c r="J190" i="73"/>
  <c r="E197" i="112"/>
  <c r="J189" i="73"/>
  <c r="E189" i="112"/>
  <c r="I1350" i="73"/>
  <c r="I1349" i="73"/>
  <c r="E1380" i="111"/>
  <c r="E1388" i="111"/>
  <c r="I190" i="73"/>
  <c r="E189" i="111"/>
  <c r="I189" i="73"/>
  <c r="E197" i="111"/>
  <c r="H1814" i="73"/>
  <c r="H1813" i="73"/>
  <c r="E1563" i="110"/>
  <c r="E1555" i="110"/>
  <c r="H1118" i="73"/>
  <c r="H1117" i="73"/>
  <c r="E1157" i="110"/>
  <c r="E1149" i="110"/>
  <c r="G1350" i="73"/>
  <c r="G1349" i="73"/>
  <c r="E1380" i="109"/>
  <c r="E1388" i="109"/>
  <c r="E1563" i="108"/>
  <c r="E1555" i="108"/>
  <c r="F1813" i="73"/>
  <c r="F1814" i="73"/>
  <c r="H1756" i="73"/>
  <c r="H1755" i="73"/>
  <c r="E1505" i="110"/>
  <c r="E1497" i="110"/>
  <c r="G2181" i="73"/>
  <c r="G2180" i="73"/>
  <c r="F1118" i="73"/>
  <c r="F1117" i="73"/>
  <c r="E1149" i="108"/>
  <c r="E1157" i="108"/>
  <c r="E75" i="107"/>
  <c r="E74" i="73"/>
  <c r="E67" i="107"/>
  <c r="E73" i="73"/>
  <c r="H264" i="108"/>
  <c r="E1388" i="107"/>
  <c r="E1380" i="107"/>
  <c r="E1349" i="73"/>
  <c r="E1350" i="73"/>
  <c r="D1814" i="73"/>
  <c r="E1563" i="106"/>
  <c r="D1813" i="73"/>
  <c r="E1555" i="106"/>
  <c r="E1324" i="115"/>
  <c r="M1290" i="73"/>
  <c r="E1208" i="114"/>
  <c r="L1174" i="73"/>
  <c r="J1406" i="73"/>
  <c r="E1439" i="112"/>
  <c r="E1324" i="111"/>
  <c r="I1290" i="73"/>
  <c r="G1406" i="73"/>
  <c r="E1439" i="109"/>
  <c r="H1406" i="73"/>
  <c r="E1439" i="110"/>
  <c r="E1406" i="73"/>
  <c r="E1439" i="107"/>
  <c r="D1174" i="73"/>
  <c r="E1208" i="106"/>
  <c r="L1407" i="73"/>
  <c r="E1446" i="114"/>
  <c r="L1408" i="73"/>
  <c r="E1438" i="114"/>
  <c r="K1175" i="73"/>
  <c r="E1207" i="113"/>
  <c r="K1176" i="73"/>
  <c r="E1215" i="113"/>
  <c r="E1215" i="112"/>
  <c r="E1207" i="112"/>
  <c r="J1176" i="73"/>
  <c r="J1175" i="73"/>
  <c r="H1175" i="73"/>
  <c r="H1176" i="73"/>
  <c r="E1215" i="110"/>
  <c r="E1207" i="110"/>
  <c r="F1408" i="73"/>
  <c r="E1438" i="108"/>
  <c r="F1407" i="73"/>
  <c r="E1446" i="108"/>
  <c r="E1331" i="108"/>
  <c r="F1291" i="73"/>
  <c r="F1292" i="73"/>
  <c r="E1323" i="108"/>
  <c r="E1446" i="106"/>
  <c r="D1407" i="73"/>
  <c r="D1408" i="73"/>
  <c r="E1438" i="106"/>
  <c r="M1353" i="73"/>
  <c r="M1354" i="73"/>
  <c r="E1396" i="115"/>
  <c r="M1351" i="73"/>
  <c r="M1352" i="73"/>
  <c r="E1397" i="115"/>
  <c r="E1393" i="115"/>
  <c r="M1759" i="73"/>
  <c r="M1760" i="73"/>
  <c r="E1514" i="115"/>
  <c r="E1510" i="115"/>
  <c r="M1757" i="73"/>
  <c r="M1758" i="73"/>
  <c r="E1513" i="115"/>
  <c r="M20" i="73"/>
  <c r="M19" i="73"/>
  <c r="E26" i="115"/>
  <c r="E22" i="115"/>
  <c r="M18" i="73"/>
  <c r="M17" i="73"/>
  <c r="E25" i="115"/>
  <c r="L2183" i="73"/>
  <c r="L2184" i="73"/>
  <c r="L2185" i="73"/>
  <c r="L2182" i="73"/>
  <c r="K1818" i="73"/>
  <c r="K1817" i="73"/>
  <c r="K1816" i="73"/>
  <c r="K1815" i="73"/>
  <c r="E1572" i="113"/>
  <c r="E1568" i="113"/>
  <c r="E1571" i="113"/>
  <c r="K1238" i="73"/>
  <c r="K1237" i="73"/>
  <c r="E1282" i="113"/>
  <c r="E1281" i="113"/>
  <c r="K1236" i="73"/>
  <c r="K1235" i="73"/>
  <c r="E1278" i="113"/>
  <c r="J2182" i="73"/>
  <c r="J2183" i="73"/>
  <c r="J2184" i="73"/>
  <c r="J2185" i="73"/>
  <c r="J1121" i="73"/>
  <c r="J1122" i="73"/>
  <c r="E1166" i="112"/>
  <c r="E1165" i="112"/>
  <c r="J1119" i="73"/>
  <c r="J1120" i="73"/>
  <c r="E1162" i="112"/>
  <c r="K2185" i="73"/>
  <c r="K2184" i="73"/>
  <c r="K2183" i="73"/>
  <c r="K2182" i="73"/>
  <c r="E1572" i="112"/>
  <c r="E1568" i="112"/>
  <c r="J1817" i="73"/>
  <c r="J1818" i="73"/>
  <c r="E1571" i="112"/>
  <c r="J1815" i="73"/>
  <c r="J1816" i="73"/>
  <c r="J78" i="73"/>
  <c r="J77" i="73"/>
  <c r="E83" i="112"/>
  <c r="J76" i="73"/>
  <c r="J75" i="73"/>
  <c r="E84" i="112"/>
  <c r="E80" i="112"/>
  <c r="I1760" i="73"/>
  <c r="I1759" i="73"/>
  <c r="I1758" i="73"/>
  <c r="I1757" i="73"/>
  <c r="E1514" i="111"/>
  <c r="E1510" i="111"/>
  <c r="E1513" i="111"/>
  <c r="I1818" i="73"/>
  <c r="I1817" i="73"/>
  <c r="I1816" i="73"/>
  <c r="I1815" i="73"/>
  <c r="E1572" i="111"/>
  <c r="E1568" i="111"/>
  <c r="E1571" i="111"/>
  <c r="I18" i="73"/>
  <c r="I17" i="73"/>
  <c r="E26" i="111"/>
  <c r="E22" i="111"/>
  <c r="I20" i="73"/>
  <c r="I19" i="73"/>
  <c r="E25" i="111"/>
  <c r="I252" i="73"/>
  <c r="I251" i="73"/>
  <c r="I250" i="73"/>
  <c r="I249" i="73"/>
  <c r="E260" i="111"/>
  <c r="E263" i="111"/>
  <c r="E264" i="111"/>
  <c r="G2184" i="73"/>
  <c r="G2185" i="73"/>
  <c r="G2182" i="73"/>
  <c r="G2183" i="73"/>
  <c r="F1816" i="73"/>
  <c r="F1815" i="73"/>
  <c r="F1818" i="73"/>
  <c r="F1817" i="73"/>
  <c r="E1572" i="108"/>
  <c r="E1571" i="108"/>
  <c r="E1568" i="108"/>
  <c r="I78" i="73"/>
  <c r="I77" i="73"/>
  <c r="E84" i="111"/>
  <c r="E80" i="111"/>
  <c r="I76" i="73"/>
  <c r="I75" i="73"/>
  <c r="E83" i="111"/>
  <c r="H143" i="110"/>
  <c r="G1351" i="73"/>
  <c r="G1352" i="73"/>
  <c r="G1353" i="73"/>
  <c r="G1354" i="73"/>
  <c r="E1397" i="109"/>
  <c r="E1393" i="109"/>
  <c r="E1396" i="109"/>
  <c r="F192" i="73"/>
  <c r="F191" i="73"/>
  <c r="F194" i="73"/>
  <c r="F193" i="73"/>
  <c r="E205" i="108"/>
  <c r="E206" i="108"/>
  <c r="E202" i="108"/>
  <c r="H143" i="107"/>
  <c r="G135" i="73"/>
  <c r="G136" i="73"/>
  <c r="G133" i="73"/>
  <c r="G134" i="73"/>
  <c r="E141" i="109"/>
  <c r="E142" i="109"/>
  <c r="E138" i="109"/>
  <c r="F76" i="73"/>
  <c r="F75" i="73"/>
  <c r="F78" i="73"/>
  <c r="F77" i="73"/>
  <c r="E84" i="108"/>
  <c r="E80" i="108"/>
  <c r="E83" i="108"/>
  <c r="E1510" i="107"/>
  <c r="E1513" i="107"/>
  <c r="E1758" i="73"/>
  <c r="E1757" i="73"/>
  <c r="E1514" i="107"/>
  <c r="E1760" i="73"/>
  <c r="E1759" i="73"/>
  <c r="D1352" i="73"/>
  <c r="D1351" i="73"/>
  <c r="E1396" i="106"/>
  <c r="E1393" i="106"/>
  <c r="D1354" i="73"/>
  <c r="D1353" i="73"/>
  <c r="E1397" i="106"/>
  <c r="M2186" i="73"/>
  <c r="M2187" i="73"/>
  <c r="L1355" i="73"/>
  <c r="E1395" i="114"/>
  <c r="L1356" i="73"/>
  <c r="E1394" i="114"/>
  <c r="L253" i="73"/>
  <c r="L254" i="73"/>
  <c r="E262" i="114"/>
  <c r="E261" i="114"/>
  <c r="K2187" i="73"/>
  <c r="K2186" i="73"/>
  <c r="K1762" i="73"/>
  <c r="E1511" i="113"/>
  <c r="K1761" i="73"/>
  <c r="E1512" i="113"/>
  <c r="K21" i="73"/>
  <c r="E23" i="113"/>
  <c r="K22" i="73"/>
  <c r="E24" i="113"/>
  <c r="K1820" i="73"/>
  <c r="E1570" i="113"/>
  <c r="K1819" i="73"/>
  <c r="E1569" i="113"/>
  <c r="J1123" i="73"/>
  <c r="E1163" i="112"/>
  <c r="J1124" i="73"/>
  <c r="E1164" i="112"/>
  <c r="I1356" i="73"/>
  <c r="E1395" i="111"/>
  <c r="I1355" i="73"/>
  <c r="E1394" i="111"/>
  <c r="J22" i="73"/>
  <c r="E24" i="112"/>
  <c r="J21" i="73"/>
  <c r="E23" i="112"/>
  <c r="I1124" i="73"/>
  <c r="E1164" i="111"/>
  <c r="I1123" i="73"/>
  <c r="E1163" i="111"/>
  <c r="H1762" i="73"/>
  <c r="E1511" i="110"/>
  <c r="H1761" i="73"/>
  <c r="E1512" i="110"/>
  <c r="H79" i="73"/>
  <c r="E82" i="110"/>
  <c r="H80" i="73"/>
  <c r="E81" i="110"/>
  <c r="G1355" i="73"/>
  <c r="E1395" i="109"/>
  <c r="G1356" i="73"/>
  <c r="E1394" i="109"/>
  <c r="G21" i="73"/>
  <c r="E23" i="109"/>
  <c r="G22" i="73"/>
  <c r="E24" i="109"/>
  <c r="H1819" i="73"/>
  <c r="H1820" i="73"/>
  <c r="E1570" i="110"/>
  <c r="E1569" i="110"/>
  <c r="F2186" i="73"/>
  <c r="F2187" i="73"/>
  <c r="F79" i="73"/>
  <c r="F80" i="73"/>
  <c r="E81" i="108"/>
  <c r="E82" i="108"/>
  <c r="E1240" i="73"/>
  <c r="E1239" i="73"/>
  <c r="E1279" i="107"/>
  <c r="E1280" i="107"/>
  <c r="E21" i="73"/>
  <c r="E22" i="73"/>
  <c r="E24" i="107"/>
  <c r="E23" i="107"/>
  <c r="E1819" i="73"/>
  <c r="E1820" i="73"/>
  <c r="E1570" i="107"/>
  <c r="E1569" i="107"/>
  <c r="D1819" i="73"/>
  <c r="D1820" i="73"/>
  <c r="E1569" i="106"/>
  <c r="E1570" i="106"/>
  <c r="E1515" i="115"/>
  <c r="M1764" i="73"/>
  <c r="M1763" i="73"/>
  <c r="E1573" i="115"/>
  <c r="M1822" i="73"/>
  <c r="M1821" i="73"/>
  <c r="M24" i="73"/>
  <c r="E27" i="115"/>
  <c r="M23" i="73"/>
  <c r="L1241" i="73"/>
  <c r="E1283" i="114"/>
  <c r="L1242" i="73"/>
  <c r="E207" i="114"/>
  <c r="L197" i="73"/>
  <c r="L198" i="73"/>
  <c r="E85" i="114"/>
  <c r="L81" i="73"/>
  <c r="L82" i="73"/>
  <c r="K81" i="73"/>
  <c r="E85" i="113"/>
  <c r="K82" i="73"/>
  <c r="E1167" i="112"/>
  <c r="J1126" i="73"/>
  <c r="J1125" i="73"/>
  <c r="K197" i="73"/>
  <c r="E207" i="113"/>
  <c r="K198" i="73"/>
  <c r="J1763" i="73"/>
  <c r="E1515" i="112"/>
  <c r="J1764" i="73"/>
  <c r="E85" i="112"/>
  <c r="E1283" i="111"/>
  <c r="I1241" i="73"/>
  <c r="I1242" i="73"/>
  <c r="E1515" i="111"/>
  <c r="I1763" i="73"/>
  <c r="I1764" i="73"/>
  <c r="I24" i="73"/>
  <c r="E27" i="111"/>
  <c r="I23" i="73"/>
  <c r="E1167" i="110"/>
  <c r="H1125" i="73"/>
  <c r="H1126" i="73"/>
  <c r="F2189" i="73"/>
  <c r="F2188" i="73"/>
  <c r="E1167" i="108"/>
  <c r="F1125" i="73"/>
  <c r="F1126" i="73"/>
  <c r="H255" i="73"/>
  <c r="E265" i="110"/>
  <c r="H256" i="73"/>
  <c r="H23" i="73"/>
  <c r="E27" i="110"/>
  <c r="H24" i="73"/>
  <c r="E1167" i="109"/>
  <c r="G1126" i="73"/>
  <c r="G1125" i="73"/>
  <c r="H267" i="108"/>
  <c r="E1398" i="107"/>
  <c r="E1357" i="73"/>
  <c r="E1358" i="73"/>
  <c r="E82" i="73"/>
  <c r="E85" i="107"/>
  <c r="E81" i="73"/>
  <c r="H145" i="108"/>
  <c r="D1358" i="73"/>
  <c r="D1357" i="73"/>
  <c r="E1398" i="106"/>
  <c r="M1827" i="73"/>
  <c r="M1823" i="73"/>
  <c r="M1828" i="73"/>
  <c r="E1574" i="115"/>
  <c r="M1825" i="73"/>
  <c r="M1826" i="73"/>
  <c r="M1824" i="73"/>
  <c r="E1567" i="115"/>
  <c r="M1361" i="73"/>
  <c r="M1362" i="73"/>
  <c r="M1360" i="73"/>
  <c r="E1392" i="115"/>
  <c r="M1363" i="73"/>
  <c r="M1359" i="73"/>
  <c r="M1364" i="73"/>
  <c r="E1399" i="115"/>
  <c r="L1827" i="73"/>
  <c r="L1823" i="73"/>
  <c r="L1828" i="73"/>
  <c r="E1567" i="114"/>
  <c r="L1825" i="73"/>
  <c r="L1826" i="73"/>
  <c r="L1824" i="73"/>
  <c r="E1574" i="114"/>
  <c r="L2195" i="73"/>
  <c r="L2191" i="73"/>
  <c r="L2190" i="73"/>
  <c r="L2193" i="73"/>
  <c r="L2194" i="73"/>
  <c r="L2192" i="73"/>
  <c r="L1129" i="73"/>
  <c r="L1132" i="73"/>
  <c r="L1130" i="73"/>
  <c r="E1168" i="114"/>
  <c r="L1131" i="73"/>
  <c r="L1127" i="73"/>
  <c r="L1128" i="73"/>
  <c r="E1161" i="114"/>
  <c r="L86" i="73"/>
  <c r="L87" i="73"/>
  <c r="L83" i="73"/>
  <c r="E86" i="114"/>
  <c r="L88" i="73"/>
  <c r="L84" i="73"/>
  <c r="L85" i="73"/>
  <c r="E79" i="114"/>
  <c r="K1131" i="73"/>
  <c r="K1127" i="73"/>
  <c r="K1130" i="73"/>
  <c r="E1161" i="113"/>
  <c r="K1129" i="73"/>
  <c r="K1132" i="73"/>
  <c r="K1128" i="73"/>
  <c r="E1168" i="113"/>
  <c r="H146" i="113"/>
  <c r="J1767" i="73"/>
  <c r="J1770" i="73"/>
  <c r="J1766" i="73"/>
  <c r="E1509" i="112"/>
  <c r="J1769" i="73"/>
  <c r="J1765" i="73"/>
  <c r="J1768" i="73"/>
  <c r="E1516" i="112"/>
  <c r="J1131" i="73"/>
  <c r="J1127" i="73"/>
  <c r="J1130" i="73"/>
  <c r="E1161" i="112"/>
  <c r="J1129" i="73"/>
  <c r="J1132" i="73"/>
  <c r="J1128" i="73"/>
  <c r="E1168" i="112"/>
  <c r="I1768" i="73"/>
  <c r="I1769" i="73"/>
  <c r="I1765" i="73"/>
  <c r="I1770" i="73"/>
  <c r="I1766" i="73"/>
  <c r="I1767" i="73"/>
  <c r="E1516" i="111"/>
  <c r="E1509" i="111"/>
  <c r="J88" i="73"/>
  <c r="J84" i="73"/>
  <c r="J85" i="73"/>
  <c r="E79" i="112"/>
  <c r="J86" i="73"/>
  <c r="J87" i="73"/>
  <c r="J83" i="73"/>
  <c r="E86" i="112"/>
  <c r="I1130" i="73"/>
  <c r="I1131" i="73"/>
  <c r="I1127" i="73"/>
  <c r="I1132" i="73"/>
  <c r="I1128" i="73"/>
  <c r="I1129" i="73"/>
  <c r="E1168" i="111"/>
  <c r="E1161" i="111"/>
  <c r="H1362" i="73"/>
  <c r="H1363" i="73"/>
  <c r="H1359" i="73"/>
  <c r="H1364" i="73"/>
  <c r="H1360" i="73"/>
  <c r="H1361" i="73"/>
  <c r="E1399" i="110"/>
  <c r="E1392" i="110"/>
  <c r="H1248" i="73"/>
  <c r="H1244" i="73"/>
  <c r="H1245" i="73"/>
  <c r="H1246" i="73"/>
  <c r="H1247" i="73"/>
  <c r="H1243" i="73"/>
  <c r="E1284" i="110"/>
  <c r="E1277" i="110"/>
  <c r="H146" i="110"/>
  <c r="G1825" i="73"/>
  <c r="G1828" i="73"/>
  <c r="G1824" i="73"/>
  <c r="E1567" i="109"/>
  <c r="G1827" i="73"/>
  <c r="G1823" i="73"/>
  <c r="G1826" i="73"/>
  <c r="E1574" i="109"/>
  <c r="G143" i="73"/>
  <c r="G144" i="73"/>
  <c r="G142" i="73"/>
  <c r="G145" i="73"/>
  <c r="G141" i="73"/>
  <c r="G146" i="73"/>
  <c r="E137" i="109"/>
  <c r="E144" i="109"/>
  <c r="F1828" i="73"/>
  <c r="F1824" i="73"/>
  <c r="F1825" i="73"/>
  <c r="E1567" i="108"/>
  <c r="F1826" i="73"/>
  <c r="F1827" i="73"/>
  <c r="F1823" i="73"/>
  <c r="E1574" i="108"/>
  <c r="H1768" i="73"/>
  <c r="H1769" i="73"/>
  <c r="H1765" i="73"/>
  <c r="H1770" i="73"/>
  <c r="H1766" i="73"/>
  <c r="H1767" i="73"/>
  <c r="E1516" i="110"/>
  <c r="E1509" i="110"/>
  <c r="G201" i="73"/>
  <c r="G202" i="73"/>
  <c r="G200" i="73"/>
  <c r="G203" i="73"/>
  <c r="G199" i="73"/>
  <c r="G204" i="73"/>
  <c r="E201" i="109"/>
  <c r="E208" i="109"/>
  <c r="F88" i="73"/>
  <c r="F84" i="73"/>
  <c r="F85" i="73"/>
  <c r="F86" i="73"/>
  <c r="F87" i="73"/>
  <c r="F83" i="73"/>
  <c r="E86" i="108"/>
  <c r="E79" i="108"/>
  <c r="E266" i="107"/>
  <c r="E259" i="107"/>
  <c r="E260" i="73"/>
  <c r="E261" i="73"/>
  <c r="E257" i="73"/>
  <c r="E262" i="73"/>
  <c r="E258" i="73"/>
  <c r="E259" i="73"/>
  <c r="F1768" i="73"/>
  <c r="F1769" i="73"/>
  <c r="F1765" i="73"/>
  <c r="E1509" i="108"/>
  <c r="F1770" i="73"/>
  <c r="F1766" i="73"/>
  <c r="F1767" i="73"/>
  <c r="E1516" i="108"/>
  <c r="E2195" i="73"/>
  <c r="E2191" i="73"/>
  <c r="E2192" i="73"/>
  <c r="E2193" i="73"/>
  <c r="E2194" i="73"/>
  <c r="E2190" i="73"/>
  <c r="E1130" i="73"/>
  <c r="E1131" i="73"/>
  <c r="E1127" i="73"/>
  <c r="E1132" i="73"/>
  <c r="E1128" i="73"/>
  <c r="E1129" i="73"/>
  <c r="E1161" i="107"/>
  <c r="E1168" i="107"/>
  <c r="D1364" i="73"/>
  <c r="D1360" i="73"/>
  <c r="D1361" i="73"/>
  <c r="D1362" i="73"/>
  <c r="D1363" i="73"/>
  <c r="D1359" i="73"/>
  <c r="E1399" i="106"/>
  <c r="E1392" i="106"/>
  <c r="D1248" i="73"/>
  <c r="D1244" i="73"/>
  <c r="D1245" i="73"/>
  <c r="E1277" i="106"/>
  <c r="D1246" i="73"/>
  <c r="D1247" i="73"/>
  <c r="D1243" i="73"/>
  <c r="E1284" i="106"/>
  <c r="L1409" i="73"/>
  <c r="E1454" i="114"/>
  <c r="L1412" i="73"/>
  <c r="E1451" i="114"/>
  <c r="K1296" i="73"/>
  <c r="K1295" i="73"/>
  <c r="E1336" i="113"/>
  <c r="K1294" i="73"/>
  <c r="K1293" i="73"/>
  <c r="E1340" i="113"/>
  <c r="E1339" i="113"/>
  <c r="J1293" i="73"/>
  <c r="J1294" i="73"/>
  <c r="E1340" i="112"/>
  <c r="E1339" i="112"/>
  <c r="J1295" i="73"/>
  <c r="J1296" i="73"/>
  <c r="E1336" i="112"/>
  <c r="H1410" i="73"/>
  <c r="H1409" i="73"/>
  <c r="H1412" i="73"/>
  <c r="H1411" i="73"/>
  <c r="E1455" i="110"/>
  <c r="E1451" i="110"/>
  <c r="E1454" i="110"/>
  <c r="F1296" i="73"/>
  <c r="F1295" i="73"/>
  <c r="F1294" i="73"/>
  <c r="F1293" i="73"/>
  <c r="E1340" i="108"/>
  <c r="E1336" i="108"/>
  <c r="E1339" i="108"/>
  <c r="E1410" i="73"/>
  <c r="E1409" i="73"/>
  <c r="E1412" i="73"/>
  <c r="E1411" i="73"/>
  <c r="E1455" i="107"/>
  <c r="E1451" i="107"/>
  <c r="E1454" i="107"/>
  <c r="D1294" i="73"/>
  <c r="D1293" i="73"/>
  <c r="E1339" i="106"/>
  <c r="E1336" i="106"/>
  <c r="D1296" i="73"/>
  <c r="D1295" i="73"/>
  <c r="E1340" i="106"/>
  <c r="M1299" i="73"/>
  <c r="E1341" i="115"/>
  <c r="M1300" i="73"/>
  <c r="E1225" i="114"/>
  <c r="L1184" i="73"/>
  <c r="L1183" i="73"/>
  <c r="K1183" i="73"/>
  <c r="E1225" i="113"/>
  <c r="K1184" i="73"/>
  <c r="I1184" i="73"/>
  <c r="E1225" i="111"/>
  <c r="I1183" i="73"/>
  <c r="G1299" i="73"/>
  <c r="E1341" i="109"/>
  <c r="G1300" i="73"/>
  <c r="G1183" i="73"/>
  <c r="E1225" i="109"/>
  <c r="G1184" i="73"/>
  <c r="E1225" i="108"/>
  <c r="F1183" i="73"/>
  <c r="F1184" i="73"/>
  <c r="D1184" i="73"/>
  <c r="E1225" i="106"/>
  <c r="D1183" i="73"/>
  <c r="L1413" i="73"/>
  <c r="E1452" i="114"/>
  <c r="L1414" i="73"/>
  <c r="E1453" i="114"/>
  <c r="K1182" i="73"/>
  <c r="E1222" i="113"/>
  <c r="K1181" i="73"/>
  <c r="E1221" i="113"/>
  <c r="J1181" i="73"/>
  <c r="E1222" i="112"/>
  <c r="J1182" i="73"/>
  <c r="E1221" i="112"/>
  <c r="H1182" i="73"/>
  <c r="E1221" i="110"/>
  <c r="H1181" i="73"/>
  <c r="E1222" i="110"/>
  <c r="F1414" i="73"/>
  <c r="E1453" i="108"/>
  <c r="F1413" i="73"/>
  <c r="E1452" i="108"/>
  <c r="E1297" i="73"/>
  <c r="E1298" i="73"/>
  <c r="E1337" i="107"/>
  <c r="E1338" i="107"/>
  <c r="D1413" i="73"/>
  <c r="E1453" i="106"/>
  <c r="D1414" i="73"/>
  <c r="E1452" i="106"/>
  <c r="M1303" i="73"/>
  <c r="M1301" i="73"/>
  <c r="M1302" i="73"/>
  <c r="E1335" i="115"/>
  <c r="M1305" i="73"/>
  <c r="M1304" i="73"/>
  <c r="M1306" i="73"/>
  <c r="E1342" i="115"/>
  <c r="L1189" i="73"/>
  <c r="L1185" i="73"/>
  <c r="L1186" i="73"/>
  <c r="E1226" i="114"/>
  <c r="L1187" i="73"/>
  <c r="L1190" i="73"/>
  <c r="L1188" i="73"/>
  <c r="E1219" i="114"/>
  <c r="J1305" i="73"/>
  <c r="J1301" i="73"/>
  <c r="J1304" i="73"/>
  <c r="E1342" i="112"/>
  <c r="J1303" i="73"/>
  <c r="J1306" i="73"/>
  <c r="J1302" i="73"/>
  <c r="E1335" i="112"/>
  <c r="I1304" i="73"/>
  <c r="I1305" i="73"/>
  <c r="I1301" i="73"/>
  <c r="I1306" i="73"/>
  <c r="I1302" i="73"/>
  <c r="I1303" i="73"/>
  <c r="E1342" i="111"/>
  <c r="E1335" i="111"/>
  <c r="G1421" i="73"/>
  <c r="G1417" i="73"/>
  <c r="G1420" i="73"/>
  <c r="E1457" i="109"/>
  <c r="G1419" i="73"/>
  <c r="G1422" i="73"/>
  <c r="G1418" i="73"/>
  <c r="E1450" i="109"/>
  <c r="H1306" i="73"/>
  <c r="H1302" i="73"/>
  <c r="H1303" i="73"/>
  <c r="H1304" i="73"/>
  <c r="H1305" i="73"/>
  <c r="H1301" i="73"/>
  <c r="E1342" i="110"/>
  <c r="E1335" i="110"/>
  <c r="E1420" i="73"/>
  <c r="E1421" i="73"/>
  <c r="E1417" i="73"/>
  <c r="E1422" i="73"/>
  <c r="E1418" i="73"/>
  <c r="E1419" i="73"/>
  <c r="E1450" i="107"/>
  <c r="E1457" i="107"/>
  <c r="D1306" i="73"/>
  <c r="D1302" i="73"/>
  <c r="D1303" i="73"/>
  <c r="D1304" i="73"/>
  <c r="D1305" i="73"/>
  <c r="D1301" i="73"/>
  <c r="E1342" i="106"/>
  <c r="E1335" i="106"/>
  <c r="E909" i="115"/>
  <c r="M420" i="73"/>
  <c r="E909" i="114"/>
  <c r="L420" i="73"/>
  <c r="E909" i="112"/>
  <c r="J420" i="73"/>
  <c r="H304" i="73"/>
  <c r="E967" i="110"/>
  <c r="H1102" i="108"/>
  <c r="E1125" i="115"/>
  <c r="E1117" i="115"/>
  <c r="M392" i="73"/>
  <c r="M393" i="73"/>
  <c r="E937" i="112"/>
  <c r="E945" i="112"/>
  <c r="J450" i="73"/>
  <c r="J451" i="73"/>
  <c r="H335" i="73"/>
  <c r="H334" i="73"/>
  <c r="E1003" i="110"/>
  <c r="E995" i="110"/>
  <c r="H1134" i="108"/>
  <c r="E937" i="110"/>
  <c r="E945" i="110"/>
  <c r="H450" i="73"/>
  <c r="H451" i="73"/>
  <c r="E451" i="73"/>
  <c r="E937" i="107"/>
  <c r="E450" i="73"/>
  <c r="E945" i="107"/>
  <c r="M426" i="73"/>
  <c r="M423" i="73"/>
  <c r="E925" i="115"/>
  <c r="E921" i="115"/>
  <c r="M424" i="73"/>
  <c r="M425" i="73"/>
  <c r="E924" i="115"/>
  <c r="L426" i="73"/>
  <c r="L425" i="73"/>
  <c r="E924" i="114"/>
  <c r="L424" i="73"/>
  <c r="L423" i="73"/>
  <c r="E925" i="114"/>
  <c r="E921" i="114"/>
  <c r="K425" i="73"/>
  <c r="K426" i="73"/>
  <c r="E924" i="113"/>
  <c r="K423" i="73"/>
  <c r="K424" i="73"/>
  <c r="E925" i="113"/>
  <c r="E921" i="113"/>
  <c r="I308" i="73"/>
  <c r="I307" i="73"/>
  <c r="E983" i="111"/>
  <c r="E979" i="111"/>
  <c r="I310" i="73"/>
  <c r="I309" i="73"/>
  <c r="E982" i="111"/>
  <c r="I424" i="73"/>
  <c r="I423" i="73"/>
  <c r="E924" i="111"/>
  <c r="I426" i="73"/>
  <c r="I425" i="73"/>
  <c r="E925" i="111"/>
  <c r="E921" i="111"/>
  <c r="E1099" i="107"/>
  <c r="E1103" i="107"/>
  <c r="E368" i="73"/>
  <c r="E367" i="73"/>
  <c r="E365" i="73"/>
  <c r="E366" i="73"/>
  <c r="E1102" i="107"/>
  <c r="E308" i="73"/>
  <c r="E307" i="73"/>
  <c r="E310" i="73"/>
  <c r="E309" i="73"/>
  <c r="E983" i="107"/>
  <c r="E979" i="107"/>
  <c r="E982" i="107"/>
  <c r="M320" i="73"/>
  <c r="M316" i="73"/>
  <c r="M317" i="73"/>
  <c r="E978" i="115"/>
  <c r="M318" i="73"/>
  <c r="M319" i="73"/>
  <c r="M315" i="73"/>
  <c r="E985" i="115"/>
  <c r="L434" i="73"/>
  <c r="L435" i="73"/>
  <c r="L431" i="73"/>
  <c r="E920" i="114"/>
  <c r="L436" i="73"/>
  <c r="L432" i="73"/>
  <c r="L433" i="73"/>
  <c r="E927" i="114"/>
  <c r="K435" i="73"/>
  <c r="K431" i="73"/>
  <c r="K434" i="73"/>
  <c r="E927" i="113"/>
  <c r="K433" i="73"/>
  <c r="K436" i="73"/>
  <c r="K432" i="73"/>
  <c r="E920" i="113"/>
  <c r="J433" i="73"/>
  <c r="J436" i="73"/>
  <c r="J432" i="73"/>
  <c r="E920" i="112"/>
  <c r="J435" i="73"/>
  <c r="J431" i="73"/>
  <c r="J434" i="73"/>
  <c r="E927" i="112"/>
  <c r="I436" i="73"/>
  <c r="I432" i="73"/>
  <c r="I433" i="73"/>
  <c r="E927" i="111"/>
  <c r="I434" i="73"/>
  <c r="I435" i="73"/>
  <c r="I431" i="73"/>
  <c r="E920" i="111"/>
  <c r="G317" i="73"/>
  <c r="G318" i="73"/>
  <c r="G316" i="73"/>
  <c r="G319" i="73"/>
  <c r="G315" i="73"/>
  <c r="G320" i="73"/>
  <c r="E978" i="109"/>
  <c r="E985" i="109"/>
  <c r="E1098" i="107"/>
  <c r="E378" i="73"/>
  <c r="E374" i="73"/>
  <c r="E375" i="73"/>
  <c r="E1105" i="107"/>
  <c r="E376" i="73"/>
  <c r="E373" i="73"/>
  <c r="E377" i="73"/>
  <c r="M339" i="73"/>
  <c r="M338" i="73"/>
  <c r="E1012" i="115"/>
  <c r="E1008" i="115"/>
  <c r="M337" i="73"/>
  <c r="M336" i="73"/>
  <c r="E1011" i="115"/>
  <c r="L453" i="73"/>
  <c r="L452" i="73"/>
  <c r="E954" i="114"/>
  <c r="E950" i="114"/>
  <c r="L455" i="73"/>
  <c r="L454" i="73"/>
  <c r="E953" i="114"/>
  <c r="K338" i="73"/>
  <c r="K339" i="73"/>
  <c r="E1012" i="113"/>
  <c r="E1008" i="113"/>
  <c r="K336" i="73"/>
  <c r="K337" i="73"/>
  <c r="E1011" i="113"/>
  <c r="J454" i="73"/>
  <c r="J455" i="73"/>
  <c r="E953" i="112"/>
  <c r="J452" i="73"/>
  <c r="J453" i="73"/>
  <c r="E954" i="112"/>
  <c r="E950" i="112"/>
  <c r="I453" i="73"/>
  <c r="I452" i="73"/>
  <c r="E954" i="111"/>
  <c r="I455" i="73"/>
  <c r="I454" i="73"/>
  <c r="E950" i="111"/>
  <c r="E953" i="111"/>
  <c r="F339" i="73"/>
  <c r="F338" i="73"/>
  <c r="F337" i="73"/>
  <c r="F336" i="73"/>
  <c r="E1008" i="108"/>
  <c r="E1012" i="108"/>
  <c r="E1011" i="108"/>
  <c r="E453" i="73"/>
  <c r="E452" i="73"/>
  <c r="E455" i="73"/>
  <c r="E454" i="73"/>
  <c r="E954" i="107"/>
  <c r="E953" i="107"/>
  <c r="E950" i="107"/>
  <c r="E337" i="73"/>
  <c r="E336" i="73"/>
  <c r="E339" i="73"/>
  <c r="E338" i="73"/>
  <c r="E1011" i="107"/>
  <c r="E1012" i="107"/>
  <c r="E1008" i="107"/>
  <c r="L465" i="73"/>
  <c r="L461" i="73"/>
  <c r="L462" i="73"/>
  <c r="E956" i="114"/>
  <c r="L463" i="73"/>
  <c r="L464" i="73"/>
  <c r="L460" i="73"/>
  <c r="E949" i="114"/>
  <c r="J462" i="73"/>
  <c r="J465" i="73"/>
  <c r="J461" i="73"/>
  <c r="E949" i="112"/>
  <c r="J464" i="73"/>
  <c r="J460" i="73"/>
  <c r="J463" i="73"/>
  <c r="E956" i="112"/>
  <c r="I463" i="73"/>
  <c r="I464" i="73"/>
  <c r="I460" i="73"/>
  <c r="E949" i="111"/>
  <c r="I465" i="73"/>
  <c r="I461" i="73"/>
  <c r="I462" i="73"/>
  <c r="E956" i="111"/>
  <c r="G464" i="73"/>
  <c r="G460" i="73"/>
  <c r="G465" i="73"/>
  <c r="G462" i="73"/>
  <c r="G463" i="73"/>
  <c r="G461" i="73"/>
  <c r="E949" i="109"/>
  <c r="E956" i="109"/>
  <c r="H462" i="73"/>
  <c r="H465" i="73"/>
  <c r="H461" i="73"/>
  <c r="H464" i="73"/>
  <c r="H460" i="73"/>
  <c r="H463" i="73"/>
  <c r="E956" i="110"/>
  <c r="E949" i="110"/>
  <c r="E349" i="73"/>
  <c r="E345" i="73"/>
  <c r="E346" i="73"/>
  <c r="E347" i="73"/>
  <c r="E348" i="73"/>
  <c r="E344" i="73"/>
  <c r="E1014" i="107"/>
  <c r="E1007" i="107"/>
  <c r="H1138" i="107"/>
  <c r="H555" i="111"/>
  <c r="H741" i="109"/>
  <c r="E310" i="115"/>
  <c r="M652" i="73"/>
  <c r="H742" i="114"/>
  <c r="L652" i="73"/>
  <c r="E310" i="114"/>
  <c r="E310" i="113"/>
  <c r="K652" i="73"/>
  <c r="E368" i="113"/>
  <c r="K884" i="73"/>
  <c r="J884" i="73"/>
  <c r="E368" i="112"/>
  <c r="E310" i="112"/>
  <c r="J652" i="73"/>
  <c r="I710" i="73"/>
  <c r="E425" i="111"/>
  <c r="G942" i="73"/>
  <c r="E483" i="109"/>
  <c r="E368" i="111"/>
  <c r="I884" i="73"/>
  <c r="H556" i="110"/>
  <c r="E789" i="109"/>
  <c r="G536" i="73"/>
  <c r="G884" i="73"/>
  <c r="E368" i="109"/>
  <c r="E536" i="73"/>
  <c r="E789" i="107"/>
  <c r="E652" i="73"/>
  <c r="E310" i="107"/>
  <c r="E483" i="108"/>
  <c r="F942" i="73"/>
  <c r="M566" i="73"/>
  <c r="E825" i="115"/>
  <c r="M567" i="73"/>
  <c r="E817" i="115"/>
  <c r="M740" i="73"/>
  <c r="E461" i="115"/>
  <c r="M741" i="73"/>
  <c r="E453" i="115"/>
  <c r="E338" i="115"/>
  <c r="M682" i="73"/>
  <c r="M683" i="73"/>
  <c r="E346" i="115"/>
  <c r="L740" i="73"/>
  <c r="E453" i="114"/>
  <c r="L741" i="73"/>
  <c r="E461" i="114"/>
  <c r="L567" i="73"/>
  <c r="E817" i="114"/>
  <c r="L566" i="73"/>
  <c r="E825" i="114"/>
  <c r="K856" i="73"/>
  <c r="E695" i="113"/>
  <c r="K857" i="73"/>
  <c r="E703" i="113"/>
  <c r="K567" i="73"/>
  <c r="K566" i="73"/>
  <c r="E825" i="113"/>
  <c r="E817" i="113"/>
  <c r="K914" i="73"/>
  <c r="K915" i="73"/>
  <c r="E396" i="113"/>
  <c r="E404" i="113"/>
  <c r="J1030" i="73"/>
  <c r="E633" i="112"/>
  <c r="J1031" i="73"/>
  <c r="E641" i="112"/>
  <c r="H650" i="111"/>
  <c r="J741" i="73"/>
  <c r="J740" i="73"/>
  <c r="E453" i="112"/>
  <c r="E461" i="112"/>
  <c r="I741" i="73"/>
  <c r="I740" i="73"/>
  <c r="E461" i="111"/>
  <c r="E453" i="111"/>
  <c r="E346" i="111"/>
  <c r="E338" i="111"/>
  <c r="I683" i="73"/>
  <c r="I682" i="73"/>
  <c r="E404" i="110"/>
  <c r="H914" i="73"/>
  <c r="E396" i="110"/>
  <c r="H915" i="73"/>
  <c r="G914" i="73"/>
  <c r="E404" i="109"/>
  <c r="E396" i="109"/>
  <c r="G915" i="73"/>
  <c r="E511" i="110"/>
  <c r="E519" i="110"/>
  <c r="H972" i="73"/>
  <c r="H973" i="73"/>
  <c r="G683" i="73"/>
  <c r="G682" i="73"/>
  <c r="E346" i="109"/>
  <c r="E338" i="109"/>
  <c r="F915" i="73"/>
  <c r="F914" i="73"/>
  <c r="E404" i="108"/>
  <c r="E396" i="108"/>
  <c r="E338" i="108"/>
  <c r="F682" i="73"/>
  <c r="F683" i="73"/>
  <c r="E346" i="108"/>
  <c r="M657" i="73"/>
  <c r="M658" i="73"/>
  <c r="E325" i="115"/>
  <c r="M655" i="73"/>
  <c r="M656" i="73"/>
  <c r="E326" i="115"/>
  <c r="E322" i="115"/>
  <c r="H744" i="114"/>
  <c r="L888" i="73"/>
  <c r="L889" i="73"/>
  <c r="E384" i="114"/>
  <c r="E380" i="114"/>
  <c r="L890" i="73"/>
  <c r="L887" i="73"/>
  <c r="E383" i="114"/>
  <c r="L946" i="73"/>
  <c r="L947" i="73"/>
  <c r="E498" i="114"/>
  <c r="L948" i="73"/>
  <c r="L945" i="73"/>
  <c r="E499" i="114"/>
  <c r="E495" i="114"/>
  <c r="K715" i="73"/>
  <c r="K716" i="73"/>
  <c r="E441" i="113"/>
  <c r="E437" i="113"/>
  <c r="K713" i="73"/>
  <c r="K714" i="73"/>
  <c r="E440" i="113"/>
  <c r="J657" i="73"/>
  <c r="J658" i="73"/>
  <c r="E326" i="112"/>
  <c r="E322" i="112"/>
  <c r="J655" i="73"/>
  <c r="J656" i="73"/>
  <c r="E325" i="112"/>
  <c r="H620" i="111"/>
  <c r="J887" i="73"/>
  <c r="J888" i="73"/>
  <c r="E383" i="112"/>
  <c r="J889" i="73"/>
  <c r="J890" i="73"/>
  <c r="E380" i="112"/>
  <c r="E384" i="112"/>
  <c r="I714" i="73"/>
  <c r="I713" i="73"/>
  <c r="E440" i="111"/>
  <c r="I716" i="73"/>
  <c r="I715" i="73"/>
  <c r="E437" i="111"/>
  <c r="E441" i="111"/>
  <c r="E739" i="110"/>
  <c r="E743" i="110"/>
  <c r="E742" i="110"/>
  <c r="H1061" i="73"/>
  <c r="H1062" i="73"/>
  <c r="H1063" i="73"/>
  <c r="H1064" i="73"/>
  <c r="H655" i="73"/>
  <c r="H656" i="73"/>
  <c r="H657" i="73"/>
  <c r="H658" i="73"/>
  <c r="E326" i="110"/>
  <c r="E322" i="110"/>
  <c r="E325" i="110"/>
  <c r="E680" i="109"/>
  <c r="E677" i="109"/>
  <c r="G829" i="73"/>
  <c r="G830" i="73"/>
  <c r="E681" i="109"/>
  <c r="G831" i="73"/>
  <c r="G832" i="73"/>
  <c r="H558" i="111"/>
  <c r="G945" i="73"/>
  <c r="G946" i="73"/>
  <c r="G947" i="73"/>
  <c r="G948" i="73"/>
  <c r="E499" i="109"/>
  <c r="E495" i="109"/>
  <c r="E498" i="109"/>
  <c r="E714" i="73"/>
  <c r="E713" i="73"/>
  <c r="E716" i="73"/>
  <c r="E715" i="73"/>
  <c r="E437" i="107"/>
  <c r="E440" i="107"/>
  <c r="E441" i="107"/>
  <c r="M955" i="73"/>
  <c r="M956" i="73"/>
  <c r="M954" i="73"/>
  <c r="E501" i="115"/>
  <c r="M957" i="73"/>
  <c r="M953" i="73"/>
  <c r="M958" i="73"/>
  <c r="E494" i="115"/>
  <c r="L552" i="73"/>
  <c r="L548" i="73"/>
  <c r="L549" i="73"/>
  <c r="E807" i="114"/>
  <c r="L550" i="73"/>
  <c r="L551" i="73"/>
  <c r="L547" i="73"/>
  <c r="E800" i="114"/>
  <c r="L668" i="73"/>
  <c r="L664" i="73"/>
  <c r="L665" i="73"/>
  <c r="E328" i="114"/>
  <c r="L666" i="73"/>
  <c r="L667" i="73"/>
  <c r="L663" i="73"/>
  <c r="E321" i="114"/>
  <c r="L724" i="73"/>
  <c r="L725" i="73"/>
  <c r="L721" i="73"/>
  <c r="E436" i="114"/>
  <c r="L726" i="73"/>
  <c r="L722" i="73"/>
  <c r="L723" i="73"/>
  <c r="E443" i="114"/>
  <c r="I1074" i="73"/>
  <c r="I1070" i="73"/>
  <c r="I1071" i="73"/>
  <c r="I1072" i="73"/>
  <c r="I1073" i="73"/>
  <c r="I1069" i="73"/>
  <c r="E738" i="111"/>
  <c r="E745" i="111"/>
  <c r="I900" i="73"/>
  <c r="I896" i="73"/>
  <c r="I897" i="73"/>
  <c r="I898" i="73"/>
  <c r="I899" i="73"/>
  <c r="I895" i="73"/>
  <c r="E386" i="111"/>
  <c r="E379" i="111"/>
  <c r="G551" i="73"/>
  <c r="G547" i="73"/>
  <c r="G552" i="73"/>
  <c r="G549" i="73"/>
  <c r="G550" i="73"/>
  <c r="G548" i="73"/>
  <c r="E807" i="109"/>
  <c r="E800" i="109"/>
  <c r="G955" i="73"/>
  <c r="G956" i="73"/>
  <c r="G954" i="73"/>
  <c r="E494" i="109"/>
  <c r="G957" i="73"/>
  <c r="G953" i="73"/>
  <c r="G958" i="73"/>
  <c r="E501" i="109"/>
  <c r="H725" i="73"/>
  <c r="H721" i="73"/>
  <c r="H724" i="73"/>
  <c r="H723" i="73"/>
  <c r="H726" i="73"/>
  <c r="H722" i="73"/>
  <c r="E436" i="110"/>
  <c r="E443" i="110"/>
  <c r="G665" i="73"/>
  <c r="G666" i="73"/>
  <c r="G664" i="73"/>
  <c r="G667" i="73"/>
  <c r="G663" i="73"/>
  <c r="G668" i="73"/>
  <c r="E321" i="109"/>
  <c r="E328" i="109"/>
  <c r="F668" i="73"/>
  <c r="F664" i="73"/>
  <c r="F665" i="73"/>
  <c r="F666" i="73"/>
  <c r="F667" i="73"/>
  <c r="F663" i="73"/>
  <c r="E321" i="108"/>
  <c r="E328" i="108"/>
  <c r="M570" i="73"/>
  <c r="M571" i="73"/>
  <c r="E833" i="115"/>
  <c r="M568" i="73"/>
  <c r="M569" i="73"/>
  <c r="E834" i="115"/>
  <c r="E830" i="115"/>
  <c r="H651" i="115"/>
  <c r="M974" i="73"/>
  <c r="M975" i="73"/>
  <c r="E528" i="115"/>
  <c r="E524" i="115"/>
  <c r="M976" i="73"/>
  <c r="M977" i="73"/>
  <c r="E527" i="115"/>
  <c r="L917" i="73"/>
  <c r="L918" i="73"/>
  <c r="E412" i="114"/>
  <c r="L919" i="73"/>
  <c r="L916" i="73"/>
  <c r="E413" i="114"/>
  <c r="E409" i="114"/>
  <c r="H651" i="113"/>
  <c r="K570" i="73"/>
  <c r="K571" i="73"/>
  <c r="E833" i="113"/>
  <c r="E830" i="113"/>
  <c r="K568" i="73"/>
  <c r="K569" i="73"/>
  <c r="E834" i="113"/>
  <c r="K916" i="73"/>
  <c r="K917" i="73"/>
  <c r="E412" i="113"/>
  <c r="K918" i="73"/>
  <c r="K919" i="73"/>
  <c r="E413" i="113"/>
  <c r="E409" i="113"/>
  <c r="H589" i="112"/>
  <c r="H651" i="112"/>
  <c r="H568" i="73"/>
  <c r="H569" i="73"/>
  <c r="H570" i="73"/>
  <c r="H571" i="73"/>
  <c r="E833" i="110"/>
  <c r="E834" i="110"/>
  <c r="E830" i="110"/>
  <c r="F569" i="73"/>
  <c r="F568" i="73"/>
  <c r="F571" i="73"/>
  <c r="F570" i="73"/>
  <c r="E834" i="108"/>
  <c r="E833" i="108"/>
  <c r="E830" i="108"/>
  <c r="G684" i="73"/>
  <c r="G685" i="73"/>
  <c r="G686" i="73"/>
  <c r="G687" i="73"/>
  <c r="E355" i="109"/>
  <c r="E351" i="109"/>
  <c r="E354" i="109"/>
  <c r="H651" i="107"/>
  <c r="F685" i="73"/>
  <c r="F684" i="73"/>
  <c r="F687" i="73"/>
  <c r="F686" i="73"/>
  <c r="E354" i="108"/>
  <c r="E355" i="108"/>
  <c r="E351" i="108"/>
  <c r="M578" i="73"/>
  <c r="M581" i="73"/>
  <c r="M577" i="73"/>
  <c r="E836" i="115"/>
  <c r="M580" i="73"/>
  <c r="M576" i="73"/>
  <c r="M579" i="73"/>
  <c r="E829" i="115"/>
  <c r="M986" i="73"/>
  <c r="M982" i="73"/>
  <c r="M987" i="73"/>
  <c r="E523" i="115"/>
  <c r="M984" i="73"/>
  <c r="M985" i="73"/>
  <c r="M983" i="73"/>
  <c r="E530" i="115"/>
  <c r="M754" i="73"/>
  <c r="M750" i="73"/>
  <c r="M755" i="73"/>
  <c r="E465" i="115"/>
  <c r="M752" i="73"/>
  <c r="M753" i="73"/>
  <c r="M751" i="73"/>
  <c r="E472" i="115"/>
  <c r="H654" i="114"/>
  <c r="L581" i="73"/>
  <c r="L577" i="73"/>
  <c r="L578" i="73"/>
  <c r="E836" i="114"/>
  <c r="L579" i="73"/>
  <c r="L580" i="73"/>
  <c r="L576" i="73"/>
  <c r="E829" i="114"/>
  <c r="K754" i="73"/>
  <c r="K750" i="73"/>
  <c r="K753" i="73"/>
  <c r="E465" i="113"/>
  <c r="K752" i="73"/>
  <c r="K755" i="73"/>
  <c r="K751" i="73"/>
  <c r="E472" i="113"/>
  <c r="K870" i="73"/>
  <c r="K866" i="73"/>
  <c r="K869" i="73"/>
  <c r="E707" i="113"/>
  <c r="K868" i="73"/>
  <c r="K871" i="73"/>
  <c r="K867" i="73"/>
  <c r="E714" i="113"/>
  <c r="K928" i="73"/>
  <c r="K924" i="73"/>
  <c r="K927" i="73"/>
  <c r="E408" i="113"/>
  <c r="K926" i="73"/>
  <c r="K929" i="73"/>
  <c r="K925" i="73"/>
  <c r="E415" i="113"/>
  <c r="H654" i="112"/>
  <c r="I579" i="73"/>
  <c r="I580" i="73"/>
  <c r="I576" i="73"/>
  <c r="I581" i="73"/>
  <c r="I577" i="73"/>
  <c r="I578" i="73"/>
  <c r="E829" i="111"/>
  <c r="E836" i="111"/>
  <c r="H592" i="112"/>
  <c r="I985" i="73"/>
  <c r="I986" i="73"/>
  <c r="I982" i="73"/>
  <c r="I987" i="73"/>
  <c r="I983" i="73"/>
  <c r="I984" i="73"/>
  <c r="E530" i="111"/>
  <c r="E523" i="111"/>
  <c r="H654" i="110"/>
  <c r="H926" i="73"/>
  <c r="H929" i="73"/>
  <c r="H925" i="73"/>
  <c r="E408" i="110"/>
  <c r="H928" i="73"/>
  <c r="H924" i="73"/>
  <c r="H927" i="73"/>
  <c r="E415" i="110"/>
  <c r="G986" i="73"/>
  <c r="G982" i="73"/>
  <c r="G987" i="73"/>
  <c r="G984" i="73"/>
  <c r="G985" i="73"/>
  <c r="G983" i="73"/>
  <c r="E523" i="109"/>
  <c r="E530" i="109"/>
  <c r="F985" i="73"/>
  <c r="F986" i="73"/>
  <c r="F982" i="73"/>
  <c r="F987" i="73"/>
  <c r="F983" i="73"/>
  <c r="F984" i="73"/>
  <c r="E523" i="108"/>
  <c r="E530" i="108"/>
  <c r="H654" i="107"/>
  <c r="E927" i="73"/>
  <c r="E928" i="73"/>
  <c r="E924" i="73"/>
  <c r="E929" i="73"/>
  <c r="E925" i="73"/>
  <c r="E926" i="73"/>
  <c r="E408" i="107"/>
  <c r="E415" i="107"/>
  <c r="E755" i="73"/>
  <c r="E751" i="73"/>
  <c r="E752" i="73"/>
  <c r="E753" i="73"/>
  <c r="E754" i="73"/>
  <c r="E750" i="73"/>
  <c r="E472" i="107"/>
  <c r="E465" i="107"/>
  <c r="I2181" i="73"/>
  <c r="I2180" i="73"/>
  <c r="I2186" i="73"/>
  <c r="I2187" i="73"/>
  <c r="H2185" i="73"/>
  <c r="H2184" i="73"/>
  <c r="H2183" i="73"/>
  <c r="H2182" i="73"/>
  <c r="E1415" i="114"/>
  <c r="E1412" i="114"/>
  <c r="E1416" i="114" s="1"/>
  <c r="E1419" i="114"/>
  <c r="E1414" i="114"/>
  <c r="E1418" i="114"/>
  <c r="E1413" i="114"/>
  <c r="E1357" i="114"/>
  <c r="E1361" i="114"/>
  <c r="E1355" i="114"/>
  <c r="E1359" i="114" s="1"/>
  <c r="E1362" i="114"/>
  <c r="E1358" i="114"/>
  <c r="E1356" i="114"/>
  <c r="E1240" i="114"/>
  <c r="E1241" i="114"/>
  <c r="E1239" i="114"/>
  <c r="E1243" i="114" s="1"/>
  <c r="E1245" i="114"/>
  <c r="E1246" i="114"/>
  <c r="E1242" i="114"/>
  <c r="E1473" i="112"/>
  <c r="E1476" i="112"/>
  <c r="E1471" i="112"/>
  <c r="E1470" i="112"/>
  <c r="E1474" i="112" s="1"/>
  <c r="E1477" i="112"/>
  <c r="E1472" i="112"/>
  <c r="E1361" i="112"/>
  <c r="E1356" i="112"/>
  <c r="E1355" i="112"/>
  <c r="E1359" i="112" s="1"/>
  <c r="E1362" i="112"/>
  <c r="E1358" i="112"/>
  <c r="E1357" i="112"/>
  <c r="E1213" i="112"/>
  <c r="E1216" i="112"/>
  <c r="E1211" i="112"/>
  <c r="E1217" i="112"/>
  <c r="E1212" i="112"/>
  <c r="E1210" i="112"/>
  <c r="E1214" i="112" s="1"/>
  <c r="E1300" i="113"/>
  <c r="E1303" i="113"/>
  <c r="E1304" i="113"/>
  <c r="E1299" i="113"/>
  <c r="E1297" i="113"/>
  <c r="E1301" i="113" s="1"/>
  <c r="E1298" i="113"/>
  <c r="E228" i="113"/>
  <c r="E222" i="113"/>
  <c r="E227" i="113"/>
  <c r="E223" i="113"/>
  <c r="E224" i="113"/>
  <c r="E221" i="113"/>
  <c r="E225" i="113" s="1"/>
  <c r="E1415" i="112"/>
  <c r="E1413" i="112"/>
  <c r="E1412" i="112"/>
  <c r="E1416" i="112" s="1"/>
  <c r="E1418" i="112"/>
  <c r="E1419" i="112"/>
  <c r="E1414" i="112"/>
  <c r="E1181" i="112"/>
  <c r="E1185" i="112" s="1"/>
  <c r="E1184" i="112"/>
  <c r="E1183" i="112"/>
  <c r="E1188" i="112"/>
  <c r="E1187" i="112"/>
  <c r="E1182" i="112"/>
  <c r="E1182" i="111"/>
  <c r="E1188" i="111"/>
  <c r="E1187" i="111"/>
  <c r="E1181" i="111"/>
  <c r="E1185" i="111" s="1"/>
  <c r="E1183" i="111"/>
  <c r="E1184" i="111"/>
  <c r="E1443" i="110"/>
  <c r="E1444" i="110"/>
  <c r="E1441" i="110"/>
  <c r="E1445" i="110" s="1"/>
  <c r="E1447" i="110"/>
  <c r="E1442" i="110"/>
  <c r="E1448" i="110"/>
  <c r="E1329" i="110"/>
  <c r="E1332" i="110"/>
  <c r="E1327" i="110"/>
  <c r="E1333" i="110"/>
  <c r="E1326" i="110"/>
  <c r="E1330" i="110" s="1"/>
  <c r="E1328" i="110"/>
  <c r="E1245" i="110"/>
  <c r="E1240" i="110"/>
  <c r="E1246" i="110"/>
  <c r="E1241" i="110"/>
  <c r="E1242" i="110"/>
  <c r="E1239" i="110"/>
  <c r="E1243" i="110" s="1"/>
  <c r="E1471" i="110"/>
  <c r="E1473" i="110"/>
  <c r="E1472" i="110"/>
  <c r="E1477" i="110"/>
  <c r="E1470" i="110"/>
  <c r="E1474" i="110" s="1"/>
  <c r="E1476" i="110"/>
  <c r="E1187" i="110"/>
  <c r="E1182" i="110"/>
  <c r="E1188" i="110"/>
  <c r="E1183" i="110"/>
  <c r="E1184" i="110"/>
  <c r="E1181" i="110"/>
  <c r="E1185" i="110" s="1"/>
  <c r="E1443" i="109"/>
  <c r="E1444" i="109"/>
  <c r="E1441" i="109"/>
  <c r="E1445" i="109" s="1"/>
  <c r="E1447" i="109"/>
  <c r="E1442" i="109"/>
  <c r="E1448" i="109"/>
  <c r="E1217" i="109"/>
  <c r="E1211" i="109"/>
  <c r="E1216" i="109"/>
  <c r="E1212" i="109"/>
  <c r="E1213" i="109"/>
  <c r="E1210" i="109"/>
  <c r="E1214" i="109" s="1"/>
  <c r="E1188" i="108"/>
  <c r="E1182" i="108"/>
  <c r="E1187" i="108"/>
  <c r="E1183" i="108"/>
  <c r="E1184" i="108"/>
  <c r="E1181" i="108"/>
  <c r="E1185" i="108" s="1"/>
  <c r="E1326" i="107"/>
  <c r="E1330" i="107" s="1"/>
  <c r="E1328" i="107"/>
  <c r="E1333" i="107"/>
  <c r="E1329" i="107"/>
  <c r="E1332" i="107"/>
  <c r="E1327" i="107"/>
  <c r="E1448" i="106"/>
  <c r="E1444" i="106"/>
  <c r="E1441" i="106"/>
  <c r="E1445" i="106" s="1"/>
  <c r="E1447" i="106"/>
  <c r="E1442" i="106"/>
  <c r="E1443" i="106"/>
  <c r="E1326" i="106"/>
  <c r="E1330" i="106" s="1"/>
  <c r="E1328" i="106"/>
  <c r="E1333" i="106"/>
  <c r="E1329" i="106"/>
  <c r="E1332" i="106"/>
  <c r="E1327" i="106"/>
  <c r="E1183" i="106"/>
  <c r="E1188" i="106"/>
  <c r="E1187" i="106"/>
  <c r="E1182" i="106"/>
  <c r="E1181" i="106"/>
  <c r="E1185" i="106" s="1"/>
  <c r="E1184" i="106"/>
  <c r="E458" i="115"/>
  <c r="E459" i="115"/>
  <c r="E462" i="115"/>
  <c r="E457" i="115"/>
  <c r="E456" i="115"/>
  <c r="E460" i="115" s="1"/>
  <c r="E463" i="115"/>
  <c r="E516" i="115"/>
  <c r="E514" i="115"/>
  <c r="E518" i="115" s="1"/>
  <c r="E520" i="115"/>
  <c r="E517" i="115"/>
  <c r="E521" i="115"/>
  <c r="E515" i="115"/>
  <c r="E487" i="112"/>
  <c r="E488" i="112"/>
  <c r="E485" i="112"/>
  <c r="E489" i="112" s="1"/>
  <c r="E492" i="112"/>
  <c r="E491" i="112"/>
  <c r="E486" i="112"/>
  <c r="E790" i="111"/>
  <c r="I532" i="73"/>
  <c r="I528" i="73"/>
  <c r="I535" i="73"/>
  <c r="I531" i="73"/>
  <c r="I527" i="73"/>
  <c r="I534" i="73"/>
  <c r="I530" i="73"/>
  <c r="I526" i="73"/>
  <c r="I533" i="73"/>
  <c r="I529" i="73"/>
  <c r="I525" i="73"/>
  <c r="E798" i="112"/>
  <c r="E797" i="112"/>
  <c r="E792" i="112"/>
  <c r="E794" i="112"/>
  <c r="E793" i="112"/>
  <c r="E791" i="112"/>
  <c r="E795" i="112" s="1"/>
  <c r="E515" i="112"/>
  <c r="E520" i="112"/>
  <c r="E517" i="112"/>
  <c r="E514" i="112"/>
  <c r="E518" i="112" s="1"/>
  <c r="E521" i="112"/>
  <c r="E516" i="112"/>
  <c r="E370" i="112"/>
  <c r="E374" i="112" s="1"/>
  <c r="E373" i="112"/>
  <c r="E372" i="112"/>
  <c r="E371" i="112"/>
  <c r="E377" i="112"/>
  <c r="E376" i="112"/>
  <c r="E911" i="111"/>
  <c r="E915" i="111" s="1"/>
  <c r="E914" i="111"/>
  <c r="E917" i="111"/>
  <c r="E912" i="111"/>
  <c r="E918" i="111"/>
  <c r="E913" i="111"/>
  <c r="E487" i="111"/>
  <c r="E488" i="111"/>
  <c r="E485" i="111"/>
  <c r="E489" i="111" s="1"/>
  <c r="E492" i="111"/>
  <c r="E486" i="111"/>
  <c r="E491" i="111"/>
  <c r="I911" i="73"/>
  <c r="I907" i="73"/>
  <c r="I903" i="73"/>
  <c r="I910" i="73"/>
  <c r="I906" i="73"/>
  <c r="I902" i="73"/>
  <c r="E398" i="111"/>
  <c r="I909" i="73"/>
  <c r="I905" i="73"/>
  <c r="I912" i="73"/>
  <c r="I908" i="73"/>
  <c r="I904" i="73"/>
  <c r="H651" i="73"/>
  <c r="H647" i="73"/>
  <c r="H643" i="73"/>
  <c r="H650" i="73"/>
  <c r="H646" i="73"/>
  <c r="H642" i="73"/>
  <c r="E311" i="110"/>
  <c r="H649" i="73"/>
  <c r="H645" i="73"/>
  <c r="H641" i="73"/>
  <c r="H648" i="73"/>
  <c r="H644" i="73"/>
  <c r="E790" i="109"/>
  <c r="G533" i="73"/>
  <c r="G529" i="73"/>
  <c r="G525" i="73"/>
  <c r="G530" i="73"/>
  <c r="G532" i="73"/>
  <c r="G535" i="73"/>
  <c r="G531" i="73"/>
  <c r="G527" i="73"/>
  <c r="G534" i="73"/>
  <c r="G526" i="73"/>
  <c r="G528" i="73"/>
  <c r="E369" i="107"/>
  <c r="E880" i="73"/>
  <c r="E876" i="73"/>
  <c r="E883" i="73"/>
  <c r="E879" i="73"/>
  <c r="E875" i="73"/>
  <c r="E882" i="73"/>
  <c r="E878" i="73"/>
  <c r="E874" i="73"/>
  <c r="E881" i="73"/>
  <c r="E877" i="73"/>
  <c r="E873" i="73"/>
  <c r="E343" i="107"/>
  <c r="E348" i="107"/>
  <c r="E342" i="107"/>
  <c r="E347" i="107"/>
  <c r="E341" i="107"/>
  <c r="E345" i="107" s="1"/>
  <c r="E344" i="107"/>
  <c r="E946" i="108"/>
  <c r="E941" i="108"/>
  <c r="E947" i="108"/>
  <c r="E943" i="108"/>
  <c r="E940" i="108"/>
  <c r="E944" i="108" s="1"/>
  <c r="E942" i="108"/>
  <c r="E975" i="107"/>
  <c r="E970" i="107"/>
  <c r="E976" i="107"/>
  <c r="E971" i="107"/>
  <c r="E972" i="107"/>
  <c r="E969" i="107"/>
  <c r="E973" i="107" s="1"/>
  <c r="E942" i="107"/>
  <c r="E947" i="107"/>
  <c r="E946" i="107"/>
  <c r="E941" i="107"/>
  <c r="E943" i="107"/>
  <c r="E940" i="107"/>
  <c r="E944" i="107" s="1"/>
  <c r="H140" i="111"/>
  <c r="H140" i="108"/>
  <c r="H262" i="108"/>
  <c r="L1782" i="73"/>
  <c r="L1778" i="73"/>
  <c r="L1774" i="73"/>
  <c r="L1781" i="73"/>
  <c r="L1773" i="73"/>
  <c r="L1775" i="73"/>
  <c r="E1528" i="114"/>
  <c r="L1780" i="73"/>
  <c r="L1776" i="73"/>
  <c r="L1772" i="73"/>
  <c r="L1777" i="73"/>
  <c r="L1779" i="73"/>
  <c r="H173" i="114"/>
  <c r="H173" i="113"/>
  <c r="E1528" i="112"/>
  <c r="J1780" i="73"/>
  <c r="J1776" i="73"/>
  <c r="J1772" i="73"/>
  <c r="J1779" i="73"/>
  <c r="J1775" i="73"/>
  <c r="J1782" i="73"/>
  <c r="J1778" i="73"/>
  <c r="J1774" i="73"/>
  <c r="J1781" i="73"/>
  <c r="J1777" i="73"/>
  <c r="J1773" i="73"/>
  <c r="I1781" i="73"/>
  <c r="I1777" i="73"/>
  <c r="I1773" i="73"/>
  <c r="I1780" i="73"/>
  <c r="I1776" i="73"/>
  <c r="I1772" i="73"/>
  <c r="E1528" i="111"/>
  <c r="I1779" i="73"/>
  <c r="I1775" i="73"/>
  <c r="I1782" i="73"/>
  <c r="I1778" i="73"/>
  <c r="I1774" i="73"/>
  <c r="H2282" i="73"/>
  <c r="H2278" i="73"/>
  <c r="H2274" i="73"/>
  <c r="H2270" i="73"/>
  <c r="H2266" i="73"/>
  <c r="H2262" i="73"/>
  <c r="H2258" i="73"/>
  <c r="H2281" i="73"/>
  <c r="H2277" i="73"/>
  <c r="H2273" i="73"/>
  <c r="H2269" i="73"/>
  <c r="H2265" i="73"/>
  <c r="H2261" i="73"/>
  <c r="H2257" i="73"/>
  <c r="H2280" i="73"/>
  <c r="H2276" i="73"/>
  <c r="H2272" i="73"/>
  <c r="H2268" i="73"/>
  <c r="H2264" i="73"/>
  <c r="H2260" i="73"/>
  <c r="H2256" i="73"/>
  <c r="H2279" i="73"/>
  <c r="H2275" i="73"/>
  <c r="H2271" i="73"/>
  <c r="H2267" i="73"/>
  <c r="H2263" i="73"/>
  <c r="H2259" i="73"/>
  <c r="H2255" i="73"/>
  <c r="E40" i="110"/>
  <c r="H40" i="73"/>
  <c r="H36" i="73"/>
  <c r="H32" i="73"/>
  <c r="H39" i="73"/>
  <c r="H35" i="73"/>
  <c r="H42" i="73"/>
  <c r="H38" i="73"/>
  <c r="H34" i="73"/>
  <c r="H41" i="73"/>
  <c r="H37" i="73"/>
  <c r="H33" i="73"/>
  <c r="H108" i="109"/>
  <c r="G2279" i="73"/>
  <c r="G2275" i="73"/>
  <c r="G2271" i="73"/>
  <c r="G2267" i="73"/>
  <c r="G2263" i="73"/>
  <c r="G2259" i="73"/>
  <c r="G2255" i="73"/>
  <c r="G2280" i="73"/>
  <c r="G2276" i="73"/>
  <c r="G2272" i="73"/>
  <c r="G2268" i="73"/>
  <c r="G2264" i="73"/>
  <c r="G2260" i="73"/>
  <c r="G2256" i="73"/>
  <c r="G2281" i="73"/>
  <c r="G2277" i="73"/>
  <c r="G2273" i="73"/>
  <c r="G2269" i="73"/>
  <c r="G2265" i="73"/>
  <c r="G2261" i="73"/>
  <c r="G2257" i="73"/>
  <c r="G2282" i="73"/>
  <c r="G2278" i="73"/>
  <c r="G2274" i="73"/>
  <c r="G2270" i="73"/>
  <c r="G2266" i="73"/>
  <c r="G2262" i="73"/>
  <c r="G2258" i="73"/>
  <c r="E220" i="108"/>
  <c r="F213" i="73"/>
  <c r="F209" i="73"/>
  <c r="F216" i="73"/>
  <c r="F212" i="73"/>
  <c r="F208" i="73"/>
  <c r="F215" i="73"/>
  <c r="F211" i="73"/>
  <c r="F207" i="73"/>
  <c r="F214" i="73"/>
  <c r="F210" i="73"/>
  <c r="F206" i="73"/>
  <c r="H173" i="107"/>
  <c r="F41" i="73"/>
  <c r="E40" i="108"/>
  <c r="F35" i="73"/>
  <c r="F38" i="73"/>
  <c r="F39" i="73"/>
  <c r="F42" i="73"/>
  <c r="F34" i="73"/>
  <c r="F36" i="73"/>
  <c r="F33" i="73"/>
  <c r="F32" i="73"/>
  <c r="F40" i="73"/>
  <c r="F37" i="73"/>
  <c r="M1262" i="73"/>
  <c r="E1294" i="115"/>
  <c r="M1263" i="73"/>
  <c r="E1302" i="115"/>
  <c r="M218" i="73"/>
  <c r="E218" i="115"/>
  <c r="M219" i="73"/>
  <c r="E226" i="115"/>
  <c r="L1843" i="73"/>
  <c r="E1584" i="114"/>
  <c r="L1842" i="73"/>
  <c r="E1592" i="114"/>
  <c r="L1147" i="73"/>
  <c r="E1178" i="114"/>
  <c r="L1146" i="73"/>
  <c r="E1186" i="114"/>
  <c r="E104" i="114"/>
  <c r="L103" i="73"/>
  <c r="E96" i="114"/>
  <c r="L102" i="73"/>
  <c r="K1147" i="73"/>
  <c r="K1146" i="73"/>
  <c r="E1186" i="113"/>
  <c r="E1178" i="113"/>
  <c r="H52" i="113"/>
  <c r="E1178" i="112"/>
  <c r="E1186" i="112"/>
  <c r="J1147" i="73"/>
  <c r="J1146" i="73"/>
  <c r="K276" i="73"/>
  <c r="E278" i="113"/>
  <c r="K277" i="73"/>
  <c r="E286" i="113"/>
  <c r="J1263" i="73"/>
  <c r="J1262" i="73"/>
  <c r="E1294" i="112"/>
  <c r="E1302" i="112"/>
  <c r="E104" i="112"/>
  <c r="J103" i="73"/>
  <c r="E96" i="112"/>
  <c r="J102" i="73"/>
  <c r="I1146" i="73"/>
  <c r="I1147" i="73"/>
  <c r="E1186" i="111"/>
  <c r="E1178" i="111"/>
  <c r="H1784" i="73"/>
  <c r="H1785" i="73"/>
  <c r="E1526" i="110"/>
  <c r="E1534" i="110"/>
  <c r="H175" i="111"/>
  <c r="H44" i="73"/>
  <c r="H45" i="73"/>
  <c r="E46" i="110"/>
  <c r="E38" i="110"/>
  <c r="E1178" i="108"/>
  <c r="E1186" i="108"/>
  <c r="F1146" i="73"/>
  <c r="F1147" i="73"/>
  <c r="H219" i="73"/>
  <c r="H218" i="73"/>
  <c r="E226" i="110"/>
  <c r="E218" i="110"/>
  <c r="G1842" i="73"/>
  <c r="G1843" i="73"/>
  <c r="E1592" i="109"/>
  <c r="E1584" i="109"/>
  <c r="F1785" i="73"/>
  <c r="F1784" i="73"/>
  <c r="E1534" i="108"/>
  <c r="E1526" i="108"/>
  <c r="H175" i="107"/>
  <c r="G45" i="73"/>
  <c r="G44" i="73"/>
  <c r="E38" i="109"/>
  <c r="E46" i="109"/>
  <c r="E1534" i="107"/>
  <c r="E1526" i="107"/>
  <c r="E1785" i="73"/>
  <c r="E1784" i="73"/>
  <c r="E218" i="107"/>
  <c r="E218" i="73"/>
  <c r="E219" i="73"/>
  <c r="E226" i="107"/>
  <c r="D1784" i="73"/>
  <c r="E1534" i="106"/>
  <c r="D1785" i="73"/>
  <c r="E1526" i="106"/>
  <c r="E1353" i="115"/>
  <c r="M1319" i="73"/>
  <c r="L1203" i="73"/>
  <c r="E1237" i="114"/>
  <c r="E1237" i="113"/>
  <c r="K1203" i="73"/>
  <c r="E1237" i="111"/>
  <c r="I1203" i="73"/>
  <c r="G1435" i="73"/>
  <c r="E1468" i="109"/>
  <c r="G1319" i="73"/>
  <c r="E1353" i="109"/>
  <c r="E1468" i="107"/>
  <c r="E1435" i="73"/>
  <c r="D1319" i="73"/>
  <c r="E1353" i="106"/>
  <c r="M1266" i="73"/>
  <c r="M1267" i="73"/>
  <c r="E1310" i="115"/>
  <c r="M1264" i="73"/>
  <c r="M1265" i="73"/>
  <c r="E1311" i="115"/>
  <c r="E1307" i="115"/>
  <c r="M105" i="73"/>
  <c r="M104" i="73"/>
  <c r="E113" i="115"/>
  <c r="M107" i="73"/>
  <c r="M106" i="73"/>
  <c r="E112" i="115"/>
  <c r="E109" i="115"/>
  <c r="M49" i="73"/>
  <c r="M48" i="73"/>
  <c r="E51" i="115"/>
  <c r="M47" i="73"/>
  <c r="M46" i="73"/>
  <c r="E55" i="115"/>
  <c r="E54" i="115"/>
  <c r="L1264" i="73"/>
  <c r="L1267" i="73"/>
  <c r="E1311" i="114"/>
  <c r="E1307" i="114"/>
  <c r="L1266" i="73"/>
  <c r="L1265" i="73"/>
  <c r="E1310" i="114"/>
  <c r="L221" i="73"/>
  <c r="L220" i="73"/>
  <c r="E234" i="114"/>
  <c r="L223" i="73"/>
  <c r="L222" i="73"/>
  <c r="E235" i="114"/>
  <c r="E231" i="114"/>
  <c r="K278" i="73"/>
  <c r="K279" i="73"/>
  <c r="E291" i="113"/>
  <c r="K280" i="73"/>
  <c r="K281" i="73"/>
  <c r="E294" i="113"/>
  <c r="E295" i="113"/>
  <c r="J1846" i="73"/>
  <c r="J1847" i="73"/>
  <c r="E1601" i="112"/>
  <c r="E1600" i="112"/>
  <c r="J1844" i="73"/>
  <c r="J1845" i="73"/>
  <c r="E1597" i="112"/>
  <c r="H176" i="113"/>
  <c r="J1382" i="73"/>
  <c r="J1383" i="73"/>
  <c r="E1426" i="112"/>
  <c r="E1425" i="112"/>
  <c r="J1380" i="73"/>
  <c r="J1381" i="73"/>
  <c r="E1422" i="112"/>
  <c r="I1265" i="73"/>
  <c r="I1264" i="73"/>
  <c r="I1267" i="73"/>
  <c r="I1266" i="73"/>
  <c r="E1311" i="111"/>
  <c r="E1307" i="111"/>
  <c r="E1310" i="111"/>
  <c r="J105" i="73"/>
  <c r="J104" i="73"/>
  <c r="E113" i="112"/>
  <c r="J107" i="73"/>
  <c r="J106" i="73"/>
  <c r="E112" i="112"/>
  <c r="E109" i="112"/>
  <c r="I1847" i="73"/>
  <c r="I1846" i="73"/>
  <c r="E1601" i="111"/>
  <c r="E1600" i="111"/>
  <c r="I1845" i="73"/>
  <c r="I1844" i="73"/>
  <c r="E1597" i="111"/>
  <c r="H1381" i="73"/>
  <c r="H1380" i="73"/>
  <c r="H1383" i="73"/>
  <c r="H1382" i="73"/>
  <c r="E1426" i="110"/>
  <c r="E1425" i="110"/>
  <c r="E1422" i="110"/>
  <c r="H164" i="73"/>
  <c r="H165" i="73"/>
  <c r="H162" i="73"/>
  <c r="H163" i="73"/>
  <c r="E173" i="110"/>
  <c r="E172" i="110"/>
  <c r="E169" i="110"/>
  <c r="H222" i="73"/>
  <c r="H223" i="73"/>
  <c r="H220" i="73"/>
  <c r="H221" i="73"/>
  <c r="E234" i="110"/>
  <c r="E235" i="110"/>
  <c r="E231" i="110"/>
  <c r="F221" i="73"/>
  <c r="F220" i="73"/>
  <c r="F223" i="73"/>
  <c r="F222" i="73"/>
  <c r="E235" i="108"/>
  <c r="E231" i="108"/>
  <c r="E234" i="108"/>
  <c r="E1149" i="73"/>
  <c r="E1148" i="73"/>
  <c r="E1151" i="73"/>
  <c r="E1150" i="73"/>
  <c r="E1194" i="107"/>
  <c r="E1195" i="107"/>
  <c r="E1191" i="107"/>
  <c r="H53" i="107"/>
  <c r="F1787" i="73"/>
  <c r="F1786" i="73"/>
  <c r="F1789" i="73"/>
  <c r="F1788" i="73"/>
  <c r="E1543" i="108"/>
  <c r="E1542" i="108"/>
  <c r="E1539" i="108"/>
  <c r="F47" i="73"/>
  <c r="F46" i="73"/>
  <c r="F49" i="73"/>
  <c r="F48" i="73"/>
  <c r="E55" i="108"/>
  <c r="E51" i="108"/>
  <c r="E54" i="108"/>
  <c r="E1265" i="73"/>
  <c r="E1264" i="73"/>
  <c r="E1267" i="73"/>
  <c r="E1266" i="73"/>
  <c r="E1307" i="107"/>
  <c r="E1310" i="107"/>
  <c r="E1311" i="107"/>
  <c r="D1381" i="73"/>
  <c r="D1380" i="73"/>
  <c r="E1425" i="106"/>
  <c r="D1383" i="73"/>
  <c r="D1382" i="73"/>
  <c r="E1426" i="106"/>
  <c r="E1422" i="106"/>
  <c r="M1154" i="73"/>
  <c r="E1196" i="115"/>
  <c r="M1155" i="73"/>
  <c r="H178" i="115"/>
  <c r="M227" i="73"/>
  <c r="E236" i="115"/>
  <c r="M226" i="73"/>
  <c r="L1792" i="73"/>
  <c r="E1544" i="114"/>
  <c r="L1793" i="73"/>
  <c r="E1312" i="113"/>
  <c r="K1270" i="73"/>
  <c r="K1271" i="73"/>
  <c r="H55" i="113"/>
  <c r="K1793" i="73"/>
  <c r="E1544" i="113"/>
  <c r="K1792" i="73"/>
  <c r="E1544" i="112"/>
  <c r="J1793" i="73"/>
  <c r="J1792" i="73"/>
  <c r="I1793" i="73"/>
  <c r="E1544" i="111"/>
  <c r="I1792" i="73"/>
  <c r="E114" i="111"/>
  <c r="I110" i="73"/>
  <c r="I111" i="73"/>
  <c r="E236" i="111"/>
  <c r="I226" i="73"/>
  <c r="I227" i="73"/>
  <c r="H110" i="73"/>
  <c r="E114" i="110"/>
  <c r="H111" i="73"/>
  <c r="G1792" i="73"/>
  <c r="E1544" i="109"/>
  <c r="G1793" i="73"/>
  <c r="E1602" i="109"/>
  <c r="G1851" i="73"/>
  <c r="G1850" i="73"/>
  <c r="E236" i="108"/>
  <c r="F226" i="73"/>
  <c r="F227" i="73"/>
  <c r="E1196" i="107"/>
  <c r="E1154" i="73"/>
  <c r="E1155" i="73"/>
  <c r="H55" i="107"/>
  <c r="F1387" i="73"/>
  <c r="E1427" i="108"/>
  <c r="F1386" i="73"/>
  <c r="E227" i="73"/>
  <c r="E236" i="107"/>
  <c r="E226" i="73"/>
  <c r="D1155" i="73"/>
  <c r="D1154" i="73"/>
  <c r="E1196" i="106"/>
  <c r="M1158" i="73"/>
  <c r="M1159" i="73"/>
  <c r="M1157" i="73"/>
  <c r="E1197" i="115"/>
  <c r="M1160" i="73"/>
  <c r="M1156" i="73"/>
  <c r="M1161" i="73"/>
  <c r="E1190" i="115"/>
  <c r="M291" i="73"/>
  <c r="M287" i="73"/>
  <c r="M286" i="73"/>
  <c r="E297" i="115"/>
  <c r="M289" i="73"/>
  <c r="M290" i="73"/>
  <c r="M288" i="73"/>
  <c r="E290" i="115"/>
  <c r="L1274" i="73"/>
  <c r="L1277" i="73"/>
  <c r="L1275" i="73"/>
  <c r="E1306" i="114"/>
  <c r="L1276" i="73"/>
  <c r="L1272" i="73"/>
  <c r="L1273" i="73"/>
  <c r="E1313" i="114"/>
  <c r="K1158" i="73"/>
  <c r="K1159" i="73"/>
  <c r="K1157" i="73"/>
  <c r="E1197" i="113"/>
  <c r="K1160" i="73"/>
  <c r="K1156" i="73"/>
  <c r="K1161" i="73"/>
  <c r="E1190" i="113"/>
  <c r="H179" i="113"/>
  <c r="J1160" i="73"/>
  <c r="J1156" i="73"/>
  <c r="J1159" i="73"/>
  <c r="E1190" i="112"/>
  <c r="J1158" i="73"/>
  <c r="J1161" i="73"/>
  <c r="J1157" i="73"/>
  <c r="E1197" i="112"/>
  <c r="K232" i="73"/>
  <c r="K228" i="73"/>
  <c r="K231" i="73"/>
  <c r="E237" i="113"/>
  <c r="K230" i="73"/>
  <c r="K233" i="73"/>
  <c r="K229" i="73"/>
  <c r="E230" i="113"/>
  <c r="J1854" i="73"/>
  <c r="J1855" i="73"/>
  <c r="J1853" i="73"/>
  <c r="E1596" i="112"/>
  <c r="J1856" i="73"/>
  <c r="J1852" i="73"/>
  <c r="J1857" i="73"/>
  <c r="E1603" i="112"/>
  <c r="J117" i="73"/>
  <c r="J114" i="73"/>
  <c r="J115" i="73"/>
  <c r="J112" i="73"/>
  <c r="I1391" i="73"/>
  <c r="I1392" i="73"/>
  <c r="I1388" i="73"/>
  <c r="I1393" i="73"/>
  <c r="I1389" i="73"/>
  <c r="I1390" i="73"/>
  <c r="E1428" i="111"/>
  <c r="E1421" i="111"/>
  <c r="I1275" i="73"/>
  <c r="I1276" i="73"/>
  <c r="I1272" i="73"/>
  <c r="I1277" i="73"/>
  <c r="I1273" i="73"/>
  <c r="I1274" i="73"/>
  <c r="E1306" i="111"/>
  <c r="E1313" i="111"/>
  <c r="I57" i="73"/>
  <c r="I58" i="73"/>
  <c r="I54" i="73"/>
  <c r="I59" i="73"/>
  <c r="I55" i="73"/>
  <c r="I56" i="73"/>
  <c r="E50" i="111"/>
  <c r="E57" i="111"/>
  <c r="H1277" i="73"/>
  <c r="H1273" i="73"/>
  <c r="H1274" i="73"/>
  <c r="H1275" i="73"/>
  <c r="H1276" i="73"/>
  <c r="H1272" i="73"/>
  <c r="E1313" i="110"/>
  <c r="E1306" i="110"/>
  <c r="H1799" i="73"/>
  <c r="H1795" i="73"/>
  <c r="H1796" i="73"/>
  <c r="E1545" i="110"/>
  <c r="H1797" i="73"/>
  <c r="H1798" i="73"/>
  <c r="H1794" i="73"/>
  <c r="E1538" i="110"/>
  <c r="F1797" i="73"/>
  <c r="F1798" i="73"/>
  <c r="F1794" i="73"/>
  <c r="F1799" i="73"/>
  <c r="F1795" i="73"/>
  <c r="F1796" i="73"/>
  <c r="E1538" i="108"/>
  <c r="E1545" i="108"/>
  <c r="H114" i="73"/>
  <c r="H117" i="73"/>
  <c r="H113" i="73"/>
  <c r="H116" i="73"/>
  <c r="H112" i="73"/>
  <c r="H115" i="73"/>
  <c r="E108" i="110"/>
  <c r="E115" i="110"/>
  <c r="G1274" i="73"/>
  <c r="G1277" i="73"/>
  <c r="G1273" i="73"/>
  <c r="G1276" i="73"/>
  <c r="G1272" i="73"/>
  <c r="G1275" i="73"/>
  <c r="E1306" i="109"/>
  <c r="E1313" i="109"/>
  <c r="F57" i="73"/>
  <c r="F58" i="73"/>
  <c r="F54" i="73"/>
  <c r="E57" i="108"/>
  <c r="F59" i="73"/>
  <c r="F55" i="73"/>
  <c r="F56" i="73"/>
  <c r="E50" i="108"/>
  <c r="E233" i="73"/>
  <c r="E229" i="73"/>
  <c r="E230" i="73"/>
  <c r="E231" i="73"/>
  <c r="E232" i="73"/>
  <c r="E228" i="73"/>
  <c r="E237" i="107"/>
  <c r="E230" i="107"/>
  <c r="E1161" i="73"/>
  <c r="E1157" i="73"/>
  <c r="E1158" i="73"/>
  <c r="E1190" i="107"/>
  <c r="E1159" i="73"/>
  <c r="E1160" i="73"/>
  <c r="E1156" i="73"/>
  <c r="E1197" i="107"/>
  <c r="D1393" i="73"/>
  <c r="D1389" i="73"/>
  <c r="D1390" i="73"/>
  <c r="E1428" i="106"/>
  <c r="D1391" i="73"/>
  <c r="D1392" i="73"/>
  <c r="D1388" i="73"/>
  <c r="E1421" i="106"/>
  <c r="M1444" i="73"/>
  <c r="E1485" i="115"/>
  <c r="M1445" i="73"/>
  <c r="E1485" i="113"/>
  <c r="K1444" i="73"/>
  <c r="K1445" i="73"/>
  <c r="E1370" i="112"/>
  <c r="J1329" i="73"/>
  <c r="J1328" i="73"/>
  <c r="I1213" i="73"/>
  <c r="E1254" i="111"/>
  <c r="I1212" i="73"/>
  <c r="E1485" i="108"/>
  <c r="F1444" i="73"/>
  <c r="F1445" i="73"/>
  <c r="G1212" i="73"/>
  <c r="E1254" i="109"/>
  <c r="G1213" i="73"/>
  <c r="E1329" i="73"/>
  <c r="E1370" i="107"/>
  <c r="E1328" i="73"/>
  <c r="M1450" i="73"/>
  <c r="M1446" i="73"/>
  <c r="M1451" i="73"/>
  <c r="E1486" i="115"/>
  <c r="M1448" i="73"/>
  <c r="M1449" i="73"/>
  <c r="M1447" i="73"/>
  <c r="E1479" i="115"/>
  <c r="L1332" i="73"/>
  <c r="L1333" i="73"/>
  <c r="L1331" i="73"/>
  <c r="E1371" i="114"/>
  <c r="L1334" i="73"/>
  <c r="L1330" i="73"/>
  <c r="L1335" i="73"/>
  <c r="E1364" i="114"/>
  <c r="J1218" i="73"/>
  <c r="J1214" i="73"/>
  <c r="J1217" i="73"/>
  <c r="E1255" i="112"/>
  <c r="J1216" i="73"/>
  <c r="J1219" i="73"/>
  <c r="J1215" i="73"/>
  <c r="E1248" i="112"/>
  <c r="I1449" i="73"/>
  <c r="I1450" i="73"/>
  <c r="I1446" i="73"/>
  <c r="I1451" i="73"/>
  <c r="I1447" i="73"/>
  <c r="I1448" i="73"/>
  <c r="E1486" i="111"/>
  <c r="E1479" i="111"/>
  <c r="H1333" i="73"/>
  <c r="H1334" i="73"/>
  <c r="H1330" i="73"/>
  <c r="H1335" i="73"/>
  <c r="H1331" i="73"/>
  <c r="H1332" i="73"/>
  <c r="E1371" i="110"/>
  <c r="E1364" i="110"/>
  <c r="F1333" i="73"/>
  <c r="F1334" i="73"/>
  <c r="F1330" i="73"/>
  <c r="F1335" i="73"/>
  <c r="F1331" i="73"/>
  <c r="F1332" i="73"/>
  <c r="E1371" i="108"/>
  <c r="E1364" i="108"/>
  <c r="F1450" i="73"/>
  <c r="F1451" i="73"/>
  <c r="F1448" i="73"/>
  <c r="E1479" i="108"/>
  <c r="D1451" i="73"/>
  <c r="D1447" i="73"/>
  <c r="D1448" i="73"/>
  <c r="D1449" i="73"/>
  <c r="D1450" i="73"/>
  <c r="D1446" i="73"/>
  <c r="E1486" i="106"/>
  <c r="E1479" i="106"/>
  <c r="H1070" i="111"/>
  <c r="H1070" i="110"/>
  <c r="H1070" i="108"/>
  <c r="E984" i="115"/>
  <c r="M313" i="73"/>
  <c r="M314" i="73"/>
  <c r="L430" i="73"/>
  <c r="E926" i="114"/>
  <c r="L429" i="73"/>
  <c r="E926" i="112"/>
  <c r="J430" i="73"/>
  <c r="J429" i="73"/>
  <c r="E926" i="109"/>
  <c r="G430" i="73"/>
  <c r="G429" i="73"/>
  <c r="E314" i="73"/>
  <c r="E984" i="107"/>
  <c r="E313" i="73"/>
  <c r="M459" i="73"/>
  <c r="E955" i="115"/>
  <c r="M458" i="73"/>
  <c r="E955" i="114"/>
  <c r="L458" i="73"/>
  <c r="L459" i="73"/>
  <c r="K458" i="73"/>
  <c r="E955" i="113"/>
  <c r="K459" i="73"/>
  <c r="E955" i="112"/>
  <c r="J459" i="73"/>
  <c r="J458" i="73"/>
  <c r="H1075" i="111"/>
  <c r="H458" i="73"/>
  <c r="E955" i="110"/>
  <c r="H459" i="73"/>
  <c r="F343" i="73"/>
  <c r="E1013" i="108"/>
  <c r="F342" i="73"/>
  <c r="F459" i="73"/>
  <c r="E955" i="108"/>
  <c r="F458" i="73"/>
  <c r="H1136" i="115"/>
  <c r="L341" i="73"/>
  <c r="E1009" i="114"/>
  <c r="L340" i="73"/>
  <c r="E1010" i="114"/>
  <c r="K340" i="73"/>
  <c r="E1010" i="113"/>
  <c r="K341" i="73"/>
  <c r="E1009" i="113"/>
  <c r="K456" i="73"/>
  <c r="E952" i="113"/>
  <c r="K457" i="73"/>
  <c r="E951" i="113"/>
  <c r="J341" i="73"/>
  <c r="E1009" i="112"/>
  <c r="J340" i="73"/>
  <c r="E1010" i="112"/>
  <c r="H1074" i="109"/>
  <c r="H340" i="73"/>
  <c r="E1010" i="110"/>
  <c r="H341" i="73"/>
  <c r="E1009" i="110"/>
  <c r="H1074" i="108"/>
  <c r="F340" i="73"/>
  <c r="F341" i="73"/>
  <c r="E1010" i="108"/>
  <c r="E1009" i="108"/>
  <c r="H892" i="114"/>
  <c r="K970" i="73"/>
  <c r="K966" i="73"/>
  <c r="K962" i="73"/>
  <c r="K969" i="73"/>
  <c r="K965" i="73"/>
  <c r="K961" i="73"/>
  <c r="E513" i="113"/>
  <c r="K968" i="73"/>
  <c r="K964" i="73"/>
  <c r="K960" i="73"/>
  <c r="K967" i="73"/>
  <c r="K963" i="73"/>
  <c r="H648" i="112"/>
  <c r="H772" i="112"/>
  <c r="H648" i="110"/>
  <c r="H586" i="109"/>
  <c r="H648" i="107"/>
  <c r="E500" i="115"/>
  <c r="M952" i="73"/>
  <c r="M951" i="73"/>
  <c r="M893" i="73"/>
  <c r="E385" i="115"/>
  <c r="M894" i="73"/>
  <c r="E442" i="114"/>
  <c r="L719" i="73"/>
  <c r="L720" i="73"/>
  <c r="H684" i="114"/>
  <c r="E806" i="113"/>
  <c r="K546" i="73"/>
  <c r="K545" i="73"/>
  <c r="K719" i="73"/>
  <c r="E442" i="113"/>
  <c r="K720" i="73"/>
  <c r="E500" i="113"/>
  <c r="K952" i="73"/>
  <c r="K951" i="73"/>
  <c r="J719" i="73"/>
  <c r="E442" i="112"/>
  <c r="J720" i="73"/>
  <c r="E327" i="111"/>
  <c r="I661" i="73"/>
  <c r="I662" i="73"/>
  <c r="H746" i="109"/>
  <c r="G719" i="73"/>
  <c r="E442" i="109"/>
  <c r="G720" i="73"/>
  <c r="E385" i="108"/>
  <c r="F893" i="73"/>
  <c r="F894" i="73"/>
  <c r="E442" i="107"/>
  <c r="E719" i="73"/>
  <c r="E720" i="73"/>
  <c r="E327" i="107"/>
  <c r="E661" i="73"/>
  <c r="E662" i="73"/>
  <c r="E500" i="108"/>
  <c r="F951" i="73"/>
  <c r="F952" i="73"/>
  <c r="M922" i="73"/>
  <c r="E414" i="115"/>
  <c r="M923" i="73"/>
  <c r="H653" i="114"/>
  <c r="K748" i="73"/>
  <c r="E471" i="113"/>
  <c r="K749" i="73"/>
  <c r="E835" i="112"/>
  <c r="J575" i="73"/>
  <c r="J574" i="73"/>
  <c r="J748" i="73"/>
  <c r="E471" i="112"/>
  <c r="J749" i="73"/>
  <c r="H653" i="111"/>
  <c r="E529" i="111"/>
  <c r="I980" i="73"/>
  <c r="I981" i="73"/>
  <c r="H591" i="109"/>
  <c r="E529" i="110"/>
  <c r="H981" i="73"/>
  <c r="H980" i="73"/>
  <c r="G922" i="73"/>
  <c r="E414" i="109"/>
  <c r="G923" i="73"/>
  <c r="E471" i="108"/>
  <c r="F748" i="73"/>
  <c r="F749" i="73"/>
  <c r="E981" i="73"/>
  <c r="E529" i="107"/>
  <c r="E980" i="73"/>
  <c r="E575" i="73"/>
  <c r="E835" i="107"/>
  <c r="E574" i="73"/>
  <c r="F923" i="73"/>
  <c r="E414" i="108"/>
  <c r="F922" i="73"/>
  <c r="H652" i="115"/>
  <c r="M920" i="73"/>
  <c r="E411" i="115"/>
  <c r="M921" i="73"/>
  <c r="E410" i="115"/>
  <c r="H652" i="114"/>
  <c r="H896" i="114"/>
  <c r="K572" i="73"/>
  <c r="E832" i="113"/>
  <c r="K573" i="73"/>
  <c r="E831" i="113"/>
  <c r="K978" i="73"/>
  <c r="E525" i="113"/>
  <c r="K979" i="73"/>
  <c r="E526" i="113"/>
  <c r="H652" i="112"/>
  <c r="I573" i="73"/>
  <c r="E832" i="111"/>
  <c r="I572" i="73"/>
  <c r="E831" i="111"/>
  <c r="H776" i="112"/>
  <c r="I688" i="73"/>
  <c r="E353" i="111"/>
  <c r="I689" i="73"/>
  <c r="E352" i="111"/>
  <c r="H978" i="73"/>
  <c r="E526" i="110"/>
  <c r="H979" i="73"/>
  <c r="E525" i="110"/>
  <c r="G920" i="73"/>
  <c r="E411" i="109"/>
  <c r="G921" i="73"/>
  <c r="E410" i="109"/>
  <c r="H590" i="109"/>
  <c r="F978" i="73"/>
  <c r="F979" i="73"/>
  <c r="E526" i="108"/>
  <c r="E525" i="108"/>
  <c r="H652" i="107"/>
  <c r="E978" i="73"/>
  <c r="E979" i="73"/>
  <c r="E525" i="107"/>
  <c r="E526" i="107"/>
  <c r="E279" i="115"/>
  <c r="M275" i="73"/>
  <c r="E219" i="115"/>
  <c r="M217" i="73"/>
  <c r="E1295" i="114"/>
  <c r="L1261" i="73"/>
  <c r="L217" i="73"/>
  <c r="E219" i="114"/>
  <c r="E1527" i="113"/>
  <c r="K1783" i="73"/>
  <c r="H51" i="113"/>
  <c r="K101" i="73"/>
  <c r="E97" i="113"/>
  <c r="I1377" i="73"/>
  <c r="E1410" i="111"/>
  <c r="E39" i="112"/>
  <c r="J43" i="73"/>
  <c r="I1261" i="73"/>
  <c r="E1295" i="111"/>
  <c r="I43" i="73"/>
  <c r="E39" i="111"/>
  <c r="H101" i="73"/>
  <c r="E97" i="110"/>
  <c r="G1145" i="73"/>
  <c r="E1179" i="109"/>
  <c r="E1410" i="108"/>
  <c r="F1377" i="73"/>
  <c r="H1377" i="73"/>
  <c r="E1410" i="110"/>
  <c r="E1295" i="109"/>
  <c r="G1261" i="73"/>
  <c r="E1261" i="73"/>
  <c r="E1295" i="107"/>
  <c r="H51" i="107"/>
  <c r="E1295" i="108"/>
  <c r="F1261" i="73"/>
  <c r="E1145" i="73"/>
  <c r="E1179" i="107"/>
  <c r="D1377" i="73"/>
  <c r="E1410" i="106"/>
  <c r="M1436" i="73"/>
  <c r="E1475" i="115"/>
  <c r="M1437" i="73"/>
  <c r="E1467" i="115"/>
  <c r="L1320" i="73"/>
  <c r="E1352" i="114"/>
  <c r="L1321" i="73"/>
  <c r="E1360" i="114"/>
  <c r="J1204" i="73"/>
  <c r="E1244" i="112"/>
  <c r="J1205" i="73"/>
  <c r="E1236" i="112"/>
  <c r="I1436" i="73"/>
  <c r="I1437" i="73"/>
  <c r="E1467" i="111"/>
  <c r="E1475" i="111"/>
  <c r="E1352" i="110"/>
  <c r="E1360" i="110"/>
  <c r="H1320" i="73"/>
  <c r="H1321" i="73"/>
  <c r="E1360" i="108"/>
  <c r="F1320" i="73"/>
  <c r="F1321" i="73"/>
  <c r="E1352" i="108"/>
  <c r="F1437" i="73"/>
  <c r="F1436" i="73"/>
  <c r="E1475" i="108"/>
  <c r="E1467" i="108"/>
  <c r="D1436" i="73"/>
  <c r="E1467" i="106"/>
  <c r="D1437" i="73"/>
  <c r="E1475" i="106"/>
  <c r="M1385" i="73"/>
  <c r="E1424" i="115"/>
  <c r="M1384" i="73"/>
  <c r="E1423" i="115"/>
  <c r="M1153" i="73"/>
  <c r="E1193" i="115"/>
  <c r="M1152" i="73"/>
  <c r="E1192" i="115"/>
  <c r="L1848" i="73"/>
  <c r="E1599" i="114"/>
  <c r="L1849" i="73"/>
  <c r="E1598" i="114"/>
  <c r="M109" i="73"/>
  <c r="E111" i="115"/>
  <c r="M108" i="73"/>
  <c r="E110" i="115"/>
  <c r="L1153" i="73"/>
  <c r="E1192" i="114"/>
  <c r="L1152" i="73"/>
  <c r="E1193" i="114"/>
  <c r="K1791" i="73"/>
  <c r="E1541" i="113"/>
  <c r="K1790" i="73"/>
  <c r="E1540" i="113"/>
  <c r="K1385" i="73"/>
  <c r="E1423" i="113"/>
  <c r="K1384" i="73"/>
  <c r="E1424" i="113"/>
  <c r="J1790" i="73"/>
  <c r="E1541" i="112"/>
  <c r="J1791" i="73"/>
  <c r="E1540" i="112"/>
  <c r="K225" i="73"/>
  <c r="E233" i="113"/>
  <c r="K224" i="73"/>
  <c r="E232" i="113"/>
  <c r="J51" i="73"/>
  <c r="E52" i="112"/>
  <c r="J50" i="73"/>
  <c r="E53" i="112"/>
  <c r="I1385" i="73"/>
  <c r="E1423" i="111"/>
  <c r="I1384" i="73"/>
  <c r="E1424" i="111"/>
  <c r="I1153" i="73"/>
  <c r="E1193" i="111"/>
  <c r="I1152" i="73"/>
  <c r="E1192" i="111"/>
  <c r="H1269" i="73"/>
  <c r="E1309" i="110"/>
  <c r="H1268" i="73"/>
  <c r="E1308" i="110"/>
  <c r="H224" i="73"/>
  <c r="E232" i="110"/>
  <c r="H225" i="73"/>
  <c r="E233" i="110"/>
  <c r="F1848" i="73"/>
  <c r="F1849" i="73"/>
  <c r="E1598" i="108"/>
  <c r="E1599" i="108"/>
  <c r="H51" i="73"/>
  <c r="E53" i="110"/>
  <c r="H50" i="73"/>
  <c r="E52" i="110"/>
  <c r="G1269" i="73"/>
  <c r="E1309" i="109"/>
  <c r="G1268" i="73"/>
  <c r="E1308" i="109"/>
  <c r="F1269" i="73"/>
  <c r="F1268" i="73"/>
  <c r="E1308" i="108"/>
  <c r="E1309" i="108"/>
  <c r="D1848" i="73"/>
  <c r="E1599" i="106"/>
  <c r="D1849" i="73"/>
  <c r="E1598" i="106"/>
  <c r="D1152" i="73"/>
  <c r="E1193" i="106"/>
  <c r="D1153" i="73"/>
  <c r="E1192" i="106"/>
  <c r="L1322" i="73"/>
  <c r="L1323" i="73"/>
  <c r="E1369" i="114"/>
  <c r="E1368" i="114"/>
  <c r="L1324" i="73"/>
  <c r="L1325" i="73"/>
  <c r="E1365" i="114"/>
  <c r="K1208" i="73"/>
  <c r="K1209" i="73"/>
  <c r="E1252" i="113"/>
  <c r="K1206" i="73"/>
  <c r="K1207" i="73"/>
  <c r="E1253" i="113"/>
  <c r="E1249" i="113"/>
  <c r="J1208" i="73"/>
  <c r="J1209" i="73"/>
  <c r="E1253" i="112"/>
  <c r="E1249" i="112"/>
  <c r="J1206" i="73"/>
  <c r="J1207" i="73"/>
  <c r="E1252" i="112"/>
  <c r="H1207" i="73"/>
  <c r="H1206" i="73"/>
  <c r="H1209" i="73"/>
  <c r="H1208" i="73"/>
  <c r="E1252" i="110"/>
  <c r="E1253" i="110"/>
  <c r="E1249" i="110"/>
  <c r="F1209" i="73"/>
  <c r="F1208" i="73"/>
  <c r="F1207" i="73"/>
  <c r="F1206" i="73"/>
  <c r="E1253" i="108"/>
  <c r="E1252" i="108"/>
  <c r="E1249" i="108"/>
  <c r="E1439" i="73"/>
  <c r="E1438" i="73"/>
  <c r="E1441" i="73"/>
  <c r="E1440" i="73"/>
  <c r="E1480" i="107"/>
  <c r="E1484" i="107"/>
  <c r="E1483" i="107"/>
  <c r="D1439" i="73"/>
  <c r="D1438" i="73"/>
  <c r="E1483" i="106"/>
  <c r="E1480" i="106"/>
  <c r="D1441" i="73"/>
  <c r="D1440" i="73"/>
  <c r="E1484" i="106"/>
  <c r="M1326" i="73"/>
  <c r="E1366" i="115"/>
  <c r="M1327" i="73"/>
  <c r="E1367" i="115"/>
  <c r="L1211" i="73"/>
  <c r="E1250" i="114"/>
  <c r="L1210" i="73"/>
  <c r="E1251" i="114"/>
  <c r="K1210" i="73"/>
  <c r="E1250" i="113"/>
  <c r="K1211" i="73"/>
  <c r="E1251" i="113"/>
  <c r="I1211" i="73"/>
  <c r="E1250" i="111"/>
  <c r="I1210" i="73"/>
  <c r="E1251" i="111"/>
  <c r="G1442" i="73"/>
  <c r="E1482" i="109"/>
  <c r="G1443" i="73"/>
  <c r="E1481" i="109"/>
  <c r="G1326" i="73"/>
  <c r="E1367" i="109"/>
  <c r="G1327" i="73"/>
  <c r="E1366" i="109"/>
  <c r="E1442" i="73"/>
  <c r="E1443" i="73"/>
  <c r="E1482" i="107"/>
  <c r="E1481" i="107"/>
  <c r="D1210" i="73"/>
  <c r="E1251" i="106"/>
  <c r="D1211" i="73"/>
  <c r="E1250" i="106"/>
  <c r="H1041" i="115"/>
  <c r="L421" i="73"/>
  <c r="E908" i="114"/>
  <c r="L422" i="73"/>
  <c r="E916" i="114"/>
  <c r="E916" i="113"/>
  <c r="K421" i="73"/>
  <c r="E908" i="113"/>
  <c r="K422" i="73"/>
  <c r="I305" i="73"/>
  <c r="I306" i="73"/>
  <c r="E966" i="111"/>
  <c r="E974" i="111"/>
  <c r="H922" i="110"/>
  <c r="E966" i="107"/>
  <c r="E974" i="107"/>
  <c r="E305" i="73"/>
  <c r="E306" i="73"/>
  <c r="H1133" i="115"/>
  <c r="L449" i="73"/>
  <c r="E938" i="114"/>
  <c r="K449" i="73"/>
  <c r="E938" i="113"/>
  <c r="I333" i="73"/>
  <c r="E996" i="111"/>
  <c r="I449" i="73"/>
  <c r="E938" i="111"/>
  <c r="F333" i="73"/>
  <c r="E996" i="108"/>
  <c r="H449" i="73"/>
  <c r="E938" i="110"/>
  <c r="E333" i="73"/>
  <c r="E996" i="107"/>
  <c r="H1105" i="115"/>
  <c r="H1105" i="114"/>
  <c r="H312" i="73"/>
  <c r="E980" i="110"/>
  <c r="H311" i="73"/>
  <c r="E981" i="110"/>
  <c r="F311" i="73"/>
  <c r="F312" i="73"/>
  <c r="E981" i="108"/>
  <c r="E980" i="108"/>
  <c r="H681" i="115"/>
  <c r="M711" i="73"/>
  <c r="E424" i="115"/>
  <c r="M712" i="73"/>
  <c r="E432" i="115"/>
  <c r="L711" i="73"/>
  <c r="E432" i="114"/>
  <c r="L712" i="73"/>
  <c r="E424" i="114"/>
  <c r="H381" i="111"/>
  <c r="H944" i="73"/>
  <c r="H943" i="73"/>
  <c r="E490" i="110"/>
  <c r="E482" i="110"/>
  <c r="I711" i="73"/>
  <c r="E424" i="111"/>
  <c r="I712" i="73"/>
  <c r="E432" i="111"/>
  <c r="H681" i="109"/>
  <c r="E788" i="108"/>
  <c r="E796" i="108"/>
  <c r="F537" i="73"/>
  <c r="F538" i="73"/>
  <c r="E309" i="108"/>
  <c r="E317" i="108"/>
  <c r="F653" i="73"/>
  <c r="F654" i="73"/>
  <c r="H381" i="107"/>
  <c r="M565" i="73"/>
  <c r="E818" i="115"/>
  <c r="E397" i="115"/>
  <c r="M913" i="73"/>
  <c r="E339" i="114"/>
  <c r="L681" i="73"/>
  <c r="E454" i="114"/>
  <c r="L739" i="73"/>
  <c r="J565" i="73"/>
  <c r="E818" i="112"/>
  <c r="J913" i="73"/>
  <c r="E397" i="112"/>
  <c r="E818" i="108"/>
  <c r="F565" i="73"/>
  <c r="E454" i="108"/>
  <c r="F739" i="73"/>
  <c r="E913" i="73"/>
  <c r="E397" i="107"/>
  <c r="E739" i="73"/>
  <c r="E454" i="107"/>
  <c r="M891" i="73"/>
  <c r="E382" i="115"/>
  <c r="M892" i="73"/>
  <c r="E381" i="115"/>
  <c r="L543" i="73"/>
  <c r="E803" i="114"/>
  <c r="L544" i="73"/>
  <c r="E802" i="114"/>
  <c r="L892" i="73"/>
  <c r="E381" i="114"/>
  <c r="L891" i="73"/>
  <c r="E382" i="114"/>
  <c r="L717" i="73"/>
  <c r="E438" i="114"/>
  <c r="L718" i="73"/>
  <c r="E439" i="114"/>
  <c r="K659" i="73"/>
  <c r="E323" i="113"/>
  <c r="K660" i="73"/>
  <c r="E324" i="113"/>
  <c r="H804" i="111"/>
  <c r="H559" i="110"/>
  <c r="H383" i="109"/>
  <c r="I660" i="73"/>
  <c r="E324" i="111"/>
  <c r="I659" i="73"/>
  <c r="E323" i="111"/>
  <c r="H717" i="73"/>
  <c r="E439" i="110"/>
  <c r="H718" i="73"/>
  <c r="E438" i="110"/>
  <c r="G660" i="73"/>
  <c r="E323" i="109"/>
  <c r="G659" i="73"/>
  <c r="E324" i="109"/>
  <c r="F949" i="73"/>
  <c r="F950" i="73"/>
  <c r="E497" i="108"/>
  <c r="E496" i="108"/>
  <c r="F718" i="73"/>
  <c r="E438" i="108"/>
  <c r="F717" i="73"/>
  <c r="E439" i="108"/>
  <c r="K294" i="114"/>
  <c r="K711" i="114"/>
  <c r="K773" i="113"/>
  <c r="K1133" i="113"/>
  <c r="K174" i="112"/>
  <c r="K893" i="112"/>
  <c r="K1133" i="110"/>
  <c r="K680" i="110"/>
  <c r="K773" i="109"/>
  <c r="K893" i="110"/>
  <c r="H166" i="73"/>
  <c r="H167" i="73"/>
  <c r="E170" i="110"/>
  <c r="E171" i="110"/>
  <c r="K174" i="109"/>
  <c r="K680" i="107"/>
  <c r="K556" i="107"/>
  <c r="K862" i="115"/>
  <c r="K1040" i="114"/>
  <c r="K1102" i="113"/>
  <c r="I253" i="73"/>
  <c r="I254" i="73"/>
  <c r="E261" i="111"/>
  <c r="E262" i="111"/>
  <c r="K862" i="110"/>
  <c r="K587" i="115"/>
  <c r="K587" i="113"/>
  <c r="K862" i="108"/>
  <c r="K742" i="115"/>
  <c r="K1102" i="112"/>
  <c r="K1102" i="109"/>
  <c r="K893" i="115"/>
  <c r="K618" i="113"/>
  <c r="K649" i="108"/>
  <c r="K742" i="107"/>
  <c r="E1381" i="115"/>
  <c r="M1348" i="73"/>
  <c r="M1116" i="73"/>
  <c r="E1150" i="115"/>
  <c r="E1381" i="114"/>
  <c r="L1348" i="73"/>
  <c r="L188" i="73"/>
  <c r="E190" i="114"/>
  <c r="L72" i="73"/>
  <c r="E68" i="114"/>
  <c r="H141" i="113"/>
  <c r="E1150" i="112"/>
  <c r="J1116" i="73"/>
  <c r="E1556" i="111"/>
  <c r="I1812" i="73"/>
  <c r="H141" i="111"/>
  <c r="E1150" i="109"/>
  <c r="G1116" i="73"/>
  <c r="H263" i="111"/>
  <c r="H1116" i="73"/>
  <c r="E1150" i="110"/>
  <c r="H72" i="73"/>
  <c r="E68" i="110"/>
  <c r="H141" i="109"/>
  <c r="E1812" i="73"/>
  <c r="E1556" i="107"/>
  <c r="E14" i="73"/>
  <c r="E10" i="107"/>
  <c r="H141" i="108"/>
  <c r="E188" i="73"/>
  <c r="E190" i="107"/>
  <c r="D1232" i="73"/>
  <c r="E1266" i="106"/>
  <c r="M2180" i="73"/>
  <c r="M2181" i="73"/>
  <c r="M1118" i="73"/>
  <c r="E1149" i="115"/>
  <c r="M1117" i="73"/>
  <c r="E1157" i="115"/>
  <c r="M16" i="73"/>
  <c r="E9" i="115"/>
  <c r="M15" i="73"/>
  <c r="E17" i="115"/>
  <c r="M190" i="73"/>
  <c r="E189" i="115"/>
  <c r="M189" i="73"/>
  <c r="E197" i="115"/>
  <c r="L1233" i="73"/>
  <c r="E1265" i="114"/>
  <c r="L1234" i="73"/>
  <c r="E1273" i="114"/>
  <c r="K1233" i="73"/>
  <c r="K1234" i="73"/>
  <c r="E1273" i="113"/>
  <c r="E1265" i="113"/>
  <c r="K1756" i="73"/>
  <c r="E1497" i="113"/>
  <c r="K1755" i="73"/>
  <c r="E1505" i="113"/>
  <c r="H23" i="113"/>
  <c r="E1388" i="112"/>
  <c r="E1380" i="112"/>
  <c r="E75" i="112"/>
  <c r="J73" i="73"/>
  <c r="H142" i="112"/>
  <c r="I1234" i="73"/>
  <c r="I1233" i="73"/>
  <c r="E1265" i="111"/>
  <c r="E1273" i="111"/>
  <c r="I16" i="73"/>
  <c r="E9" i="111"/>
  <c r="I15" i="73"/>
  <c r="E17" i="111"/>
  <c r="E1380" i="110"/>
  <c r="E1388" i="110"/>
  <c r="H1349" i="73"/>
  <c r="H1350" i="73"/>
  <c r="H264" i="110"/>
  <c r="G1117" i="73"/>
  <c r="G1118" i="73"/>
  <c r="E1149" i="109"/>
  <c r="E1157" i="109"/>
  <c r="H142" i="111"/>
  <c r="G1234" i="73"/>
  <c r="G1233" i="73"/>
  <c r="E1273" i="109"/>
  <c r="E1265" i="109"/>
  <c r="E2181" i="73"/>
  <c r="E2180" i="73"/>
  <c r="H264" i="107"/>
  <c r="F1349" i="73"/>
  <c r="E1380" i="108"/>
  <c r="E1505" i="107"/>
  <c r="E1497" i="107"/>
  <c r="E1756" i="73"/>
  <c r="E1755" i="73"/>
  <c r="H142" i="107"/>
  <c r="D1117" i="73"/>
  <c r="E1157" i="106"/>
  <c r="E1149" i="106"/>
  <c r="D1118" i="73"/>
  <c r="E1439" i="115"/>
  <c r="M1406" i="73"/>
  <c r="L1290" i="73"/>
  <c r="E1324" i="114"/>
  <c r="E1439" i="113"/>
  <c r="K1406" i="73"/>
  <c r="E1439" i="111"/>
  <c r="I1406" i="73"/>
  <c r="E1324" i="110"/>
  <c r="H1290" i="73"/>
  <c r="F1174" i="73"/>
  <c r="E1208" i="108"/>
  <c r="F1290" i="73"/>
  <c r="E1324" i="108"/>
  <c r="D1406" i="73"/>
  <c r="E1439" i="106"/>
  <c r="M1291" i="73"/>
  <c r="E1331" i="115"/>
  <c r="M1292" i="73"/>
  <c r="E1323" i="115"/>
  <c r="K1292" i="73"/>
  <c r="E1323" i="113"/>
  <c r="K1291" i="73"/>
  <c r="E1331" i="113"/>
  <c r="K1408" i="73"/>
  <c r="K1407" i="73"/>
  <c r="E1446" i="113"/>
  <c r="E1438" i="113"/>
  <c r="I1176" i="73"/>
  <c r="I1175" i="73"/>
  <c r="E1207" i="111"/>
  <c r="E1215" i="111"/>
  <c r="G1176" i="73"/>
  <c r="E1207" i="109"/>
  <c r="E1215" i="109"/>
  <c r="G1175" i="73"/>
  <c r="G1292" i="73"/>
  <c r="G1291" i="73"/>
  <c r="E1331" i="109"/>
  <c r="E1323" i="109"/>
  <c r="E1176" i="73"/>
  <c r="E1175" i="73"/>
  <c r="E1207" i="107"/>
  <c r="E1215" i="107"/>
  <c r="M1237" i="73"/>
  <c r="M1238" i="73"/>
  <c r="E1282" i="115"/>
  <c r="E1281" i="115"/>
  <c r="M1235" i="73"/>
  <c r="M1236" i="73"/>
  <c r="E1278" i="115"/>
  <c r="L1353" i="73"/>
  <c r="L1354" i="73"/>
  <c r="E1397" i="114"/>
  <c r="E1393" i="114"/>
  <c r="L1351" i="73"/>
  <c r="L1352" i="73"/>
  <c r="E1396" i="114"/>
  <c r="L1235" i="73"/>
  <c r="L1238" i="73"/>
  <c r="E1278" i="114"/>
  <c r="L1237" i="73"/>
  <c r="L1236" i="73"/>
  <c r="E1282" i="114"/>
  <c r="E1281" i="114"/>
  <c r="K1352" i="73"/>
  <c r="K1351" i="73"/>
  <c r="E1396" i="113"/>
  <c r="K1354" i="73"/>
  <c r="K1353" i="73"/>
  <c r="E1397" i="113"/>
  <c r="E1393" i="113"/>
  <c r="K1121" i="73"/>
  <c r="K1122" i="73"/>
  <c r="E1162" i="113"/>
  <c r="K1119" i="73"/>
  <c r="K1120" i="73"/>
  <c r="E1166" i="113"/>
  <c r="E1165" i="113"/>
  <c r="J1353" i="73"/>
  <c r="J1354" i="73"/>
  <c r="E1397" i="112"/>
  <c r="E1393" i="112"/>
  <c r="J1351" i="73"/>
  <c r="J1352" i="73"/>
  <c r="E1396" i="112"/>
  <c r="L18" i="73"/>
  <c r="L17" i="73"/>
  <c r="E26" i="114"/>
  <c r="E22" i="114"/>
  <c r="L20" i="73"/>
  <c r="L19" i="73"/>
  <c r="E25" i="114"/>
  <c r="H24" i="113"/>
  <c r="H143" i="112"/>
  <c r="H265" i="112"/>
  <c r="H143" i="111"/>
  <c r="H1120" i="73"/>
  <c r="H1119" i="73"/>
  <c r="H1122" i="73"/>
  <c r="H1121" i="73"/>
  <c r="E1162" i="110"/>
  <c r="E1166" i="110"/>
  <c r="E1165" i="110"/>
  <c r="H1352" i="73"/>
  <c r="H1351" i="73"/>
  <c r="H1354" i="73"/>
  <c r="H1353" i="73"/>
  <c r="E1397" i="110"/>
  <c r="E1393" i="110"/>
  <c r="E1396" i="110"/>
  <c r="G1237" i="73"/>
  <c r="G1238" i="73"/>
  <c r="G1235" i="73"/>
  <c r="G1236" i="73"/>
  <c r="E1282" i="109"/>
  <c r="E1281" i="109"/>
  <c r="E1278" i="109"/>
  <c r="F1120" i="73"/>
  <c r="F1119" i="73"/>
  <c r="F1122" i="73"/>
  <c r="F1121" i="73"/>
  <c r="E1166" i="108"/>
  <c r="E1165" i="108"/>
  <c r="E1162" i="108"/>
  <c r="E84" i="110"/>
  <c r="E83" i="110"/>
  <c r="E80" i="110"/>
  <c r="H75" i="73"/>
  <c r="H76" i="73"/>
  <c r="H77" i="73"/>
  <c r="H78" i="73"/>
  <c r="G1119" i="73"/>
  <c r="G1120" i="73"/>
  <c r="G1121" i="73"/>
  <c r="G1122" i="73"/>
  <c r="E1166" i="109"/>
  <c r="E1165" i="109"/>
  <c r="E1162" i="109"/>
  <c r="E1816" i="73"/>
  <c r="E1815" i="73"/>
  <c r="E1818" i="73"/>
  <c r="E1817" i="73"/>
  <c r="E1571" i="107"/>
  <c r="E1572" i="107"/>
  <c r="E1568" i="107"/>
  <c r="H265" i="107"/>
  <c r="H82" i="109"/>
  <c r="F18" i="73"/>
  <c r="F17" i="73"/>
  <c r="F20" i="73"/>
  <c r="F19" i="73"/>
  <c r="E25" i="108"/>
  <c r="E26" i="108"/>
  <c r="E22" i="108"/>
  <c r="E1236" i="73"/>
  <c r="E1235" i="73"/>
  <c r="E1238" i="73"/>
  <c r="E1237" i="73"/>
  <c r="E1278" i="107"/>
  <c r="E1282" i="107"/>
  <c r="E1281" i="107"/>
  <c r="D1236" i="73"/>
  <c r="D1235" i="73"/>
  <c r="E1282" i="106"/>
  <c r="E1278" i="106"/>
  <c r="D1238" i="73"/>
  <c r="D1237" i="73"/>
  <c r="E1281" i="106"/>
  <c r="M1819" i="73"/>
  <c r="E1570" i="115"/>
  <c r="M1820" i="73"/>
  <c r="E1569" i="115"/>
  <c r="M1761" i="73"/>
  <c r="E1511" i="115"/>
  <c r="M1762" i="73"/>
  <c r="E1512" i="115"/>
  <c r="L2186" i="73"/>
  <c r="L2187" i="73"/>
  <c r="M80" i="73"/>
  <c r="E81" i="115"/>
  <c r="M79" i="73"/>
  <c r="E82" i="115"/>
  <c r="L1240" i="73"/>
  <c r="E1280" i="114"/>
  <c r="L1239" i="73"/>
  <c r="E1279" i="114"/>
  <c r="K1355" i="73"/>
  <c r="K1356" i="73"/>
  <c r="J1819" i="73"/>
  <c r="E1570" i="112"/>
  <c r="J1820" i="73"/>
  <c r="E1569" i="112"/>
  <c r="J1355" i="73"/>
  <c r="E1394" i="112"/>
  <c r="J1356" i="73"/>
  <c r="E1395" i="112"/>
  <c r="J196" i="73"/>
  <c r="E204" i="112"/>
  <c r="J195" i="73"/>
  <c r="E203" i="112"/>
  <c r="I1240" i="73"/>
  <c r="E1280" i="111"/>
  <c r="I1239" i="73"/>
  <c r="E1279" i="111"/>
  <c r="H1356" i="73"/>
  <c r="E1395" i="110"/>
  <c r="H1355" i="73"/>
  <c r="E1394" i="110"/>
  <c r="H144" i="110"/>
  <c r="G1762" i="73"/>
  <c r="E1512" i="109"/>
  <c r="G1761" i="73"/>
  <c r="E1511" i="109"/>
  <c r="I196" i="73"/>
  <c r="E204" i="111"/>
  <c r="I195" i="73"/>
  <c r="E203" i="111"/>
  <c r="G196" i="73"/>
  <c r="E203" i="109"/>
  <c r="G195" i="73"/>
  <c r="E204" i="109"/>
  <c r="F22" i="73"/>
  <c r="F21" i="73"/>
  <c r="E24" i="108"/>
  <c r="E23" i="108"/>
  <c r="H266" i="107"/>
  <c r="F1123" i="73"/>
  <c r="F1124" i="73"/>
  <c r="E1163" i="108"/>
  <c r="E1164" i="108"/>
  <c r="E1761" i="73"/>
  <c r="E1512" i="107"/>
  <c r="E1762" i="73"/>
  <c r="E1511" i="107"/>
  <c r="D1761" i="73"/>
  <c r="E1511" i="106"/>
  <c r="D1762" i="73"/>
  <c r="E1512" i="106"/>
  <c r="E1398" i="115"/>
  <c r="M1358" i="73"/>
  <c r="M1357" i="73"/>
  <c r="E1283" i="115"/>
  <c r="M1242" i="73"/>
  <c r="M1241" i="73"/>
  <c r="L1763" i="73"/>
  <c r="E1515" i="114"/>
  <c r="L1764" i="73"/>
  <c r="L2189" i="73"/>
  <c r="L2188" i="73"/>
  <c r="E1167" i="114"/>
  <c r="L1126" i="73"/>
  <c r="L1125" i="73"/>
  <c r="E1398" i="113"/>
  <c r="K1357" i="73"/>
  <c r="K1358" i="73"/>
  <c r="J1357" i="73"/>
  <c r="E1398" i="112"/>
  <c r="J1358" i="73"/>
  <c r="K1125" i="73"/>
  <c r="E1167" i="113"/>
  <c r="K1126" i="73"/>
  <c r="E1573" i="112"/>
  <c r="J1822" i="73"/>
  <c r="J1821" i="73"/>
  <c r="H145" i="112"/>
  <c r="E1573" i="111"/>
  <c r="I1821" i="73"/>
  <c r="I1822" i="73"/>
  <c r="E1283" i="110"/>
  <c r="H1241" i="73"/>
  <c r="H1242" i="73"/>
  <c r="G197" i="73"/>
  <c r="E207" i="109"/>
  <c r="G198" i="73"/>
  <c r="F1358" i="73"/>
  <c r="F1357" i="73"/>
  <c r="H1358" i="73"/>
  <c r="E1398" i="110"/>
  <c r="H1357" i="73"/>
  <c r="H81" i="73"/>
  <c r="E85" i="110"/>
  <c r="H82" i="73"/>
  <c r="E1398" i="109"/>
  <c r="G1358" i="73"/>
  <c r="G1357" i="73"/>
  <c r="E1764" i="73"/>
  <c r="E1515" i="107"/>
  <c r="E1763" i="73"/>
  <c r="F1242" i="73"/>
  <c r="E1283" i="108"/>
  <c r="F1241" i="73"/>
  <c r="D1242" i="73"/>
  <c r="E1283" i="106"/>
  <c r="D1241" i="73"/>
  <c r="M1129" i="73"/>
  <c r="M1130" i="73"/>
  <c r="M1128" i="73"/>
  <c r="E1168" i="115"/>
  <c r="M1131" i="73"/>
  <c r="M1127" i="73"/>
  <c r="M1132" i="73"/>
  <c r="E1161" i="115"/>
  <c r="M28" i="73"/>
  <c r="M29" i="73"/>
  <c r="M25" i="73"/>
  <c r="E21" i="115"/>
  <c r="M30" i="73"/>
  <c r="M26" i="73"/>
  <c r="M27" i="73"/>
  <c r="E28" i="115"/>
  <c r="L1247" i="73"/>
  <c r="L1243" i="73"/>
  <c r="L1244" i="73"/>
  <c r="E1284" i="114"/>
  <c r="L1245" i="73"/>
  <c r="L1248" i="73"/>
  <c r="L1246" i="73"/>
  <c r="E1277" i="114"/>
  <c r="K1248" i="73"/>
  <c r="K1244" i="73"/>
  <c r="K1245" i="73"/>
  <c r="E1277" i="113"/>
  <c r="K1246" i="73"/>
  <c r="K1247" i="73"/>
  <c r="K1243" i="73"/>
  <c r="E1284" i="113"/>
  <c r="J1827" i="73"/>
  <c r="J1823" i="73"/>
  <c r="J1828" i="73"/>
  <c r="E1567" i="112"/>
  <c r="J1825" i="73"/>
  <c r="J1826" i="73"/>
  <c r="J1824" i="73"/>
  <c r="E1574" i="112"/>
  <c r="K1364" i="73"/>
  <c r="K1360" i="73"/>
  <c r="K1361" i="73"/>
  <c r="E1399" i="113"/>
  <c r="K1362" i="73"/>
  <c r="K1363" i="73"/>
  <c r="K1359" i="73"/>
  <c r="E1392" i="113"/>
  <c r="J1361" i="73"/>
  <c r="J1364" i="73"/>
  <c r="J1360" i="73"/>
  <c r="E1392" i="112"/>
  <c r="J1363" i="73"/>
  <c r="J1359" i="73"/>
  <c r="J1362" i="73"/>
  <c r="E1399" i="112"/>
  <c r="I1828" i="73"/>
  <c r="I1824" i="73"/>
  <c r="I1825" i="73"/>
  <c r="E1567" i="111"/>
  <c r="I1826" i="73"/>
  <c r="I1827" i="73"/>
  <c r="I1823" i="73"/>
  <c r="E1574" i="111"/>
  <c r="H146" i="112"/>
  <c r="I1246" i="73"/>
  <c r="I1247" i="73"/>
  <c r="I1243" i="73"/>
  <c r="I1248" i="73"/>
  <c r="I1244" i="73"/>
  <c r="I1245" i="73"/>
  <c r="E1284" i="111"/>
  <c r="E1277" i="111"/>
  <c r="H1828" i="73"/>
  <c r="H1824" i="73"/>
  <c r="H1825" i="73"/>
  <c r="E1574" i="110"/>
  <c r="H1826" i="73"/>
  <c r="H1827" i="73"/>
  <c r="H1823" i="73"/>
  <c r="E1567" i="110"/>
  <c r="H201" i="73"/>
  <c r="H204" i="73"/>
  <c r="H200" i="73"/>
  <c r="H203" i="73"/>
  <c r="H199" i="73"/>
  <c r="H202" i="73"/>
  <c r="E201" i="110"/>
  <c r="E208" i="110"/>
  <c r="G1129" i="73"/>
  <c r="G1130" i="73"/>
  <c r="G1128" i="73"/>
  <c r="G1131" i="73"/>
  <c r="G1127" i="73"/>
  <c r="G1132" i="73"/>
  <c r="E1161" i="109"/>
  <c r="E1168" i="109"/>
  <c r="I28" i="73"/>
  <c r="I29" i="73"/>
  <c r="I25" i="73"/>
  <c r="I30" i="73"/>
  <c r="I26" i="73"/>
  <c r="I27" i="73"/>
  <c r="E21" i="111"/>
  <c r="E28" i="111"/>
  <c r="H146" i="108"/>
  <c r="E1248" i="73"/>
  <c r="E1244" i="73"/>
  <c r="E1245" i="73"/>
  <c r="E1277" i="107"/>
  <c r="E1246" i="73"/>
  <c r="E1247" i="73"/>
  <c r="E1243" i="73"/>
  <c r="E1284" i="107"/>
  <c r="E30" i="73"/>
  <c r="E26" i="73"/>
  <c r="E27" i="73"/>
  <c r="E28" i="73"/>
  <c r="E29" i="73"/>
  <c r="E25" i="73"/>
  <c r="E21" i="107"/>
  <c r="E28" i="107"/>
  <c r="F202" i="73"/>
  <c r="F203" i="73"/>
  <c r="F199" i="73"/>
  <c r="F204" i="73"/>
  <c r="F200" i="73"/>
  <c r="F201" i="73"/>
  <c r="E201" i="108"/>
  <c r="E208" i="108"/>
  <c r="E1362" i="73"/>
  <c r="E1363" i="73"/>
  <c r="E1359" i="73"/>
  <c r="E1364" i="73"/>
  <c r="E1360" i="73"/>
  <c r="E1361" i="73"/>
  <c r="E1392" i="107"/>
  <c r="E1399" i="107"/>
  <c r="D1768" i="73"/>
  <c r="D1769" i="73"/>
  <c r="D1765" i="73"/>
  <c r="E1516" i="106"/>
  <c r="D1770" i="73"/>
  <c r="D1766" i="73"/>
  <c r="D1767" i="73"/>
  <c r="E1509" i="106"/>
  <c r="M1411" i="73"/>
  <c r="M1412" i="73"/>
  <c r="E1454" i="115"/>
  <c r="M1409" i="73"/>
  <c r="M1410" i="73"/>
  <c r="E1455" i="115"/>
  <c r="E1451" i="115"/>
  <c r="K1412" i="73"/>
  <c r="K1411" i="73"/>
  <c r="E1455" i="113"/>
  <c r="E1451" i="113"/>
  <c r="K1410" i="73"/>
  <c r="K1409" i="73"/>
  <c r="E1454" i="113"/>
  <c r="J1409" i="73"/>
  <c r="J1410" i="73"/>
  <c r="E1455" i="112"/>
  <c r="E1451" i="112"/>
  <c r="J1411" i="73"/>
  <c r="J1412" i="73"/>
  <c r="E1454" i="112"/>
  <c r="I1410" i="73"/>
  <c r="I1409" i="73"/>
  <c r="E1454" i="111"/>
  <c r="I1412" i="73"/>
  <c r="I1411" i="73"/>
  <c r="E1455" i="111"/>
  <c r="E1451" i="111"/>
  <c r="G1295" i="73"/>
  <c r="G1296" i="73"/>
  <c r="G1293" i="73"/>
  <c r="G1294" i="73"/>
  <c r="E1336" i="109"/>
  <c r="E1340" i="109"/>
  <c r="E1339" i="109"/>
  <c r="F1178" i="73"/>
  <c r="F1177" i="73"/>
  <c r="F1180" i="73"/>
  <c r="F1179" i="73"/>
  <c r="E1224" i="108"/>
  <c r="E1220" i="108"/>
  <c r="E1223" i="108"/>
  <c r="E1294" i="73"/>
  <c r="E1293" i="73"/>
  <c r="E1296" i="73"/>
  <c r="E1295" i="73"/>
  <c r="E1336" i="107"/>
  <c r="E1340" i="107"/>
  <c r="E1339" i="107"/>
  <c r="E1456" i="115"/>
  <c r="M1416" i="73"/>
  <c r="M1415" i="73"/>
  <c r="L1299" i="73"/>
  <c r="E1341" i="114"/>
  <c r="L1300" i="73"/>
  <c r="K1300" i="73"/>
  <c r="E1341" i="113"/>
  <c r="K1299" i="73"/>
  <c r="I1300" i="73"/>
  <c r="E1341" i="111"/>
  <c r="I1299" i="73"/>
  <c r="E1341" i="110"/>
  <c r="H1299" i="73"/>
  <c r="H1300" i="73"/>
  <c r="E1456" i="109"/>
  <c r="G1416" i="73"/>
  <c r="G1415" i="73"/>
  <c r="E1225" i="107"/>
  <c r="E1183" i="73"/>
  <c r="E1184" i="73"/>
  <c r="D1416" i="73"/>
  <c r="E1456" i="106"/>
  <c r="D1415" i="73"/>
  <c r="M1181" i="73"/>
  <c r="E1221" i="115"/>
  <c r="M1182" i="73"/>
  <c r="E1222" i="115"/>
  <c r="K1298" i="73"/>
  <c r="E1337" i="113"/>
  <c r="K1297" i="73"/>
  <c r="E1338" i="113"/>
  <c r="J1298" i="73"/>
  <c r="E1337" i="112"/>
  <c r="J1297" i="73"/>
  <c r="E1338" i="112"/>
  <c r="I1182" i="73"/>
  <c r="E1221" i="111"/>
  <c r="I1181" i="73"/>
  <c r="E1222" i="111"/>
  <c r="G1181" i="73"/>
  <c r="E1221" i="109"/>
  <c r="G1182" i="73"/>
  <c r="E1222" i="109"/>
  <c r="G1298" i="73"/>
  <c r="E1338" i="109"/>
  <c r="G1297" i="73"/>
  <c r="E1337" i="109"/>
  <c r="E1181" i="73"/>
  <c r="E1221" i="107"/>
  <c r="E1182" i="73"/>
  <c r="E1222" i="107"/>
  <c r="M1419" i="73"/>
  <c r="M1420" i="73"/>
  <c r="M1418" i="73"/>
  <c r="E1450" i="115"/>
  <c r="M1421" i="73"/>
  <c r="M1417" i="73"/>
  <c r="M1422" i="73"/>
  <c r="E1457" i="115"/>
  <c r="L1305" i="73"/>
  <c r="L1304" i="73"/>
  <c r="L1306" i="73"/>
  <c r="E1342" i="114"/>
  <c r="L1303" i="73"/>
  <c r="L1301" i="73"/>
  <c r="L1302" i="73"/>
  <c r="E1335" i="114"/>
  <c r="J1421" i="73"/>
  <c r="J1417" i="73"/>
  <c r="J1420" i="73"/>
  <c r="E1450" i="112"/>
  <c r="J1419" i="73"/>
  <c r="J1422" i="73"/>
  <c r="J1418" i="73"/>
  <c r="E1457" i="112"/>
  <c r="I1422" i="73"/>
  <c r="I1418" i="73"/>
  <c r="I1419" i="73"/>
  <c r="I1420" i="73"/>
  <c r="I1421" i="73"/>
  <c r="I1417" i="73"/>
  <c r="E1450" i="111"/>
  <c r="E1457" i="111"/>
  <c r="H1420" i="73"/>
  <c r="H1421" i="73"/>
  <c r="H1417" i="73"/>
  <c r="H1422" i="73"/>
  <c r="H1418" i="73"/>
  <c r="H1419" i="73"/>
  <c r="E1457" i="110"/>
  <c r="E1450" i="110"/>
  <c r="F1188" i="73"/>
  <c r="F1189" i="73"/>
  <c r="F1185" i="73"/>
  <c r="F1190" i="73"/>
  <c r="F1186" i="73"/>
  <c r="F1187" i="73"/>
  <c r="E1226" i="108"/>
  <c r="E1219" i="108"/>
  <c r="E1306" i="73"/>
  <c r="E1302" i="73"/>
  <c r="E1303" i="73"/>
  <c r="E1335" i="107"/>
  <c r="E1304" i="73"/>
  <c r="E1305" i="73"/>
  <c r="E1301" i="73"/>
  <c r="E1342" i="107"/>
  <c r="D1190" i="73"/>
  <c r="D1186" i="73"/>
  <c r="D1187" i="73"/>
  <c r="E1219" i="106"/>
  <c r="D1188" i="73"/>
  <c r="D1189" i="73"/>
  <c r="D1185" i="73"/>
  <c r="E1226" i="106"/>
  <c r="H1101" i="114"/>
  <c r="H1039" i="109"/>
  <c r="H1101" i="107"/>
  <c r="E967" i="115"/>
  <c r="M304" i="73"/>
  <c r="E967" i="114"/>
  <c r="L304" i="73"/>
  <c r="E967" i="113"/>
  <c r="K304" i="73"/>
  <c r="E967" i="109"/>
  <c r="G304" i="73"/>
  <c r="H921" i="110"/>
  <c r="E304" i="73"/>
  <c r="E967" i="107"/>
  <c r="M450" i="73"/>
  <c r="E937" i="115"/>
  <c r="M451" i="73"/>
  <c r="E945" i="115"/>
  <c r="L334" i="73"/>
  <c r="E1003" i="114"/>
  <c r="L335" i="73"/>
  <c r="E995" i="114"/>
  <c r="K334" i="73"/>
  <c r="E995" i="113"/>
  <c r="K335" i="73"/>
  <c r="E1003" i="113"/>
  <c r="J335" i="73"/>
  <c r="E1003" i="112"/>
  <c r="J334" i="73"/>
  <c r="E995" i="112"/>
  <c r="E937" i="109"/>
  <c r="E945" i="109"/>
  <c r="G451" i="73"/>
  <c r="G450" i="73"/>
  <c r="H1072" i="110"/>
  <c r="K309" i="73"/>
  <c r="K310" i="73"/>
  <c r="E982" i="113"/>
  <c r="K307" i="73"/>
  <c r="K308" i="73"/>
  <c r="E983" i="113"/>
  <c r="E979" i="113"/>
  <c r="J423" i="73"/>
  <c r="J424" i="73"/>
  <c r="E924" i="112"/>
  <c r="J425" i="73"/>
  <c r="J426" i="73"/>
  <c r="E925" i="112"/>
  <c r="E921" i="112"/>
  <c r="H1104" i="110"/>
  <c r="H923" i="109"/>
  <c r="H307" i="73"/>
  <c r="H308" i="73"/>
  <c r="H309" i="73"/>
  <c r="H310" i="73"/>
  <c r="E982" i="110"/>
  <c r="E983" i="110"/>
  <c r="E979" i="110"/>
  <c r="E424" i="73"/>
  <c r="E423" i="73"/>
  <c r="E426" i="73"/>
  <c r="E425" i="73"/>
  <c r="E924" i="107"/>
  <c r="E925" i="107"/>
  <c r="E921" i="107"/>
  <c r="M434" i="73"/>
  <c r="M435" i="73"/>
  <c r="M433" i="73"/>
  <c r="E927" i="115"/>
  <c r="M436" i="73"/>
  <c r="M432" i="73"/>
  <c r="M431" i="73"/>
  <c r="E920" i="115"/>
  <c r="L318" i="73"/>
  <c r="L319" i="73"/>
  <c r="L315" i="73"/>
  <c r="E978" i="114"/>
  <c r="L320" i="73"/>
  <c r="L316" i="73"/>
  <c r="L317" i="73"/>
  <c r="E985" i="114"/>
  <c r="H926" i="109"/>
  <c r="H1045" i="109"/>
  <c r="E320" i="73"/>
  <c r="E316" i="73"/>
  <c r="E317" i="73"/>
  <c r="E318" i="73"/>
  <c r="E319" i="73"/>
  <c r="E315" i="73"/>
  <c r="E985" i="107"/>
  <c r="E978" i="107"/>
  <c r="H1135" i="115"/>
  <c r="K454" i="73"/>
  <c r="K455" i="73"/>
  <c r="E954" i="113"/>
  <c r="E950" i="113"/>
  <c r="K452" i="73"/>
  <c r="K453" i="73"/>
  <c r="E953" i="113"/>
  <c r="G336" i="73"/>
  <c r="G337" i="73"/>
  <c r="G338" i="73"/>
  <c r="G339" i="73"/>
  <c r="E1011" i="109"/>
  <c r="E1012" i="109"/>
  <c r="E1008" i="109"/>
  <c r="F455" i="73"/>
  <c r="F454" i="73"/>
  <c r="F453" i="73"/>
  <c r="F452" i="73"/>
  <c r="E954" i="108"/>
  <c r="E953" i="108"/>
  <c r="E950" i="108"/>
  <c r="H1135" i="108"/>
  <c r="H1138" i="115"/>
  <c r="L347" i="73"/>
  <c r="L348" i="73"/>
  <c r="L344" i="73"/>
  <c r="E1014" i="114"/>
  <c r="L349" i="73"/>
  <c r="L345" i="73"/>
  <c r="L346" i="73"/>
  <c r="E1007" i="114"/>
  <c r="K348" i="73"/>
  <c r="K344" i="73"/>
  <c r="K347" i="73"/>
  <c r="E1014" i="113"/>
  <c r="K346" i="73"/>
  <c r="K349" i="73"/>
  <c r="K345" i="73"/>
  <c r="E1007" i="113"/>
  <c r="K464" i="73"/>
  <c r="K460" i="73"/>
  <c r="K463" i="73"/>
  <c r="E956" i="113"/>
  <c r="K462" i="73"/>
  <c r="K465" i="73"/>
  <c r="K461" i="73"/>
  <c r="E949" i="113"/>
  <c r="H1076" i="111"/>
  <c r="F465" i="73"/>
  <c r="F461" i="73"/>
  <c r="F462" i="73"/>
  <c r="F463" i="73"/>
  <c r="F464" i="73"/>
  <c r="F460" i="73"/>
  <c r="E949" i="108"/>
  <c r="E956" i="108"/>
  <c r="G348" i="73"/>
  <c r="G344" i="73"/>
  <c r="G349" i="73"/>
  <c r="G346" i="73"/>
  <c r="G347" i="73"/>
  <c r="G345" i="73"/>
  <c r="E1007" i="109"/>
  <c r="E1014" i="109"/>
  <c r="E465" i="73"/>
  <c r="E461" i="73"/>
  <c r="E462" i="73"/>
  <c r="E463" i="73"/>
  <c r="E464" i="73"/>
  <c r="E460" i="73"/>
  <c r="E956" i="107"/>
  <c r="E949" i="107"/>
  <c r="H861" i="114"/>
  <c r="H680" i="115"/>
  <c r="E425" i="115"/>
  <c r="M710" i="73"/>
  <c r="L536" i="73"/>
  <c r="E789" i="114"/>
  <c r="E368" i="114"/>
  <c r="L884" i="73"/>
  <c r="K942" i="73"/>
  <c r="E483" i="113"/>
  <c r="J710" i="73"/>
  <c r="E425" i="112"/>
  <c r="I652" i="73"/>
  <c r="E310" i="111"/>
  <c r="E368" i="110"/>
  <c r="H884" i="73"/>
  <c r="E425" i="109"/>
  <c r="G710" i="73"/>
  <c r="E483" i="111"/>
  <c r="I942" i="73"/>
  <c r="H618" i="110"/>
  <c r="H322" i="110"/>
  <c r="E942" i="73"/>
  <c r="E483" i="107"/>
  <c r="E789" i="108"/>
  <c r="F536" i="73"/>
  <c r="F884" i="73"/>
  <c r="E368" i="108"/>
  <c r="H712" i="115"/>
  <c r="H774" i="115"/>
  <c r="L915" i="73"/>
  <c r="L914" i="73"/>
  <c r="E404" i="114"/>
  <c r="E396" i="114"/>
  <c r="K973" i="73"/>
  <c r="K972" i="73"/>
  <c r="E511" i="113"/>
  <c r="E519" i="113"/>
  <c r="H650" i="113"/>
  <c r="J973" i="73"/>
  <c r="J972" i="73"/>
  <c r="E511" i="112"/>
  <c r="E519" i="112"/>
  <c r="I972" i="73"/>
  <c r="I973" i="73"/>
  <c r="E511" i="111"/>
  <c r="E519" i="111"/>
  <c r="H712" i="109"/>
  <c r="E453" i="110"/>
  <c r="H740" i="73"/>
  <c r="E461" i="110"/>
  <c r="H741" i="73"/>
  <c r="H588" i="109"/>
  <c r="H894" i="108"/>
  <c r="H894" i="107"/>
  <c r="E519" i="107"/>
  <c r="E972" i="73"/>
  <c r="E511" i="107"/>
  <c r="E973" i="73"/>
  <c r="E404" i="107"/>
  <c r="E396" i="107"/>
  <c r="E915" i="73"/>
  <c r="E914" i="73"/>
  <c r="M947" i="73"/>
  <c r="M948" i="73"/>
  <c r="E498" i="115"/>
  <c r="M945" i="73"/>
  <c r="M946" i="73"/>
  <c r="E499" i="115"/>
  <c r="E495" i="115"/>
  <c r="L656" i="73"/>
  <c r="L655" i="73"/>
  <c r="E325" i="114"/>
  <c r="L658" i="73"/>
  <c r="L657" i="73"/>
  <c r="E326" i="114"/>
  <c r="E322" i="114"/>
  <c r="K655" i="73"/>
  <c r="K656" i="73"/>
  <c r="E326" i="113"/>
  <c r="E322" i="113"/>
  <c r="K657" i="73"/>
  <c r="K658" i="73"/>
  <c r="E325" i="113"/>
  <c r="K945" i="73"/>
  <c r="K946" i="73"/>
  <c r="K947" i="73"/>
  <c r="K948" i="73"/>
  <c r="E498" i="113"/>
  <c r="E495" i="113"/>
  <c r="E499" i="113"/>
  <c r="H803" i="111"/>
  <c r="J541" i="73"/>
  <c r="J542" i="73"/>
  <c r="E804" i="112"/>
  <c r="J539" i="73"/>
  <c r="J540" i="73"/>
  <c r="E805" i="112"/>
  <c r="E801" i="112"/>
  <c r="I656" i="73"/>
  <c r="I655" i="73"/>
  <c r="E325" i="111"/>
  <c r="I658" i="73"/>
  <c r="I657" i="73"/>
  <c r="E322" i="111"/>
  <c r="E326" i="111"/>
  <c r="H382" i="109"/>
  <c r="H620" i="110"/>
  <c r="E946" i="73"/>
  <c r="E945" i="73"/>
  <c r="E948" i="73"/>
  <c r="E947" i="73"/>
  <c r="E499" i="107"/>
  <c r="E495" i="107"/>
  <c r="E498" i="107"/>
  <c r="E540" i="73"/>
  <c r="E539" i="73"/>
  <c r="E542" i="73"/>
  <c r="E541" i="73"/>
  <c r="E805" i="107"/>
  <c r="E801" i="107"/>
  <c r="E804" i="107"/>
  <c r="F542" i="73"/>
  <c r="F541" i="73"/>
  <c r="F540" i="73"/>
  <c r="F539" i="73"/>
  <c r="E801" i="108"/>
  <c r="E805" i="108"/>
  <c r="E804" i="108"/>
  <c r="H685" i="115"/>
  <c r="H867" i="114"/>
  <c r="L898" i="73"/>
  <c r="L899" i="73"/>
  <c r="L897" i="73"/>
  <c r="E386" i="114"/>
  <c r="L900" i="73"/>
  <c r="L896" i="73"/>
  <c r="L895" i="73"/>
  <c r="E379" i="114"/>
  <c r="K549" i="73"/>
  <c r="K552" i="73"/>
  <c r="K548" i="73"/>
  <c r="E800" i="113"/>
  <c r="K551" i="73"/>
  <c r="K547" i="73"/>
  <c r="K550" i="73"/>
  <c r="E807" i="113"/>
  <c r="H806" i="111"/>
  <c r="J899" i="73"/>
  <c r="J895" i="73"/>
  <c r="J898" i="73"/>
  <c r="E386" i="112"/>
  <c r="J897" i="73"/>
  <c r="J900" i="73"/>
  <c r="J896" i="73"/>
  <c r="E379" i="112"/>
  <c r="I724" i="73"/>
  <c r="I725" i="73"/>
  <c r="I721" i="73"/>
  <c r="I726" i="73"/>
  <c r="I722" i="73"/>
  <c r="I723" i="73"/>
  <c r="E436" i="111"/>
  <c r="E443" i="111"/>
  <c r="H551" i="73"/>
  <c r="H547" i="73"/>
  <c r="H550" i="73"/>
  <c r="H549" i="73"/>
  <c r="H552" i="73"/>
  <c r="H548" i="73"/>
  <c r="E807" i="110"/>
  <c r="E800" i="110"/>
  <c r="H327" i="110"/>
  <c r="H955" i="73"/>
  <c r="H958" i="73"/>
  <c r="H954" i="73"/>
  <c r="H957" i="73"/>
  <c r="H953" i="73"/>
  <c r="H956" i="73"/>
  <c r="E501" i="110"/>
  <c r="E494" i="110"/>
  <c r="H747" i="109"/>
  <c r="F958" i="73"/>
  <c r="F954" i="73"/>
  <c r="F955" i="73"/>
  <c r="F956" i="73"/>
  <c r="F957" i="73"/>
  <c r="F953" i="73"/>
  <c r="E501" i="108"/>
  <c r="E494" i="108"/>
  <c r="E552" i="73"/>
  <c r="E548" i="73"/>
  <c r="E549" i="73"/>
  <c r="E550" i="73"/>
  <c r="E551" i="73"/>
  <c r="E547" i="73"/>
  <c r="E807" i="107"/>
  <c r="E800" i="107"/>
  <c r="F550" i="73"/>
  <c r="F551" i="73"/>
  <c r="F547" i="73"/>
  <c r="F552" i="73"/>
  <c r="F548" i="73"/>
  <c r="F549" i="73"/>
  <c r="E800" i="108"/>
  <c r="E807" i="108"/>
  <c r="H713" i="115"/>
  <c r="H895" i="114"/>
  <c r="L685" i="73"/>
  <c r="L684" i="73"/>
  <c r="E354" i="114"/>
  <c r="L687" i="73"/>
  <c r="L686" i="73"/>
  <c r="E355" i="114"/>
  <c r="E351" i="114"/>
  <c r="H651" i="114"/>
  <c r="I569" i="73"/>
  <c r="I568" i="73"/>
  <c r="I571" i="73"/>
  <c r="I570" i="73"/>
  <c r="E834" i="111"/>
  <c r="E830" i="111"/>
  <c r="E833" i="111"/>
  <c r="J976" i="73"/>
  <c r="J977" i="73"/>
  <c r="E527" i="112"/>
  <c r="J974" i="73"/>
  <c r="J975" i="73"/>
  <c r="E528" i="112"/>
  <c r="E524" i="112"/>
  <c r="H916" i="73"/>
  <c r="H917" i="73"/>
  <c r="H918" i="73"/>
  <c r="H919" i="73"/>
  <c r="E413" i="110"/>
  <c r="E409" i="110"/>
  <c r="E412" i="110"/>
  <c r="H895" i="108"/>
  <c r="H651" i="110"/>
  <c r="H684" i="73"/>
  <c r="H685" i="73"/>
  <c r="H686" i="73"/>
  <c r="H687" i="73"/>
  <c r="E354" i="110"/>
  <c r="E355" i="110"/>
  <c r="E351" i="110"/>
  <c r="H713" i="109"/>
  <c r="F743" i="73"/>
  <c r="F742" i="73"/>
  <c r="F745" i="73"/>
  <c r="F744" i="73"/>
  <c r="E469" i="108"/>
  <c r="E470" i="108"/>
  <c r="E466" i="108"/>
  <c r="H895" i="107"/>
  <c r="H716" i="115"/>
  <c r="H778" i="115"/>
  <c r="L984" i="73"/>
  <c r="L987" i="73"/>
  <c r="L983" i="73"/>
  <c r="E523" i="114"/>
  <c r="L986" i="73"/>
  <c r="L982" i="73"/>
  <c r="L985" i="73"/>
  <c r="E530" i="114"/>
  <c r="K696" i="73"/>
  <c r="K692" i="73"/>
  <c r="K695" i="73"/>
  <c r="E357" i="113"/>
  <c r="K694" i="73"/>
  <c r="K697" i="73"/>
  <c r="K693" i="73"/>
  <c r="E350" i="113"/>
  <c r="H654" i="113"/>
  <c r="J984" i="73"/>
  <c r="J987" i="73"/>
  <c r="J983" i="73"/>
  <c r="E530" i="112"/>
  <c r="J986" i="73"/>
  <c r="J982" i="73"/>
  <c r="J985" i="73"/>
  <c r="E523" i="112"/>
  <c r="J696" i="73"/>
  <c r="J692" i="73"/>
  <c r="J695" i="73"/>
  <c r="E350" i="112"/>
  <c r="J694" i="73"/>
  <c r="J697" i="73"/>
  <c r="J693" i="73"/>
  <c r="E357" i="112"/>
  <c r="H414" i="111"/>
  <c r="G754" i="73"/>
  <c r="G750" i="73"/>
  <c r="G755" i="73"/>
  <c r="G752" i="73"/>
  <c r="G753" i="73"/>
  <c r="G751" i="73"/>
  <c r="E472" i="109"/>
  <c r="E465" i="109"/>
  <c r="I753" i="73"/>
  <c r="I754" i="73"/>
  <c r="I750" i="73"/>
  <c r="E472" i="111"/>
  <c r="I755" i="73"/>
  <c r="I751" i="73"/>
  <c r="I752" i="73"/>
  <c r="E465" i="111"/>
  <c r="H592" i="109"/>
  <c r="F929" i="73"/>
  <c r="F925" i="73"/>
  <c r="F926" i="73"/>
  <c r="F927" i="73"/>
  <c r="F928" i="73"/>
  <c r="F924" i="73"/>
  <c r="E415" i="108"/>
  <c r="E408" i="108"/>
  <c r="E695" i="73"/>
  <c r="E696" i="73"/>
  <c r="E692" i="73"/>
  <c r="E697" i="73"/>
  <c r="E693" i="73"/>
  <c r="E694" i="73"/>
  <c r="E350" i="107"/>
  <c r="E357" i="107"/>
  <c r="F755" i="73"/>
  <c r="F751" i="73"/>
  <c r="F752" i="73"/>
  <c r="E472" i="108"/>
  <c r="F753" i="73"/>
  <c r="F754" i="73"/>
  <c r="F750" i="73"/>
  <c r="E465" i="108"/>
  <c r="H1747" i="112"/>
  <c r="J2273" i="73" s="1"/>
  <c r="H1646" i="112"/>
  <c r="H1746" i="112"/>
  <c r="J2271" i="73" s="1"/>
  <c r="E1361" i="115"/>
  <c r="E1357" i="115"/>
  <c r="E1362" i="115"/>
  <c r="E1355" i="115"/>
  <c r="E1359" i="115" s="1"/>
  <c r="E1358" i="115"/>
  <c r="E1356" i="115"/>
  <c r="E1182" i="115"/>
  <c r="E1188" i="115"/>
  <c r="E1183" i="115"/>
  <c r="E1184" i="115"/>
  <c r="E1187" i="115"/>
  <c r="E1181" i="115"/>
  <c r="E1185" i="115" s="1"/>
  <c r="M2223" i="73"/>
  <c r="M2212" i="73"/>
  <c r="M2207" i="73"/>
  <c r="M2220" i="73"/>
  <c r="M2199" i="73"/>
  <c r="M2200" i="73"/>
  <c r="M2216" i="73"/>
  <c r="M2217" i="73"/>
  <c r="M2221" i="73"/>
  <c r="M2211" i="73"/>
  <c r="M2198" i="73"/>
  <c r="M2206" i="73"/>
  <c r="M2214" i="73"/>
  <c r="M2222" i="73"/>
  <c r="M2213" i="73"/>
  <c r="M2209" i="73"/>
  <c r="M2204" i="73"/>
  <c r="M2197" i="73"/>
  <c r="M2215" i="73"/>
  <c r="M2208" i="73"/>
  <c r="M2224" i="73"/>
  <c r="M2201" i="73"/>
  <c r="M2205" i="73"/>
  <c r="M2203" i="73"/>
  <c r="M2219" i="73"/>
  <c r="M2202" i="73"/>
  <c r="M2210" i="73"/>
  <c r="M2218" i="73"/>
  <c r="E223" i="115"/>
  <c r="E228" i="115"/>
  <c r="E227" i="115"/>
  <c r="E224" i="115"/>
  <c r="E221" i="115"/>
  <c r="E225" i="115" s="1"/>
  <c r="E222" i="115"/>
  <c r="E47" i="115"/>
  <c r="E42" i="115"/>
  <c r="E44" i="115"/>
  <c r="E48" i="115"/>
  <c r="E43" i="115"/>
  <c r="E41" i="115"/>
  <c r="E45" i="115" s="1"/>
  <c r="E1297" i="112"/>
  <c r="E1301" i="112" s="1"/>
  <c r="E1300" i="112"/>
  <c r="E1299" i="112"/>
  <c r="E1304" i="112"/>
  <c r="E1303" i="112"/>
  <c r="E1298" i="112"/>
  <c r="E1356" i="113"/>
  <c r="E1362" i="113"/>
  <c r="E1358" i="113"/>
  <c r="E1355" i="113"/>
  <c r="E1359" i="113" s="1"/>
  <c r="E1357" i="113"/>
  <c r="E1361" i="113"/>
  <c r="E1182" i="113"/>
  <c r="E1183" i="113"/>
  <c r="E1181" i="113"/>
  <c r="E1185" i="113" s="1"/>
  <c r="E1187" i="113"/>
  <c r="E1188" i="113"/>
  <c r="E1184" i="113"/>
  <c r="H1746" i="111"/>
  <c r="I2272" i="73" s="1"/>
  <c r="E1593" i="111"/>
  <c r="E1594" i="111"/>
  <c r="E1588" i="111"/>
  <c r="E1590" i="111"/>
  <c r="E1587" i="111"/>
  <c r="E1591" i="111" s="1"/>
  <c r="E1589" i="111"/>
  <c r="E1298" i="111"/>
  <c r="E1299" i="111"/>
  <c r="E1304" i="111"/>
  <c r="E1303" i="111"/>
  <c r="E1300" i="111"/>
  <c r="E1297" i="111"/>
  <c r="E1301" i="111" s="1"/>
  <c r="E1213" i="111"/>
  <c r="E1211" i="111"/>
  <c r="E1210" i="111"/>
  <c r="E1214" i="111" s="1"/>
  <c r="E1216" i="111"/>
  <c r="E1217" i="111"/>
  <c r="E1212" i="111"/>
  <c r="E223" i="111"/>
  <c r="E224" i="111"/>
  <c r="E227" i="111"/>
  <c r="E228" i="111"/>
  <c r="E221" i="111"/>
  <c r="E225" i="111" s="1"/>
  <c r="E222" i="111"/>
  <c r="E41" i="111"/>
  <c r="E45" i="111" s="1"/>
  <c r="E42" i="111"/>
  <c r="E43" i="111"/>
  <c r="E47" i="111"/>
  <c r="E44" i="111"/>
  <c r="E48" i="111"/>
  <c r="E1536" i="110"/>
  <c r="E1532" i="110"/>
  <c r="E1535" i="110"/>
  <c r="E1530" i="110"/>
  <c r="E1529" i="110"/>
  <c r="E1533" i="110" s="1"/>
  <c r="E1531" i="110"/>
  <c r="E1357" i="110"/>
  <c r="E1358" i="110"/>
  <c r="E1362" i="110"/>
  <c r="E1355" i="110"/>
  <c r="E1359" i="110" s="1"/>
  <c r="E1361" i="110"/>
  <c r="E1356" i="110"/>
  <c r="F2223" i="73"/>
  <c r="F2219" i="73"/>
  <c r="F2215" i="73"/>
  <c r="F2218" i="73"/>
  <c r="F2212" i="73"/>
  <c r="F2208" i="73"/>
  <c r="F2204" i="73"/>
  <c r="F2200" i="73"/>
  <c r="F2224" i="73"/>
  <c r="F2216" i="73"/>
  <c r="F2211" i="73"/>
  <c r="F2207" i="73"/>
  <c r="F2203" i="73"/>
  <c r="F2199" i="73"/>
  <c r="F2221" i="73"/>
  <c r="F2217" i="73"/>
  <c r="F2222" i="73"/>
  <c r="F2214" i="73"/>
  <c r="F2210" i="73"/>
  <c r="F2206" i="73"/>
  <c r="F2202" i="73"/>
  <c r="F2198" i="73"/>
  <c r="F2220" i="73"/>
  <c r="F2213" i="73"/>
  <c r="F2209" i="73"/>
  <c r="F2205" i="73"/>
  <c r="F2201" i="73"/>
  <c r="F2197" i="73"/>
  <c r="E1470" i="108"/>
  <c r="E1474" i="108" s="1"/>
  <c r="E1476" i="108"/>
  <c r="E1477" i="108"/>
  <c r="E1332" i="108"/>
  <c r="E1327" i="108"/>
  <c r="E1326" i="108"/>
  <c r="E1330" i="108" s="1"/>
  <c r="E1328" i="108"/>
  <c r="E1333" i="108"/>
  <c r="E1329" i="108"/>
  <c r="E1245" i="108"/>
  <c r="E1240" i="108"/>
  <c r="E1239" i="108"/>
  <c r="E1243" i="108" s="1"/>
  <c r="E1241" i="108"/>
  <c r="E1242" i="108"/>
  <c r="E1246" i="108"/>
  <c r="E100" i="110"/>
  <c r="E106" i="110"/>
  <c r="E101" i="110"/>
  <c r="E105" i="110"/>
  <c r="E99" i="110"/>
  <c r="E103" i="110" s="1"/>
  <c r="E102" i="110"/>
  <c r="G2221" i="73"/>
  <c r="G2217" i="73"/>
  <c r="G2213" i="73"/>
  <c r="G2209" i="73"/>
  <c r="G2205" i="73"/>
  <c r="G2201" i="73"/>
  <c r="G2197" i="73"/>
  <c r="G2222" i="73"/>
  <c r="G2218" i="73"/>
  <c r="G2214" i="73"/>
  <c r="G2210" i="73"/>
  <c r="G2206" i="73"/>
  <c r="G2202" i="73"/>
  <c r="G2198" i="73"/>
  <c r="G2223" i="73"/>
  <c r="G2219" i="73"/>
  <c r="G2215" i="73"/>
  <c r="G2211" i="73"/>
  <c r="G2207" i="73"/>
  <c r="G2203" i="73"/>
  <c r="G2199" i="73"/>
  <c r="G2224" i="73"/>
  <c r="G2220" i="73"/>
  <c r="G2216" i="73"/>
  <c r="G2212" i="73"/>
  <c r="G2208" i="73"/>
  <c r="G2204" i="73"/>
  <c r="G2200" i="73"/>
  <c r="E1419" i="108"/>
  <c r="E1412" i="108"/>
  <c r="E1416" i="108" s="1"/>
  <c r="E1415" i="108"/>
  <c r="E1418" i="108"/>
  <c r="E1413" i="108"/>
  <c r="E1414" i="108"/>
  <c r="E1216" i="108"/>
  <c r="E1217" i="108"/>
  <c r="E1210" i="108"/>
  <c r="E1214" i="108" s="1"/>
  <c r="E1211" i="108"/>
  <c r="E1213" i="108"/>
  <c r="E1212" i="108"/>
  <c r="E1532" i="106"/>
  <c r="E1536" i="106"/>
  <c r="E1531" i="106"/>
  <c r="E1529" i="106"/>
  <c r="E1533" i="106" s="1"/>
  <c r="E1535" i="106"/>
  <c r="E1530" i="106"/>
  <c r="E1357" i="106"/>
  <c r="E1355" i="106"/>
  <c r="E1359" i="106" s="1"/>
  <c r="E1361" i="106"/>
  <c r="E1356" i="106"/>
  <c r="E1358" i="106"/>
  <c r="E1362" i="106"/>
  <c r="E1299" i="106"/>
  <c r="E1304" i="106"/>
  <c r="E1298" i="106"/>
  <c r="E1217" i="106"/>
  <c r="E1216" i="106"/>
  <c r="E1210" i="106"/>
  <c r="E1214" i="106" s="1"/>
  <c r="E1211" i="106"/>
  <c r="E1213" i="106"/>
  <c r="E1212" i="106"/>
  <c r="M447" i="73"/>
  <c r="M443" i="73"/>
  <c r="M439" i="73"/>
  <c r="M444" i="73"/>
  <c r="M446" i="73"/>
  <c r="M438" i="73"/>
  <c r="E939" i="115"/>
  <c r="M445" i="73"/>
  <c r="M441" i="73"/>
  <c r="M448" i="73"/>
  <c r="M440" i="73"/>
  <c r="M442" i="73"/>
  <c r="E369" i="115"/>
  <c r="M881" i="73"/>
  <c r="M877" i="73"/>
  <c r="M873" i="73"/>
  <c r="M878" i="73"/>
  <c r="M880" i="73"/>
  <c r="M883" i="73"/>
  <c r="M879" i="73"/>
  <c r="M875" i="73"/>
  <c r="M882" i="73"/>
  <c r="M874" i="73"/>
  <c r="M876" i="73"/>
  <c r="L447" i="73"/>
  <c r="L443" i="73"/>
  <c r="L439" i="73"/>
  <c r="L446" i="73"/>
  <c r="L442" i="73"/>
  <c r="L438" i="73"/>
  <c r="E939" i="114"/>
  <c r="L445" i="73"/>
  <c r="L441" i="73"/>
  <c r="L448" i="73"/>
  <c r="L444" i="73"/>
  <c r="L440" i="73"/>
  <c r="E1005" i="114"/>
  <c r="E999" i="114"/>
  <c r="E1001" i="114"/>
  <c r="E1004" i="114"/>
  <c r="E1000" i="114"/>
  <c r="E998" i="114"/>
  <c r="E1002" i="114" s="1"/>
  <c r="L650" i="73"/>
  <c r="L646" i="73"/>
  <c r="L642" i="73"/>
  <c r="L649" i="73"/>
  <c r="L645" i="73"/>
  <c r="L641" i="73"/>
  <c r="E311" i="114"/>
  <c r="L648" i="73"/>
  <c r="L644" i="73"/>
  <c r="L651" i="73"/>
  <c r="L647" i="73"/>
  <c r="L643" i="73"/>
  <c r="E972" i="114"/>
  <c r="E976" i="114"/>
  <c r="E970" i="114"/>
  <c r="E971" i="114"/>
  <c r="E975" i="114"/>
  <c r="E969" i="114"/>
  <c r="E973" i="114" s="1"/>
  <c r="E521" i="114"/>
  <c r="E515" i="114"/>
  <c r="E517" i="114"/>
  <c r="E520" i="114"/>
  <c r="E516" i="114"/>
  <c r="E514" i="114"/>
  <c r="E518" i="114" s="1"/>
  <c r="K448" i="73"/>
  <c r="K444" i="73"/>
  <c r="K440" i="73"/>
  <c r="K447" i="73"/>
  <c r="K443" i="73"/>
  <c r="K439" i="73"/>
  <c r="E939" i="113"/>
  <c r="K446" i="73"/>
  <c r="K442" i="73"/>
  <c r="K438" i="73"/>
  <c r="K445" i="73"/>
  <c r="K441" i="73"/>
  <c r="E910" i="112"/>
  <c r="J417" i="73"/>
  <c r="J413" i="73"/>
  <c r="J409" i="73"/>
  <c r="J416" i="73"/>
  <c r="J412" i="73"/>
  <c r="J419" i="73"/>
  <c r="J415" i="73"/>
  <c r="J411" i="73"/>
  <c r="J418" i="73"/>
  <c r="J414" i="73"/>
  <c r="J410" i="73"/>
  <c r="E976" i="112"/>
  <c r="E975" i="112"/>
  <c r="E970" i="112"/>
  <c r="E971" i="112"/>
  <c r="E969" i="112"/>
  <c r="E973" i="112" s="1"/>
  <c r="E972" i="112"/>
  <c r="I447" i="73"/>
  <c r="I443" i="73"/>
  <c r="I439" i="73"/>
  <c r="I446" i="73"/>
  <c r="I442" i="73"/>
  <c r="I438" i="73"/>
  <c r="E939" i="111"/>
  <c r="I445" i="73"/>
  <c r="I441" i="73"/>
  <c r="I448" i="73"/>
  <c r="I444" i="73"/>
  <c r="I440" i="73"/>
  <c r="E1005" i="111"/>
  <c r="E999" i="111"/>
  <c r="E1001" i="111"/>
  <c r="E1004" i="111"/>
  <c r="E1000" i="111"/>
  <c r="E998" i="111"/>
  <c r="E1002" i="111" s="1"/>
  <c r="H448" i="73"/>
  <c r="H444" i="73"/>
  <c r="H440" i="73"/>
  <c r="H447" i="73"/>
  <c r="H443" i="73"/>
  <c r="H439" i="73"/>
  <c r="E939" i="110"/>
  <c r="H446" i="73"/>
  <c r="H442" i="73"/>
  <c r="H438" i="73"/>
  <c r="H445" i="73"/>
  <c r="H441" i="73"/>
  <c r="H680" i="73"/>
  <c r="H676" i="73"/>
  <c r="H672" i="73"/>
  <c r="H679" i="73"/>
  <c r="H675" i="73"/>
  <c r="H671" i="73"/>
  <c r="E340" i="110"/>
  <c r="H678" i="73"/>
  <c r="H674" i="73"/>
  <c r="H670" i="73"/>
  <c r="H677" i="73"/>
  <c r="H673" i="73"/>
  <c r="E999" i="109"/>
  <c r="E1005" i="109"/>
  <c r="E998" i="109"/>
  <c r="E1002" i="109" s="1"/>
  <c r="E1001" i="109"/>
  <c r="E1004" i="109"/>
  <c r="E1000" i="109"/>
  <c r="G448" i="73"/>
  <c r="G444" i="73"/>
  <c r="G440" i="73"/>
  <c r="G447" i="73"/>
  <c r="G439" i="73"/>
  <c r="G441" i="73"/>
  <c r="E939" i="109"/>
  <c r="G446" i="73"/>
  <c r="G442" i="73"/>
  <c r="G438" i="73"/>
  <c r="G443" i="73"/>
  <c r="G445" i="73"/>
  <c r="E487" i="109"/>
  <c r="E488" i="109"/>
  <c r="E485" i="109"/>
  <c r="E489" i="109" s="1"/>
  <c r="E492" i="109"/>
  <c r="E491" i="109"/>
  <c r="E486" i="109"/>
  <c r="E434" i="109"/>
  <c r="E433" i="109"/>
  <c r="E428" i="109"/>
  <c r="E429" i="109"/>
  <c r="E430" i="109"/>
  <c r="E427" i="109"/>
  <c r="E431" i="109" s="1"/>
  <c r="F563" i="73"/>
  <c r="F559" i="73"/>
  <c r="F555" i="73"/>
  <c r="F562" i="73"/>
  <c r="F558" i="73"/>
  <c r="F554" i="73"/>
  <c r="E819" i="108"/>
  <c r="F561" i="73"/>
  <c r="F557" i="73"/>
  <c r="F564" i="73"/>
  <c r="F560" i="73"/>
  <c r="F556" i="73"/>
  <c r="E485" i="108"/>
  <c r="E489" i="108" s="1"/>
  <c r="E487" i="108"/>
  <c r="E491" i="108"/>
  <c r="E486" i="108"/>
  <c r="E488" i="108"/>
  <c r="E492" i="108"/>
  <c r="E340" i="108"/>
  <c r="F677" i="73"/>
  <c r="F673" i="73"/>
  <c r="F680" i="73"/>
  <c r="F676" i="73"/>
  <c r="F672" i="73"/>
  <c r="F679" i="73"/>
  <c r="F675" i="73"/>
  <c r="F671" i="73"/>
  <c r="F678" i="73"/>
  <c r="F674" i="73"/>
  <c r="F670" i="73"/>
  <c r="E398" i="107"/>
  <c r="E909" i="73"/>
  <c r="E905" i="73"/>
  <c r="E912" i="73"/>
  <c r="E908" i="73"/>
  <c r="E904" i="73"/>
  <c r="E911" i="73"/>
  <c r="E907" i="73"/>
  <c r="E903" i="73"/>
  <c r="E910" i="73"/>
  <c r="E906" i="73"/>
  <c r="E902" i="73"/>
  <c r="E790" i="107"/>
  <c r="E532" i="73"/>
  <c r="E528" i="73"/>
  <c r="E535" i="73"/>
  <c r="E531" i="73"/>
  <c r="E527" i="73"/>
  <c r="E534" i="73"/>
  <c r="E530" i="73"/>
  <c r="E526" i="73"/>
  <c r="E533" i="73"/>
  <c r="E529" i="73"/>
  <c r="E525" i="73"/>
  <c r="E971" i="108"/>
  <c r="E976" i="108"/>
  <c r="E972" i="108"/>
  <c r="E970" i="108"/>
  <c r="E969" i="108"/>
  <c r="E973" i="108" s="1"/>
  <c r="E975" i="108"/>
  <c r="F650" i="73"/>
  <c r="F646" i="73"/>
  <c r="F642" i="73"/>
  <c r="F649" i="73"/>
  <c r="F645" i="73"/>
  <c r="F641" i="73"/>
  <c r="E311" i="108"/>
  <c r="F648" i="73"/>
  <c r="F644" i="73"/>
  <c r="F651" i="73"/>
  <c r="F647" i="73"/>
  <c r="F643" i="73"/>
  <c r="E1004" i="107"/>
  <c r="E1005" i="107"/>
  <c r="E1000" i="107"/>
  <c r="E198" i="115"/>
  <c r="E199" i="115"/>
  <c r="E193" i="115"/>
  <c r="E195" i="115"/>
  <c r="E192" i="115"/>
  <c r="E196" i="115" s="1"/>
  <c r="E194" i="115"/>
  <c r="E1564" i="114"/>
  <c r="E1561" i="114"/>
  <c r="E1565" i="114"/>
  <c r="E1559" i="114"/>
  <c r="E1558" i="114"/>
  <c r="E1562" i="114" s="1"/>
  <c r="E1560" i="114"/>
  <c r="E1152" i="114"/>
  <c r="E1156" i="114" s="1"/>
  <c r="E1155" i="114"/>
  <c r="E1153" i="114"/>
  <c r="E1154" i="114"/>
  <c r="E1159" i="114"/>
  <c r="E1158" i="114"/>
  <c r="E14" i="114"/>
  <c r="E19" i="114"/>
  <c r="E13" i="114"/>
  <c r="E12" i="114"/>
  <c r="E16" i="114" s="1"/>
  <c r="E15" i="114"/>
  <c r="E18" i="114"/>
  <c r="E1153" i="113"/>
  <c r="E1152" i="113"/>
  <c r="E1156" i="113" s="1"/>
  <c r="E1158" i="113"/>
  <c r="E1159" i="113"/>
  <c r="E1155" i="113"/>
  <c r="E1154" i="113"/>
  <c r="E1559" i="111"/>
  <c r="E1560" i="111"/>
  <c r="E1558" i="111"/>
  <c r="E1562" i="111" s="1"/>
  <c r="E1565" i="111"/>
  <c r="E1564" i="111"/>
  <c r="E1561" i="111"/>
  <c r="E1559" i="110"/>
  <c r="E1565" i="110"/>
  <c r="E1560" i="110"/>
  <c r="E1564" i="110"/>
  <c r="E1558" i="110"/>
  <c r="E1562" i="110" s="1"/>
  <c r="E1561" i="110"/>
  <c r="E1270" i="112"/>
  <c r="E1268" i="112"/>
  <c r="E1272" i="112" s="1"/>
  <c r="E1275" i="112"/>
  <c r="E1271" i="112"/>
  <c r="E1274" i="112"/>
  <c r="E1269" i="112"/>
  <c r="E193" i="112"/>
  <c r="E195" i="112"/>
  <c r="E199" i="112"/>
  <c r="E198" i="112"/>
  <c r="E192" i="112"/>
  <c r="E196" i="112" s="1"/>
  <c r="E194" i="112"/>
  <c r="E70" i="112"/>
  <c r="E74" i="112" s="1"/>
  <c r="E76" i="112"/>
  <c r="E77" i="112"/>
  <c r="E1390" i="111"/>
  <c r="E1384" i="111"/>
  <c r="E1386" i="111"/>
  <c r="E1383" i="111"/>
  <c r="E1387" i="111" s="1"/>
  <c r="E1389" i="111"/>
  <c r="E1385" i="111"/>
  <c r="E252" i="111"/>
  <c r="E257" i="111"/>
  <c r="E253" i="111"/>
  <c r="E250" i="111"/>
  <c r="E254" i="111" s="1"/>
  <c r="E256" i="111"/>
  <c r="E251" i="111"/>
  <c r="E19" i="111"/>
  <c r="E13" i="111"/>
  <c r="E18" i="111"/>
  <c r="E14" i="111"/>
  <c r="E15" i="111"/>
  <c r="E12" i="111"/>
  <c r="E16" i="111" s="1"/>
  <c r="E1155" i="110"/>
  <c r="E1158" i="110"/>
  <c r="E1153" i="110"/>
  <c r="E1159" i="110"/>
  <c r="E1152" i="110"/>
  <c r="E1156" i="110" s="1"/>
  <c r="E1154" i="110"/>
  <c r="E198" i="110"/>
  <c r="E192" i="110"/>
  <c r="E196" i="110" s="1"/>
  <c r="E194" i="110"/>
  <c r="E193" i="110"/>
  <c r="E195" i="110"/>
  <c r="E199" i="110"/>
  <c r="E1564" i="109"/>
  <c r="E1558" i="109"/>
  <c r="E1562" i="109" s="1"/>
  <c r="E1561" i="109"/>
  <c r="E1559" i="109"/>
  <c r="E1565" i="109"/>
  <c r="E1560" i="109"/>
  <c r="E15" i="107"/>
  <c r="E18" i="107"/>
  <c r="E12" i="107"/>
  <c r="E16" i="107" s="1"/>
  <c r="E19" i="107"/>
  <c r="E14" i="107"/>
  <c r="E13" i="107"/>
  <c r="E1390" i="114"/>
  <c r="E1384" i="114"/>
  <c r="E1385" i="114"/>
  <c r="E1386" i="114"/>
  <c r="E1389" i="114"/>
  <c r="E1383" i="114"/>
  <c r="E1387" i="114" s="1"/>
  <c r="E193" i="114"/>
  <c r="E199" i="114"/>
  <c r="E192" i="114"/>
  <c r="E196" i="114" s="1"/>
  <c r="E195" i="114"/>
  <c r="E198" i="114"/>
  <c r="E194" i="114"/>
  <c r="E193" i="111"/>
  <c r="E195" i="111"/>
  <c r="E199" i="111"/>
  <c r="E198" i="111"/>
  <c r="E192" i="111"/>
  <c r="E196" i="111" s="1"/>
  <c r="E194" i="111"/>
  <c r="E1389" i="108"/>
  <c r="E1384" i="108"/>
  <c r="E1383" i="108"/>
  <c r="E1387" i="108" s="1"/>
  <c r="E1385" i="108"/>
  <c r="E1390" i="108"/>
  <c r="E1386" i="108"/>
  <c r="E1155" i="108"/>
  <c r="E1153" i="108"/>
  <c r="E1152" i="108"/>
  <c r="E1156" i="108" s="1"/>
  <c r="E1158" i="108"/>
  <c r="E1159" i="108"/>
  <c r="E1154" i="108"/>
  <c r="E193" i="108"/>
  <c r="E194" i="108"/>
  <c r="E199" i="108"/>
  <c r="E192" i="108"/>
  <c r="E196" i="108" s="1"/>
  <c r="E195" i="108"/>
  <c r="E198" i="108"/>
  <c r="E1501" i="109"/>
  <c r="E1503" i="109"/>
  <c r="E1507" i="109"/>
  <c r="E1506" i="109"/>
  <c r="E1500" i="109"/>
  <c r="E1504" i="109" s="1"/>
  <c r="E1502" i="109"/>
  <c r="E1271" i="115"/>
  <c r="E1275" i="115"/>
  <c r="E1270" i="115"/>
  <c r="E1268" i="115"/>
  <c r="E1272" i="115" s="1"/>
  <c r="E1274" i="115"/>
  <c r="E1269" i="115"/>
  <c r="E14" i="115"/>
  <c r="E15" i="115"/>
  <c r="E18" i="115"/>
  <c r="E12" i="115"/>
  <c r="E16" i="115" s="1"/>
  <c r="E19" i="115"/>
  <c r="E13" i="115"/>
  <c r="E1565" i="113"/>
  <c r="E1564" i="113"/>
  <c r="E1561" i="113"/>
  <c r="E1559" i="113"/>
  <c r="E1560" i="113"/>
  <c r="E1558" i="113"/>
  <c r="E1562" i="113" s="1"/>
  <c r="E72" i="113"/>
  <c r="E77" i="113"/>
  <c r="E73" i="113"/>
  <c r="E1159" i="111"/>
  <c r="E1154" i="111"/>
  <c r="E1158" i="111"/>
  <c r="E1152" i="111"/>
  <c r="E1156" i="111" s="1"/>
  <c r="E1155" i="111"/>
  <c r="E1153" i="111"/>
  <c r="E1384" i="110"/>
  <c r="E1390" i="110"/>
  <c r="E1389" i="110"/>
  <c r="E1385" i="110"/>
  <c r="E1386" i="110"/>
  <c r="E1383" i="110"/>
  <c r="E1387" i="110" s="1"/>
  <c r="E1383" i="109"/>
  <c r="E1387" i="109" s="1"/>
  <c r="E1384" i="109"/>
  <c r="E1385" i="109"/>
  <c r="E1390" i="109"/>
  <c r="E1386" i="109"/>
  <c r="E1389" i="109"/>
  <c r="E1155" i="109"/>
  <c r="E1158" i="109"/>
  <c r="E1153" i="109"/>
  <c r="E1159" i="109"/>
  <c r="E1152" i="109"/>
  <c r="E1156" i="109" s="1"/>
  <c r="E1154" i="109"/>
  <c r="E193" i="109"/>
  <c r="E195" i="109"/>
  <c r="E199" i="109"/>
  <c r="E198" i="109"/>
  <c r="E192" i="109"/>
  <c r="E196" i="109" s="1"/>
  <c r="E194" i="109"/>
  <c r="E1271" i="107"/>
  <c r="E1274" i="107"/>
  <c r="E1269" i="107"/>
  <c r="E1275" i="107"/>
  <c r="E1268" i="107"/>
  <c r="E1272" i="107" s="1"/>
  <c r="E1270" i="107"/>
  <c r="E252" i="107"/>
  <c r="E257" i="107"/>
  <c r="E250" i="107"/>
  <c r="E254" i="107" s="1"/>
  <c r="E253" i="107"/>
  <c r="E256" i="107"/>
  <c r="E251" i="107"/>
  <c r="E73" i="107"/>
  <c r="E76" i="107"/>
  <c r="E70" i="107"/>
  <c r="E74" i="107" s="1"/>
  <c r="E77" i="107"/>
  <c r="E72" i="107"/>
  <c r="E71" i="107"/>
  <c r="E1274" i="108"/>
  <c r="E1269" i="108"/>
  <c r="E1268" i="108"/>
  <c r="E1272" i="108" s="1"/>
  <c r="E1270" i="108"/>
  <c r="E1275" i="108"/>
  <c r="E1271" i="108"/>
  <c r="E19" i="108"/>
  <c r="E14" i="108"/>
  <c r="E13" i="108"/>
  <c r="E15" i="108"/>
  <c r="E18" i="108"/>
  <c r="E12" i="108"/>
  <c r="E16" i="108" s="1"/>
  <c r="E1559" i="107"/>
  <c r="E1565" i="107"/>
  <c r="E1560" i="107"/>
  <c r="E1564" i="107"/>
  <c r="E1558" i="107"/>
  <c r="E1562" i="107" s="1"/>
  <c r="E1561" i="107"/>
  <c r="E1385" i="115"/>
  <c r="E1383" i="115"/>
  <c r="E1387" i="115" s="1"/>
  <c r="E1386" i="115"/>
  <c r="E1390" i="115"/>
  <c r="E1389" i="115"/>
  <c r="E1384" i="115"/>
  <c r="E77" i="115"/>
  <c r="E71" i="115"/>
  <c r="E76" i="115"/>
  <c r="E72" i="115"/>
  <c r="E73" i="115"/>
  <c r="E70" i="115"/>
  <c r="E74" i="115" s="1"/>
  <c r="E1384" i="113"/>
  <c r="E1385" i="113"/>
  <c r="E1383" i="113"/>
  <c r="E1387" i="113" s="1"/>
  <c r="E198" i="113"/>
  <c r="E192" i="113"/>
  <c r="E196" i="113" s="1"/>
  <c r="E195" i="113"/>
  <c r="E193" i="113"/>
  <c r="E194" i="113"/>
  <c r="E199" i="113"/>
  <c r="E1501" i="112"/>
  <c r="E1503" i="112"/>
  <c r="E1507" i="112"/>
  <c r="E1506" i="112"/>
  <c r="E1500" i="112"/>
  <c r="E1504" i="112" s="1"/>
  <c r="E1502" i="112"/>
  <c r="E77" i="110"/>
  <c r="E72" i="110"/>
  <c r="E71" i="110"/>
  <c r="E73" i="110"/>
  <c r="E76" i="110"/>
  <c r="E70" i="110"/>
  <c r="E74" i="110" s="1"/>
  <c r="E1503" i="115"/>
  <c r="E1500" i="115"/>
  <c r="E1504" i="115" s="1"/>
  <c r="E1501" i="115"/>
  <c r="E1507" i="115"/>
  <c r="E1506" i="115"/>
  <c r="E1502" i="115"/>
  <c r="E1155" i="115"/>
  <c r="E1158" i="115"/>
  <c r="E1152" i="115"/>
  <c r="E1156" i="115" s="1"/>
  <c r="E1154" i="115"/>
  <c r="E1159" i="115"/>
  <c r="E1153" i="115"/>
  <c r="E1506" i="113"/>
  <c r="E1500" i="113"/>
  <c r="E1504" i="113" s="1"/>
  <c r="E1502" i="113"/>
  <c r="E1501" i="113"/>
  <c r="E1503" i="113"/>
  <c r="E1507" i="113"/>
  <c r="E18" i="113"/>
  <c r="E12" i="113"/>
  <c r="E16" i="113" s="1"/>
  <c r="E15" i="113"/>
  <c r="E19" i="113"/>
  <c r="E13" i="113"/>
  <c r="E14" i="113"/>
  <c r="E1501" i="110"/>
  <c r="E1503" i="110"/>
  <c r="E1507" i="110"/>
  <c r="E1506" i="110"/>
  <c r="E1500" i="110"/>
  <c r="E1504" i="110" s="1"/>
  <c r="E1502" i="110"/>
  <c r="E1271" i="110"/>
  <c r="E1274" i="110"/>
  <c r="E1269" i="110"/>
  <c r="E1275" i="110"/>
  <c r="E1268" i="110"/>
  <c r="E1272" i="110" s="1"/>
  <c r="E1270" i="110"/>
  <c r="E1275" i="109"/>
  <c r="E1268" i="109"/>
  <c r="E1272" i="109" s="1"/>
  <c r="E1270" i="109"/>
  <c r="E1271" i="109"/>
  <c r="E1274" i="109"/>
  <c r="E1269" i="109"/>
  <c r="E77" i="108"/>
  <c r="E72" i="108"/>
  <c r="E71" i="108"/>
  <c r="E73" i="108"/>
  <c r="E76" i="108"/>
  <c r="E70" i="108"/>
  <c r="E74" i="108" s="1"/>
  <c r="E1383" i="107"/>
  <c r="E1387" i="107" s="1"/>
  <c r="E1386" i="107"/>
  <c r="E1389" i="107"/>
  <c r="E1384" i="107"/>
  <c r="E1390" i="107"/>
  <c r="E1385" i="107"/>
  <c r="E1159" i="107"/>
  <c r="E1152" i="107"/>
  <c r="E1156" i="107" s="1"/>
  <c r="E1154" i="107"/>
  <c r="E1155" i="107"/>
  <c r="E1158" i="107"/>
  <c r="E1153" i="107"/>
  <c r="E198" i="107"/>
  <c r="E192" i="107"/>
  <c r="E196" i="107" s="1"/>
  <c r="E194" i="107"/>
  <c r="E193" i="107"/>
  <c r="E195" i="107"/>
  <c r="E199" i="107"/>
  <c r="E134" i="109"/>
  <c r="E130" i="109"/>
  <c r="E129" i="109"/>
  <c r="E135" i="109"/>
  <c r="E131" i="109"/>
  <c r="E128" i="109"/>
  <c r="E132" i="109" s="1"/>
  <c r="E1501" i="107"/>
  <c r="E1503" i="107"/>
  <c r="E1507" i="107"/>
  <c r="E1506" i="107"/>
  <c r="E1500" i="107"/>
  <c r="E1504" i="107" s="1"/>
  <c r="E1502" i="107"/>
  <c r="E1559" i="115"/>
  <c r="E1560" i="115"/>
  <c r="E1561" i="115"/>
  <c r="E1565" i="115"/>
  <c r="E1564" i="115"/>
  <c r="E1558" i="115"/>
  <c r="E1562" i="115" s="1"/>
  <c r="E1270" i="114"/>
  <c r="E1268" i="114"/>
  <c r="E1272" i="114" s="1"/>
  <c r="E1274" i="114"/>
  <c r="E1269" i="114"/>
  <c r="E1275" i="114"/>
  <c r="E1271" i="114"/>
  <c r="E1275" i="113"/>
  <c r="E1274" i="113"/>
  <c r="E1271" i="113"/>
  <c r="E1269" i="113"/>
  <c r="E1270" i="113"/>
  <c r="E1268" i="113"/>
  <c r="E1272" i="113" s="1"/>
  <c r="E1561" i="112"/>
  <c r="E1558" i="112"/>
  <c r="E1562" i="112" s="1"/>
  <c r="E1559" i="112"/>
  <c r="E1565" i="112"/>
  <c r="E1564" i="112"/>
  <c r="E1560" i="112"/>
  <c r="E1386" i="112"/>
  <c r="E1389" i="112"/>
  <c r="E1390" i="112"/>
  <c r="E1153" i="112"/>
  <c r="E1158" i="112"/>
  <c r="E1155" i="112"/>
  <c r="E1159" i="112"/>
  <c r="E1152" i="112"/>
  <c r="E1156" i="112" s="1"/>
  <c r="E1154" i="112"/>
  <c r="E134" i="112"/>
  <c r="E129" i="112"/>
  <c r="E130" i="112"/>
  <c r="E131" i="112"/>
  <c r="E135" i="112"/>
  <c r="E128" i="112"/>
  <c r="E132" i="112" s="1"/>
  <c r="E1275" i="111"/>
  <c r="E1270" i="111"/>
  <c r="E1274" i="111"/>
  <c r="E1268" i="111"/>
  <c r="E1272" i="111" s="1"/>
  <c r="E1271" i="111"/>
  <c r="E1269" i="111"/>
  <c r="E73" i="111"/>
  <c r="E76" i="111"/>
  <c r="E70" i="111"/>
  <c r="E74" i="111" s="1"/>
  <c r="E77" i="111"/>
  <c r="E72" i="111"/>
  <c r="E71" i="111"/>
  <c r="E130" i="110"/>
  <c r="E134" i="110"/>
  <c r="E135" i="110"/>
  <c r="E131" i="110"/>
  <c r="E128" i="110"/>
  <c r="E132" i="110" s="1"/>
  <c r="E129" i="110"/>
  <c r="O1060" i="106"/>
  <c r="H1064" i="106" s="1"/>
  <c r="K159" i="106"/>
  <c r="H222" i="106"/>
  <c r="H223" i="106" s="1"/>
  <c r="M886" i="106"/>
  <c r="O886" i="106" s="1"/>
  <c r="Q886" i="106" s="1"/>
  <c r="Q972" i="106"/>
  <c r="K978" i="106" s="1"/>
  <c r="H980" i="106" s="1"/>
  <c r="Q794" i="106"/>
  <c r="K800" i="106" s="1"/>
  <c r="H800" i="106" s="1"/>
  <c r="E790" i="106" s="1"/>
  <c r="E1507" i="106"/>
  <c r="E1502" i="106"/>
  <c r="E1501" i="106"/>
  <c r="E1503" i="106"/>
  <c r="E1506" i="106"/>
  <c r="E1500" i="106"/>
  <c r="E1504" i="106" s="1"/>
  <c r="E1386" i="106"/>
  <c r="E1385" i="106"/>
  <c r="E1389" i="106"/>
  <c r="E1275" i="106"/>
  <c r="E1268" i="106"/>
  <c r="E1272" i="106" s="1"/>
  <c r="E1270" i="106"/>
  <c r="E1271" i="106"/>
  <c r="E1274" i="106"/>
  <c r="E1269" i="106"/>
  <c r="Q402" i="106"/>
  <c r="K408" i="106" s="1"/>
  <c r="H408" i="106" s="1"/>
  <c r="O98" i="106"/>
  <c r="Q98" i="106" s="1"/>
  <c r="Q101" i="106" s="1"/>
  <c r="K108" i="106" s="1"/>
  <c r="H108" i="106" s="1"/>
  <c r="Q459" i="106"/>
  <c r="K465" i="106" s="1"/>
  <c r="H465" i="106" s="1"/>
  <c r="Q315" i="106"/>
  <c r="K321" i="106" s="1"/>
  <c r="H321" i="106" s="1"/>
  <c r="Q72" i="106"/>
  <c r="K79" i="106" s="1"/>
  <c r="H85" i="106" s="1"/>
  <c r="Q430" i="106"/>
  <c r="K436" i="106" s="1"/>
  <c r="H410" i="106"/>
  <c r="E404" i="106" s="1"/>
  <c r="Q1001" i="106"/>
  <c r="K1007" i="106" s="1"/>
  <c r="H1007" i="106" s="1"/>
  <c r="H129" i="106"/>
  <c r="K128" i="106"/>
  <c r="H164" i="106"/>
  <c r="M166" i="106"/>
  <c r="M135" i="106"/>
  <c r="O135" i="106" s="1"/>
  <c r="Q135" i="106" s="1"/>
  <c r="O134" i="106"/>
  <c r="Q134" i="106" s="1"/>
  <c r="H133" i="106"/>
  <c r="K133" i="106" s="1"/>
  <c r="N257" i="106"/>
  <c r="I255" i="106"/>
  <c r="K41" i="106"/>
  <c r="H42" i="106"/>
  <c r="Q223" i="106"/>
  <c r="K230" i="106" s="1"/>
  <c r="H232" i="106" s="1"/>
  <c r="I136" i="106"/>
  <c r="K136" i="106" s="1"/>
  <c r="Q131" i="106"/>
  <c r="N287" i="106"/>
  <c r="O287" i="106" s="1"/>
  <c r="Q287" i="106" s="1"/>
  <c r="N284" i="106"/>
  <c r="O284" i="106" s="1"/>
  <c r="H342" i="106"/>
  <c r="K342" i="106" s="1"/>
  <c r="H401" i="106"/>
  <c r="K401" i="106" s="1"/>
  <c r="H583" i="106"/>
  <c r="K583" i="106" s="1"/>
  <c r="H580" i="106"/>
  <c r="Q576" i="106"/>
  <c r="Q578" i="106" s="1"/>
  <c r="I582" i="106"/>
  <c r="K582" i="106" s="1"/>
  <c r="Q373" i="106"/>
  <c r="K379" i="106" s="1"/>
  <c r="H379" i="106" s="1"/>
  <c r="Q488" i="106"/>
  <c r="K494" i="106" s="1"/>
  <c r="H494" i="106" s="1"/>
  <c r="H1000" i="106"/>
  <c r="K1000" i="106" s="1"/>
  <c r="Q914" i="106"/>
  <c r="K920" i="106" s="1"/>
  <c r="H920" i="106" s="1"/>
  <c r="M1126" i="106"/>
  <c r="O1122" i="106"/>
  <c r="O40" i="106"/>
  <c r="Q40" i="106" s="1"/>
  <c r="H251" i="106"/>
  <c r="K250" i="106"/>
  <c r="M256" i="106"/>
  <c r="M253" i="106"/>
  <c r="O253" i="106" s="1"/>
  <c r="O252" i="106"/>
  <c r="H101" i="106"/>
  <c r="K100" i="106"/>
  <c r="M288" i="106"/>
  <c r="H286" i="106"/>
  <c r="Q344" i="106"/>
  <c r="K350" i="106" s="1"/>
  <c r="H350" i="106" s="1"/>
  <c r="H645" i="106"/>
  <c r="K645" i="106" s="1"/>
  <c r="H642" i="106"/>
  <c r="Q638" i="106"/>
  <c r="Q640" i="106" s="1"/>
  <c r="I644" i="106"/>
  <c r="K644" i="106" s="1"/>
  <c r="I737" i="106"/>
  <c r="K737" i="106" s="1"/>
  <c r="H735" i="106"/>
  <c r="Q731" i="106"/>
  <c r="Q733" i="106" s="1"/>
  <c r="H738" i="106"/>
  <c r="K738" i="106" s="1"/>
  <c r="H769" i="106"/>
  <c r="K769" i="106" s="1"/>
  <c r="H766" i="106"/>
  <c r="Q762" i="106"/>
  <c r="Q764" i="106" s="1"/>
  <c r="I768" i="106"/>
  <c r="K768" i="106" s="1"/>
  <c r="Q823" i="106"/>
  <c r="K829" i="106" s="1"/>
  <c r="H829" i="106" s="1"/>
  <c r="H889" i="106"/>
  <c r="K889" i="106" s="1"/>
  <c r="H886" i="106"/>
  <c r="K886" i="106" s="1"/>
  <c r="Q882" i="106"/>
  <c r="Q884" i="106" s="1"/>
  <c r="I888" i="106"/>
  <c r="K888" i="106" s="1"/>
  <c r="O12" i="106"/>
  <c r="Q12" i="106" s="1"/>
  <c r="Q194" i="106"/>
  <c r="K201" i="106" s="1"/>
  <c r="H206" i="106" s="1"/>
  <c r="H575" i="106"/>
  <c r="K575" i="106" s="1"/>
  <c r="H637" i="106"/>
  <c r="K637" i="106" s="1"/>
  <c r="M704" i="106"/>
  <c r="O700" i="106"/>
  <c r="Q943" i="106"/>
  <c r="K949" i="106" s="1"/>
  <c r="H949" i="106" s="1"/>
  <c r="M1091" i="106"/>
  <c r="O1090" i="106"/>
  <c r="Q1090" i="106" s="1"/>
  <c r="H881" i="106"/>
  <c r="K881" i="106" s="1"/>
  <c r="M1065" i="106"/>
  <c r="O1065" i="106" s="1"/>
  <c r="Q1065" i="106" s="1"/>
  <c r="H1063" i="106"/>
  <c r="K1063" i="106" s="1"/>
  <c r="O1064" i="106"/>
  <c r="Q1064" i="106" s="1"/>
  <c r="H1121" i="106"/>
  <c r="K1121" i="106" s="1"/>
  <c r="Q161" i="106"/>
  <c r="H168" i="106"/>
  <c r="K168" i="106" s="1"/>
  <c r="H165" i="106"/>
  <c r="H137" i="106"/>
  <c r="K137" i="106" s="1"/>
  <c r="H134" i="106"/>
  <c r="Q130" i="106"/>
  <c r="H161" i="106"/>
  <c r="K160" i="106"/>
  <c r="M581" i="106"/>
  <c r="O581" i="106" s="1"/>
  <c r="Q581" i="106" s="1"/>
  <c r="O580" i="106"/>
  <c r="Q580" i="106" s="1"/>
  <c r="H579" i="106"/>
  <c r="K579" i="106" s="1"/>
  <c r="H606" i="106"/>
  <c r="K606" i="106" s="1"/>
  <c r="H668" i="106"/>
  <c r="K668" i="106" s="1"/>
  <c r="H699" i="106"/>
  <c r="K699" i="106" s="1"/>
  <c r="H822" i="106"/>
  <c r="K822" i="106" s="1"/>
  <c r="H457" i="106"/>
  <c r="K457" i="106" s="1"/>
  <c r="H942" i="106"/>
  <c r="K942" i="106" s="1"/>
  <c r="H1090" i="106"/>
  <c r="K1090" i="106" s="1"/>
  <c r="H1059" i="106"/>
  <c r="K1059" i="106" s="1"/>
  <c r="I13" i="106"/>
  <c r="K12" i="106"/>
  <c r="O41" i="106"/>
  <c r="Q41" i="106" s="1"/>
  <c r="N165" i="106"/>
  <c r="N162" i="106"/>
  <c r="O162" i="106" s="1"/>
  <c r="K283" i="106"/>
  <c r="H284" i="106"/>
  <c r="O283" i="106"/>
  <c r="Q517" i="106"/>
  <c r="K523" i="106" s="1"/>
  <c r="H523" i="106" s="1"/>
  <c r="I486" i="106"/>
  <c r="H544" i="106"/>
  <c r="K544" i="106" s="1"/>
  <c r="M643" i="106"/>
  <c r="O643" i="106" s="1"/>
  <c r="Q643" i="106" s="1"/>
  <c r="O642" i="106"/>
  <c r="Q642" i="106" s="1"/>
  <c r="H641" i="106"/>
  <c r="K641" i="106" s="1"/>
  <c r="M736" i="106"/>
  <c r="O736" i="106" s="1"/>
  <c r="Q736" i="106" s="1"/>
  <c r="O735" i="106"/>
  <c r="Q735" i="106" s="1"/>
  <c r="H734" i="106"/>
  <c r="K734" i="106" s="1"/>
  <c r="M767" i="106"/>
  <c r="O767" i="106" s="1"/>
  <c r="Q767" i="106" s="1"/>
  <c r="H765" i="106"/>
  <c r="K765" i="106" s="1"/>
  <c r="O766" i="106"/>
  <c r="Q766" i="106" s="1"/>
  <c r="Q769" i="106" s="1"/>
  <c r="H850" i="106"/>
  <c r="K850" i="106" s="1"/>
  <c r="M855" i="106"/>
  <c r="O851" i="106"/>
  <c r="H971" i="106"/>
  <c r="K971" i="106" s="1"/>
  <c r="O11" i="106"/>
  <c r="Q11" i="106" s="1"/>
  <c r="H313" i="106"/>
  <c r="K313" i="106" s="1"/>
  <c r="H371" i="106"/>
  <c r="K371" i="106" s="1"/>
  <c r="M549" i="106"/>
  <c r="O545" i="106"/>
  <c r="M611" i="106"/>
  <c r="O607" i="106"/>
  <c r="M673" i="106"/>
  <c r="O669" i="106"/>
  <c r="H731" i="106"/>
  <c r="K731" i="106" s="1"/>
  <c r="H762" i="106"/>
  <c r="K762" i="106" s="1"/>
  <c r="H1028" i="106"/>
  <c r="K1028" i="106" s="1"/>
  <c r="O1029" i="106"/>
  <c r="M1033" i="106"/>
  <c r="H792" i="106"/>
  <c r="K792" i="106" s="1"/>
  <c r="H912" i="106"/>
  <c r="K912" i="106" s="1"/>
  <c r="G734" i="73" l="1"/>
  <c r="G737" i="73"/>
  <c r="G731" i="73"/>
  <c r="G736" i="73"/>
  <c r="G728" i="73"/>
  <c r="G735" i="73"/>
  <c r="G738" i="73"/>
  <c r="G730" i="73"/>
  <c r="G729" i="73"/>
  <c r="E455" i="109"/>
  <c r="G732" i="73"/>
  <c r="G733" i="73"/>
  <c r="L735" i="73"/>
  <c r="L738" i="73"/>
  <c r="L730" i="73"/>
  <c r="L733" i="73"/>
  <c r="L736" i="73"/>
  <c r="L728" i="73"/>
  <c r="E455" i="114"/>
  <c r="L731" i="73"/>
  <c r="L734" i="73"/>
  <c r="L737" i="73"/>
  <c r="L729" i="73"/>
  <c r="L732" i="73"/>
  <c r="F735" i="73"/>
  <c r="F738" i="73"/>
  <c r="F730" i="73"/>
  <c r="F733" i="73"/>
  <c r="F736" i="73"/>
  <c r="F728" i="73"/>
  <c r="E455" i="108"/>
  <c r="F731" i="73"/>
  <c r="F734" i="73"/>
  <c r="F737" i="73"/>
  <c r="F729" i="73"/>
  <c r="F732" i="73"/>
  <c r="E561" i="73"/>
  <c r="E819" i="107"/>
  <c r="E560" i="73"/>
  <c r="E555" i="73"/>
  <c r="E557" i="73"/>
  <c r="E563" i="73"/>
  <c r="E558" i="73"/>
  <c r="H264" i="114"/>
  <c r="H267" i="114"/>
  <c r="H268" i="114"/>
  <c r="H265" i="114"/>
  <c r="E426" i="107"/>
  <c r="E706" i="73"/>
  <c r="E701" i="73"/>
  <c r="E707" i="73"/>
  <c r="E709" i="73"/>
  <c r="E699" i="73"/>
  <c r="E704" i="73"/>
  <c r="H299" i="73"/>
  <c r="H303" i="73"/>
  <c r="H298" i="73"/>
  <c r="H297" i="73"/>
  <c r="H295" i="73"/>
  <c r="H300" i="73"/>
  <c r="E968" i="110"/>
  <c r="H941" i="73"/>
  <c r="H940" i="73"/>
  <c r="H939" i="73"/>
  <c r="H934" i="73"/>
  <c r="H937" i="73"/>
  <c r="H931" i="73"/>
  <c r="H932" i="73"/>
  <c r="I965" i="73"/>
  <c r="I969" i="73"/>
  <c r="I964" i="73"/>
  <c r="I963" i="73"/>
  <c r="I961" i="73"/>
  <c r="I966" i="73"/>
  <c r="E513" i="111"/>
  <c r="E426" i="112"/>
  <c r="J705" i="73"/>
  <c r="J699" i="73"/>
  <c r="J700" i="73"/>
  <c r="L708" i="73"/>
  <c r="L700" i="73"/>
  <c r="L703" i="73"/>
  <c r="E426" i="114"/>
  <c r="L702" i="73"/>
  <c r="L705" i="73"/>
  <c r="L707" i="73"/>
  <c r="L706" i="73"/>
  <c r="L701" i="73"/>
  <c r="L699" i="73"/>
  <c r="L704" i="73"/>
  <c r="L709" i="73"/>
  <c r="F704" i="73"/>
  <c r="F700" i="73"/>
  <c r="E426" i="108"/>
  <c r="F705" i="73"/>
  <c r="F708" i="73"/>
  <c r="F702" i="73"/>
  <c r="F703" i="73"/>
  <c r="G649" i="73"/>
  <c r="G645" i="73"/>
  <c r="G651" i="73"/>
  <c r="G642" i="73"/>
  <c r="E311" i="109"/>
  <c r="G643" i="73"/>
  <c r="G646" i="73"/>
  <c r="H881" i="73"/>
  <c r="H880" i="73"/>
  <c r="E369" i="110"/>
  <c r="H875" i="73"/>
  <c r="K971" i="73"/>
  <c r="E512" i="113"/>
  <c r="K299" i="73"/>
  <c r="K303" i="73"/>
  <c r="K298" i="73"/>
  <c r="K297" i="73"/>
  <c r="K295" i="73"/>
  <c r="K300" i="73"/>
  <c r="E968" i="113"/>
  <c r="M939" i="73"/>
  <c r="M931" i="73"/>
  <c r="M938" i="73"/>
  <c r="M937" i="73"/>
  <c r="M940" i="73"/>
  <c r="M934" i="73"/>
  <c r="E484" i="115"/>
  <c r="M936" i="73"/>
  <c r="M933" i="73"/>
  <c r="M941" i="73"/>
  <c r="M935" i="73"/>
  <c r="M932" i="73"/>
  <c r="I244" i="73"/>
  <c r="I243" i="73"/>
  <c r="I242" i="73"/>
  <c r="I237" i="73"/>
  <c r="I240" i="73"/>
  <c r="I245" i="73"/>
  <c r="I235" i="73"/>
  <c r="H1134" i="107"/>
  <c r="H649" i="111"/>
  <c r="E1086" i="107"/>
  <c r="E709" i="113"/>
  <c r="E893" i="73"/>
  <c r="E1131" i="112"/>
  <c r="E1001" i="107"/>
  <c r="E998" i="107"/>
  <c r="E1002" i="107" s="1"/>
  <c r="M380" i="73"/>
  <c r="M386" i="73"/>
  <c r="M385" i="73"/>
  <c r="M384" i="73"/>
  <c r="M390" i="73"/>
  <c r="E1005" i="110"/>
  <c r="E1000" i="110"/>
  <c r="E946" i="112"/>
  <c r="E943" i="112"/>
  <c r="E801" i="110"/>
  <c r="H542" i="73"/>
  <c r="F567" i="73"/>
  <c r="E826" i="113"/>
  <c r="E821" i="113"/>
  <c r="F623" i="73"/>
  <c r="J805" i="73"/>
  <c r="J399" i="73"/>
  <c r="G286" i="73"/>
  <c r="G288" i="73"/>
  <c r="G287" i="73"/>
  <c r="E297" i="109"/>
  <c r="G290" i="73"/>
  <c r="G291" i="73"/>
  <c r="G289" i="73"/>
  <c r="E290" i="109"/>
  <c r="E294" i="108"/>
  <c r="E295" i="108"/>
  <c r="F279" i="73"/>
  <c r="E286" i="110"/>
  <c r="J270" i="73"/>
  <c r="J267" i="73"/>
  <c r="E280" i="112"/>
  <c r="J268" i="73"/>
  <c r="J265" i="73"/>
  <c r="E172" i="115"/>
  <c r="M163" i="73"/>
  <c r="E169" i="115"/>
  <c r="E278" i="115"/>
  <c r="E171" i="111"/>
  <c r="H297" i="109"/>
  <c r="H173" i="111"/>
  <c r="L238" i="73"/>
  <c r="L244" i="73"/>
  <c r="D1172" i="73"/>
  <c r="D1171" i="73"/>
  <c r="D1165" i="73"/>
  <c r="D1170" i="73"/>
  <c r="E1172" i="73"/>
  <c r="E1164" i="73"/>
  <c r="E1167" i="73"/>
  <c r="E1209" i="107"/>
  <c r="E1166" i="73"/>
  <c r="E1169" i="73"/>
  <c r="E1168" i="73"/>
  <c r="E1163" i="73"/>
  <c r="E1173" i="73"/>
  <c r="E1171" i="73"/>
  <c r="E1165" i="73"/>
  <c r="E1170" i="73"/>
  <c r="I1402" i="73"/>
  <c r="I1405" i="73"/>
  <c r="I1397" i="73"/>
  <c r="I1400" i="73"/>
  <c r="I1403" i="73"/>
  <c r="I1395" i="73"/>
  <c r="E1440" i="111"/>
  <c r="I1401" i="73"/>
  <c r="I1396" i="73"/>
  <c r="I1398" i="73"/>
  <c r="I1399" i="73"/>
  <c r="I1404" i="73"/>
  <c r="K1169" i="73"/>
  <c r="K1172" i="73"/>
  <c r="K1166" i="73"/>
  <c r="K1171" i="73"/>
  <c r="K1165" i="73"/>
  <c r="E1209" i="113"/>
  <c r="K1163" i="73"/>
  <c r="K1170" i="73"/>
  <c r="K1173" i="73"/>
  <c r="K1167" i="73"/>
  <c r="K1164" i="73"/>
  <c r="K1168" i="73"/>
  <c r="K1402" i="73"/>
  <c r="K1405" i="73"/>
  <c r="K1397" i="73"/>
  <c r="K1400" i="73"/>
  <c r="K1403" i="73"/>
  <c r="K1395" i="73"/>
  <c r="K1398" i="73"/>
  <c r="K1404" i="73"/>
  <c r="K1399" i="73"/>
  <c r="E1440" i="113"/>
  <c r="K1401" i="73"/>
  <c r="K1396" i="73"/>
  <c r="E1440" i="108"/>
  <c r="F1398" i="73"/>
  <c r="F1401" i="73"/>
  <c r="F1404" i="73"/>
  <c r="F1396" i="73"/>
  <c r="F1399" i="73"/>
  <c r="F1405" i="73"/>
  <c r="F1400" i="73"/>
  <c r="F1395" i="73"/>
  <c r="F1402" i="73"/>
  <c r="F1397" i="73"/>
  <c r="F1403" i="73"/>
  <c r="I1284" i="73"/>
  <c r="I1287" i="73"/>
  <c r="I1279" i="73"/>
  <c r="I1286" i="73"/>
  <c r="I1289" i="73"/>
  <c r="I1281" i="73"/>
  <c r="I1280" i="73"/>
  <c r="I1283" i="73"/>
  <c r="I1285" i="73"/>
  <c r="I1288" i="73"/>
  <c r="E1325" i="111"/>
  <c r="I1282" i="73"/>
  <c r="F12" i="73"/>
  <c r="F11" i="73"/>
  <c r="F10" i="73"/>
  <c r="F5" i="73"/>
  <c r="F8" i="73"/>
  <c r="F13" i="73"/>
  <c r="F3" i="73"/>
  <c r="J70" i="73"/>
  <c r="J69" i="73"/>
  <c r="J63" i="73"/>
  <c r="J68" i="73"/>
  <c r="E2245" i="73"/>
  <c r="E2244" i="73"/>
  <c r="H293" i="109"/>
  <c r="H296" i="109"/>
  <c r="H294" i="109"/>
  <c r="H298" i="109"/>
  <c r="H295" i="109"/>
  <c r="E12" i="73"/>
  <c r="E8" i="73"/>
  <c r="E3" i="73"/>
  <c r="E13" i="73"/>
  <c r="E11" i="73"/>
  <c r="E5" i="73"/>
  <c r="E10" i="73"/>
  <c r="E249" i="114"/>
  <c r="L245" i="73"/>
  <c r="L240" i="73"/>
  <c r="L235" i="73"/>
  <c r="L237" i="73"/>
  <c r="L242" i="73"/>
  <c r="L243" i="73"/>
  <c r="E2247" i="73"/>
  <c r="E2246" i="73"/>
  <c r="M2243" i="73"/>
  <c r="M2240" i="73"/>
  <c r="M2241" i="73"/>
  <c r="M2242" i="73"/>
  <c r="E76" i="113"/>
  <c r="E70" i="113"/>
  <c r="E74" i="113" s="1"/>
  <c r="E71" i="112"/>
  <c r="E72" i="112"/>
  <c r="J74" i="73"/>
  <c r="E115" i="112"/>
  <c r="J116" i="73"/>
  <c r="E108" i="112"/>
  <c r="J81" i="73"/>
  <c r="E108" i="108"/>
  <c r="F112" i="73"/>
  <c r="F115" i="73"/>
  <c r="E109" i="108"/>
  <c r="E112" i="108"/>
  <c r="F107" i="73"/>
  <c r="E104" i="109"/>
  <c r="E67" i="108"/>
  <c r="L79" i="73"/>
  <c r="E1384" i="112"/>
  <c r="E1383" i="112"/>
  <c r="E1387" i="112" s="1"/>
  <c r="E1386" i="113"/>
  <c r="E1390" i="113"/>
  <c r="E1473" i="108"/>
  <c r="E1471" i="108"/>
  <c r="E1394" i="113"/>
  <c r="E1388" i="108"/>
  <c r="J1350" i="73"/>
  <c r="E1486" i="108"/>
  <c r="F1447" i="73"/>
  <c r="F1446" i="73"/>
  <c r="E1455" i="114"/>
  <c r="L1411" i="73"/>
  <c r="E1417" i="110"/>
  <c r="Q1060" i="106"/>
  <c r="Q1062" i="106" s="1"/>
  <c r="D1111" i="73"/>
  <c r="E1151" i="106"/>
  <c r="D1106" i="73"/>
  <c r="D1107" i="73"/>
  <c r="D1115" i="73"/>
  <c r="D1112" i="73"/>
  <c r="D1105" i="73"/>
  <c r="D1113" i="73"/>
  <c r="I1035" i="73"/>
  <c r="F285" i="73"/>
  <c r="E894" i="73"/>
  <c r="J126" i="73"/>
  <c r="J125" i="73"/>
  <c r="J120" i="73"/>
  <c r="K515" i="106"/>
  <c r="H516" i="106"/>
  <c r="H487" i="106"/>
  <c r="K486" i="106"/>
  <c r="K428" i="106"/>
  <c r="H429" i="106"/>
  <c r="J2186" i="73"/>
  <c r="J129" i="73"/>
  <c r="J119" i="73"/>
  <c r="J124" i="73"/>
  <c r="J122" i="73"/>
  <c r="J123" i="73"/>
  <c r="E1384" i="106"/>
  <c r="E1383" i="106"/>
  <c r="E1387" i="106" s="1"/>
  <c r="E1297" i="106"/>
  <c r="E1301" i="106" s="1"/>
  <c r="E1303" i="106"/>
  <c r="D1269" i="73"/>
  <c r="E1302" i="106"/>
  <c r="E1306" i="106"/>
  <c r="D1276" i="73"/>
  <c r="E1313" i="106"/>
  <c r="F155" i="73"/>
  <c r="F158" i="73"/>
  <c r="F150" i="73"/>
  <c r="F153" i="73"/>
  <c r="F156" i="73"/>
  <c r="F148" i="73"/>
  <c r="E158" i="108"/>
  <c r="F151" i="73"/>
  <c r="F154" i="73"/>
  <c r="F157" i="73"/>
  <c r="F149" i="73"/>
  <c r="F152" i="73"/>
  <c r="I2270" i="73"/>
  <c r="I2271" i="73"/>
  <c r="J2269" i="73"/>
  <c r="J2274" i="73"/>
  <c r="H2213" i="73"/>
  <c r="H2212" i="73"/>
  <c r="G2250" i="73"/>
  <c r="G2252" i="73"/>
  <c r="G2249" i="73"/>
  <c r="G2251" i="73"/>
  <c r="G2248" i="73"/>
  <c r="G2253" i="73"/>
  <c r="E2243" i="73"/>
  <c r="E2240" i="73"/>
  <c r="E2242" i="73"/>
  <c r="E2241" i="73"/>
  <c r="H2243" i="73"/>
  <c r="H2240" i="73"/>
  <c r="H2242" i="73"/>
  <c r="H2241" i="73"/>
  <c r="K2245" i="73"/>
  <c r="K2244" i="73"/>
  <c r="J2240" i="73"/>
  <c r="J2242" i="73"/>
  <c r="J2243" i="73"/>
  <c r="J2241" i="73"/>
  <c r="J2244" i="73"/>
  <c r="J2245" i="73"/>
  <c r="I2269" i="73"/>
  <c r="J2270" i="73"/>
  <c r="J2272" i="73"/>
  <c r="H2214" i="73"/>
  <c r="E646" i="111"/>
  <c r="I1032" i="73"/>
  <c r="G2242" i="73"/>
  <c r="G2241" i="73"/>
  <c r="G2243" i="73"/>
  <c r="G2240" i="73"/>
  <c r="H179" i="108"/>
  <c r="H653" i="107"/>
  <c r="E2251" i="73"/>
  <c r="E2253" i="73"/>
  <c r="E2248" i="73"/>
  <c r="E2250" i="73"/>
  <c r="E2249" i="73"/>
  <c r="E2252" i="73"/>
  <c r="K2246" i="73"/>
  <c r="K2247" i="73"/>
  <c r="D2212" i="73"/>
  <c r="D2214" i="73"/>
  <c r="D2213" i="73"/>
  <c r="D2211" i="73"/>
  <c r="D2274" i="73"/>
  <c r="D2273" i="73"/>
  <c r="D2278" i="73"/>
  <c r="D2280" i="73"/>
  <c r="D2282" i="73"/>
  <c r="D2277" i="73"/>
  <c r="D2279" i="73"/>
  <c r="D2281" i="73"/>
  <c r="D2183" i="73"/>
  <c r="D2185" i="73"/>
  <c r="D2184" i="73"/>
  <c r="D2182" i="73"/>
  <c r="H1067" i="106"/>
  <c r="K1067" i="106" s="1"/>
  <c r="K222" i="106"/>
  <c r="H233" i="106" s="1"/>
  <c r="E235" i="106" s="1"/>
  <c r="D2245" i="73"/>
  <c r="D2244" i="73"/>
  <c r="D2220" i="73"/>
  <c r="D2222" i="73"/>
  <c r="D2224" i="73"/>
  <c r="D2221" i="73"/>
  <c r="D2219" i="73"/>
  <c r="D2223" i="73"/>
  <c r="D2247" i="73"/>
  <c r="D2246" i="73"/>
  <c r="D2241" i="73"/>
  <c r="D2243" i="73"/>
  <c r="D2240" i="73"/>
  <c r="D2242" i="73"/>
  <c r="D2249" i="73"/>
  <c r="D2251" i="73"/>
  <c r="D2253" i="73"/>
  <c r="D2248" i="73"/>
  <c r="D2250" i="73"/>
  <c r="D2252" i="73"/>
  <c r="D2270" i="73"/>
  <c r="D2272" i="73"/>
  <c r="D2269" i="73"/>
  <c r="D2271" i="73"/>
  <c r="D2189" i="73"/>
  <c r="D2188" i="73"/>
  <c r="H177" i="108"/>
  <c r="H178" i="108"/>
  <c r="H176" i="108"/>
  <c r="H175" i="108"/>
  <c r="F2240" i="73"/>
  <c r="F2241" i="73"/>
  <c r="F2242" i="73"/>
  <c r="F2243" i="73"/>
  <c r="F2252" i="73"/>
  <c r="F2248" i="73"/>
  <c r="F2250" i="73"/>
  <c r="F2251" i="73"/>
  <c r="F2249" i="73"/>
  <c r="F2253" i="73"/>
  <c r="Q1067" i="106"/>
  <c r="I1066" i="106"/>
  <c r="K1066" i="106" s="1"/>
  <c r="H981" i="106"/>
  <c r="D310" i="73" s="1"/>
  <c r="H297" i="112"/>
  <c r="H294" i="112"/>
  <c r="H298" i="112"/>
  <c r="H295" i="112"/>
  <c r="F2194" i="73"/>
  <c r="F2195" i="73"/>
  <c r="M887" i="106"/>
  <c r="O887" i="106" s="1"/>
  <c r="Q887" i="106" s="1"/>
  <c r="Q889" i="106" s="1"/>
  <c r="H885" i="106"/>
  <c r="K885" i="106" s="1"/>
  <c r="E1557" i="108"/>
  <c r="F1804" i="73"/>
  <c r="F1807" i="73"/>
  <c r="F1810" i="73"/>
  <c r="F1802" i="73"/>
  <c r="F1805" i="73"/>
  <c r="F1808" i="73"/>
  <c r="F1811" i="73"/>
  <c r="F1803" i="73"/>
  <c r="F1806" i="73"/>
  <c r="F1809" i="73"/>
  <c r="F1801" i="73"/>
  <c r="D1810" i="73"/>
  <c r="D1806" i="73"/>
  <c r="D1802" i="73"/>
  <c r="D1809" i="73"/>
  <c r="D1808" i="73"/>
  <c r="D1811" i="73"/>
  <c r="D1805" i="73"/>
  <c r="D1801" i="73"/>
  <c r="D1804" i="73"/>
  <c r="D1803" i="73"/>
  <c r="D1807" i="73"/>
  <c r="E1557" i="106"/>
  <c r="E11" i="112"/>
  <c r="J12" i="73"/>
  <c r="J10" i="73"/>
  <c r="J13" i="73"/>
  <c r="J5" i="73"/>
  <c r="J8" i="73"/>
  <c r="J11" i="73"/>
  <c r="J3" i="73"/>
  <c r="J6" i="73"/>
  <c r="J9" i="73"/>
  <c r="J4" i="73"/>
  <c r="J7" i="73"/>
  <c r="F1752" i="73"/>
  <c r="E1499" i="108"/>
  <c r="F1749" i="73"/>
  <c r="F1748" i="73"/>
  <c r="F1751" i="73"/>
  <c r="F1743" i="73"/>
  <c r="F1750" i="73"/>
  <c r="F1753" i="73"/>
  <c r="F1745" i="73"/>
  <c r="F1744" i="73"/>
  <c r="F1747" i="73"/>
  <c r="F1746" i="73"/>
  <c r="H617" i="110"/>
  <c r="H622" i="110"/>
  <c r="H621" i="110"/>
  <c r="H862" i="114"/>
  <c r="H863" i="114"/>
  <c r="H864" i="114"/>
  <c r="H865" i="114"/>
  <c r="H866" i="114"/>
  <c r="H685" i="108"/>
  <c r="H680" i="108"/>
  <c r="H679" i="108"/>
  <c r="H681" i="108"/>
  <c r="H1040" i="109"/>
  <c r="H1044" i="109"/>
  <c r="H1042" i="109"/>
  <c r="H1043" i="109"/>
  <c r="H1041" i="109"/>
  <c r="H742" i="109"/>
  <c r="H743" i="109"/>
  <c r="H1133" i="107"/>
  <c r="H1132" i="107"/>
  <c r="H1136" i="107"/>
  <c r="F2190" i="73"/>
  <c r="F2193" i="73"/>
  <c r="E650" i="111"/>
  <c r="I1034" i="73"/>
  <c r="E649" i="111"/>
  <c r="E1499" i="114"/>
  <c r="L1747" i="73"/>
  <c r="L1748" i="73"/>
  <c r="L1753" i="73"/>
  <c r="L1744" i="73"/>
  <c r="L1752" i="73"/>
  <c r="L1751" i="73"/>
  <c r="L1743" i="73"/>
  <c r="L1750" i="73"/>
  <c r="L1745" i="73"/>
  <c r="L1749" i="73"/>
  <c r="L1746" i="73"/>
  <c r="E69" i="114"/>
  <c r="L64" i="73"/>
  <c r="L67" i="73"/>
  <c r="L70" i="73"/>
  <c r="L65" i="73"/>
  <c r="L69" i="73"/>
  <c r="L68" i="73"/>
  <c r="L71" i="73"/>
  <c r="L63" i="73"/>
  <c r="L62" i="73"/>
  <c r="L66" i="73"/>
  <c r="L61" i="73"/>
  <c r="E1499" i="111"/>
  <c r="I1746" i="73"/>
  <c r="I1749" i="73"/>
  <c r="I1752" i="73"/>
  <c r="I1744" i="73"/>
  <c r="I1747" i="73"/>
  <c r="I1750" i="73"/>
  <c r="I1753" i="73"/>
  <c r="I1745" i="73"/>
  <c r="I1748" i="73"/>
  <c r="I1751" i="73"/>
  <c r="I1743" i="73"/>
  <c r="H1040" i="113"/>
  <c r="H1043" i="113"/>
  <c r="H1039" i="113"/>
  <c r="H1044" i="113"/>
  <c r="H1045" i="113"/>
  <c r="H776" i="108"/>
  <c r="H778" i="108"/>
  <c r="H774" i="108"/>
  <c r="H772" i="108"/>
  <c r="H776" i="115"/>
  <c r="H772" i="115"/>
  <c r="H777" i="115"/>
  <c r="H711" i="115"/>
  <c r="H715" i="115"/>
  <c r="H714" i="115"/>
  <c r="H710" i="115"/>
  <c r="H1104" i="114"/>
  <c r="H1103" i="114"/>
  <c r="H617" i="111"/>
  <c r="H621" i="111"/>
  <c r="H619" i="111"/>
  <c r="H1132" i="108"/>
  <c r="H1133" i="108"/>
  <c r="H775" i="112"/>
  <c r="H773" i="112"/>
  <c r="H649" i="115"/>
  <c r="H653" i="115"/>
  <c r="G810" i="73"/>
  <c r="G811" i="73"/>
  <c r="E590" i="109"/>
  <c r="E583" i="109"/>
  <c r="G812" i="73"/>
  <c r="G813" i="73"/>
  <c r="G809" i="73"/>
  <c r="G808" i="73"/>
  <c r="E652" i="113"/>
  <c r="E645" i="113"/>
  <c r="K1042" i="73"/>
  <c r="K1045" i="73"/>
  <c r="K1041" i="73"/>
  <c r="K1044" i="73"/>
  <c r="K1040" i="73"/>
  <c r="K1043" i="73"/>
  <c r="M868" i="73"/>
  <c r="M869" i="73"/>
  <c r="M867" i="73"/>
  <c r="E714" i="115"/>
  <c r="M870" i="73"/>
  <c r="M866" i="73"/>
  <c r="M871" i="73"/>
  <c r="E707" i="115"/>
  <c r="F627" i="73"/>
  <c r="E890" i="108"/>
  <c r="E894" i="108"/>
  <c r="E893" i="108"/>
  <c r="F628" i="73"/>
  <c r="F626" i="73"/>
  <c r="F629" i="73"/>
  <c r="L1032" i="73"/>
  <c r="L1033" i="73"/>
  <c r="E646" i="114"/>
  <c r="L1034" i="73"/>
  <c r="L1035" i="73"/>
  <c r="E649" i="114"/>
  <c r="E650" i="114"/>
  <c r="L627" i="73"/>
  <c r="L626" i="73"/>
  <c r="E890" i="114"/>
  <c r="L629" i="73"/>
  <c r="L628" i="73"/>
  <c r="E893" i="114"/>
  <c r="E894" i="114"/>
  <c r="G1073" i="73"/>
  <c r="G1069" i="73"/>
  <c r="G1074" i="73"/>
  <c r="G1071" i="73"/>
  <c r="G1072" i="73"/>
  <c r="G1070" i="73"/>
  <c r="E745" i="109"/>
  <c r="E738" i="109"/>
  <c r="I550" i="73"/>
  <c r="I551" i="73"/>
  <c r="I547" i="73"/>
  <c r="I552" i="73"/>
  <c r="I548" i="73"/>
  <c r="I549" i="73"/>
  <c r="E807" i="111"/>
  <c r="E800" i="111"/>
  <c r="M839" i="73"/>
  <c r="M840" i="73"/>
  <c r="M842" i="73"/>
  <c r="E676" i="115"/>
  <c r="M841" i="73"/>
  <c r="M837" i="73"/>
  <c r="M838" i="73"/>
  <c r="E683" i="115"/>
  <c r="E618" i="110"/>
  <c r="E619" i="110"/>
  <c r="E615" i="110"/>
  <c r="H1003" i="73"/>
  <c r="H1004" i="73"/>
  <c r="H1005" i="73"/>
  <c r="H1006" i="73"/>
  <c r="I542" i="73"/>
  <c r="I541" i="73"/>
  <c r="I540" i="73"/>
  <c r="I539" i="73"/>
  <c r="E804" i="111"/>
  <c r="E805" i="111"/>
  <c r="E801" i="111"/>
  <c r="F624" i="73"/>
  <c r="E885" i="108"/>
  <c r="F625" i="73"/>
  <c r="E877" i="108"/>
  <c r="G857" i="73"/>
  <c r="G856" i="73"/>
  <c r="E695" i="109"/>
  <c r="E703" i="109"/>
  <c r="M1088" i="73"/>
  <c r="E757" i="115"/>
  <c r="M1089" i="73"/>
  <c r="E765" i="115"/>
  <c r="H652" i="73"/>
  <c r="E310" i="110"/>
  <c r="M826" i="73"/>
  <c r="E665" i="115"/>
  <c r="I521" i="73"/>
  <c r="I522" i="73"/>
  <c r="I518" i="73"/>
  <c r="E1074" i="111"/>
  <c r="I523" i="73"/>
  <c r="I519" i="73"/>
  <c r="I520" i="73"/>
  <c r="E1067" i="111"/>
  <c r="F397" i="73"/>
  <c r="F396" i="73"/>
  <c r="F395" i="73"/>
  <c r="F394" i="73"/>
  <c r="E1133" i="108"/>
  <c r="E1134" i="108"/>
  <c r="E1130" i="108"/>
  <c r="M397" i="73"/>
  <c r="M394" i="73"/>
  <c r="M395" i="73"/>
  <c r="M396" i="73"/>
  <c r="E1133" i="115"/>
  <c r="E1134" i="115"/>
  <c r="E1130" i="115"/>
  <c r="G435" i="73"/>
  <c r="G431" i="73"/>
  <c r="G436" i="73"/>
  <c r="G433" i="73"/>
  <c r="G434" i="73"/>
  <c r="G432" i="73"/>
  <c r="E927" i="109"/>
  <c r="E920" i="109"/>
  <c r="H365" i="73"/>
  <c r="H366" i="73"/>
  <c r="H367" i="73"/>
  <c r="H368" i="73"/>
  <c r="E1103" i="110"/>
  <c r="E1099" i="110"/>
  <c r="E1102" i="110"/>
  <c r="H420" i="73"/>
  <c r="E909" i="110"/>
  <c r="G477" i="73"/>
  <c r="G475" i="73"/>
  <c r="G467" i="73"/>
  <c r="G474" i="73"/>
  <c r="E1026" i="109"/>
  <c r="G471" i="73"/>
  <c r="G472" i="73"/>
  <c r="G468" i="73"/>
  <c r="G469" i="73"/>
  <c r="G470" i="73"/>
  <c r="G476" i="73"/>
  <c r="G473" i="73"/>
  <c r="E137" i="112"/>
  <c r="E144" i="112"/>
  <c r="J144" i="73"/>
  <c r="J145" i="73"/>
  <c r="J141" i="73"/>
  <c r="J146" i="73"/>
  <c r="J142" i="73"/>
  <c r="J143" i="73"/>
  <c r="E253" i="73"/>
  <c r="E254" i="73"/>
  <c r="E262" i="107"/>
  <c r="E261" i="107"/>
  <c r="E250" i="73"/>
  <c r="E249" i="73"/>
  <c r="E252" i="73"/>
  <c r="E251" i="73"/>
  <c r="E263" i="107"/>
  <c r="E264" i="107"/>
  <c r="E260" i="107"/>
  <c r="E138" i="111"/>
  <c r="E141" i="111"/>
  <c r="E142" i="111"/>
  <c r="I134" i="73"/>
  <c r="I133" i="73"/>
  <c r="I136" i="73"/>
  <c r="I135" i="73"/>
  <c r="E141" i="112"/>
  <c r="E142" i="112"/>
  <c r="E138" i="112"/>
  <c r="J134" i="73"/>
  <c r="J133" i="73"/>
  <c r="J136" i="73"/>
  <c r="J135" i="73"/>
  <c r="E247" i="73"/>
  <c r="E248" i="73"/>
  <c r="E247" i="107"/>
  <c r="E255" i="107"/>
  <c r="H247" i="73"/>
  <c r="E255" i="110"/>
  <c r="H248" i="73"/>
  <c r="E247" i="110"/>
  <c r="K15" i="73"/>
  <c r="E17" i="113"/>
  <c r="K16" i="73"/>
  <c r="E9" i="113"/>
  <c r="E126" i="109"/>
  <c r="G130" i="73"/>
  <c r="E126" i="111"/>
  <c r="I130" i="73"/>
  <c r="H741" i="107"/>
  <c r="H742" i="107"/>
  <c r="H745" i="107"/>
  <c r="H744" i="107"/>
  <c r="H743" i="107"/>
  <c r="H746" i="107"/>
  <c r="H747" i="107"/>
  <c r="H618" i="113"/>
  <c r="H619" i="113"/>
  <c r="H623" i="113"/>
  <c r="H620" i="113"/>
  <c r="H622" i="113"/>
  <c r="H621" i="113"/>
  <c r="H617" i="113"/>
  <c r="H1102" i="109"/>
  <c r="H1103" i="109"/>
  <c r="H1107" i="109"/>
  <c r="H1101" i="109"/>
  <c r="H1104" i="109"/>
  <c r="H1105" i="109"/>
  <c r="H1106" i="109"/>
  <c r="H741" i="115"/>
  <c r="H745" i="115"/>
  <c r="H743" i="115"/>
  <c r="H742" i="115"/>
  <c r="H747" i="115"/>
  <c r="H744" i="115"/>
  <c r="H746" i="115"/>
  <c r="H589" i="113"/>
  <c r="H587" i="113"/>
  <c r="H591" i="113"/>
  <c r="H590" i="113"/>
  <c r="H592" i="113"/>
  <c r="H588" i="113"/>
  <c r="H586" i="113"/>
  <c r="H861" i="110"/>
  <c r="H865" i="110"/>
  <c r="H867" i="110"/>
  <c r="H862" i="110"/>
  <c r="H863" i="110"/>
  <c r="H864" i="110"/>
  <c r="H866" i="110"/>
  <c r="H1039" i="114"/>
  <c r="H1045" i="114"/>
  <c r="H1041" i="114"/>
  <c r="H1042" i="114"/>
  <c r="H1040" i="114"/>
  <c r="H1043" i="114"/>
  <c r="H1044" i="114"/>
  <c r="H555" i="107"/>
  <c r="H561" i="107"/>
  <c r="H556" i="107"/>
  <c r="H559" i="107"/>
  <c r="H558" i="107"/>
  <c r="H557" i="107"/>
  <c r="H560" i="107"/>
  <c r="H177" i="109"/>
  <c r="H174" i="109"/>
  <c r="H176" i="109"/>
  <c r="H178" i="109"/>
  <c r="H179" i="109"/>
  <c r="H175" i="109"/>
  <c r="H173" i="109"/>
  <c r="H775" i="109"/>
  <c r="H773" i="109"/>
  <c r="H776" i="109"/>
  <c r="H777" i="109"/>
  <c r="H772" i="109"/>
  <c r="H778" i="109"/>
  <c r="H774" i="109"/>
  <c r="H1138" i="110"/>
  <c r="H1135" i="110"/>
  <c r="H1134" i="110"/>
  <c r="H1133" i="110"/>
  <c r="H1136" i="110"/>
  <c r="H1132" i="110"/>
  <c r="H1137" i="110"/>
  <c r="H177" i="112"/>
  <c r="H178" i="112"/>
  <c r="H173" i="112"/>
  <c r="H179" i="112"/>
  <c r="H176" i="112"/>
  <c r="H174" i="112"/>
  <c r="H175" i="112"/>
  <c r="H772" i="113"/>
  <c r="H775" i="113"/>
  <c r="H773" i="113"/>
  <c r="H776" i="113"/>
  <c r="H778" i="113"/>
  <c r="H774" i="113"/>
  <c r="H777" i="113"/>
  <c r="H298" i="114"/>
  <c r="H295" i="114"/>
  <c r="H299" i="114"/>
  <c r="H293" i="114"/>
  <c r="H297" i="114"/>
  <c r="H294" i="114"/>
  <c r="H296" i="114"/>
  <c r="E555" i="110"/>
  <c r="E554" i="110"/>
  <c r="H776" i="73"/>
  <c r="H775" i="73"/>
  <c r="E375" i="107"/>
  <c r="E367" i="107"/>
  <c r="E885" i="73"/>
  <c r="E886" i="73"/>
  <c r="I885" i="73"/>
  <c r="I886" i="73"/>
  <c r="E375" i="111"/>
  <c r="E367" i="111"/>
  <c r="L370" i="73"/>
  <c r="L369" i="73"/>
  <c r="E1101" i="114"/>
  <c r="E1100" i="114"/>
  <c r="E1118" i="115"/>
  <c r="M391" i="73"/>
  <c r="M479" i="73"/>
  <c r="E1032" i="115"/>
  <c r="M480" i="73"/>
  <c r="E1024" i="115"/>
  <c r="E39" i="107"/>
  <c r="E43" i="73"/>
  <c r="E647" i="107"/>
  <c r="E648" i="107"/>
  <c r="E1037" i="73"/>
  <c r="E1036" i="73"/>
  <c r="J1094" i="73"/>
  <c r="E772" i="112"/>
  <c r="J1095" i="73"/>
  <c r="E771" i="112"/>
  <c r="L630" i="73"/>
  <c r="L631" i="73"/>
  <c r="E892" i="114"/>
  <c r="E891" i="114"/>
  <c r="M1036" i="73"/>
  <c r="M1037" i="73"/>
  <c r="E648" i="115"/>
  <c r="E647" i="115"/>
  <c r="L836" i="73"/>
  <c r="E682" i="114"/>
  <c r="L835" i="73"/>
  <c r="E1027" i="73"/>
  <c r="E1023" i="73"/>
  <c r="E1019" i="73"/>
  <c r="E1026" i="73"/>
  <c r="E1022" i="73"/>
  <c r="E1018" i="73"/>
  <c r="E635" i="107"/>
  <c r="E1025" i="73"/>
  <c r="E1021" i="73"/>
  <c r="E1028" i="73"/>
  <c r="E1024" i="73"/>
  <c r="E1020" i="73"/>
  <c r="E635" i="110"/>
  <c r="H1026" i="73"/>
  <c r="H1022" i="73"/>
  <c r="H1018" i="73"/>
  <c r="H1023" i="73"/>
  <c r="H1025" i="73"/>
  <c r="H1028" i="73"/>
  <c r="H1024" i="73"/>
  <c r="H1020" i="73"/>
  <c r="H1027" i="73"/>
  <c r="H1019" i="73"/>
  <c r="H1021" i="73"/>
  <c r="E635" i="112"/>
  <c r="J1026" i="73"/>
  <c r="J1022" i="73"/>
  <c r="J1018" i="73"/>
  <c r="J1025" i="73"/>
  <c r="J1021" i="73"/>
  <c r="J1028" i="73"/>
  <c r="J1024" i="73"/>
  <c r="J1020" i="73"/>
  <c r="J1027" i="73"/>
  <c r="J1023" i="73"/>
  <c r="J1019" i="73"/>
  <c r="E517" i="113"/>
  <c r="E520" i="113"/>
  <c r="E514" i="113"/>
  <c r="E518" i="113" s="1"/>
  <c r="E521" i="113"/>
  <c r="E515" i="113"/>
  <c r="E516" i="113"/>
  <c r="E1069" i="108"/>
  <c r="E1070" i="108"/>
  <c r="F514" i="73"/>
  <c r="F515" i="73"/>
  <c r="M398" i="73"/>
  <c r="E1131" i="115"/>
  <c r="E1132" i="115"/>
  <c r="M399" i="73"/>
  <c r="E1073" i="111"/>
  <c r="I516" i="73"/>
  <c r="I517" i="73"/>
  <c r="H506" i="73"/>
  <c r="H502" i="73"/>
  <c r="H498" i="73"/>
  <c r="H505" i="73"/>
  <c r="H501" i="73"/>
  <c r="H497" i="73"/>
  <c r="E1057" i="110"/>
  <c r="H504" i="73"/>
  <c r="H500" i="73"/>
  <c r="H496" i="73"/>
  <c r="H503" i="73"/>
  <c r="H499" i="73"/>
  <c r="K52" i="73"/>
  <c r="E56" i="113"/>
  <c r="K53" i="73"/>
  <c r="E174" i="115"/>
  <c r="M169" i="73"/>
  <c r="M168" i="73"/>
  <c r="E47" i="73"/>
  <c r="E46" i="73"/>
  <c r="E49" i="73"/>
  <c r="E48" i="73"/>
  <c r="E55" i="107"/>
  <c r="E51" i="107"/>
  <c r="E54" i="107"/>
  <c r="I160" i="73"/>
  <c r="I161" i="73"/>
  <c r="E156" i="111"/>
  <c r="E164" i="111"/>
  <c r="E42" i="108"/>
  <c r="E48" i="108"/>
  <c r="E43" i="108"/>
  <c r="E47" i="108"/>
  <c r="E41" i="108"/>
  <c r="E45" i="108" s="1"/>
  <c r="E44" i="108"/>
  <c r="E157" i="73"/>
  <c r="E153" i="73"/>
  <c r="E149" i="73"/>
  <c r="E156" i="73"/>
  <c r="E152" i="73"/>
  <c r="E148" i="73"/>
  <c r="E158" i="107"/>
  <c r="E155" i="73"/>
  <c r="E151" i="73"/>
  <c r="E158" i="73"/>
  <c r="E154" i="73"/>
  <c r="E150" i="73"/>
  <c r="E222" i="108"/>
  <c r="E228" i="108"/>
  <c r="E223" i="108"/>
  <c r="E227" i="108"/>
  <c r="E221" i="108"/>
  <c r="E225" i="108" s="1"/>
  <c r="E224" i="108"/>
  <c r="E158" i="113"/>
  <c r="K156" i="73"/>
  <c r="K152" i="73"/>
  <c r="K148" i="73"/>
  <c r="K155" i="73"/>
  <c r="K151" i="73"/>
  <c r="K158" i="73"/>
  <c r="K154" i="73"/>
  <c r="K150" i="73"/>
  <c r="K157" i="73"/>
  <c r="K153" i="73"/>
  <c r="K149" i="73"/>
  <c r="F236" i="73"/>
  <c r="F238" i="73"/>
  <c r="F240" i="73"/>
  <c r="F243" i="73"/>
  <c r="F235" i="73"/>
  <c r="F242" i="73"/>
  <c r="F245" i="73"/>
  <c r="F237" i="73"/>
  <c r="F244" i="73"/>
  <c r="F239" i="73"/>
  <c r="E249" i="108"/>
  <c r="F241" i="73"/>
  <c r="I128" i="73"/>
  <c r="I123" i="73"/>
  <c r="I125" i="73"/>
  <c r="I124" i="73"/>
  <c r="I127" i="73"/>
  <c r="I119" i="73"/>
  <c r="I126" i="73"/>
  <c r="I129" i="73"/>
  <c r="I121" i="73"/>
  <c r="I120" i="73"/>
  <c r="E127" i="111"/>
  <c r="I122" i="73"/>
  <c r="E373" i="107"/>
  <c r="E377" i="107"/>
  <c r="E372" i="107"/>
  <c r="E371" i="107"/>
  <c r="E376" i="107"/>
  <c r="E370" i="107"/>
  <c r="E374" i="107" s="1"/>
  <c r="E798" i="109"/>
  <c r="E797" i="109"/>
  <c r="E792" i="109"/>
  <c r="E793" i="109"/>
  <c r="E794" i="109"/>
  <c r="E791" i="109"/>
  <c r="E795" i="109" s="1"/>
  <c r="E314" i="110"/>
  <c r="E312" i="110"/>
  <c r="E316" i="110" s="1"/>
  <c r="E318" i="110"/>
  <c r="E315" i="110"/>
  <c r="E319" i="110"/>
  <c r="E313" i="110"/>
  <c r="E401" i="111"/>
  <c r="E399" i="111"/>
  <c r="E403" i="111" s="1"/>
  <c r="E402" i="111"/>
  <c r="E400" i="111"/>
  <c r="E406" i="111"/>
  <c r="E405" i="111"/>
  <c r="E798" i="111"/>
  <c r="E794" i="111"/>
  <c r="E791" i="111"/>
  <c r="E795" i="111" s="1"/>
  <c r="E793" i="111"/>
  <c r="E797" i="111"/>
  <c r="E792" i="111"/>
  <c r="E645" i="110"/>
  <c r="H1044" i="73"/>
  <c r="H1040" i="73"/>
  <c r="H1045" i="73"/>
  <c r="E652" i="110"/>
  <c r="H1042" i="73"/>
  <c r="H1043" i="73"/>
  <c r="H1041" i="73"/>
  <c r="E645" i="112"/>
  <c r="E652" i="112"/>
  <c r="J1042" i="73"/>
  <c r="J1045" i="73"/>
  <c r="J1041" i="73"/>
  <c r="J1044" i="73"/>
  <c r="J1040" i="73"/>
  <c r="J1043" i="73"/>
  <c r="E584" i="112"/>
  <c r="E587" i="112"/>
  <c r="J802" i="73"/>
  <c r="J803" i="73"/>
  <c r="E588" i="112"/>
  <c r="J800" i="73"/>
  <c r="J801" i="73"/>
  <c r="M1034" i="73"/>
  <c r="M1033" i="73"/>
  <c r="E649" i="115"/>
  <c r="E650" i="115"/>
  <c r="M1032" i="73"/>
  <c r="M1035" i="73"/>
  <c r="E646" i="115"/>
  <c r="E553" i="111"/>
  <c r="E557" i="111"/>
  <c r="I772" i="73"/>
  <c r="I771" i="73"/>
  <c r="E556" i="111"/>
  <c r="I774" i="73"/>
  <c r="I773" i="73"/>
  <c r="I1004" i="73"/>
  <c r="I1003" i="73"/>
  <c r="I1006" i="73"/>
  <c r="I1005" i="73"/>
  <c r="E618" i="111"/>
  <c r="E619" i="111"/>
  <c r="E615" i="111"/>
  <c r="H768" i="73"/>
  <c r="E541" i="110"/>
  <c r="E728" i="109"/>
  <c r="G1055" i="73"/>
  <c r="G1051" i="73"/>
  <c r="G1047" i="73"/>
  <c r="G1052" i="73"/>
  <c r="G1054" i="73"/>
  <c r="G1057" i="73"/>
  <c r="G1053" i="73"/>
  <c r="G1049" i="73"/>
  <c r="G1056" i="73"/>
  <c r="G1048" i="73"/>
  <c r="G1050" i="73"/>
  <c r="E1129" i="107"/>
  <c r="E1136" i="107"/>
  <c r="E407" i="73"/>
  <c r="E403" i="73"/>
  <c r="E404" i="73"/>
  <c r="E406" i="73"/>
  <c r="E402" i="73"/>
  <c r="E405" i="73"/>
  <c r="E1087" i="108"/>
  <c r="F362" i="73"/>
  <c r="H143" i="73"/>
  <c r="H146" i="73"/>
  <c r="H142" i="73"/>
  <c r="E137" i="110"/>
  <c r="H145" i="73"/>
  <c r="H141" i="73"/>
  <c r="H144" i="73"/>
  <c r="E144" i="110"/>
  <c r="E265" i="108"/>
  <c r="F255" i="73"/>
  <c r="F256" i="73"/>
  <c r="E134" i="73"/>
  <c r="E133" i="73"/>
  <c r="E136" i="73"/>
  <c r="E135" i="73"/>
  <c r="E138" i="107"/>
  <c r="E141" i="107"/>
  <c r="E142" i="107"/>
  <c r="E126" i="110"/>
  <c r="H130" i="73"/>
  <c r="H1039" i="110"/>
  <c r="H1045" i="110"/>
  <c r="H1044" i="110"/>
  <c r="H1042" i="110"/>
  <c r="H1040" i="110"/>
  <c r="H1043" i="110"/>
  <c r="H1041" i="110"/>
  <c r="H1072" i="115"/>
  <c r="H1076" i="115"/>
  <c r="H1071" i="115"/>
  <c r="H1075" i="115"/>
  <c r="H1073" i="115"/>
  <c r="H1074" i="115"/>
  <c r="H1070" i="115"/>
  <c r="H560" i="112"/>
  <c r="H558" i="112"/>
  <c r="H559" i="112"/>
  <c r="H561" i="112"/>
  <c r="H557" i="112"/>
  <c r="H556" i="112"/>
  <c r="H555" i="112"/>
  <c r="E1058" i="109"/>
  <c r="E1062" i="109" s="1"/>
  <c r="E1065" i="109"/>
  <c r="E1059" i="109"/>
  <c r="E1060" i="109"/>
  <c r="E1061" i="109"/>
  <c r="E1064" i="109"/>
  <c r="E550" i="110"/>
  <c r="E544" i="110"/>
  <c r="E545" i="110"/>
  <c r="E546" i="110"/>
  <c r="E549" i="110"/>
  <c r="E543" i="110"/>
  <c r="E547" i="110" s="1"/>
  <c r="E580" i="112"/>
  <c r="E577" i="112"/>
  <c r="E574" i="112"/>
  <c r="E578" i="112" s="1"/>
  <c r="E581" i="112"/>
  <c r="E576" i="112"/>
  <c r="E575" i="112"/>
  <c r="E347" i="114"/>
  <c r="E342" i="114"/>
  <c r="E343" i="114"/>
  <c r="E341" i="114"/>
  <c r="E345" i="114" s="1"/>
  <c r="E348" i="114"/>
  <c r="E344" i="114"/>
  <c r="E1127" i="115"/>
  <c r="E1122" i="115"/>
  <c r="E1121" i="115"/>
  <c r="E1123" i="115"/>
  <c r="E1126" i="115"/>
  <c r="E1120" i="115"/>
  <c r="E1124" i="115" s="1"/>
  <c r="E1593" i="106"/>
  <c r="E1588" i="106"/>
  <c r="E1590" i="106"/>
  <c r="E1587" i="106"/>
  <c r="E1591" i="106" s="1"/>
  <c r="E1594" i="106"/>
  <c r="E1589" i="106"/>
  <c r="H245" i="73"/>
  <c r="H237" i="73"/>
  <c r="H240" i="73"/>
  <c r="E249" i="110"/>
  <c r="H239" i="73"/>
  <c r="H242" i="73"/>
  <c r="H241" i="73"/>
  <c r="H244" i="73"/>
  <c r="H236" i="73"/>
  <c r="H243" i="73"/>
  <c r="H235" i="73"/>
  <c r="H238" i="73"/>
  <c r="G13" i="73"/>
  <c r="G5" i="73"/>
  <c r="G4" i="73"/>
  <c r="E11" i="109"/>
  <c r="G7" i="73"/>
  <c r="G8" i="73"/>
  <c r="G9" i="73"/>
  <c r="G12" i="73"/>
  <c r="G6" i="73"/>
  <c r="G11" i="73"/>
  <c r="G3" i="73"/>
  <c r="G10" i="73"/>
  <c r="E822" i="115"/>
  <c r="E823" i="115"/>
  <c r="E827" i="115"/>
  <c r="E826" i="115"/>
  <c r="E820" i="115"/>
  <c r="E824" i="115" s="1"/>
  <c r="E821" i="115"/>
  <c r="F639" i="73"/>
  <c r="F635" i="73"/>
  <c r="F636" i="73"/>
  <c r="F637" i="73"/>
  <c r="F638" i="73"/>
  <c r="F634" i="73"/>
  <c r="E896" i="108"/>
  <c r="E889" i="108"/>
  <c r="J1100" i="73"/>
  <c r="J1103" i="73"/>
  <c r="J1099" i="73"/>
  <c r="E769" i="112"/>
  <c r="J1102" i="73"/>
  <c r="J1098" i="73"/>
  <c r="J1101" i="73"/>
  <c r="E776" i="112"/>
  <c r="F1091" i="73"/>
  <c r="F1090" i="73"/>
  <c r="F1093" i="73"/>
  <c r="F1092" i="73"/>
  <c r="E770" i="108"/>
  <c r="E774" i="108"/>
  <c r="E773" i="108"/>
  <c r="M1090" i="73"/>
  <c r="M1093" i="73"/>
  <c r="E770" i="115"/>
  <c r="M1092" i="73"/>
  <c r="M1091" i="73"/>
  <c r="E773" i="115"/>
  <c r="E774" i="115"/>
  <c r="G839" i="73"/>
  <c r="G840" i="73"/>
  <c r="G838" i="73"/>
  <c r="G841" i="73"/>
  <c r="G837" i="73"/>
  <c r="G842" i="73"/>
  <c r="E676" i="109"/>
  <c r="E683" i="109"/>
  <c r="I1016" i="73"/>
  <c r="I1012" i="73"/>
  <c r="I1013" i="73"/>
  <c r="I1014" i="73"/>
  <c r="I1015" i="73"/>
  <c r="I1011" i="73"/>
  <c r="E621" i="111"/>
  <c r="E614" i="111"/>
  <c r="L840" i="73"/>
  <c r="L841" i="73"/>
  <c r="L839" i="73"/>
  <c r="E676" i="114"/>
  <c r="L842" i="73"/>
  <c r="L838" i="73"/>
  <c r="L837" i="73"/>
  <c r="E683" i="114"/>
  <c r="M551" i="73"/>
  <c r="M547" i="73"/>
  <c r="M550" i="73"/>
  <c r="E807" i="115"/>
  <c r="M549" i="73"/>
  <c r="M552" i="73"/>
  <c r="M548" i="73"/>
  <c r="E800" i="115"/>
  <c r="E888" i="73"/>
  <c r="E887" i="73"/>
  <c r="E890" i="73"/>
  <c r="E889" i="73"/>
  <c r="E383" i="107"/>
  <c r="E384" i="107"/>
  <c r="E380" i="107"/>
  <c r="E681" i="108"/>
  <c r="E680" i="108"/>
  <c r="E677" i="108"/>
  <c r="F830" i="73"/>
  <c r="F829" i="73"/>
  <c r="F832" i="73"/>
  <c r="F831" i="73"/>
  <c r="I888" i="73"/>
  <c r="I887" i="73"/>
  <c r="E383" i="111"/>
  <c r="I890" i="73"/>
  <c r="I889" i="73"/>
  <c r="E380" i="111"/>
  <c r="E384" i="111"/>
  <c r="J597" i="73"/>
  <c r="J598" i="73"/>
  <c r="E859" i="112"/>
  <c r="J599" i="73"/>
  <c r="J600" i="73"/>
  <c r="E862" i="112"/>
  <c r="E863" i="112"/>
  <c r="L830" i="73"/>
  <c r="L831" i="73"/>
  <c r="E680" i="114"/>
  <c r="E681" i="114"/>
  <c r="L832" i="73"/>
  <c r="L829" i="73"/>
  <c r="E677" i="114"/>
  <c r="M831" i="73"/>
  <c r="M832" i="73"/>
  <c r="E680" i="115"/>
  <c r="E681" i="115"/>
  <c r="M829" i="73"/>
  <c r="M830" i="73"/>
  <c r="E677" i="115"/>
  <c r="I914" i="73"/>
  <c r="E396" i="111"/>
  <c r="I915" i="73"/>
  <c r="E404" i="111"/>
  <c r="E877" i="113"/>
  <c r="E885" i="113"/>
  <c r="K624" i="73"/>
  <c r="K625" i="73"/>
  <c r="L1031" i="73"/>
  <c r="E641" i="114"/>
  <c r="L1030" i="73"/>
  <c r="E633" i="114"/>
  <c r="G826" i="73"/>
  <c r="E665" i="109"/>
  <c r="L826" i="73"/>
  <c r="E665" i="114"/>
  <c r="F521" i="73"/>
  <c r="F522" i="73"/>
  <c r="F518" i="73"/>
  <c r="F523" i="73"/>
  <c r="F519" i="73"/>
  <c r="F520" i="73"/>
  <c r="E1067" i="108"/>
  <c r="E1074" i="108"/>
  <c r="E1071" i="109"/>
  <c r="E1072" i="109"/>
  <c r="G512" i="73"/>
  <c r="G513" i="73"/>
  <c r="E1068" i="109"/>
  <c r="G510" i="73"/>
  <c r="G511" i="73"/>
  <c r="H377" i="73"/>
  <c r="H373" i="73"/>
  <c r="H376" i="73"/>
  <c r="H375" i="73"/>
  <c r="H378" i="73"/>
  <c r="H374" i="73"/>
  <c r="E1105" i="110"/>
  <c r="E1098" i="110"/>
  <c r="M494" i="73"/>
  <c r="M490" i="73"/>
  <c r="M489" i="73"/>
  <c r="E1036" i="115"/>
  <c r="M492" i="73"/>
  <c r="M493" i="73"/>
  <c r="M491" i="73"/>
  <c r="E1043" i="115"/>
  <c r="E1063" i="108"/>
  <c r="E1055" i="108"/>
  <c r="F509" i="73"/>
  <c r="F508" i="73"/>
  <c r="J393" i="73"/>
  <c r="E1125" i="112"/>
  <c r="J392" i="73"/>
  <c r="E1117" i="112"/>
  <c r="E1087" i="115"/>
  <c r="M362" i="73"/>
  <c r="M360" i="73"/>
  <c r="M356" i="73"/>
  <c r="M352" i="73"/>
  <c r="M357" i="73"/>
  <c r="M359" i="73"/>
  <c r="M351" i="73"/>
  <c r="E1088" i="115"/>
  <c r="M358" i="73"/>
  <c r="M354" i="73"/>
  <c r="M361" i="73"/>
  <c r="M353" i="73"/>
  <c r="M355" i="73"/>
  <c r="E144" i="73"/>
  <c r="E145" i="73"/>
  <c r="E141" i="73"/>
  <c r="E146" i="73"/>
  <c r="E142" i="73"/>
  <c r="E143" i="73"/>
  <c r="E144" i="107"/>
  <c r="E137" i="107"/>
  <c r="I262" i="73"/>
  <c r="I258" i="73"/>
  <c r="E266" i="111"/>
  <c r="E259" i="111"/>
  <c r="I259" i="73"/>
  <c r="I260" i="73"/>
  <c r="I257" i="73"/>
  <c r="I261" i="73"/>
  <c r="K27" i="73"/>
  <c r="K28" i="73"/>
  <c r="K26" i="73"/>
  <c r="E21" i="113"/>
  <c r="K29" i="73"/>
  <c r="K25" i="73"/>
  <c r="K30" i="73"/>
  <c r="E28" i="113"/>
  <c r="E265" i="111"/>
  <c r="I255" i="73"/>
  <c r="I256" i="73"/>
  <c r="E143" i="113"/>
  <c r="K140" i="73"/>
  <c r="K139" i="73"/>
  <c r="K137" i="73"/>
  <c r="E139" i="113"/>
  <c r="K138" i="73"/>
  <c r="E140" i="113"/>
  <c r="E18" i="73"/>
  <c r="E17" i="73"/>
  <c r="E20" i="73"/>
  <c r="E19" i="73"/>
  <c r="E26" i="107"/>
  <c r="E22" i="107"/>
  <c r="E25" i="107"/>
  <c r="F250" i="73"/>
  <c r="F249" i="73"/>
  <c r="F252" i="73"/>
  <c r="F251" i="73"/>
  <c r="E263" i="108"/>
  <c r="E264" i="108"/>
  <c r="E260" i="108"/>
  <c r="K193" i="73"/>
  <c r="K194" i="73"/>
  <c r="E205" i="113"/>
  <c r="K191" i="73"/>
  <c r="K192" i="73"/>
  <c r="E206" i="113"/>
  <c r="E202" i="113"/>
  <c r="G74" i="73"/>
  <c r="G73" i="73"/>
  <c r="E67" i="109"/>
  <c r="E75" i="109"/>
  <c r="I248" i="73"/>
  <c r="I247" i="73"/>
  <c r="E255" i="111"/>
  <c r="E247" i="111"/>
  <c r="E10" i="109"/>
  <c r="G14" i="73"/>
  <c r="F246" i="73"/>
  <c r="E248" i="108"/>
  <c r="H555" i="108"/>
  <c r="H556" i="108"/>
  <c r="H561" i="108"/>
  <c r="H558" i="108"/>
  <c r="H557" i="108"/>
  <c r="H560" i="108"/>
  <c r="H559" i="108"/>
  <c r="H747" i="112"/>
  <c r="H742" i="112"/>
  <c r="H743" i="112"/>
  <c r="H746" i="112"/>
  <c r="H744" i="112"/>
  <c r="H741" i="112"/>
  <c r="H745" i="112"/>
  <c r="H555" i="109"/>
  <c r="H561" i="109"/>
  <c r="H558" i="109"/>
  <c r="H559" i="109"/>
  <c r="H557" i="109"/>
  <c r="H556" i="109"/>
  <c r="H560" i="109"/>
  <c r="H619" i="112"/>
  <c r="H623" i="112"/>
  <c r="H621" i="112"/>
  <c r="H620" i="112"/>
  <c r="H618" i="112"/>
  <c r="H622" i="112"/>
  <c r="H617" i="112"/>
  <c r="H266" i="115"/>
  <c r="H262" i="115"/>
  <c r="H263" i="115"/>
  <c r="H268" i="115"/>
  <c r="H267" i="115"/>
  <c r="H265" i="115"/>
  <c r="H264" i="115"/>
  <c r="H586" i="108"/>
  <c r="H590" i="108"/>
  <c r="H592" i="108"/>
  <c r="H589" i="108"/>
  <c r="H588" i="108"/>
  <c r="H587" i="108"/>
  <c r="H591" i="108"/>
  <c r="H145" i="114"/>
  <c r="H140" i="114"/>
  <c r="H146" i="114"/>
  <c r="H144" i="114"/>
  <c r="H142" i="114"/>
  <c r="H141" i="114"/>
  <c r="H143" i="114"/>
  <c r="H861" i="107"/>
  <c r="H864" i="107"/>
  <c r="H867" i="107"/>
  <c r="H865" i="107"/>
  <c r="H866" i="107"/>
  <c r="H862" i="107"/>
  <c r="H863" i="107"/>
  <c r="H862" i="111"/>
  <c r="H864" i="111"/>
  <c r="H863" i="111"/>
  <c r="H866" i="111"/>
  <c r="H861" i="111"/>
  <c r="H867" i="111"/>
  <c r="H865" i="111"/>
  <c r="H557" i="113"/>
  <c r="H559" i="113"/>
  <c r="H561" i="113"/>
  <c r="H555" i="113"/>
  <c r="H560" i="113"/>
  <c r="H558" i="113"/>
  <c r="H556" i="113"/>
  <c r="H556" i="115"/>
  <c r="H558" i="115"/>
  <c r="H561" i="115"/>
  <c r="H555" i="115"/>
  <c r="H559" i="115"/>
  <c r="H560" i="115"/>
  <c r="H557" i="115"/>
  <c r="H623" i="107"/>
  <c r="H621" i="107"/>
  <c r="H619" i="107"/>
  <c r="H620" i="107"/>
  <c r="H617" i="107"/>
  <c r="H622" i="107"/>
  <c r="H618" i="107"/>
  <c r="H893" i="109"/>
  <c r="H898" i="109"/>
  <c r="H895" i="109"/>
  <c r="H892" i="109"/>
  <c r="H894" i="109"/>
  <c r="H896" i="109"/>
  <c r="H897" i="109"/>
  <c r="H648" i="109"/>
  <c r="H654" i="109"/>
  <c r="H651" i="109"/>
  <c r="H650" i="109"/>
  <c r="H652" i="109"/>
  <c r="H649" i="109"/>
  <c r="H653" i="109"/>
  <c r="H773" i="110"/>
  <c r="H778" i="110"/>
  <c r="H776" i="110"/>
  <c r="H775" i="110"/>
  <c r="H774" i="110"/>
  <c r="H777" i="110"/>
  <c r="H772" i="110"/>
  <c r="H711" i="112"/>
  <c r="H712" i="112"/>
  <c r="H714" i="112"/>
  <c r="H715" i="112"/>
  <c r="H710" i="112"/>
  <c r="H716" i="112"/>
  <c r="H713" i="112"/>
  <c r="H1072" i="112"/>
  <c r="H1074" i="112"/>
  <c r="H1075" i="112"/>
  <c r="H1070" i="112"/>
  <c r="H1073" i="112"/>
  <c r="H1076" i="112"/>
  <c r="H1071" i="112"/>
  <c r="E288" i="113"/>
  <c r="E284" i="113"/>
  <c r="E283" i="113"/>
  <c r="E282" i="113"/>
  <c r="E281" i="113"/>
  <c r="E285" i="113" s="1"/>
  <c r="E287" i="113"/>
  <c r="H1073" i="114"/>
  <c r="H1072" i="114"/>
  <c r="H1075" i="114"/>
  <c r="H1070" i="114"/>
  <c r="H1076" i="114"/>
  <c r="H1071" i="114"/>
  <c r="H1074" i="114"/>
  <c r="E679" i="108"/>
  <c r="E678" i="108"/>
  <c r="F833" i="73"/>
  <c r="F834" i="73"/>
  <c r="E741" i="110"/>
  <c r="E740" i="110"/>
  <c r="H1065" i="73"/>
  <c r="H1066" i="73"/>
  <c r="J602" i="73"/>
  <c r="E860" i="112"/>
  <c r="J601" i="73"/>
  <c r="E861" i="112"/>
  <c r="E758" i="108"/>
  <c r="F1087" i="73"/>
  <c r="K855" i="73"/>
  <c r="E696" i="113"/>
  <c r="G886" i="73"/>
  <c r="G885" i="73"/>
  <c r="E375" i="109"/>
  <c r="E367" i="109"/>
  <c r="E610" i="110"/>
  <c r="E602" i="110"/>
  <c r="H1001" i="73"/>
  <c r="H1002" i="73"/>
  <c r="J596" i="73"/>
  <c r="E854" i="112"/>
  <c r="J595" i="73"/>
  <c r="E846" i="112"/>
  <c r="G507" i="73"/>
  <c r="E1056" i="109"/>
  <c r="K479" i="73"/>
  <c r="E1024" i="113"/>
  <c r="K480" i="73"/>
  <c r="E1032" i="113"/>
  <c r="E159" i="73"/>
  <c r="E157" i="107"/>
  <c r="E219" i="109"/>
  <c r="G217" i="73"/>
  <c r="I159" i="73"/>
  <c r="E157" i="111"/>
  <c r="E157" i="114"/>
  <c r="L159" i="73"/>
  <c r="E647" i="110"/>
  <c r="E648" i="110"/>
  <c r="H1037" i="73"/>
  <c r="H1036" i="73"/>
  <c r="E648" i="111"/>
  <c r="E647" i="111"/>
  <c r="I1037" i="73"/>
  <c r="I1036" i="73"/>
  <c r="H1038" i="73"/>
  <c r="E651" i="110"/>
  <c r="H1039" i="73"/>
  <c r="F836" i="73"/>
  <c r="E682" i="108"/>
  <c r="F835" i="73"/>
  <c r="E744" i="111"/>
  <c r="I1068" i="73"/>
  <c r="I1067" i="73"/>
  <c r="M835" i="73"/>
  <c r="E682" i="115"/>
  <c r="M836" i="73"/>
  <c r="I1027" i="73"/>
  <c r="I1023" i="73"/>
  <c r="I1019" i="73"/>
  <c r="I1026" i="73"/>
  <c r="I1022" i="73"/>
  <c r="I1018" i="73"/>
  <c r="E635" i="111"/>
  <c r="I1025" i="73"/>
  <c r="I1021" i="73"/>
  <c r="I1028" i="73"/>
  <c r="I1024" i="73"/>
  <c r="I1020" i="73"/>
  <c r="K622" i="73"/>
  <c r="E879" i="113"/>
  <c r="K616" i="73"/>
  <c r="K612" i="73"/>
  <c r="K619" i="73"/>
  <c r="K615" i="73"/>
  <c r="K620" i="73"/>
  <c r="K614" i="73"/>
  <c r="K621" i="73"/>
  <c r="K617" i="73"/>
  <c r="K613" i="73"/>
  <c r="K618" i="73"/>
  <c r="E635" i="115"/>
  <c r="M1026" i="73"/>
  <c r="M1022" i="73"/>
  <c r="M1018" i="73"/>
  <c r="M1021" i="73"/>
  <c r="M1023" i="73"/>
  <c r="M1028" i="73"/>
  <c r="M1024" i="73"/>
  <c r="M1020" i="73"/>
  <c r="M1025" i="73"/>
  <c r="M1027" i="73"/>
  <c r="M1019" i="73"/>
  <c r="L399" i="73"/>
  <c r="L398" i="73"/>
  <c r="E1131" i="114"/>
  <c r="E1132" i="114"/>
  <c r="H516" i="73"/>
  <c r="E1073" i="110"/>
  <c r="H517" i="73"/>
  <c r="J400" i="73"/>
  <c r="J401" i="73"/>
  <c r="E1135" i="112"/>
  <c r="E1104" i="107"/>
  <c r="E371" i="73"/>
  <c r="E372" i="73"/>
  <c r="E1104" i="114"/>
  <c r="L371" i="73"/>
  <c r="L372" i="73"/>
  <c r="E1119" i="112"/>
  <c r="J388" i="73"/>
  <c r="J384" i="73"/>
  <c r="J380" i="73"/>
  <c r="J387" i="73"/>
  <c r="J383" i="73"/>
  <c r="J390" i="73"/>
  <c r="J386" i="73"/>
  <c r="J382" i="73"/>
  <c r="J389" i="73"/>
  <c r="J385" i="73"/>
  <c r="J381" i="73"/>
  <c r="G114" i="73"/>
  <c r="G115" i="73"/>
  <c r="G113" i="73"/>
  <c r="G116" i="73"/>
  <c r="G112" i="73"/>
  <c r="G117" i="73"/>
  <c r="E108" i="109"/>
  <c r="E115" i="109"/>
  <c r="E297" i="111"/>
  <c r="I291" i="73"/>
  <c r="I287" i="73"/>
  <c r="I288" i="73"/>
  <c r="E290" i="111"/>
  <c r="I289" i="73"/>
  <c r="I290" i="73"/>
  <c r="I286" i="73"/>
  <c r="L57" i="73"/>
  <c r="L58" i="73"/>
  <c r="L54" i="73"/>
  <c r="E57" i="114"/>
  <c r="L59" i="73"/>
  <c r="L55" i="73"/>
  <c r="L56" i="73"/>
  <c r="E50" i="114"/>
  <c r="F111" i="73"/>
  <c r="E114" i="108"/>
  <c r="F110" i="73"/>
  <c r="E296" i="111"/>
  <c r="I284" i="73"/>
  <c r="I285" i="73"/>
  <c r="I163" i="73"/>
  <c r="I162" i="73"/>
  <c r="I165" i="73"/>
  <c r="I164" i="73"/>
  <c r="E173" i="111"/>
  <c r="E172" i="111"/>
  <c r="E169" i="111"/>
  <c r="K48" i="73"/>
  <c r="K49" i="73"/>
  <c r="E54" i="113"/>
  <c r="K46" i="73"/>
  <c r="K47" i="73"/>
  <c r="E55" i="113"/>
  <c r="E51" i="113"/>
  <c r="L47" i="73"/>
  <c r="L46" i="73"/>
  <c r="E51" i="114"/>
  <c r="L49" i="73"/>
  <c r="L48" i="73"/>
  <c r="E55" i="114"/>
  <c r="E54" i="114"/>
  <c r="F102" i="73"/>
  <c r="F103" i="73"/>
  <c r="E96" i="108"/>
  <c r="E104" i="108"/>
  <c r="E40" i="107"/>
  <c r="E39" i="73"/>
  <c r="E35" i="73"/>
  <c r="E42" i="73"/>
  <c r="E38" i="73"/>
  <c r="E34" i="73"/>
  <c r="E41" i="73"/>
  <c r="E37" i="73"/>
  <c r="E33" i="73"/>
  <c r="E40" i="73"/>
  <c r="E36" i="73"/>
  <c r="E32" i="73"/>
  <c r="E162" i="108"/>
  <c r="E165" i="108"/>
  <c r="E160" i="108"/>
  <c r="E161" i="108"/>
  <c r="E166" i="108"/>
  <c r="E159" i="108"/>
  <c r="E163" i="108" s="1"/>
  <c r="G216" i="73"/>
  <c r="G212" i="73"/>
  <c r="G208" i="73"/>
  <c r="G215" i="73"/>
  <c r="G207" i="73"/>
  <c r="G209" i="73"/>
  <c r="E220" i="109"/>
  <c r="G214" i="73"/>
  <c r="G210" i="73"/>
  <c r="G206" i="73"/>
  <c r="G211" i="73"/>
  <c r="G213" i="73"/>
  <c r="E166" i="110"/>
  <c r="E162" i="110"/>
  <c r="E161" i="110"/>
  <c r="E160" i="110"/>
  <c r="E159" i="110"/>
  <c r="E163" i="110" s="1"/>
  <c r="E165" i="110"/>
  <c r="E1531" i="109"/>
  <c r="E1532" i="109"/>
  <c r="E1535" i="109"/>
  <c r="E1536" i="109"/>
  <c r="E1529" i="109"/>
  <c r="E1533" i="109" s="1"/>
  <c r="E1530" i="109"/>
  <c r="E281" i="110"/>
  <c r="E285" i="110" s="1"/>
  <c r="E283" i="110"/>
  <c r="E287" i="110"/>
  <c r="E282" i="110"/>
  <c r="E284" i="110"/>
  <c r="E288" i="110"/>
  <c r="L41" i="73"/>
  <c r="L37" i="73"/>
  <c r="L33" i="73"/>
  <c r="L40" i="73"/>
  <c r="L36" i="73"/>
  <c r="L32" i="73"/>
  <c r="E40" i="114"/>
  <c r="L39" i="73"/>
  <c r="L35" i="73"/>
  <c r="L42" i="73"/>
  <c r="L38" i="73"/>
  <c r="L34" i="73"/>
  <c r="E1594" i="114"/>
  <c r="E1593" i="114"/>
  <c r="E1587" i="114"/>
  <c r="E1591" i="114" s="1"/>
  <c r="E1589" i="114"/>
  <c r="E1590" i="114"/>
  <c r="E1588" i="114"/>
  <c r="G65" i="73"/>
  <c r="G62" i="73"/>
  <c r="G69" i="73"/>
  <c r="G61" i="73"/>
  <c r="G68" i="73"/>
  <c r="G63" i="73"/>
  <c r="G67" i="73"/>
  <c r="G64" i="73"/>
  <c r="E69" i="109"/>
  <c r="G66" i="73"/>
  <c r="G71" i="73"/>
  <c r="G70" i="73"/>
  <c r="E639" i="73"/>
  <c r="E635" i="73"/>
  <c r="E636" i="73"/>
  <c r="E637" i="73"/>
  <c r="E638" i="73"/>
  <c r="E634" i="73"/>
  <c r="E889" i="107"/>
  <c r="E896" i="107"/>
  <c r="K636" i="73"/>
  <c r="K639" i="73"/>
  <c r="K635" i="73"/>
  <c r="E889" i="113"/>
  <c r="K638" i="73"/>
  <c r="K634" i="73"/>
  <c r="K637" i="73"/>
  <c r="E896" i="113"/>
  <c r="H779" i="73"/>
  <c r="H782" i="73"/>
  <c r="E559" i="110"/>
  <c r="H783" i="73"/>
  <c r="E552" i="110"/>
  <c r="H784" i="73"/>
  <c r="H781" i="73"/>
  <c r="H780" i="73"/>
  <c r="E556" i="110"/>
  <c r="E557" i="110"/>
  <c r="H773" i="73"/>
  <c r="H774" i="73"/>
  <c r="E553" i="110"/>
  <c r="H771" i="73"/>
  <c r="H772" i="73"/>
  <c r="I1062" i="73"/>
  <c r="I1061" i="73"/>
  <c r="I1064" i="73"/>
  <c r="I1063" i="73"/>
  <c r="E743" i="111"/>
  <c r="E739" i="111"/>
  <c r="E742" i="111"/>
  <c r="H1031" i="73"/>
  <c r="H1030" i="73"/>
  <c r="E641" i="110"/>
  <c r="E633" i="110"/>
  <c r="M1031" i="73"/>
  <c r="E633" i="115"/>
  <c r="M1030" i="73"/>
  <c r="E641" i="115"/>
  <c r="I1000" i="73"/>
  <c r="E603" i="111"/>
  <c r="E376" i="111"/>
  <c r="E372" i="111"/>
  <c r="E370" i="111"/>
  <c r="E374" i="111" s="1"/>
  <c r="E377" i="111"/>
  <c r="E371" i="111"/>
  <c r="E373" i="111"/>
  <c r="F407" i="73"/>
  <c r="F403" i="73"/>
  <c r="F404" i="73"/>
  <c r="F405" i="73"/>
  <c r="F406" i="73"/>
  <c r="F402" i="73"/>
  <c r="E1129" i="108"/>
  <c r="E1136" i="108"/>
  <c r="J404" i="73"/>
  <c r="J407" i="73"/>
  <c r="J403" i="73"/>
  <c r="J406" i="73"/>
  <c r="J402" i="73"/>
  <c r="J405" i="73"/>
  <c r="E1129" i="112"/>
  <c r="E1136" i="112"/>
  <c r="E1130" i="107"/>
  <c r="E397" i="73"/>
  <c r="E396" i="73"/>
  <c r="E1134" i="107"/>
  <c r="E395" i="73"/>
  <c r="E394" i="73"/>
  <c r="E1133" i="107"/>
  <c r="I513" i="73"/>
  <c r="I512" i="73"/>
  <c r="E1071" i="111"/>
  <c r="I511" i="73"/>
  <c r="I510" i="73"/>
  <c r="E1068" i="111"/>
  <c r="E1072" i="111"/>
  <c r="E1133" i="112"/>
  <c r="E1130" i="112"/>
  <c r="J396" i="73"/>
  <c r="J397" i="73"/>
  <c r="E1134" i="112"/>
  <c r="J395" i="73"/>
  <c r="J394" i="73"/>
  <c r="F378" i="73"/>
  <c r="F376" i="73"/>
  <c r="F373" i="73"/>
  <c r="F377" i="73"/>
  <c r="E1105" i="108"/>
  <c r="E1098" i="108"/>
  <c r="F374" i="73"/>
  <c r="F375" i="73"/>
  <c r="M378" i="73"/>
  <c r="M374" i="73"/>
  <c r="M373" i="73"/>
  <c r="E1105" i="115"/>
  <c r="M376" i="73"/>
  <c r="M377" i="73"/>
  <c r="M375" i="73"/>
  <c r="E1098" i="115"/>
  <c r="F366" i="73"/>
  <c r="F365" i="73"/>
  <c r="F368" i="73"/>
  <c r="F367" i="73"/>
  <c r="E1102" i="108"/>
  <c r="E1099" i="108"/>
  <c r="E1103" i="108"/>
  <c r="E1025" i="115"/>
  <c r="M478" i="73"/>
  <c r="M476" i="73"/>
  <c r="M472" i="73"/>
  <c r="M468" i="73"/>
  <c r="M473" i="73"/>
  <c r="M475" i="73"/>
  <c r="M467" i="73"/>
  <c r="E1026" i="115"/>
  <c r="M474" i="73"/>
  <c r="M470" i="73"/>
  <c r="M477" i="73"/>
  <c r="M469" i="73"/>
  <c r="M471" i="73"/>
  <c r="F262" i="73"/>
  <c r="F258" i="73"/>
  <c r="F259" i="73"/>
  <c r="E259" i="108"/>
  <c r="F260" i="73"/>
  <c r="F261" i="73"/>
  <c r="F257" i="73"/>
  <c r="E266" i="108"/>
  <c r="E259" i="110"/>
  <c r="E266" i="110"/>
  <c r="H259" i="73"/>
  <c r="H262" i="73"/>
  <c r="H258" i="73"/>
  <c r="H261" i="73"/>
  <c r="H257" i="73"/>
  <c r="H260" i="73"/>
  <c r="G137" i="73"/>
  <c r="G138" i="73"/>
  <c r="E140" i="109"/>
  <c r="E139" i="109"/>
  <c r="J138" i="73"/>
  <c r="E139" i="112"/>
  <c r="J137" i="73"/>
  <c r="E140" i="112"/>
  <c r="H251" i="73"/>
  <c r="H252" i="73"/>
  <c r="H249" i="73"/>
  <c r="H250" i="73"/>
  <c r="E263" i="110"/>
  <c r="E264" i="110"/>
  <c r="E260" i="110"/>
  <c r="K135" i="73"/>
  <c r="K136" i="73"/>
  <c r="E141" i="113"/>
  <c r="E142" i="113"/>
  <c r="K133" i="73"/>
  <c r="K134" i="73"/>
  <c r="E138" i="113"/>
  <c r="H132" i="73"/>
  <c r="H131" i="73"/>
  <c r="E133" i="110"/>
  <c r="E125" i="110"/>
  <c r="E248" i="110"/>
  <c r="H246" i="73"/>
  <c r="H862" i="109"/>
  <c r="H864" i="109"/>
  <c r="H866" i="109"/>
  <c r="H861" i="109"/>
  <c r="H865" i="109"/>
  <c r="H863" i="109"/>
  <c r="H867" i="109"/>
  <c r="H742" i="113"/>
  <c r="H744" i="113"/>
  <c r="H741" i="113"/>
  <c r="H743" i="113"/>
  <c r="H745" i="113"/>
  <c r="H747" i="113"/>
  <c r="H746" i="113"/>
  <c r="H618" i="115"/>
  <c r="H623" i="115"/>
  <c r="H620" i="115"/>
  <c r="H622" i="115"/>
  <c r="H617" i="115"/>
  <c r="H621" i="115"/>
  <c r="H619" i="115"/>
  <c r="E731" i="110"/>
  <c r="E736" i="110"/>
  <c r="E730" i="110"/>
  <c r="E735" i="110"/>
  <c r="E729" i="110"/>
  <c r="E733" i="110" s="1"/>
  <c r="E732" i="110"/>
  <c r="E705" i="113"/>
  <c r="E701" i="113"/>
  <c r="E700" i="113"/>
  <c r="E699" i="113"/>
  <c r="E698" i="113"/>
  <c r="E702" i="113" s="1"/>
  <c r="E704" i="113"/>
  <c r="H620" i="109"/>
  <c r="H621" i="109"/>
  <c r="H619" i="109"/>
  <c r="H617" i="109"/>
  <c r="H622" i="109"/>
  <c r="H623" i="109"/>
  <c r="H618" i="109"/>
  <c r="H1041" i="112"/>
  <c r="H1043" i="112"/>
  <c r="H1044" i="112"/>
  <c r="H1040" i="112"/>
  <c r="H1045" i="112"/>
  <c r="H1042" i="112"/>
  <c r="H1039" i="112"/>
  <c r="H710" i="107"/>
  <c r="H713" i="107"/>
  <c r="H712" i="107"/>
  <c r="H714" i="107"/>
  <c r="H716" i="107"/>
  <c r="H711" i="107"/>
  <c r="H715" i="107"/>
  <c r="H1137" i="109"/>
  <c r="H1135" i="109"/>
  <c r="H1136" i="109"/>
  <c r="H1134" i="109"/>
  <c r="H1132" i="109"/>
  <c r="H1138" i="109"/>
  <c r="H1133" i="109"/>
  <c r="H713" i="111"/>
  <c r="H712" i="111"/>
  <c r="H711" i="111"/>
  <c r="H714" i="111"/>
  <c r="H716" i="111"/>
  <c r="H710" i="111"/>
  <c r="H715" i="111"/>
  <c r="H772" i="114"/>
  <c r="H774" i="114"/>
  <c r="H773" i="114"/>
  <c r="H775" i="114"/>
  <c r="H776" i="114"/>
  <c r="H777" i="114"/>
  <c r="H778" i="114"/>
  <c r="E740" i="109"/>
  <c r="E741" i="109"/>
  <c r="G1066" i="73"/>
  <c r="G1065" i="73"/>
  <c r="E878" i="113"/>
  <c r="K623" i="73"/>
  <c r="H370" i="73"/>
  <c r="H369" i="73"/>
  <c r="E1100" i="110"/>
  <c r="E1101" i="110"/>
  <c r="H507" i="73"/>
  <c r="E1056" i="110"/>
  <c r="M363" i="73"/>
  <c r="E1086" i="115"/>
  <c r="M364" i="73"/>
  <c r="E1094" i="115"/>
  <c r="G225" i="73"/>
  <c r="E232" i="109"/>
  <c r="G224" i="73"/>
  <c r="E233" i="109"/>
  <c r="E651" i="113"/>
  <c r="K1039" i="73"/>
  <c r="K1038" i="73"/>
  <c r="E620" i="111"/>
  <c r="I1009" i="73"/>
  <c r="I1010" i="73"/>
  <c r="G854" i="73"/>
  <c r="G850" i="73"/>
  <c r="G846" i="73"/>
  <c r="G853" i="73"/>
  <c r="G845" i="73"/>
  <c r="G847" i="73"/>
  <c r="E697" i="109"/>
  <c r="G852" i="73"/>
  <c r="G848" i="73"/>
  <c r="G844" i="73"/>
  <c r="G849" i="73"/>
  <c r="G851" i="73"/>
  <c r="E462" i="112"/>
  <c r="E459" i="112"/>
  <c r="E456" i="112"/>
  <c r="E460" i="112" s="1"/>
  <c r="E457" i="112"/>
  <c r="E463" i="112"/>
  <c r="E458" i="112"/>
  <c r="E406" i="112"/>
  <c r="E400" i="112"/>
  <c r="E405" i="112"/>
  <c r="E399" i="112"/>
  <c r="E403" i="112" s="1"/>
  <c r="E401" i="112"/>
  <c r="E402" i="112"/>
  <c r="E1042" i="115"/>
  <c r="M487" i="73"/>
  <c r="M488" i="73"/>
  <c r="E290" i="107"/>
  <c r="E297" i="107"/>
  <c r="E289" i="73"/>
  <c r="E290" i="73"/>
  <c r="E286" i="73"/>
  <c r="E291" i="73"/>
  <c r="E287" i="73"/>
  <c r="E288" i="73"/>
  <c r="K168" i="73"/>
  <c r="E174" i="113"/>
  <c r="K169" i="73"/>
  <c r="E163" i="73"/>
  <c r="E162" i="73"/>
  <c r="E165" i="73"/>
  <c r="E164" i="73"/>
  <c r="E169" i="107"/>
  <c r="E173" i="107"/>
  <c r="E172" i="107"/>
  <c r="E281" i="73"/>
  <c r="E280" i="73"/>
  <c r="E279" i="73"/>
  <c r="E278" i="73"/>
  <c r="E294" i="107"/>
  <c r="E295" i="107"/>
  <c r="E291" i="107"/>
  <c r="L161" i="73"/>
  <c r="L160" i="73"/>
  <c r="E164" i="114"/>
  <c r="E156" i="114"/>
  <c r="E222" i="107"/>
  <c r="E228" i="107"/>
  <c r="E221" i="107"/>
  <c r="E225" i="107" s="1"/>
  <c r="E224" i="107"/>
  <c r="E227" i="107"/>
  <c r="E223" i="107"/>
  <c r="E100" i="108"/>
  <c r="E106" i="108"/>
  <c r="E101" i="108"/>
  <c r="E105" i="108"/>
  <c r="E99" i="108"/>
  <c r="E103" i="108" s="1"/>
  <c r="E102" i="108"/>
  <c r="E287" i="108"/>
  <c r="E282" i="108"/>
  <c r="E283" i="108"/>
  <c r="E284" i="108"/>
  <c r="E288" i="108"/>
  <c r="E281" i="108"/>
  <c r="E285" i="108" s="1"/>
  <c r="E224" i="110"/>
  <c r="E222" i="110"/>
  <c r="E227" i="110"/>
  <c r="E228" i="110"/>
  <c r="E223" i="110"/>
  <c r="E221" i="110"/>
  <c r="E225" i="110" s="1"/>
  <c r="E1589" i="109"/>
  <c r="E1593" i="109"/>
  <c r="E1590" i="109"/>
  <c r="E1594" i="109"/>
  <c r="E1588" i="109"/>
  <c r="E1587" i="109"/>
  <c r="E1591" i="109" s="1"/>
  <c r="E1303" i="110"/>
  <c r="E1298" i="110"/>
  <c r="E1304" i="110"/>
  <c r="E1299" i="110"/>
  <c r="E1300" i="110"/>
  <c r="E1297" i="110"/>
  <c r="E1301" i="110" s="1"/>
  <c r="E105" i="111"/>
  <c r="E99" i="111"/>
  <c r="E103" i="111" s="1"/>
  <c r="E102" i="111"/>
  <c r="E100" i="111"/>
  <c r="E106" i="111"/>
  <c r="E101" i="111"/>
  <c r="E1594" i="112"/>
  <c r="E1589" i="112"/>
  <c r="E1588" i="112"/>
  <c r="E1590" i="112"/>
  <c r="E1587" i="112"/>
  <c r="E1591" i="112" s="1"/>
  <c r="E1593" i="112"/>
  <c r="E1412" i="113"/>
  <c r="E1416" i="113" s="1"/>
  <c r="E1415" i="113"/>
  <c r="E1413" i="113"/>
  <c r="E1419" i="113"/>
  <c r="E1414" i="113"/>
  <c r="E1418" i="113"/>
  <c r="E228" i="114"/>
  <c r="E227" i="114"/>
  <c r="E224" i="114"/>
  <c r="E223" i="114"/>
  <c r="E222" i="114"/>
  <c r="E221" i="114"/>
  <c r="E225" i="114" s="1"/>
  <c r="H802" i="106"/>
  <c r="D538" i="73" s="1"/>
  <c r="H801" i="106"/>
  <c r="D536" i="73" s="1"/>
  <c r="E312" i="108"/>
  <c r="E316" i="108" s="1"/>
  <c r="E314" i="108"/>
  <c r="E313" i="108"/>
  <c r="E319" i="108"/>
  <c r="E315" i="108"/>
  <c r="E318" i="108"/>
  <c r="E793" i="107"/>
  <c r="E794" i="107"/>
  <c r="E791" i="107"/>
  <c r="E795" i="107" s="1"/>
  <c r="E798" i="107"/>
  <c r="E797" i="107"/>
  <c r="E792" i="107"/>
  <c r="E400" i="107"/>
  <c r="E402" i="107"/>
  <c r="E406" i="107"/>
  <c r="E399" i="107"/>
  <c r="E403" i="107" s="1"/>
  <c r="E401" i="107"/>
  <c r="E405" i="107"/>
  <c r="E347" i="108"/>
  <c r="E342" i="108"/>
  <c r="E348" i="108"/>
  <c r="E344" i="108"/>
  <c r="E341" i="108"/>
  <c r="E345" i="108" s="1"/>
  <c r="E343" i="108"/>
  <c r="E827" i="108"/>
  <c r="E821" i="108"/>
  <c r="E822" i="108"/>
  <c r="E820" i="108"/>
  <c r="E824" i="108" s="1"/>
  <c r="E823" i="108"/>
  <c r="E826" i="108"/>
  <c r="E947" i="109"/>
  <c r="E941" i="109"/>
  <c r="E943" i="109"/>
  <c r="E940" i="109"/>
  <c r="E944" i="109" s="1"/>
  <c r="E942" i="109"/>
  <c r="E946" i="109"/>
  <c r="E343" i="110"/>
  <c r="E341" i="110"/>
  <c r="E345" i="110" s="1"/>
  <c r="E344" i="110"/>
  <c r="E348" i="110"/>
  <c r="E342" i="110"/>
  <c r="E347" i="110"/>
  <c r="E941" i="110"/>
  <c r="E940" i="110"/>
  <c r="E944" i="110" s="1"/>
  <c r="E946" i="110"/>
  <c r="E947" i="110"/>
  <c r="E943" i="110"/>
  <c r="E942" i="110"/>
  <c r="E947" i="111"/>
  <c r="E941" i="111"/>
  <c r="E946" i="111"/>
  <c r="E942" i="111"/>
  <c r="E943" i="111"/>
  <c r="E940" i="111"/>
  <c r="E944" i="111" s="1"/>
  <c r="E911" i="112"/>
  <c r="E915" i="112" s="1"/>
  <c r="E917" i="112"/>
  <c r="E912" i="112"/>
  <c r="E913" i="112"/>
  <c r="E918" i="112"/>
  <c r="E914" i="112"/>
  <c r="E942" i="113"/>
  <c r="E943" i="113"/>
  <c r="E947" i="113"/>
  <c r="E946" i="113"/>
  <c r="E940" i="113"/>
  <c r="E944" i="113" s="1"/>
  <c r="E941" i="113"/>
  <c r="E315" i="114"/>
  <c r="E319" i="114"/>
  <c r="E313" i="114"/>
  <c r="E314" i="114"/>
  <c r="E318" i="114"/>
  <c r="E312" i="114"/>
  <c r="E316" i="114" s="1"/>
  <c r="E941" i="114"/>
  <c r="E940" i="114"/>
  <c r="E944" i="114" s="1"/>
  <c r="E947" i="114"/>
  <c r="E942" i="114"/>
  <c r="E943" i="114"/>
  <c r="E946" i="114"/>
  <c r="E377" i="115"/>
  <c r="E373" i="115"/>
  <c r="E376" i="115"/>
  <c r="E372" i="115"/>
  <c r="E370" i="115"/>
  <c r="E374" i="115" s="1"/>
  <c r="E371" i="115"/>
  <c r="E943" i="115"/>
  <c r="E947" i="115"/>
  <c r="E941" i="115"/>
  <c r="E942" i="115"/>
  <c r="E940" i="115"/>
  <c r="E944" i="115" s="1"/>
  <c r="E946" i="115"/>
  <c r="I929" i="73"/>
  <c r="I925" i="73"/>
  <c r="I926" i="73"/>
  <c r="I927" i="73"/>
  <c r="I928" i="73"/>
  <c r="I924" i="73"/>
  <c r="E415" i="111"/>
  <c r="E408" i="111"/>
  <c r="M1100" i="73"/>
  <c r="M1103" i="73"/>
  <c r="M1101" i="73"/>
  <c r="E776" i="115"/>
  <c r="M1102" i="73"/>
  <c r="M1098" i="73"/>
  <c r="M1099" i="73"/>
  <c r="E769" i="115"/>
  <c r="E629" i="73"/>
  <c r="E626" i="73"/>
  <c r="E627" i="73"/>
  <c r="E893" i="107"/>
  <c r="E894" i="107"/>
  <c r="E890" i="107"/>
  <c r="E628" i="73"/>
  <c r="E711" i="109"/>
  <c r="E712" i="109"/>
  <c r="E708" i="109"/>
  <c r="G860" i="73"/>
  <c r="G861" i="73"/>
  <c r="G858" i="73"/>
  <c r="G859" i="73"/>
  <c r="E650" i="110"/>
  <c r="H1034" i="73"/>
  <c r="H1035" i="73"/>
  <c r="E649" i="110"/>
  <c r="E646" i="110"/>
  <c r="H1032" i="73"/>
  <c r="H1033" i="73"/>
  <c r="M860" i="73"/>
  <c r="M861" i="73"/>
  <c r="E712" i="115"/>
  <c r="M858" i="73"/>
  <c r="M859" i="73"/>
  <c r="E711" i="115"/>
  <c r="E708" i="115"/>
  <c r="H667" i="73"/>
  <c r="H663" i="73"/>
  <c r="H666" i="73"/>
  <c r="H665" i="73"/>
  <c r="H668" i="73"/>
  <c r="H664" i="73"/>
  <c r="E328" i="110"/>
  <c r="E321" i="110"/>
  <c r="L608" i="73"/>
  <c r="L609" i="73"/>
  <c r="L605" i="73"/>
  <c r="E865" i="114"/>
  <c r="L610" i="73"/>
  <c r="L606" i="73"/>
  <c r="L607" i="73"/>
  <c r="E858" i="114"/>
  <c r="G889" i="73"/>
  <c r="G890" i="73"/>
  <c r="G887" i="73"/>
  <c r="G888" i="73"/>
  <c r="E384" i="109"/>
  <c r="E380" i="109"/>
  <c r="E383" i="109"/>
  <c r="E885" i="107"/>
  <c r="E625" i="73"/>
  <c r="E877" i="107"/>
  <c r="E624" i="73"/>
  <c r="G799" i="73"/>
  <c r="G798" i="73"/>
  <c r="E571" i="109"/>
  <c r="E579" i="109"/>
  <c r="K1030" i="73"/>
  <c r="E633" i="113"/>
  <c r="K1031" i="73"/>
  <c r="E641" i="113"/>
  <c r="M857" i="73"/>
  <c r="E695" i="115"/>
  <c r="E703" i="115"/>
  <c r="M856" i="73"/>
  <c r="E603" i="110"/>
  <c r="H1000" i="73"/>
  <c r="L592" i="73"/>
  <c r="L588" i="73"/>
  <c r="L584" i="73"/>
  <c r="L591" i="73"/>
  <c r="L587" i="73"/>
  <c r="L583" i="73"/>
  <c r="E848" i="114"/>
  <c r="L590" i="73"/>
  <c r="L586" i="73"/>
  <c r="L593" i="73"/>
  <c r="L589" i="73"/>
  <c r="L585" i="73"/>
  <c r="M406" i="73"/>
  <c r="M403" i="73"/>
  <c r="E1129" i="115"/>
  <c r="M404" i="73"/>
  <c r="M407" i="73"/>
  <c r="M402" i="73"/>
  <c r="E1136" i="115"/>
  <c r="M405" i="73"/>
  <c r="E1043" i="109"/>
  <c r="E1036" i="109"/>
  <c r="G493" i="73"/>
  <c r="G489" i="73"/>
  <c r="G494" i="73"/>
  <c r="G491" i="73"/>
  <c r="G492" i="73"/>
  <c r="G490" i="73"/>
  <c r="G423" i="73"/>
  <c r="G424" i="73"/>
  <c r="G425" i="73"/>
  <c r="G426" i="73"/>
  <c r="E924" i="109"/>
  <c r="E925" i="109"/>
  <c r="E921" i="109"/>
  <c r="H509" i="73"/>
  <c r="H508" i="73"/>
  <c r="E1063" i="110"/>
  <c r="E1055" i="110"/>
  <c r="E1088" i="107"/>
  <c r="E358" i="73"/>
  <c r="E354" i="73"/>
  <c r="E361" i="73"/>
  <c r="E357" i="73"/>
  <c r="E353" i="73"/>
  <c r="E360" i="73"/>
  <c r="E352" i="73"/>
  <c r="E359" i="73"/>
  <c r="E355" i="73"/>
  <c r="E356" i="73"/>
  <c r="E351" i="73"/>
  <c r="E1088" i="114"/>
  <c r="L358" i="73"/>
  <c r="L354" i="73"/>
  <c r="L361" i="73"/>
  <c r="L357" i="73"/>
  <c r="L353" i="73"/>
  <c r="L360" i="73"/>
  <c r="L356" i="73"/>
  <c r="L352" i="73"/>
  <c r="L359" i="73"/>
  <c r="L355" i="73"/>
  <c r="L351" i="73"/>
  <c r="E137" i="108"/>
  <c r="E144" i="108"/>
  <c r="F144" i="73"/>
  <c r="F145" i="73"/>
  <c r="F141" i="73"/>
  <c r="F146" i="73"/>
  <c r="F142" i="73"/>
  <c r="F143" i="73"/>
  <c r="E143" i="112"/>
  <c r="J139" i="73"/>
  <c r="J140" i="73"/>
  <c r="H137" i="73"/>
  <c r="H138" i="73"/>
  <c r="E140" i="110"/>
  <c r="E139" i="110"/>
  <c r="G75" i="73"/>
  <c r="G76" i="73"/>
  <c r="G77" i="73"/>
  <c r="G78" i="73"/>
  <c r="E84" i="109"/>
  <c r="E80" i="109"/>
  <c r="E83" i="109"/>
  <c r="J252" i="73"/>
  <c r="J251" i="73"/>
  <c r="J250" i="73"/>
  <c r="J249" i="73"/>
  <c r="E263" i="112"/>
  <c r="E264" i="112"/>
  <c r="E260" i="112"/>
  <c r="K19" i="73"/>
  <c r="K20" i="73"/>
  <c r="E26" i="113"/>
  <c r="E22" i="113"/>
  <c r="K17" i="73"/>
  <c r="K18" i="73"/>
  <c r="E25" i="113"/>
  <c r="E132" i="73"/>
  <c r="E131" i="73"/>
  <c r="E133" i="107"/>
  <c r="E125" i="107"/>
  <c r="I132" i="73"/>
  <c r="E125" i="111"/>
  <c r="I131" i="73"/>
  <c r="E133" i="111"/>
  <c r="J132" i="73"/>
  <c r="J131" i="73"/>
  <c r="E133" i="112"/>
  <c r="E125" i="112"/>
  <c r="F130" i="73"/>
  <c r="E126" i="108"/>
  <c r="E248" i="111"/>
  <c r="I246" i="73"/>
  <c r="E126" i="113"/>
  <c r="K130" i="73"/>
  <c r="H649" i="108"/>
  <c r="H651" i="108"/>
  <c r="H653" i="108"/>
  <c r="H650" i="108"/>
  <c r="H652" i="108"/>
  <c r="H654" i="108"/>
  <c r="H648" i="108"/>
  <c r="H893" i="115"/>
  <c r="H895" i="115"/>
  <c r="H897" i="115"/>
  <c r="H898" i="115"/>
  <c r="H894" i="115"/>
  <c r="H896" i="115"/>
  <c r="H892" i="115"/>
  <c r="H1107" i="112"/>
  <c r="H1104" i="112"/>
  <c r="H1101" i="112"/>
  <c r="H1102" i="112"/>
  <c r="H1105" i="112"/>
  <c r="H1103" i="112"/>
  <c r="H1106" i="112"/>
  <c r="H863" i="108"/>
  <c r="H867" i="108"/>
  <c r="H864" i="108"/>
  <c r="H865" i="108"/>
  <c r="H866" i="108"/>
  <c r="H862" i="108"/>
  <c r="H861" i="108"/>
  <c r="H589" i="115"/>
  <c r="H590" i="115"/>
  <c r="H586" i="115"/>
  <c r="H592" i="115"/>
  <c r="H588" i="115"/>
  <c r="H587" i="115"/>
  <c r="H591" i="115"/>
  <c r="H1107" i="113"/>
  <c r="H1106" i="113"/>
  <c r="H1105" i="113"/>
  <c r="H1103" i="113"/>
  <c r="H1102" i="113"/>
  <c r="H1101" i="113"/>
  <c r="H1104" i="113"/>
  <c r="H862" i="115"/>
  <c r="H864" i="115"/>
  <c r="H861" i="115"/>
  <c r="H866" i="115"/>
  <c r="H863" i="115"/>
  <c r="H867" i="115"/>
  <c r="H865" i="115"/>
  <c r="H679" i="107"/>
  <c r="H685" i="107"/>
  <c r="H682" i="107"/>
  <c r="H681" i="107"/>
  <c r="H684" i="107"/>
  <c r="H680" i="107"/>
  <c r="H683" i="107"/>
  <c r="H893" i="110"/>
  <c r="H895" i="110"/>
  <c r="H892" i="110"/>
  <c r="H898" i="110"/>
  <c r="H894" i="110"/>
  <c r="H896" i="110"/>
  <c r="H897" i="110"/>
  <c r="H682" i="110"/>
  <c r="H679" i="110"/>
  <c r="H681" i="110"/>
  <c r="H684" i="110"/>
  <c r="H685" i="110"/>
  <c r="H683" i="110"/>
  <c r="H680" i="110"/>
  <c r="H894" i="112"/>
  <c r="H898" i="112"/>
  <c r="H895" i="112"/>
  <c r="H893" i="112"/>
  <c r="H896" i="112"/>
  <c r="H897" i="112"/>
  <c r="H892" i="112"/>
  <c r="H1132" i="113"/>
  <c r="H1133" i="113"/>
  <c r="H1138" i="113"/>
  <c r="H1135" i="113"/>
  <c r="H1134" i="113"/>
  <c r="H1136" i="113"/>
  <c r="H1137" i="113"/>
  <c r="H710" i="114"/>
  <c r="H713" i="114"/>
  <c r="H714" i="114"/>
  <c r="H716" i="114"/>
  <c r="H711" i="114"/>
  <c r="H712" i="114"/>
  <c r="H715" i="114"/>
  <c r="G892" i="73"/>
  <c r="E382" i="109"/>
  <c r="G891" i="73"/>
  <c r="E381" i="109"/>
  <c r="I544" i="73"/>
  <c r="E802" i="111"/>
  <c r="I543" i="73"/>
  <c r="E803" i="111"/>
  <c r="G828" i="73"/>
  <c r="G827" i="73"/>
  <c r="E664" i="109"/>
  <c r="E672" i="109"/>
  <c r="M827" i="73"/>
  <c r="E664" i="115"/>
  <c r="M828" i="73"/>
  <c r="E672" i="115"/>
  <c r="M370" i="73"/>
  <c r="M369" i="73"/>
  <c r="E1101" i="115"/>
  <c r="E1100" i="115"/>
  <c r="E916" i="110"/>
  <c r="E908" i="110"/>
  <c r="H422" i="73"/>
  <c r="H421" i="73"/>
  <c r="E39" i="113"/>
  <c r="K43" i="73"/>
  <c r="G805" i="73"/>
  <c r="E586" i="109"/>
  <c r="G804" i="73"/>
  <c r="E585" i="109"/>
  <c r="J1037" i="73"/>
  <c r="E647" i="112"/>
  <c r="J1036" i="73"/>
  <c r="E648" i="112"/>
  <c r="L1037" i="73"/>
  <c r="E647" i="114"/>
  <c r="L1036" i="73"/>
  <c r="E648" i="114"/>
  <c r="E589" i="109"/>
  <c r="G807" i="73"/>
  <c r="G806" i="73"/>
  <c r="I1039" i="73"/>
  <c r="E651" i="111"/>
  <c r="I1038" i="73"/>
  <c r="L1038" i="73"/>
  <c r="E651" i="114"/>
  <c r="L1039" i="73"/>
  <c r="E744" i="109"/>
  <c r="G1068" i="73"/>
  <c r="G1067" i="73"/>
  <c r="E573" i="109"/>
  <c r="G794" i="73"/>
  <c r="G790" i="73"/>
  <c r="G786" i="73"/>
  <c r="G791" i="73"/>
  <c r="G793" i="73"/>
  <c r="G796" i="73"/>
  <c r="G792" i="73"/>
  <c r="G788" i="73"/>
  <c r="G795" i="73"/>
  <c r="G787" i="73"/>
  <c r="G789" i="73"/>
  <c r="E759" i="112"/>
  <c r="J1084" i="73"/>
  <c r="J1080" i="73"/>
  <c r="J1076" i="73"/>
  <c r="J1083" i="73"/>
  <c r="J1079" i="73"/>
  <c r="J1086" i="73"/>
  <c r="J1082" i="73"/>
  <c r="J1078" i="73"/>
  <c r="J1085" i="73"/>
  <c r="J1081" i="73"/>
  <c r="J1077" i="73"/>
  <c r="L621" i="73"/>
  <c r="L617" i="73"/>
  <c r="L613" i="73"/>
  <c r="L620" i="73"/>
  <c r="L616" i="73"/>
  <c r="L612" i="73"/>
  <c r="E879" i="114"/>
  <c r="L619" i="73"/>
  <c r="L615" i="73"/>
  <c r="L622" i="73"/>
  <c r="L618" i="73"/>
  <c r="L614" i="73"/>
  <c r="G514" i="73"/>
  <c r="G515" i="73"/>
  <c r="E1070" i="109"/>
  <c r="E1069" i="109"/>
  <c r="F505" i="73"/>
  <c r="F501" i="73"/>
  <c r="F497" i="73"/>
  <c r="F504" i="73"/>
  <c r="F500" i="73"/>
  <c r="F496" i="73"/>
  <c r="E1057" i="108"/>
  <c r="F503" i="73"/>
  <c r="F499" i="73"/>
  <c r="F506" i="73"/>
  <c r="F502" i="73"/>
  <c r="F498" i="73"/>
  <c r="I505" i="73"/>
  <c r="I501" i="73"/>
  <c r="I497" i="73"/>
  <c r="I504" i="73"/>
  <c r="I500" i="73"/>
  <c r="I496" i="73"/>
  <c r="E1057" i="111"/>
  <c r="I503" i="73"/>
  <c r="I499" i="73"/>
  <c r="I506" i="73"/>
  <c r="I502" i="73"/>
  <c r="I498" i="73"/>
  <c r="K172" i="73"/>
  <c r="K175" i="73"/>
  <c r="K171" i="73"/>
  <c r="E175" i="113"/>
  <c r="K174" i="73"/>
  <c r="K170" i="73"/>
  <c r="K173" i="73"/>
  <c r="E168" i="113"/>
  <c r="E53" i="73"/>
  <c r="E56" i="107"/>
  <c r="E52" i="73"/>
  <c r="E169" i="113"/>
  <c r="E172" i="113"/>
  <c r="K164" i="73"/>
  <c r="K165" i="73"/>
  <c r="E173" i="113"/>
  <c r="K162" i="73"/>
  <c r="K163" i="73"/>
  <c r="E160" i="73"/>
  <c r="E161" i="73"/>
  <c r="E156" i="107"/>
  <c r="E164" i="107"/>
  <c r="K45" i="73"/>
  <c r="E46" i="113"/>
  <c r="K44" i="73"/>
  <c r="E38" i="113"/>
  <c r="G100" i="73"/>
  <c r="G96" i="73"/>
  <c r="G92" i="73"/>
  <c r="G99" i="73"/>
  <c r="G91" i="73"/>
  <c r="G93" i="73"/>
  <c r="E98" i="109"/>
  <c r="G98" i="73"/>
  <c r="G94" i="73"/>
  <c r="G90" i="73"/>
  <c r="G95" i="73"/>
  <c r="G97" i="73"/>
  <c r="E42" i="110"/>
  <c r="E48" i="110"/>
  <c r="E43" i="110"/>
  <c r="E47" i="110"/>
  <c r="E41" i="110"/>
  <c r="E45" i="110" s="1"/>
  <c r="E44" i="110"/>
  <c r="E1536" i="111"/>
  <c r="E1531" i="111"/>
  <c r="E1529" i="111"/>
  <c r="E1533" i="111" s="1"/>
  <c r="E1532" i="111"/>
  <c r="E1530" i="111"/>
  <c r="E1535" i="111"/>
  <c r="E1536" i="112"/>
  <c r="E1531" i="112"/>
  <c r="E1529" i="112"/>
  <c r="E1533" i="112" s="1"/>
  <c r="E1530" i="112"/>
  <c r="E1532" i="112"/>
  <c r="E1535" i="112"/>
  <c r="E158" i="114"/>
  <c r="L155" i="73"/>
  <c r="L151" i="73"/>
  <c r="L158" i="73"/>
  <c r="L154" i="73"/>
  <c r="L150" i="73"/>
  <c r="L157" i="73"/>
  <c r="L153" i="73"/>
  <c r="L149" i="73"/>
  <c r="L156" i="73"/>
  <c r="L152" i="73"/>
  <c r="L148" i="73"/>
  <c r="E1536" i="114"/>
  <c r="E1532" i="114"/>
  <c r="E1535" i="114"/>
  <c r="E1530" i="114"/>
  <c r="E1531" i="114"/>
  <c r="E1529" i="114"/>
  <c r="E1533" i="114" s="1"/>
  <c r="F120" i="73"/>
  <c r="E127" i="108"/>
  <c r="F125" i="73"/>
  <c r="F124" i="73"/>
  <c r="F127" i="73"/>
  <c r="F119" i="73"/>
  <c r="F126" i="73"/>
  <c r="F129" i="73"/>
  <c r="F121" i="73"/>
  <c r="F128" i="73"/>
  <c r="F123" i="73"/>
  <c r="F122" i="73"/>
  <c r="E652" i="107"/>
  <c r="E645" i="107"/>
  <c r="E1043" i="73"/>
  <c r="E1044" i="73"/>
  <c r="E1040" i="73"/>
  <c r="E1045" i="73"/>
  <c r="E1041" i="73"/>
  <c r="E1042" i="73"/>
  <c r="J812" i="73"/>
  <c r="J808" i="73"/>
  <c r="J811" i="73"/>
  <c r="E590" i="112"/>
  <c r="J810" i="73"/>
  <c r="J813" i="73"/>
  <c r="J809" i="73"/>
  <c r="E583" i="112"/>
  <c r="L1045" i="73"/>
  <c r="L1040" i="73"/>
  <c r="L1041" i="73"/>
  <c r="E645" i="114"/>
  <c r="L1044" i="73"/>
  <c r="L1042" i="73"/>
  <c r="L1043" i="73"/>
  <c r="E652" i="114"/>
  <c r="E649" i="107"/>
  <c r="E646" i="107"/>
  <c r="E650" i="107"/>
  <c r="E1035" i="73"/>
  <c r="E1034" i="73"/>
  <c r="E1033" i="73"/>
  <c r="E1032" i="73"/>
  <c r="E646" i="112"/>
  <c r="E650" i="112"/>
  <c r="E649" i="112"/>
  <c r="J1032" i="73"/>
  <c r="J1033" i="73"/>
  <c r="J1034" i="73"/>
  <c r="J1035" i="73"/>
  <c r="E649" i="113"/>
  <c r="E646" i="113"/>
  <c r="K1034" i="73"/>
  <c r="K1035" i="73"/>
  <c r="E650" i="113"/>
  <c r="K1032" i="73"/>
  <c r="K1033" i="73"/>
  <c r="L1061" i="73"/>
  <c r="L1064" i="73"/>
  <c r="E743" i="114"/>
  <c r="E742" i="114"/>
  <c r="L1063" i="73"/>
  <c r="L1062" i="73"/>
  <c r="E739" i="114"/>
  <c r="I1030" i="73"/>
  <c r="E633" i="111"/>
  <c r="I1031" i="73"/>
  <c r="E641" i="111"/>
  <c r="L1058" i="73"/>
  <c r="E727" i="114"/>
  <c r="E542" i="111"/>
  <c r="I764" i="73"/>
  <c r="I760" i="73"/>
  <c r="I767" i="73"/>
  <c r="I763" i="73"/>
  <c r="I759" i="73"/>
  <c r="I766" i="73"/>
  <c r="I762" i="73"/>
  <c r="I758" i="73"/>
  <c r="I765" i="73"/>
  <c r="I761" i="73"/>
  <c r="I757" i="73"/>
  <c r="E1117" i="108"/>
  <c r="F392" i="73"/>
  <c r="E1125" i="108"/>
  <c r="F393" i="73"/>
  <c r="E137" i="113"/>
  <c r="E144" i="113"/>
  <c r="K145" i="73"/>
  <c r="K141" i="73"/>
  <c r="K146" i="73"/>
  <c r="K143" i="73"/>
  <c r="K144" i="73"/>
  <c r="K142" i="73"/>
  <c r="F140" i="73"/>
  <c r="E143" i="108"/>
  <c r="F139" i="73"/>
  <c r="H135" i="73"/>
  <c r="H136" i="73"/>
  <c r="H133" i="73"/>
  <c r="H134" i="73"/>
  <c r="E141" i="110"/>
  <c r="E142" i="110"/>
  <c r="E138" i="110"/>
  <c r="F248" i="73"/>
  <c r="F247" i="73"/>
  <c r="E255" i="108"/>
  <c r="E247" i="108"/>
  <c r="E248" i="112"/>
  <c r="J246" i="73"/>
  <c r="E731" i="114"/>
  <c r="E736" i="114"/>
  <c r="E730" i="114"/>
  <c r="E735" i="114"/>
  <c r="E729" i="114"/>
  <c r="E733" i="114" s="1"/>
  <c r="E732" i="114"/>
  <c r="H742" i="108"/>
  <c r="H746" i="108"/>
  <c r="H747" i="108"/>
  <c r="H743" i="108"/>
  <c r="H745" i="108"/>
  <c r="H744" i="108"/>
  <c r="H741" i="108"/>
  <c r="E1594" i="107"/>
  <c r="E1593" i="107"/>
  <c r="E1589" i="107"/>
  <c r="E1590" i="107"/>
  <c r="E1587" i="107"/>
  <c r="E1591" i="107" s="1"/>
  <c r="E1588" i="107"/>
  <c r="E1588" i="108"/>
  <c r="E1594" i="108"/>
  <c r="E1589" i="108"/>
  <c r="E1593" i="108"/>
  <c r="E1587" i="108"/>
  <c r="E1591" i="108" s="1"/>
  <c r="E1590" i="108"/>
  <c r="E1419" i="110"/>
  <c r="E1412" i="110"/>
  <c r="E1416" i="110" s="1"/>
  <c r="E1414" i="110"/>
  <c r="E1415" i="110"/>
  <c r="E1418" i="110"/>
  <c r="E1413" i="110"/>
  <c r="E1590" i="110"/>
  <c r="E1593" i="110"/>
  <c r="E1587" i="110"/>
  <c r="E1591" i="110" s="1"/>
  <c r="E1594" i="110"/>
  <c r="E1589" i="110"/>
  <c r="E1588" i="110"/>
  <c r="E47" i="112"/>
  <c r="E41" i="112"/>
  <c r="E45" i="112" s="1"/>
  <c r="E44" i="112"/>
  <c r="E42" i="112"/>
  <c r="E43" i="112"/>
  <c r="E48" i="112"/>
  <c r="E228" i="112"/>
  <c r="E223" i="112"/>
  <c r="E221" i="112"/>
  <c r="E225" i="112" s="1"/>
  <c r="E222" i="112"/>
  <c r="E224" i="112"/>
  <c r="E227" i="112"/>
  <c r="E106" i="113"/>
  <c r="E101" i="113"/>
  <c r="E100" i="113"/>
  <c r="E102" i="113"/>
  <c r="E105" i="113"/>
  <c r="E99" i="113"/>
  <c r="E103" i="113" s="1"/>
  <c r="E288" i="115"/>
  <c r="E283" i="115"/>
  <c r="E282" i="115"/>
  <c r="E287" i="115"/>
  <c r="E284" i="115"/>
  <c r="E281" i="115"/>
  <c r="E285" i="115" s="1"/>
  <c r="E1536" i="115"/>
  <c r="E1530" i="115"/>
  <c r="E1535" i="115"/>
  <c r="E1531" i="115"/>
  <c r="E1532" i="115"/>
  <c r="E1529" i="115"/>
  <c r="E1533" i="115" s="1"/>
  <c r="K129" i="73"/>
  <c r="K121" i="73"/>
  <c r="K120" i="73"/>
  <c r="E127" i="113"/>
  <c r="K123" i="73"/>
  <c r="K124" i="73"/>
  <c r="K125" i="73"/>
  <c r="K128" i="73"/>
  <c r="K122" i="73"/>
  <c r="K127" i="73"/>
  <c r="K119" i="73"/>
  <c r="K126" i="73"/>
  <c r="J241" i="73"/>
  <c r="J236" i="73"/>
  <c r="J242" i="73"/>
  <c r="J245" i="73"/>
  <c r="J237" i="73"/>
  <c r="J240" i="73"/>
  <c r="J243" i="73"/>
  <c r="J235" i="73"/>
  <c r="E249" i="112"/>
  <c r="J238" i="73"/>
  <c r="J244" i="73"/>
  <c r="J239" i="73"/>
  <c r="E402" i="108"/>
  <c r="E401" i="108"/>
  <c r="E400" i="108"/>
  <c r="E399" i="108"/>
  <c r="E403" i="108" s="1"/>
  <c r="E405" i="108"/>
  <c r="E406" i="108"/>
  <c r="E312" i="107"/>
  <c r="E316" i="107" s="1"/>
  <c r="E318" i="107"/>
  <c r="E315" i="107"/>
  <c r="E313" i="107"/>
  <c r="E314" i="107"/>
  <c r="E319" i="107"/>
  <c r="E917" i="107"/>
  <c r="E918" i="107"/>
  <c r="E914" i="107"/>
  <c r="E912" i="107"/>
  <c r="E913" i="107"/>
  <c r="E911" i="107"/>
  <c r="E915" i="107" s="1"/>
  <c r="E373" i="108"/>
  <c r="E370" i="108"/>
  <c r="E374" i="108" s="1"/>
  <c r="E372" i="108"/>
  <c r="E376" i="108"/>
  <c r="E371" i="108"/>
  <c r="E377" i="108"/>
  <c r="E406" i="109"/>
  <c r="E400" i="109"/>
  <c r="E405" i="109"/>
  <c r="E401" i="109"/>
  <c r="E399" i="109"/>
  <c r="E403" i="109" s="1"/>
  <c r="E402" i="109"/>
  <c r="E914" i="108"/>
  <c r="E911" i="108"/>
  <c r="E915" i="108" s="1"/>
  <c r="E913" i="108"/>
  <c r="E917" i="108"/>
  <c r="E912" i="108"/>
  <c r="E918" i="108"/>
  <c r="E827" i="109"/>
  <c r="E821" i="109"/>
  <c r="E826" i="109"/>
  <c r="E822" i="109"/>
  <c r="E820" i="109"/>
  <c r="E824" i="109" s="1"/>
  <c r="E823" i="109"/>
  <c r="E794" i="110"/>
  <c r="E791" i="110"/>
  <c r="E795" i="110" s="1"/>
  <c r="E793" i="110"/>
  <c r="E792" i="110"/>
  <c r="E798" i="110"/>
  <c r="E797" i="110"/>
  <c r="E826" i="111"/>
  <c r="E820" i="111"/>
  <c r="E824" i="111" s="1"/>
  <c r="E827" i="111"/>
  <c r="E823" i="111"/>
  <c r="E822" i="111"/>
  <c r="E821" i="111"/>
  <c r="E822" i="112"/>
  <c r="E823" i="112"/>
  <c r="E821" i="112"/>
  <c r="E820" i="112"/>
  <c r="E824" i="112" s="1"/>
  <c r="E827" i="112"/>
  <c r="E826" i="112"/>
  <c r="E314" i="112"/>
  <c r="E315" i="112"/>
  <c r="E312" i="112"/>
  <c r="E316" i="112" s="1"/>
  <c r="E318" i="112"/>
  <c r="E319" i="112"/>
  <c r="E313" i="112"/>
  <c r="E917" i="113"/>
  <c r="E913" i="113"/>
  <c r="E911" i="113"/>
  <c r="E915" i="113" s="1"/>
  <c r="E914" i="113"/>
  <c r="E918" i="113"/>
  <c r="E912" i="113"/>
  <c r="E798" i="114"/>
  <c r="E794" i="114"/>
  <c r="E793" i="114"/>
  <c r="E791" i="114"/>
  <c r="E795" i="114" s="1"/>
  <c r="E797" i="114"/>
  <c r="E792" i="114"/>
  <c r="E348" i="115"/>
  <c r="E341" i="115"/>
  <c r="E345" i="115" s="1"/>
  <c r="E343" i="115"/>
  <c r="E347" i="115"/>
  <c r="E344" i="115"/>
  <c r="E342" i="115"/>
  <c r="E913" i="115"/>
  <c r="E918" i="115"/>
  <c r="E912" i="115"/>
  <c r="E917" i="115"/>
  <c r="E911" i="115"/>
  <c r="E915" i="115" s="1"/>
  <c r="E914" i="115"/>
  <c r="G868" i="73"/>
  <c r="G869" i="73"/>
  <c r="G867" i="73"/>
  <c r="G870" i="73"/>
  <c r="G866" i="73"/>
  <c r="G871" i="73"/>
  <c r="E707" i="109"/>
  <c r="E714" i="109"/>
  <c r="G802" i="73"/>
  <c r="G803" i="73"/>
  <c r="G800" i="73"/>
  <c r="G801" i="73"/>
  <c r="E588" i="109"/>
  <c r="E587" i="109"/>
  <c r="E584" i="109"/>
  <c r="K628" i="73"/>
  <c r="K629" i="73"/>
  <c r="E890" i="113"/>
  <c r="K626" i="73"/>
  <c r="K627" i="73"/>
  <c r="E893" i="113"/>
  <c r="E894" i="113"/>
  <c r="E898" i="73"/>
  <c r="E899" i="73"/>
  <c r="E895" i="73"/>
  <c r="E900" i="73"/>
  <c r="E896" i="73"/>
  <c r="E897" i="73"/>
  <c r="E379" i="107"/>
  <c r="E386" i="107"/>
  <c r="E621" i="110"/>
  <c r="E614" i="110"/>
  <c r="H1013" i="73"/>
  <c r="H1014" i="73"/>
  <c r="H1012" i="73"/>
  <c r="H1015" i="73"/>
  <c r="H1011" i="73"/>
  <c r="H1016" i="73"/>
  <c r="J609" i="73"/>
  <c r="J605" i="73"/>
  <c r="J608" i="73"/>
  <c r="E858" i="112"/>
  <c r="J607" i="73"/>
  <c r="J610" i="73"/>
  <c r="J606" i="73"/>
  <c r="E865" i="112"/>
  <c r="E745" i="114"/>
  <c r="E738" i="114"/>
  <c r="L1073" i="73"/>
  <c r="L1069" i="73"/>
  <c r="L1070" i="73"/>
  <c r="L1071" i="73"/>
  <c r="L1074" i="73"/>
  <c r="L1072" i="73"/>
  <c r="E743" i="109"/>
  <c r="E742" i="109"/>
  <c r="G1063" i="73"/>
  <c r="G1064" i="73"/>
  <c r="E739" i="109"/>
  <c r="G1061" i="73"/>
  <c r="G1062" i="73"/>
  <c r="E641" i="107"/>
  <c r="E633" i="107"/>
  <c r="E1031" i="73"/>
  <c r="E1030" i="73"/>
  <c r="J1088" i="73"/>
  <c r="J1089" i="73"/>
  <c r="E757" i="112"/>
  <c r="E765" i="112"/>
  <c r="L625" i="73"/>
  <c r="L624" i="73"/>
  <c r="E877" i="114"/>
  <c r="E885" i="114"/>
  <c r="E884" i="73"/>
  <c r="E368" i="107"/>
  <c r="I1058" i="73"/>
  <c r="E727" i="111"/>
  <c r="E789" i="115"/>
  <c r="M536" i="73"/>
  <c r="E376" i="114"/>
  <c r="E372" i="114"/>
  <c r="E370" i="114"/>
  <c r="E374" i="114" s="1"/>
  <c r="E377" i="114"/>
  <c r="E371" i="114"/>
  <c r="E373" i="114"/>
  <c r="E1074" i="109"/>
  <c r="G522" i="73"/>
  <c r="G518" i="73"/>
  <c r="G523" i="73"/>
  <c r="E1067" i="109"/>
  <c r="G520" i="73"/>
  <c r="G521" i="73"/>
  <c r="G519" i="73"/>
  <c r="F513" i="73"/>
  <c r="F510" i="73"/>
  <c r="E1072" i="108"/>
  <c r="E1071" i="108"/>
  <c r="E1068" i="108"/>
  <c r="F511" i="73"/>
  <c r="F512" i="73"/>
  <c r="H435" i="73"/>
  <c r="H431" i="73"/>
  <c r="H434" i="73"/>
  <c r="H433" i="73"/>
  <c r="H436" i="73"/>
  <c r="H432" i="73"/>
  <c r="E927" i="110"/>
  <c r="E920" i="110"/>
  <c r="K481" i="73"/>
  <c r="K483" i="73"/>
  <c r="E1037" i="113"/>
  <c r="K484" i="73"/>
  <c r="E1040" i="113"/>
  <c r="E1041" i="113"/>
  <c r="K482" i="73"/>
  <c r="E1055" i="109"/>
  <c r="E1063" i="109"/>
  <c r="G508" i="73"/>
  <c r="G509" i="73"/>
  <c r="E1087" i="114"/>
  <c r="L362" i="73"/>
  <c r="F360" i="73"/>
  <c r="F356" i="73"/>
  <c r="F352" i="73"/>
  <c r="F359" i="73"/>
  <c r="F355" i="73"/>
  <c r="F351" i="73"/>
  <c r="E1088" i="108"/>
  <c r="F358" i="73"/>
  <c r="F354" i="73"/>
  <c r="F361" i="73"/>
  <c r="F357" i="73"/>
  <c r="F353" i="73"/>
  <c r="G87" i="73"/>
  <c r="G83" i="73"/>
  <c r="G88" i="73"/>
  <c r="G85" i="73"/>
  <c r="G86" i="73"/>
  <c r="G84" i="73"/>
  <c r="E79" i="109"/>
  <c r="E86" i="109"/>
  <c r="E259" i="112"/>
  <c r="E266" i="112"/>
  <c r="J260" i="73"/>
  <c r="J261" i="73"/>
  <c r="J257" i="73"/>
  <c r="J262" i="73"/>
  <c r="J258" i="73"/>
  <c r="J259" i="73"/>
  <c r="G139" i="73"/>
  <c r="E143" i="109"/>
  <c r="G140" i="73"/>
  <c r="H22" i="73"/>
  <c r="E24" i="110"/>
  <c r="H21" i="73"/>
  <c r="E23" i="110"/>
  <c r="F136" i="73"/>
  <c r="F135" i="73"/>
  <c r="E141" i="108"/>
  <c r="F134" i="73"/>
  <c r="F133" i="73"/>
  <c r="E142" i="108"/>
  <c r="E138" i="108"/>
  <c r="E15" i="73"/>
  <c r="E16" i="73"/>
  <c r="E9" i="107"/>
  <c r="E17" i="107"/>
  <c r="G132" i="73"/>
  <c r="G131" i="73"/>
  <c r="E125" i="109"/>
  <c r="E133" i="109"/>
  <c r="J247" i="73"/>
  <c r="E247" i="112"/>
  <c r="J248" i="73"/>
  <c r="E255" i="112"/>
  <c r="E130" i="73"/>
  <c r="E126" i="107"/>
  <c r="E126" i="112"/>
  <c r="J130" i="73"/>
  <c r="H1136" i="111"/>
  <c r="H1135" i="111"/>
  <c r="H1133" i="111"/>
  <c r="H1138" i="111"/>
  <c r="H1134" i="111"/>
  <c r="H1137" i="111"/>
  <c r="H1132" i="111"/>
  <c r="H1039" i="107"/>
  <c r="H1041" i="107"/>
  <c r="H1045" i="107"/>
  <c r="H1042" i="107"/>
  <c r="H1040" i="107"/>
  <c r="H1043" i="107"/>
  <c r="H1044" i="107"/>
  <c r="H680" i="111"/>
  <c r="H683" i="111"/>
  <c r="H681" i="111"/>
  <c r="H685" i="111"/>
  <c r="H682" i="111"/>
  <c r="H684" i="111"/>
  <c r="H679" i="111"/>
  <c r="H267" i="113"/>
  <c r="H266" i="113"/>
  <c r="H263" i="113"/>
  <c r="H268" i="113"/>
  <c r="H262" i="113"/>
  <c r="H264" i="113"/>
  <c r="H265" i="113"/>
  <c r="H617" i="108"/>
  <c r="H619" i="108"/>
  <c r="H620" i="108"/>
  <c r="H618" i="108"/>
  <c r="H623" i="108"/>
  <c r="H621" i="108"/>
  <c r="H622" i="108"/>
  <c r="H773" i="111"/>
  <c r="H778" i="111"/>
  <c r="H774" i="111"/>
  <c r="H775" i="111"/>
  <c r="H772" i="111"/>
  <c r="H776" i="111"/>
  <c r="H777" i="111"/>
  <c r="H685" i="113"/>
  <c r="H680" i="113"/>
  <c r="H679" i="113"/>
  <c r="H684" i="113"/>
  <c r="H682" i="113"/>
  <c r="H683" i="113"/>
  <c r="H681" i="113"/>
  <c r="H262" i="109"/>
  <c r="H268" i="109"/>
  <c r="H265" i="109"/>
  <c r="H264" i="109"/>
  <c r="H263" i="109"/>
  <c r="H267" i="109"/>
  <c r="H266" i="109"/>
  <c r="H685" i="112"/>
  <c r="H679" i="112"/>
  <c r="H683" i="112"/>
  <c r="H680" i="112"/>
  <c r="H684" i="112"/>
  <c r="H682" i="112"/>
  <c r="H681" i="112"/>
  <c r="H555" i="114"/>
  <c r="H561" i="114"/>
  <c r="H560" i="114"/>
  <c r="H558" i="114"/>
  <c r="H556" i="114"/>
  <c r="H559" i="114"/>
  <c r="H557" i="114"/>
  <c r="H773" i="107"/>
  <c r="H775" i="107"/>
  <c r="H772" i="107"/>
  <c r="H774" i="107"/>
  <c r="H776" i="107"/>
  <c r="H777" i="107"/>
  <c r="H778" i="107"/>
  <c r="H1070" i="107"/>
  <c r="H1072" i="107"/>
  <c r="H1074" i="107"/>
  <c r="H1075" i="107"/>
  <c r="H1076" i="107"/>
  <c r="H1073" i="107"/>
  <c r="H1071" i="107"/>
  <c r="H710" i="108"/>
  <c r="H712" i="108"/>
  <c r="H713" i="108"/>
  <c r="H711" i="108"/>
  <c r="H714" i="108"/>
  <c r="H716" i="108"/>
  <c r="H715" i="108"/>
  <c r="H587" i="110"/>
  <c r="H592" i="110"/>
  <c r="H588" i="110"/>
  <c r="H589" i="110"/>
  <c r="H590" i="110"/>
  <c r="H591" i="110"/>
  <c r="H586" i="110"/>
  <c r="H589" i="111"/>
  <c r="H587" i="111"/>
  <c r="H591" i="111"/>
  <c r="H586" i="111"/>
  <c r="H592" i="111"/>
  <c r="H588" i="111"/>
  <c r="H590" i="111"/>
  <c r="H896" i="111"/>
  <c r="H892" i="111"/>
  <c r="H897" i="111"/>
  <c r="H898" i="111"/>
  <c r="H895" i="111"/>
  <c r="H894" i="111"/>
  <c r="H893" i="111"/>
  <c r="H586" i="114"/>
  <c r="H592" i="114"/>
  <c r="H588" i="114"/>
  <c r="H591" i="114"/>
  <c r="H587" i="114"/>
  <c r="H590" i="114"/>
  <c r="H589" i="114"/>
  <c r="E892" i="73"/>
  <c r="E891" i="73"/>
  <c r="E382" i="107"/>
  <c r="E381" i="107"/>
  <c r="G544" i="73"/>
  <c r="E803" i="109"/>
  <c r="G543" i="73"/>
  <c r="E802" i="109"/>
  <c r="I776" i="73"/>
  <c r="I775" i="73"/>
  <c r="E554" i="111"/>
  <c r="E555" i="111"/>
  <c r="L833" i="73"/>
  <c r="E679" i="114"/>
  <c r="L834" i="73"/>
  <c r="E678" i="114"/>
  <c r="E397" i="111"/>
  <c r="I913" i="73"/>
  <c r="M1087" i="73"/>
  <c r="E758" i="115"/>
  <c r="H654" i="73"/>
  <c r="H653" i="73"/>
  <c r="E317" i="110"/>
  <c r="E309" i="110"/>
  <c r="I770" i="73"/>
  <c r="I769" i="73"/>
  <c r="E548" i="111"/>
  <c r="E540" i="111"/>
  <c r="E1101" i="107"/>
  <c r="E1100" i="107"/>
  <c r="E370" i="73"/>
  <c r="E369" i="73"/>
  <c r="H363" i="73"/>
  <c r="E1094" i="110"/>
  <c r="H364" i="73"/>
  <c r="E1086" i="110"/>
  <c r="G108" i="73"/>
  <c r="E111" i="109"/>
  <c r="G109" i="73"/>
  <c r="E110" i="109"/>
  <c r="E1356" i="111"/>
  <c r="E1362" i="111"/>
  <c r="E1358" i="111"/>
  <c r="E1361" i="111"/>
  <c r="E1355" i="111"/>
  <c r="E1359" i="111" s="1"/>
  <c r="E1357" i="111"/>
  <c r="F159" i="73"/>
  <c r="E157" i="108"/>
  <c r="E97" i="109"/>
  <c r="G101" i="73"/>
  <c r="L43" i="73"/>
  <c r="E39" i="114"/>
  <c r="E891" i="107"/>
  <c r="E892" i="107"/>
  <c r="E631" i="73"/>
  <c r="E630" i="73"/>
  <c r="I920" i="73"/>
  <c r="E411" i="111"/>
  <c r="I921" i="73"/>
  <c r="E410" i="111"/>
  <c r="K1036" i="73"/>
  <c r="E647" i="113"/>
  <c r="K1037" i="73"/>
  <c r="E648" i="113"/>
  <c r="F1097" i="73"/>
  <c r="E775" i="108"/>
  <c r="F1096" i="73"/>
  <c r="F633" i="73"/>
  <c r="E895" i="108"/>
  <c r="F632" i="73"/>
  <c r="E651" i="112"/>
  <c r="J1039" i="73"/>
  <c r="J1038" i="73"/>
  <c r="K864" i="73"/>
  <c r="E713" i="113"/>
  <c r="K865" i="73"/>
  <c r="E895" i="114"/>
  <c r="L632" i="73"/>
  <c r="L633" i="73"/>
  <c r="H661" i="73"/>
  <c r="E327" i="110"/>
  <c r="H662" i="73"/>
  <c r="I894" i="73"/>
  <c r="E385" i="111"/>
  <c r="I893" i="73"/>
  <c r="E864" i="112"/>
  <c r="J604" i="73"/>
  <c r="J603" i="73"/>
  <c r="E879" i="108"/>
  <c r="F621" i="73"/>
  <c r="F613" i="73"/>
  <c r="F616" i="73"/>
  <c r="F617" i="73"/>
  <c r="F620" i="73"/>
  <c r="F612" i="73"/>
  <c r="F618" i="73"/>
  <c r="F615" i="73"/>
  <c r="F614" i="73"/>
  <c r="F622" i="73"/>
  <c r="F619" i="73"/>
  <c r="E635" i="113"/>
  <c r="K1026" i="73"/>
  <c r="K1022" i="73"/>
  <c r="K1018" i="73"/>
  <c r="K1025" i="73"/>
  <c r="K1021" i="73"/>
  <c r="K1028" i="73"/>
  <c r="K1024" i="73"/>
  <c r="K1020" i="73"/>
  <c r="K1027" i="73"/>
  <c r="K1023" i="73"/>
  <c r="K1019" i="73"/>
  <c r="L1028" i="73"/>
  <c r="L1024" i="73"/>
  <c r="L1020" i="73"/>
  <c r="L1027" i="73"/>
  <c r="L1023" i="73"/>
  <c r="L1019" i="73"/>
  <c r="E635" i="114"/>
  <c r="L1026" i="73"/>
  <c r="L1022" i="73"/>
  <c r="L1018" i="73"/>
  <c r="L1025" i="73"/>
  <c r="L1021" i="73"/>
  <c r="E1070" i="111"/>
  <c r="I515" i="73"/>
  <c r="E1069" i="111"/>
  <c r="I514" i="73"/>
  <c r="F401" i="73"/>
  <c r="E1135" i="108"/>
  <c r="F400" i="73"/>
  <c r="L401" i="73"/>
  <c r="E1135" i="114"/>
  <c r="L400" i="73"/>
  <c r="H429" i="73"/>
  <c r="E926" i="110"/>
  <c r="H430" i="73"/>
  <c r="E1104" i="110"/>
  <c r="H372" i="73"/>
  <c r="H371" i="73"/>
  <c r="M372" i="73"/>
  <c r="E1104" i="115"/>
  <c r="M371" i="73"/>
  <c r="E1119" i="114"/>
  <c r="L387" i="73"/>
  <c r="L383" i="73"/>
  <c r="L390" i="73"/>
  <c r="L386" i="73"/>
  <c r="L382" i="73"/>
  <c r="L389" i="73"/>
  <c r="L385" i="73"/>
  <c r="L381" i="73"/>
  <c r="L388" i="73"/>
  <c r="L384" i="73"/>
  <c r="L380" i="73"/>
  <c r="I173" i="73"/>
  <c r="I174" i="73"/>
  <c r="I170" i="73"/>
  <c r="I175" i="73"/>
  <c r="I171" i="73"/>
  <c r="I172" i="73"/>
  <c r="E175" i="111"/>
  <c r="E168" i="111"/>
  <c r="E297" i="112"/>
  <c r="E290" i="112"/>
  <c r="J291" i="73"/>
  <c r="J287" i="73"/>
  <c r="J286" i="73"/>
  <c r="J289" i="73"/>
  <c r="J290" i="73"/>
  <c r="J288" i="73"/>
  <c r="J281" i="73"/>
  <c r="J280" i="73"/>
  <c r="J279" i="73"/>
  <c r="J278" i="73"/>
  <c r="E294" i="112"/>
  <c r="E295" i="112"/>
  <c r="E291" i="112"/>
  <c r="L165" i="73"/>
  <c r="L164" i="73"/>
  <c r="E169" i="114"/>
  <c r="L163" i="73"/>
  <c r="L162" i="73"/>
  <c r="E173" i="114"/>
  <c r="E172" i="114"/>
  <c r="G218" i="73"/>
  <c r="G219" i="73"/>
  <c r="E218" i="109"/>
  <c r="E226" i="109"/>
  <c r="E273" i="73"/>
  <c r="E269" i="73"/>
  <c r="E265" i="73"/>
  <c r="E272" i="73"/>
  <c r="E268" i="73"/>
  <c r="E264" i="73"/>
  <c r="E280" i="107"/>
  <c r="E271" i="73"/>
  <c r="E267" i="73"/>
  <c r="E274" i="73"/>
  <c r="E270" i="73"/>
  <c r="E266" i="73"/>
  <c r="I273" i="73"/>
  <c r="I269" i="73"/>
  <c r="I265" i="73"/>
  <c r="I272" i="73"/>
  <c r="I268" i="73"/>
  <c r="I264" i="73"/>
  <c r="E280" i="111"/>
  <c r="I271" i="73"/>
  <c r="I267" i="73"/>
  <c r="I274" i="73"/>
  <c r="I270" i="73"/>
  <c r="I266" i="73"/>
  <c r="E288" i="112"/>
  <c r="E281" i="112"/>
  <c r="E285" i="112" s="1"/>
  <c r="E282" i="112"/>
  <c r="E283" i="112"/>
  <c r="E287" i="112"/>
  <c r="E284" i="112"/>
  <c r="E127" i="107"/>
  <c r="E125" i="73"/>
  <c r="E123" i="73"/>
  <c r="E126" i="73"/>
  <c r="E129" i="73"/>
  <c r="E121" i="73"/>
  <c r="E124" i="73"/>
  <c r="E127" i="73"/>
  <c r="E119" i="73"/>
  <c r="E122" i="73"/>
  <c r="E128" i="73"/>
  <c r="E120" i="73"/>
  <c r="E11" i="110"/>
  <c r="H10" i="73"/>
  <c r="H12" i="73"/>
  <c r="H11" i="73"/>
  <c r="H3" i="73"/>
  <c r="H6" i="73"/>
  <c r="H5" i="73"/>
  <c r="H9" i="73"/>
  <c r="H4" i="73"/>
  <c r="H7" i="73"/>
  <c r="H13" i="73"/>
  <c r="H8" i="73"/>
  <c r="E377" i="109"/>
  <c r="E371" i="109"/>
  <c r="E373" i="109"/>
  <c r="E376" i="109"/>
  <c r="E372" i="109"/>
  <c r="E370" i="109"/>
  <c r="E374" i="109" s="1"/>
  <c r="E917" i="109"/>
  <c r="E913" i="109"/>
  <c r="E911" i="109"/>
  <c r="E915" i="109" s="1"/>
  <c r="E918" i="109"/>
  <c r="E914" i="109"/>
  <c r="E912" i="109"/>
  <c r="E918" i="110"/>
  <c r="E914" i="110"/>
  <c r="E912" i="110"/>
  <c r="E917" i="110"/>
  <c r="E913" i="110"/>
  <c r="E911" i="110"/>
  <c r="E915" i="110" s="1"/>
  <c r="E314" i="115"/>
  <c r="E319" i="115"/>
  <c r="E315" i="115"/>
  <c r="E313" i="115"/>
  <c r="E318" i="115"/>
  <c r="E312" i="115"/>
  <c r="E316" i="115" s="1"/>
  <c r="E43" i="113"/>
  <c r="E44" i="113"/>
  <c r="E41" i="113"/>
  <c r="E45" i="113" s="1"/>
  <c r="E42" i="113"/>
  <c r="E47" i="113"/>
  <c r="E48" i="113"/>
  <c r="I1043" i="73"/>
  <c r="I1044" i="73"/>
  <c r="I1040" i="73"/>
  <c r="I1045" i="73"/>
  <c r="I1041" i="73"/>
  <c r="I1042" i="73"/>
  <c r="E645" i="111"/>
  <c r="E652" i="111"/>
  <c r="M1042" i="73"/>
  <c r="M1045" i="73"/>
  <c r="M1043" i="73"/>
  <c r="E645" i="115"/>
  <c r="M1044" i="73"/>
  <c r="M1040" i="73"/>
  <c r="M1041" i="73"/>
  <c r="E652" i="115"/>
  <c r="K858" i="73"/>
  <c r="K859" i="73"/>
  <c r="E708" i="113"/>
  <c r="K860" i="73"/>
  <c r="K861" i="73"/>
  <c r="E711" i="113"/>
  <c r="E712" i="113"/>
  <c r="H1074" i="73"/>
  <c r="H1070" i="73"/>
  <c r="H1071" i="73"/>
  <c r="E738" i="110"/>
  <c r="H1072" i="73"/>
  <c r="H1073" i="73"/>
  <c r="H1069" i="73"/>
  <c r="E745" i="110"/>
  <c r="I784" i="73"/>
  <c r="I780" i="73"/>
  <c r="I781" i="73"/>
  <c r="I782" i="73"/>
  <c r="I783" i="73"/>
  <c r="I779" i="73"/>
  <c r="E559" i="111"/>
  <c r="E552" i="111"/>
  <c r="M539" i="73"/>
  <c r="M540" i="73"/>
  <c r="E804" i="115"/>
  <c r="M541" i="73"/>
  <c r="M542" i="73"/>
  <c r="E805" i="115"/>
  <c r="E801" i="115"/>
  <c r="J798" i="73"/>
  <c r="E579" i="112"/>
  <c r="J799" i="73"/>
  <c r="E571" i="112"/>
  <c r="E727" i="110"/>
  <c r="H1058" i="73"/>
  <c r="J593" i="73"/>
  <c r="J589" i="73"/>
  <c r="J585" i="73"/>
  <c r="J592" i="73"/>
  <c r="J588" i="73"/>
  <c r="J584" i="73"/>
  <c r="E848" i="112"/>
  <c r="J591" i="73"/>
  <c r="J587" i="73"/>
  <c r="J583" i="73"/>
  <c r="J590" i="73"/>
  <c r="J586" i="73"/>
  <c r="H522" i="73"/>
  <c r="H518" i="73"/>
  <c r="H521" i="73"/>
  <c r="H520" i="73"/>
  <c r="H523" i="73"/>
  <c r="H519" i="73"/>
  <c r="E1074" i="110"/>
  <c r="E1067" i="110"/>
  <c r="L407" i="73"/>
  <c r="L403" i="73"/>
  <c r="L404" i="73"/>
  <c r="L405" i="73"/>
  <c r="L406" i="73"/>
  <c r="L402" i="73"/>
  <c r="E1129" i="114"/>
  <c r="E1136" i="114"/>
  <c r="H510" i="73"/>
  <c r="H511" i="73"/>
  <c r="E1071" i="110"/>
  <c r="H512" i="73"/>
  <c r="H513" i="73"/>
  <c r="E1068" i="110"/>
  <c r="E1072" i="110"/>
  <c r="L397" i="73"/>
  <c r="L396" i="73"/>
  <c r="L395" i="73"/>
  <c r="L394" i="73"/>
  <c r="E1130" i="114"/>
  <c r="E1133" i="114"/>
  <c r="E1134" i="114"/>
  <c r="L378" i="73"/>
  <c r="L374" i="73"/>
  <c r="L375" i="73"/>
  <c r="L376" i="73"/>
  <c r="L377" i="73"/>
  <c r="L373" i="73"/>
  <c r="E1098" i="114"/>
  <c r="E1105" i="114"/>
  <c r="E1117" i="107"/>
  <c r="E1125" i="107"/>
  <c r="E392" i="73"/>
  <c r="E393" i="73"/>
  <c r="H359" i="73"/>
  <c r="H354" i="73"/>
  <c r="H351" i="73"/>
  <c r="H357" i="73"/>
  <c r="H360" i="73"/>
  <c r="H352" i="73"/>
  <c r="H355" i="73"/>
  <c r="H361" i="73"/>
  <c r="H353" i="73"/>
  <c r="H356" i="73"/>
  <c r="H358" i="73"/>
  <c r="E1088" i="110"/>
  <c r="I144" i="73"/>
  <c r="I145" i="73"/>
  <c r="I141" i="73"/>
  <c r="I146" i="73"/>
  <c r="I142" i="73"/>
  <c r="I143" i="73"/>
  <c r="E137" i="111"/>
  <c r="E144" i="111"/>
  <c r="E140" i="73"/>
  <c r="E143" i="107"/>
  <c r="E139" i="73"/>
  <c r="G81" i="73"/>
  <c r="E85" i="109"/>
  <c r="G82" i="73"/>
  <c r="H139" i="73"/>
  <c r="E143" i="110"/>
  <c r="H140" i="73"/>
  <c r="J256" i="73"/>
  <c r="E265" i="112"/>
  <c r="J255" i="73"/>
  <c r="I137" i="73"/>
  <c r="E139" i="111"/>
  <c r="I138" i="73"/>
  <c r="E140" i="111"/>
  <c r="F132" i="73"/>
  <c r="F131" i="73"/>
  <c r="E125" i="108"/>
  <c r="E133" i="108"/>
  <c r="G72" i="73"/>
  <c r="E68" i="109"/>
  <c r="H1041" i="108"/>
  <c r="H1043" i="108"/>
  <c r="H1039" i="108"/>
  <c r="H1044" i="108"/>
  <c r="H1045" i="108"/>
  <c r="H1042" i="108"/>
  <c r="H1040" i="108"/>
  <c r="E735" i="111"/>
  <c r="E729" i="111"/>
  <c r="E733" i="111" s="1"/>
  <c r="E732" i="111"/>
  <c r="E731" i="111"/>
  <c r="E736" i="111"/>
  <c r="E730" i="111"/>
  <c r="E161" i="115"/>
  <c r="E159" i="115"/>
  <c r="E163" i="115" s="1"/>
  <c r="E165" i="115"/>
  <c r="E162" i="115"/>
  <c r="E166" i="115"/>
  <c r="E160" i="115"/>
  <c r="H1040" i="111"/>
  <c r="H1045" i="111"/>
  <c r="H1043" i="111"/>
  <c r="H1041" i="111"/>
  <c r="H1044" i="111"/>
  <c r="H1042" i="111"/>
  <c r="H1039" i="111"/>
  <c r="H617" i="114"/>
  <c r="H620" i="114"/>
  <c r="H618" i="114"/>
  <c r="H619" i="114"/>
  <c r="H621" i="114"/>
  <c r="H622" i="114"/>
  <c r="H623" i="114"/>
  <c r="H144" i="115"/>
  <c r="H145" i="115"/>
  <c r="H141" i="115"/>
  <c r="H140" i="115"/>
  <c r="H143" i="115"/>
  <c r="H142" i="115"/>
  <c r="H146" i="115"/>
  <c r="H1101" i="111"/>
  <c r="H1102" i="111"/>
  <c r="H1105" i="111"/>
  <c r="H1106" i="111"/>
  <c r="H1104" i="111"/>
  <c r="H1107" i="111"/>
  <c r="H1103" i="111"/>
  <c r="H861" i="113"/>
  <c r="H862" i="113"/>
  <c r="H865" i="113"/>
  <c r="H863" i="113"/>
  <c r="H867" i="113"/>
  <c r="H866" i="113"/>
  <c r="H864" i="113"/>
  <c r="E674" i="114"/>
  <c r="E668" i="114"/>
  <c r="E669" i="114"/>
  <c r="E670" i="114"/>
  <c r="E673" i="114"/>
  <c r="E667" i="114"/>
  <c r="E671" i="114" s="1"/>
  <c r="E670" i="115"/>
  <c r="E668" i="115"/>
  <c r="E674" i="115"/>
  <c r="E673" i="115"/>
  <c r="E669" i="115"/>
  <c r="E667" i="115"/>
  <c r="E671" i="115" s="1"/>
  <c r="H587" i="107"/>
  <c r="H592" i="107"/>
  <c r="H589" i="107"/>
  <c r="H588" i="107"/>
  <c r="H586" i="107"/>
  <c r="H591" i="107"/>
  <c r="H590" i="107"/>
  <c r="E883" i="107"/>
  <c r="E887" i="107"/>
  <c r="E881" i="107"/>
  <c r="E882" i="107"/>
  <c r="E886" i="107"/>
  <c r="E880" i="107"/>
  <c r="E884" i="107" s="1"/>
  <c r="H712" i="110"/>
  <c r="H716" i="110"/>
  <c r="H711" i="110"/>
  <c r="H714" i="110"/>
  <c r="H715" i="110"/>
  <c r="H710" i="110"/>
  <c r="H713" i="110"/>
  <c r="H1073" i="113"/>
  <c r="H1076" i="113"/>
  <c r="H1072" i="113"/>
  <c r="H1075" i="113"/>
  <c r="H1071" i="113"/>
  <c r="H1074" i="113"/>
  <c r="H1070" i="113"/>
  <c r="E634" i="111"/>
  <c r="I1029" i="73"/>
  <c r="E540" i="110"/>
  <c r="E548" i="110"/>
  <c r="H770" i="73"/>
  <c r="H769" i="73"/>
  <c r="M485" i="73"/>
  <c r="E1039" i="115"/>
  <c r="M486" i="73"/>
  <c r="E1038" i="115"/>
  <c r="F363" i="73"/>
  <c r="F364" i="73"/>
  <c r="E1094" i="108"/>
  <c r="E1086" i="108"/>
  <c r="E171" i="113"/>
  <c r="E170" i="113"/>
  <c r="K167" i="73"/>
  <c r="K166" i="73"/>
  <c r="E775" i="112"/>
  <c r="J1097" i="73"/>
  <c r="J1096" i="73"/>
  <c r="F398" i="73"/>
  <c r="F399" i="73"/>
  <c r="E1132" i="108"/>
  <c r="E1131" i="108"/>
  <c r="E1135" i="107"/>
  <c r="E401" i="73"/>
  <c r="E400" i="73"/>
  <c r="E173" i="73"/>
  <c r="E174" i="73"/>
  <c r="E170" i="73"/>
  <c r="E168" i="107"/>
  <c r="E175" i="73"/>
  <c r="E171" i="73"/>
  <c r="E172" i="73"/>
  <c r="E175" i="107"/>
  <c r="E174" i="107"/>
  <c r="E168" i="73"/>
  <c r="E169" i="73"/>
  <c r="E285" i="73"/>
  <c r="E296" i="107"/>
  <c r="E284" i="73"/>
  <c r="L169" i="73"/>
  <c r="E174" i="114"/>
  <c r="L168" i="73"/>
  <c r="K160" i="73"/>
  <c r="E164" i="113"/>
  <c r="K161" i="73"/>
  <c r="E156" i="113"/>
  <c r="E792" i="115"/>
  <c r="E798" i="115"/>
  <c r="E791" i="115"/>
  <c r="E795" i="115" s="1"/>
  <c r="E793" i="115"/>
  <c r="E794" i="115"/>
  <c r="E797" i="115"/>
  <c r="E670" i="109"/>
  <c r="E673" i="109"/>
  <c r="E667" i="109"/>
  <c r="E671" i="109" s="1"/>
  <c r="E674" i="109"/>
  <c r="E668" i="109"/>
  <c r="E669" i="109"/>
  <c r="Q132" i="106"/>
  <c r="Q43" i="106"/>
  <c r="K50" i="106" s="1"/>
  <c r="H50" i="106" s="1"/>
  <c r="E793" i="106"/>
  <c r="E792" i="106"/>
  <c r="E798" i="106"/>
  <c r="H323" i="106"/>
  <c r="D654" i="73" s="1"/>
  <c r="D969" i="73"/>
  <c r="D967" i="73"/>
  <c r="D965" i="73"/>
  <c r="D963" i="73"/>
  <c r="D961" i="73"/>
  <c r="D970" i="73"/>
  <c r="D968" i="73"/>
  <c r="D966" i="73"/>
  <c r="D964" i="73"/>
  <c r="D962" i="73"/>
  <c r="D960" i="73"/>
  <c r="D447" i="73"/>
  <c r="D445" i="73"/>
  <c r="D443" i="73"/>
  <c r="D441" i="73"/>
  <c r="D439" i="73"/>
  <c r="D448" i="73"/>
  <c r="D446" i="73"/>
  <c r="D444" i="73"/>
  <c r="D442" i="73"/>
  <c r="D440" i="73"/>
  <c r="D438" i="73"/>
  <c r="D563" i="73"/>
  <c r="D561" i="73"/>
  <c r="D559" i="73"/>
  <c r="D557" i="73"/>
  <c r="D555" i="73"/>
  <c r="D564" i="73"/>
  <c r="D562" i="73"/>
  <c r="D560" i="73"/>
  <c r="D558" i="73"/>
  <c r="D556" i="73"/>
  <c r="D554" i="73"/>
  <c r="D418" i="73"/>
  <c r="D416" i="73"/>
  <c r="D414" i="73"/>
  <c r="D412" i="73"/>
  <c r="D410" i="73"/>
  <c r="D419" i="73"/>
  <c r="D417" i="73"/>
  <c r="D415" i="73"/>
  <c r="D413" i="73"/>
  <c r="D411" i="73"/>
  <c r="D409" i="73"/>
  <c r="D882" i="73"/>
  <c r="D880" i="73"/>
  <c r="D878" i="73"/>
  <c r="D876" i="73"/>
  <c r="D874" i="73"/>
  <c r="D883" i="73"/>
  <c r="D881" i="73"/>
  <c r="D879" i="73"/>
  <c r="D877" i="73"/>
  <c r="D875" i="73"/>
  <c r="D873" i="73"/>
  <c r="D915" i="73"/>
  <c r="D914" i="73"/>
  <c r="D650" i="73"/>
  <c r="D648" i="73"/>
  <c r="D646" i="73"/>
  <c r="D644" i="73"/>
  <c r="D642" i="73"/>
  <c r="D651" i="73"/>
  <c r="D649" i="73"/>
  <c r="D647" i="73"/>
  <c r="D645" i="73"/>
  <c r="D643" i="73"/>
  <c r="D641" i="73"/>
  <c r="D737" i="73"/>
  <c r="D735" i="73"/>
  <c r="D733" i="73"/>
  <c r="D731" i="73"/>
  <c r="D729" i="73"/>
  <c r="D738" i="73"/>
  <c r="D736" i="73"/>
  <c r="D734" i="73"/>
  <c r="D732" i="73"/>
  <c r="D730" i="73"/>
  <c r="D728" i="73"/>
  <c r="D911" i="73"/>
  <c r="D909" i="73"/>
  <c r="D907" i="73"/>
  <c r="D905" i="73"/>
  <c r="D903" i="73"/>
  <c r="D912" i="73"/>
  <c r="D910" i="73"/>
  <c r="D908" i="73"/>
  <c r="D906" i="73"/>
  <c r="D904" i="73"/>
  <c r="D902" i="73"/>
  <c r="D534" i="73"/>
  <c r="D532" i="73"/>
  <c r="D530" i="73"/>
  <c r="D528" i="73"/>
  <c r="D526" i="73"/>
  <c r="D535" i="73"/>
  <c r="D533" i="73"/>
  <c r="D531" i="73"/>
  <c r="D529" i="73"/>
  <c r="D527" i="73"/>
  <c r="D525" i="73"/>
  <c r="D308" i="73"/>
  <c r="D307" i="73"/>
  <c r="D198" i="73"/>
  <c r="D197" i="73"/>
  <c r="D306" i="73"/>
  <c r="D305" i="73"/>
  <c r="D679" i="73"/>
  <c r="D677" i="73"/>
  <c r="D675" i="73"/>
  <c r="D673" i="73"/>
  <c r="D671" i="73"/>
  <c r="D680" i="73"/>
  <c r="D678" i="73"/>
  <c r="D676" i="73"/>
  <c r="D674" i="73"/>
  <c r="D672" i="73"/>
  <c r="D670" i="73"/>
  <c r="D219" i="73"/>
  <c r="D218" i="73"/>
  <c r="D940" i="73"/>
  <c r="D938" i="73"/>
  <c r="D936" i="73"/>
  <c r="D934" i="73"/>
  <c r="D932" i="73"/>
  <c r="D941" i="73"/>
  <c r="D939" i="73"/>
  <c r="D937" i="73"/>
  <c r="D935" i="73"/>
  <c r="D933" i="73"/>
  <c r="D931" i="73"/>
  <c r="D331" i="73"/>
  <c r="D329" i="73"/>
  <c r="D327" i="73"/>
  <c r="D325" i="73"/>
  <c r="D323" i="73"/>
  <c r="D332" i="73"/>
  <c r="D330" i="73"/>
  <c r="D328" i="73"/>
  <c r="D326" i="73"/>
  <c r="D324" i="73"/>
  <c r="D322" i="73"/>
  <c r="E86" i="106"/>
  <c r="D88" i="73"/>
  <c r="D86" i="73"/>
  <c r="D84" i="73"/>
  <c r="D87" i="73"/>
  <c r="D85" i="73"/>
  <c r="D83" i="73"/>
  <c r="D99" i="73"/>
  <c r="D97" i="73"/>
  <c r="D95" i="73"/>
  <c r="D93" i="73"/>
  <c r="D91" i="73"/>
  <c r="D100" i="73"/>
  <c r="D98" i="73"/>
  <c r="D96" i="73"/>
  <c r="D94" i="73"/>
  <c r="D92" i="73"/>
  <c r="D90" i="73"/>
  <c r="H109" i="106"/>
  <c r="D101" i="73" s="1"/>
  <c r="H978" i="106"/>
  <c r="H979" i="106"/>
  <c r="D304" i="73" s="1"/>
  <c r="E797" i="106"/>
  <c r="H496" i="106"/>
  <c r="E482" i="106" s="1"/>
  <c r="H381" i="106"/>
  <c r="E367" i="106" s="1"/>
  <c r="Q14" i="106"/>
  <c r="K21" i="106" s="1"/>
  <c r="H21" i="106" s="1"/>
  <c r="H110" i="106"/>
  <c r="E96" i="106" s="1"/>
  <c r="H952" i="106"/>
  <c r="E950" i="106" s="1"/>
  <c r="H832" i="106"/>
  <c r="E834" i="106" s="1"/>
  <c r="H351" i="106"/>
  <c r="D681" i="73" s="1"/>
  <c r="H495" i="106"/>
  <c r="D942" i="73" s="1"/>
  <c r="H111" i="106"/>
  <c r="E109" i="106" s="1"/>
  <c r="E79" i="106"/>
  <c r="H921" i="106"/>
  <c r="D420" i="73" s="1"/>
  <c r="H380" i="106"/>
  <c r="H1010" i="106"/>
  <c r="E513" i="106"/>
  <c r="E520" i="106" s="1"/>
  <c r="E207" i="106"/>
  <c r="E483" i="106"/>
  <c r="E910" i="106"/>
  <c r="E913" i="106" s="1"/>
  <c r="E369" i="106"/>
  <c r="E377" i="106" s="1"/>
  <c r="E98" i="106"/>
  <c r="E105" i="106" s="1"/>
  <c r="E311" i="106"/>
  <c r="E455" i="106"/>
  <c r="E398" i="106"/>
  <c r="H922" i="106"/>
  <c r="Q645" i="106"/>
  <c r="H409" i="106"/>
  <c r="D913" i="73" s="1"/>
  <c r="H207" i="106"/>
  <c r="H467" i="106"/>
  <c r="Q583" i="106"/>
  <c r="E396" i="106"/>
  <c r="E939" i="106"/>
  <c r="E946" i="106" s="1"/>
  <c r="H322" i="106"/>
  <c r="D652" i="73" s="1"/>
  <c r="E819" i="106"/>
  <c r="E823" i="106" s="1"/>
  <c r="E340" i="106"/>
  <c r="E347" i="106" s="1"/>
  <c r="E484" i="106"/>
  <c r="E487" i="106" s="1"/>
  <c r="H411" i="106"/>
  <c r="E791" i="106"/>
  <c r="E795" i="106" s="1"/>
  <c r="E794" i="106"/>
  <c r="E997" i="106"/>
  <c r="H466" i="106"/>
  <c r="D739" i="73" s="1"/>
  <c r="H439" i="106"/>
  <c r="H438" i="106"/>
  <c r="H437" i="106"/>
  <c r="D710" i="73" s="1"/>
  <c r="H436" i="106"/>
  <c r="H1009" i="106"/>
  <c r="H79" i="106"/>
  <c r="H82" i="106"/>
  <c r="H81" i="106"/>
  <c r="H83" i="106"/>
  <c r="H80" i="106"/>
  <c r="D72" i="73" s="1"/>
  <c r="H1008" i="106"/>
  <c r="D333" i="73" s="1"/>
  <c r="H84" i="106"/>
  <c r="I167" i="106"/>
  <c r="K167" i="106" s="1"/>
  <c r="Q162" i="106"/>
  <c r="Q163" i="106" s="1"/>
  <c r="H913" i="106"/>
  <c r="K913" i="106" s="1"/>
  <c r="H923" i="106"/>
  <c r="H1036" i="106"/>
  <c r="K1036" i="106" s="1"/>
  <c r="I1035" i="106"/>
  <c r="K1035" i="106" s="1"/>
  <c r="Q1029" i="106"/>
  <c r="Q1031" i="106" s="1"/>
  <c r="H1033" i="106"/>
  <c r="H1029" i="106"/>
  <c r="K1029" i="106" s="1"/>
  <c r="H763" i="106"/>
  <c r="K763" i="106" s="1"/>
  <c r="H732" i="106"/>
  <c r="K732" i="106" s="1"/>
  <c r="M674" i="106"/>
  <c r="O674" i="106" s="1"/>
  <c r="Q674" i="106" s="1"/>
  <c r="O673" i="106"/>
  <c r="Q673" i="106" s="1"/>
  <c r="H672" i="106"/>
  <c r="K672" i="106" s="1"/>
  <c r="H614" i="106"/>
  <c r="K614" i="106" s="1"/>
  <c r="I613" i="106"/>
  <c r="K613" i="106" s="1"/>
  <c r="H611" i="106"/>
  <c r="Q607" i="106"/>
  <c r="Q609" i="106" s="1"/>
  <c r="O549" i="106"/>
  <c r="Q549" i="106" s="1"/>
  <c r="H548" i="106"/>
  <c r="K548" i="106" s="1"/>
  <c r="M550" i="106"/>
  <c r="O550" i="106" s="1"/>
  <c r="Q550" i="106" s="1"/>
  <c r="H372" i="106"/>
  <c r="K372" i="106" s="1"/>
  <c r="H382" i="106"/>
  <c r="H972" i="106"/>
  <c r="K972" i="106" s="1"/>
  <c r="H982" i="106"/>
  <c r="E788" i="106"/>
  <c r="H1065" i="106"/>
  <c r="K1065" i="106" s="1"/>
  <c r="K1064" i="106"/>
  <c r="O1033" i="106"/>
  <c r="Q1033" i="106" s="1"/>
  <c r="H1032" i="106"/>
  <c r="K1032" i="106" s="1"/>
  <c r="M1034" i="106"/>
  <c r="O1034" i="106" s="1"/>
  <c r="Q1034" i="106" s="1"/>
  <c r="H676" i="106"/>
  <c r="K676" i="106" s="1"/>
  <c r="H673" i="106"/>
  <c r="I675" i="106"/>
  <c r="K675" i="106" s="1"/>
  <c r="Q669" i="106"/>
  <c r="Q671" i="106" s="1"/>
  <c r="O611" i="106"/>
  <c r="Q611" i="106" s="1"/>
  <c r="H610" i="106"/>
  <c r="K610" i="106" s="1"/>
  <c r="M612" i="106"/>
  <c r="O612" i="106" s="1"/>
  <c r="Q612" i="106" s="1"/>
  <c r="H552" i="106"/>
  <c r="K552" i="106" s="1"/>
  <c r="I551" i="106"/>
  <c r="K551" i="106" s="1"/>
  <c r="H549" i="106"/>
  <c r="Q545" i="106"/>
  <c r="Q547" i="106" s="1"/>
  <c r="E982" i="106"/>
  <c r="H858" i="106"/>
  <c r="K858" i="106" s="1"/>
  <c r="I857" i="106"/>
  <c r="K857" i="106" s="1"/>
  <c r="H855" i="106"/>
  <c r="Q851" i="106"/>
  <c r="Q853" i="106" s="1"/>
  <c r="Q738" i="106"/>
  <c r="I289" i="106"/>
  <c r="K289" i="106" s="1"/>
  <c r="Q284" i="106"/>
  <c r="H224" i="106"/>
  <c r="K223" i="106"/>
  <c r="H234" i="106" s="1"/>
  <c r="H285" i="106"/>
  <c r="K285" i="106" s="1"/>
  <c r="K284" i="106"/>
  <c r="N166" i="106"/>
  <c r="O166" i="106" s="1"/>
  <c r="Q166" i="106" s="1"/>
  <c r="I164" i="106"/>
  <c r="K164" i="106" s="1"/>
  <c r="H1091" i="106"/>
  <c r="K1091" i="106" s="1"/>
  <c r="H953" i="106"/>
  <c r="H943" i="106"/>
  <c r="K943" i="106" s="1"/>
  <c r="H458" i="106"/>
  <c r="K458" i="106" s="1"/>
  <c r="H468" i="106"/>
  <c r="M705" i="106"/>
  <c r="O705" i="106" s="1"/>
  <c r="Q705" i="106" s="1"/>
  <c r="O704" i="106"/>
  <c r="Q704" i="106" s="1"/>
  <c r="H703" i="106"/>
  <c r="K703" i="106" s="1"/>
  <c r="H638" i="106"/>
  <c r="K638" i="106" s="1"/>
  <c r="H576" i="106"/>
  <c r="K576" i="106" s="1"/>
  <c r="E974" i="106"/>
  <c r="E966" i="106"/>
  <c r="H526" i="106"/>
  <c r="E226" i="106"/>
  <c r="E218" i="106"/>
  <c r="H102" i="106"/>
  <c r="K101" i="106"/>
  <c r="H112" i="106" s="1"/>
  <c r="H259" i="106"/>
  <c r="K259" i="106" s="1"/>
  <c r="H256" i="106"/>
  <c r="Q252" i="106"/>
  <c r="M257" i="106"/>
  <c r="O257" i="106" s="1"/>
  <c r="Q257" i="106" s="1"/>
  <c r="O256" i="106"/>
  <c r="Q256" i="106" s="1"/>
  <c r="H255" i="106"/>
  <c r="K255" i="106" s="1"/>
  <c r="K251" i="106"/>
  <c r="H252" i="106"/>
  <c r="M1127" i="106"/>
  <c r="O1127" i="106" s="1"/>
  <c r="Q1127" i="106" s="1"/>
  <c r="O1126" i="106"/>
  <c r="Q1126" i="106" s="1"/>
  <c r="H1125" i="106"/>
  <c r="K1125" i="106" s="1"/>
  <c r="H1011" i="106"/>
  <c r="H1001" i="106"/>
  <c r="K1001" i="106" s="1"/>
  <c r="H950" i="106"/>
  <c r="D449" i="73" s="1"/>
  <c r="H831" i="106"/>
  <c r="H343" i="106"/>
  <c r="K343" i="106" s="1"/>
  <c r="H353" i="106"/>
  <c r="H230" i="106"/>
  <c r="H231" i="106"/>
  <c r="D217" i="73" s="1"/>
  <c r="H43" i="106"/>
  <c r="K42" i="106"/>
  <c r="H525" i="106"/>
  <c r="Q136" i="106"/>
  <c r="O165" i="106"/>
  <c r="Q165" i="106" s="1"/>
  <c r="H130" i="106"/>
  <c r="K129" i="106"/>
  <c r="H793" i="106"/>
  <c r="K793" i="106" s="1"/>
  <c r="H803" i="106"/>
  <c r="H314" i="106"/>
  <c r="K314" i="106" s="1"/>
  <c r="H324" i="106"/>
  <c r="O855" i="106"/>
  <c r="Q855" i="106" s="1"/>
  <c r="H854" i="106"/>
  <c r="K854" i="106" s="1"/>
  <c r="M856" i="106"/>
  <c r="O856" i="106" s="1"/>
  <c r="Q856" i="106" s="1"/>
  <c r="H851" i="106"/>
  <c r="K851" i="106" s="1"/>
  <c r="H545" i="106"/>
  <c r="K545" i="106" s="1"/>
  <c r="I487" i="106"/>
  <c r="H497" i="106"/>
  <c r="Q283" i="106"/>
  <c r="H287" i="106"/>
  <c r="H290" i="106"/>
  <c r="K290" i="106" s="1"/>
  <c r="I14" i="106"/>
  <c r="K13" i="106"/>
  <c r="H1060" i="106"/>
  <c r="K1060" i="106" s="1"/>
  <c r="H833" i="106"/>
  <c r="H823" i="106"/>
  <c r="K823" i="106" s="1"/>
  <c r="H700" i="106"/>
  <c r="K700" i="106" s="1"/>
  <c r="H669" i="106"/>
  <c r="K669" i="106" s="1"/>
  <c r="H607" i="106"/>
  <c r="K607" i="106" s="1"/>
  <c r="H162" i="106"/>
  <c r="K161" i="106"/>
  <c r="K134" i="106"/>
  <c r="H135" i="106"/>
  <c r="K135" i="106" s="1"/>
  <c r="H166" i="106"/>
  <c r="K166" i="106" s="1"/>
  <c r="K165" i="106"/>
  <c r="H1122" i="106"/>
  <c r="K1122" i="106" s="1"/>
  <c r="H882" i="106"/>
  <c r="K882" i="106" s="1"/>
  <c r="O1091" i="106"/>
  <c r="M1095" i="106"/>
  <c r="I706" i="106"/>
  <c r="K706" i="106" s="1"/>
  <c r="H704" i="106"/>
  <c r="H707" i="106"/>
  <c r="K707" i="106" s="1"/>
  <c r="Q700" i="106"/>
  <c r="Q702" i="106" s="1"/>
  <c r="H202" i="106"/>
  <c r="D188" i="73" s="1"/>
  <c r="H204" i="106"/>
  <c r="H201" i="106"/>
  <c r="H203" i="106"/>
  <c r="H205" i="106"/>
  <c r="H887" i="106"/>
  <c r="K887" i="106" s="1"/>
  <c r="H767" i="106"/>
  <c r="K767" i="106" s="1"/>
  <c r="K766" i="106"/>
  <c r="K735" i="106"/>
  <c r="H736" i="106"/>
  <c r="K736" i="106" s="1"/>
  <c r="H643" i="106"/>
  <c r="K643" i="106" s="1"/>
  <c r="K642" i="106"/>
  <c r="I258" i="106"/>
  <c r="K258" i="106" s="1"/>
  <c r="Q253" i="106"/>
  <c r="I1128" i="106"/>
  <c r="K1128" i="106" s="1"/>
  <c r="H1126" i="106"/>
  <c r="H1129" i="106"/>
  <c r="K1129" i="106" s="1"/>
  <c r="Q1122" i="106"/>
  <c r="Q1124" i="106" s="1"/>
  <c r="H951" i="106"/>
  <c r="H830" i="106"/>
  <c r="D565" i="73" s="1"/>
  <c r="H581" i="106"/>
  <c r="K581" i="106" s="1"/>
  <c r="K580" i="106"/>
  <c r="H524" i="106"/>
  <c r="D971" i="73" s="1"/>
  <c r="H412" i="106"/>
  <c r="H402" i="106"/>
  <c r="K402" i="106" s="1"/>
  <c r="H352" i="106"/>
  <c r="N288" i="106"/>
  <c r="O288" i="106" s="1"/>
  <c r="Q288" i="106" s="1"/>
  <c r="Q289" i="106" s="1"/>
  <c r="I286" i="106"/>
  <c r="K286" i="106" s="1"/>
  <c r="E976" i="113" l="1"/>
  <c r="E971" i="113"/>
  <c r="E970" i="113"/>
  <c r="E972" i="113"/>
  <c r="E969" i="113"/>
  <c r="E973" i="113" s="1"/>
  <c r="E975" i="113"/>
  <c r="E376" i="110"/>
  <c r="E372" i="110"/>
  <c r="E370" i="110"/>
  <c r="E374" i="110" s="1"/>
  <c r="E377" i="110"/>
  <c r="E371" i="110"/>
  <c r="E373" i="110"/>
  <c r="E429" i="108"/>
  <c r="E427" i="108"/>
  <c r="E431" i="108" s="1"/>
  <c r="E433" i="108"/>
  <c r="E434" i="108"/>
  <c r="E428" i="108"/>
  <c r="E430" i="108"/>
  <c r="E427" i="112"/>
  <c r="E431" i="112" s="1"/>
  <c r="E434" i="112"/>
  <c r="E433" i="112"/>
  <c r="E428" i="112"/>
  <c r="E429" i="112"/>
  <c r="E430" i="112"/>
  <c r="E430" i="107"/>
  <c r="E434" i="107"/>
  <c r="E428" i="107"/>
  <c r="E429" i="107"/>
  <c r="E427" i="107"/>
  <c r="E431" i="107" s="1"/>
  <c r="E433" i="107"/>
  <c r="L262" i="73"/>
  <c r="L259" i="73"/>
  <c r="L260" i="73"/>
  <c r="L257" i="73"/>
  <c r="L258" i="73"/>
  <c r="E266" i="114"/>
  <c r="L261" i="73"/>
  <c r="E259" i="114"/>
  <c r="E255" i="114"/>
  <c r="E247" i="114"/>
  <c r="L247" i="73"/>
  <c r="L248" i="73"/>
  <c r="E826" i="107"/>
  <c r="E820" i="107"/>
  <c r="E824" i="107" s="1"/>
  <c r="E827" i="107"/>
  <c r="E822" i="107"/>
  <c r="E823" i="107"/>
  <c r="E821" i="107"/>
  <c r="E463" i="109"/>
  <c r="E457" i="109"/>
  <c r="E459" i="109"/>
  <c r="E462" i="109"/>
  <c r="E458" i="109"/>
  <c r="E456" i="109"/>
  <c r="E460" i="109" s="1"/>
  <c r="E492" i="115"/>
  <c r="E488" i="115"/>
  <c r="E487" i="115"/>
  <c r="E486" i="115"/>
  <c r="E491" i="115"/>
  <c r="E485" i="115"/>
  <c r="E489" i="115" s="1"/>
  <c r="E312" i="109"/>
  <c r="E316" i="109" s="1"/>
  <c r="E313" i="109"/>
  <c r="E318" i="109"/>
  <c r="E315" i="109"/>
  <c r="E314" i="109"/>
  <c r="E319" i="109"/>
  <c r="E428" i="114"/>
  <c r="E429" i="114"/>
  <c r="E433" i="114"/>
  <c r="E434" i="114"/>
  <c r="E427" i="114"/>
  <c r="E431" i="114" s="1"/>
  <c r="E430" i="114"/>
  <c r="E517" i="111"/>
  <c r="E515" i="111"/>
  <c r="E514" i="111"/>
  <c r="E518" i="111" s="1"/>
  <c r="E521" i="111"/>
  <c r="E516" i="111"/>
  <c r="E520" i="111"/>
  <c r="E970" i="110"/>
  <c r="E969" i="110"/>
  <c r="E973" i="110" s="1"/>
  <c r="E971" i="110"/>
  <c r="E976" i="110"/>
  <c r="E972" i="110"/>
  <c r="E975" i="110"/>
  <c r="L251" i="73"/>
  <c r="L250" i="73"/>
  <c r="E260" i="114"/>
  <c r="L252" i="73"/>
  <c r="E263" i="114"/>
  <c r="L249" i="73"/>
  <c r="E264" i="114"/>
  <c r="L256" i="73"/>
  <c r="L255" i="73"/>
  <c r="E265" i="114"/>
  <c r="E459" i="108"/>
  <c r="E458" i="108"/>
  <c r="E457" i="108"/>
  <c r="E456" i="108"/>
  <c r="E460" i="108" s="1"/>
  <c r="E462" i="108"/>
  <c r="E463" i="108"/>
  <c r="E459" i="114"/>
  <c r="E457" i="114"/>
  <c r="E456" i="114"/>
  <c r="E460" i="114" s="1"/>
  <c r="E463" i="114"/>
  <c r="E458" i="114"/>
  <c r="E462" i="114"/>
  <c r="E979" i="106"/>
  <c r="E983" i="106"/>
  <c r="D309" i="73"/>
  <c r="D537" i="73"/>
  <c r="I153" i="73"/>
  <c r="I156" i="73"/>
  <c r="I148" i="73"/>
  <c r="I155" i="73"/>
  <c r="I158" i="73"/>
  <c r="I150" i="73"/>
  <c r="I157" i="73"/>
  <c r="I149" i="73"/>
  <c r="I152" i="73"/>
  <c r="E158" i="111"/>
  <c r="I151" i="73"/>
  <c r="I154" i="73"/>
  <c r="G282" i="73"/>
  <c r="E293" i="109"/>
  <c r="G283" i="73"/>
  <c r="E292" i="109"/>
  <c r="E253" i="114"/>
  <c r="E256" i="114"/>
  <c r="E251" i="114"/>
  <c r="E257" i="114"/>
  <c r="E252" i="114"/>
  <c r="E250" i="114"/>
  <c r="E254" i="114" s="1"/>
  <c r="G277" i="73"/>
  <c r="E286" i="109"/>
  <c r="G276" i="73"/>
  <c r="E278" i="109"/>
  <c r="G275" i="73"/>
  <c r="E279" i="109"/>
  <c r="G272" i="73"/>
  <c r="G264" i="73"/>
  <c r="G271" i="73"/>
  <c r="G270" i="73"/>
  <c r="G273" i="73"/>
  <c r="G267" i="73"/>
  <c r="E280" i="109"/>
  <c r="G268" i="73"/>
  <c r="G269" i="73"/>
  <c r="G274" i="73"/>
  <c r="G266" i="73"/>
  <c r="G265" i="73"/>
  <c r="E1441" i="113"/>
  <c r="E1445" i="113" s="1"/>
  <c r="E1444" i="113"/>
  <c r="E1448" i="113"/>
  <c r="E1443" i="113"/>
  <c r="E1442" i="113"/>
  <c r="E1447" i="113"/>
  <c r="E1216" i="113"/>
  <c r="E1211" i="113"/>
  <c r="E1210" i="113"/>
  <c r="E1214" i="113" s="1"/>
  <c r="E1217" i="113"/>
  <c r="E1213" i="113"/>
  <c r="E1212" i="113"/>
  <c r="E1212" i="107"/>
  <c r="E1211" i="107"/>
  <c r="E1216" i="107"/>
  <c r="E1210" i="107"/>
  <c r="E1214" i="107" s="1"/>
  <c r="E1217" i="107"/>
  <c r="E1213" i="107"/>
  <c r="E296" i="109"/>
  <c r="G284" i="73"/>
  <c r="G285" i="73"/>
  <c r="G278" i="73"/>
  <c r="E291" i="109"/>
  <c r="G281" i="73"/>
  <c r="E295" i="109"/>
  <c r="G279" i="73"/>
  <c r="G280" i="73"/>
  <c r="E294" i="109"/>
  <c r="E1333" i="111"/>
  <c r="E1326" i="111"/>
  <c r="E1330" i="111" s="1"/>
  <c r="E1332" i="111"/>
  <c r="E1328" i="111"/>
  <c r="E1327" i="111"/>
  <c r="E1329" i="111"/>
  <c r="E1442" i="108"/>
  <c r="E1443" i="108"/>
  <c r="E1444" i="108"/>
  <c r="E1447" i="108"/>
  <c r="E1441" i="108"/>
  <c r="E1445" i="108" s="1"/>
  <c r="E1448" i="108"/>
  <c r="E1443" i="111"/>
  <c r="E1447" i="111"/>
  <c r="E1444" i="111"/>
  <c r="E1442" i="111"/>
  <c r="E1448" i="111"/>
  <c r="E1441" i="111"/>
  <c r="E1445" i="111" s="1"/>
  <c r="H52" i="106"/>
  <c r="H51" i="106"/>
  <c r="D43" i="73" s="1"/>
  <c r="H22" i="106"/>
  <c r="D14" i="73" s="1"/>
  <c r="E1159" i="106"/>
  <c r="E1155" i="106"/>
  <c r="E1153" i="106"/>
  <c r="E1154" i="106"/>
  <c r="E1158" i="106"/>
  <c r="E1152" i="106"/>
  <c r="E1156" i="106" s="1"/>
  <c r="K890" i="106"/>
  <c r="K429" i="106"/>
  <c r="H440" i="106" s="1"/>
  <c r="H430" i="106"/>
  <c r="K516" i="106"/>
  <c r="H527" i="106" s="1"/>
  <c r="E525" i="106" s="1"/>
  <c r="H517" i="106"/>
  <c r="K487" i="106"/>
  <c r="H488" i="106"/>
  <c r="E796" i="106"/>
  <c r="E789" i="106"/>
  <c r="E651" i="107"/>
  <c r="E1039" i="73"/>
  <c r="E1038" i="73"/>
  <c r="F171" i="73"/>
  <c r="F173" i="73"/>
  <c r="F170" i="73"/>
  <c r="E175" i="108"/>
  <c r="F175" i="73"/>
  <c r="F172" i="73"/>
  <c r="F174" i="73"/>
  <c r="E168" i="108"/>
  <c r="F160" i="73"/>
  <c r="E156" i="108"/>
  <c r="F161" i="73"/>
  <c r="E164" i="108"/>
  <c r="F168" i="73"/>
  <c r="E174" i="108"/>
  <c r="F169" i="73"/>
  <c r="F163" i="73"/>
  <c r="E172" i="108"/>
  <c r="F164" i="73"/>
  <c r="E169" i="108"/>
  <c r="F162" i="73"/>
  <c r="F165" i="73"/>
  <c r="E173" i="108"/>
  <c r="F166" i="73"/>
  <c r="E171" i="108"/>
  <c r="E170" i="108"/>
  <c r="F167" i="73"/>
  <c r="E341" i="106"/>
  <c r="E345" i="106" s="1"/>
  <c r="H53" i="106"/>
  <c r="E309" i="106"/>
  <c r="J276" i="73"/>
  <c r="E286" i="112"/>
  <c r="J277" i="73"/>
  <c r="E278" i="112"/>
  <c r="J275" i="73"/>
  <c r="E279" i="112"/>
  <c r="J284" i="73"/>
  <c r="E296" i="112"/>
  <c r="J285" i="73"/>
  <c r="E292" i="112"/>
  <c r="E293" i="112"/>
  <c r="J283" i="73"/>
  <c r="J282" i="73"/>
  <c r="E1565" i="106"/>
  <c r="E1564" i="106"/>
  <c r="E1560" i="106"/>
  <c r="E1561" i="106"/>
  <c r="E1558" i="106"/>
  <c r="E1562" i="106" s="1"/>
  <c r="E1559" i="106"/>
  <c r="E1560" i="108"/>
  <c r="E1558" i="108"/>
  <c r="E1562" i="108" s="1"/>
  <c r="E1559" i="108"/>
  <c r="E1565" i="108"/>
  <c r="E1564" i="108"/>
  <c r="E1561" i="108"/>
  <c r="M1039" i="73"/>
  <c r="E651" i="115"/>
  <c r="M1038" i="73"/>
  <c r="E758" i="112"/>
  <c r="J1087" i="73"/>
  <c r="F391" i="73"/>
  <c r="E1118" i="108"/>
  <c r="I1001" i="73"/>
  <c r="E610" i="111"/>
  <c r="I1002" i="73"/>
  <c r="E602" i="111"/>
  <c r="E604" i="111"/>
  <c r="I992" i="73"/>
  <c r="I995" i="73"/>
  <c r="I998" i="73"/>
  <c r="I990" i="73"/>
  <c r="I993" i="73"/>
  <c r="I996" i="73"/>
  <c r="I999" i="73"/>
  <c r="I991" i="73"/>
  <c r="I994" i="73"/>
  <c r="I997" i="73"/>
  <c r="I989" i="73"/>
  <c r="L367" i="73"/>
  <c r="L365" i="73"/>
  <c r="E1099" i="114"/>
  <c r="L368" i="73"/>
  <c r="L366" i="73"/>
  <c r="E1103" i="114"/>
  <c r="E1102" i="114"/>
  <c r="E710" i="115"/>
  <c r="E709" i="115"/>
  <c r="M863" i="73"/>
  <c r="M862" i="73"/>
  <c r="E696" i="115"/>
  <c r="M855" i="73"/>
  <c r="M1076" i="73"/>
  <c r="M1082" i="73"/>
  <c r="M1077" i="73"/>
  <c r="E759" i="115"/>
  <c r="M1080" i="73"/>
  <c r="M1079" i="73"/>
  <c r="M1086" i="73"/>
  <c r="M1078" i="73"/>
  <c r="M1085" i="73"/>
  <c r="M1084" i="73"/>
  <c r="M1081" i="73"/>
  <c r="M1083" i="73"/>
  <c r="F1083" i="73"/>
  <c r="F1086" i="73"/>
  <c r="F1078" i="73"/>
  <c r="F1081" i="73"/>
  <c r="F1084" i="73"/>
  <c r="F1076" i="73"/>
  <c r="E759" i="108"/>
  <c r="F1079" i="73"/>
  <c r="F1082" i="73"/>
  <c r="F1085" i="73"/>
  <c r="F1077" i="73"/>
  <c r="F1080" i="73"/>
  <c r="E776" i="108"/>
  <c r="F1099" i="73"/>
  <c r="F1101" i="73"/>
  <c r="F1098" i="73"/>
  <c r="E769" i="108"/>
  <c r="F1103" i="73"/>
  <c r="F1100" i="73"/>
  <c r="F1102" i="73"/>
  <c r="K491" i="73"/>
  <c r="K492" i="73"/>
  <c r="K489" i="73"/>
  <c r="K494" i="73"/>
  <c r="K493" i="73"/>
  <c r="E1036" i="113"/>
  <c r="E1043" i="113"/>
  <c r="K490" i="73"/>
  <c r="E1026" i="113"/>
  <c r="K471" i="73"/>
  <c r="K474" i="73"/>
  <c r="K477" i="73"/>
  <c r="K469" i="73"/>
  <c r="K472" i="73"/>
  <c r="K475" i="73"/>
  <c r="K467" i="73"/>
  <c r="K470" i="73"/>
  <c r="K473" i="73"/>
  <c r="K476" i="73"/>
  <c r="K468" i="73"/>
  <c r="E1025" i="113"/>
  <c r="K478" i="73"/>
  <c r="E1503" i="111"/>
  <c r="E1502" i="111"/>
  <c r="E1501" i="111"/>
  <c r="E1507" i="111"/>
  <c r="E1500" i="111"/>
  <c r="E1504" i="111" s="1"/>
  <c r="E1506" i="111"/>
  <c r="E77" i="114"/>
  <c r="E73" i="114"/>
  <c r="E71" i="114"/>
  <c r="E76" i="114"/>
  <c r="E70" i="114"/>
  <c r="E74" i="114" s="1"/>
  <c r="E72" i="114"/>
  <c r="E1506" i="114"/>
  <c r="E1507" i="114"/>
  <c r="E1501" i="114"/>
  <c r="E1503" i="114"/>
  <c r="E1500" i="114"/>
  <c r="E1504" i="114" s="1"/>
  <c r="E1502" i="114"/>
  <c r="E398" i="73"/>
  <c r="E1131" i="107"/>
  <c r="E399" i="73"/>
  <c r="E1132" i="107"/>
  <c r="E1118" i="107"/>
  <c r="E391" i="73"/>
  <c r="E727" i="109"/>
  <c r="G1058" i="73"/>
  <c r="G485" i="73"/>
  <c r="G486" i="73"/>
  <c r="E1039" i="109"/>
  <c r="E1038" i="109"/>
  <c r="G488" i="73"/>
  <c r="E1042" i="109"/>
  <c r="G487" i="73"/>
  <c r="F828" i="73"/>
  <c r="E672" i="108"/>
  <c r="E664" i="108"/>
  <c r="F827" i="73"/>
  <c r="F826" i="73"/>
  <c r="E665" i="108"/>
  <c r="L603" i="73"/>
  <c r="E864" i="114"/>
  <c r="L604" i="73"/>
  <c r="L597" i="73"/>
  <c r="L600" i="73"/>
  <c r="E862" i="114"/>
  <c r="L598" i="73"/>
  <c r="E859" i="114"/>
  <c r="L599" i="73"/>
  <c r="E863" i="114"/>
  <c r="E847" i="114"/>
  <c r="L594" i="73"/>
  <c r="H1009" i="73"/>
  <c r="H1010" i="73"/>
  <c r="E620" i="110"/>
  <c r="E1507" i="108"/>
  <c r="E1503" i="108"/>
  <c r="E1501" i="108"/>
  <c r="E1502" i="108"/>
  <c r="E1500" i="108"/>
  <c r="E1504" i="108" s="1"/>
  <c r="E1506" i="108"/>
  <c r="E634" i="115"/>
  <c r="M1029" i="73"/>
  <c r="J1093" i="73"/>
  <c r="J1090" i="73"/>
  <c r="E773" i="112"/>
  <c r="J1092" i="73"/>
  <c r="E770" i="112"/>
  <c r="J1091" i="73"/>
  <c r="E774" i="112"/>
  <c r="F389" i="73"/>
  <c r="F381" i="73"/>
  <c r="F384" i="73"/>
  <c r="E1119" i="108"/>
  <c r="F383" i="73"/>
  <c r="F386" i="73"/>
  <c r="F385" i="73"/>
  <c r="F388" i="73"/>
  <c r="F380" i="73"/>
  <c r="F387" i="73"/>
  <c r="F390" i="73"/>
  <c r="F382" i="73"/>
  <c r="E617" i="111"/>
  <c r="E616" i="111"/>
  <c r="I1008" i="73"/>
  <c r="I1007" i="73"/>
  <c r="L363" i="73"/>
  <c r="E1094" i="114"/>
  <c r="L364" i="73"/>
  <c r="E1086" i="114"/>
  <c r="E697" i="115"/>
  <c r="M848" i="73"/>
  <c r="M847" i="73"/>
  <c r="M850" i="73"/>
  <c r="M853" i="73"/>
  <c r="M851" i="73"/>
  <c r="M852" i="73"/>
  <c r="M849" i="73"/>
  <c r="M854" i="73"/>
  <c r="M846" i="73"/>
  <c r="M845" i="73"/>
  <c r="M844" i="73"/>
  <c r="E713" i="115"/>
  <c r="M864" i="73"/>
  <c r="M865" i="73"/>
  <c r="E775" i="115"/>
  <c r="M1096" i="73"/>
  <c r="M1097" i="73"/>
  <c r="M1094" i="73"/>
  <c r="E772" i="115"/>
  <c r="E771" i="115"/>
  <c r="M1095" i="73"/>
  <c r="F1088" i="73"/>
  <c r="E765" i="108"/>
  <c r="F1089" i="73"/>
  <c r="E757" i="108"/>
  <c r="F1095" i="73"/>
  <c r="E772" i="108"/>
  <c r="E771" i="108"/>
  <c r="F1094" i="73"/>
  <c r="E1042" i="113"/>
  <c r="K487" i="73"/>
  <c r="K488" i="73"/>
  <c r="K485" i="73"/>
  <c r="K486" i="73"/>
  <c r="E1038" i="113"/>
  <c r="E1039" i="113"/>
  <c r="E385" i="73"/>
  <c r="E388" i="73"/>
  <c r="E390" i="73"/>
  <c r="E381" i="73"/>
  <c r="E383" i="73"/>
  <c r="E384" i="73"/>
  <c r="E380" i="73"/>
  <c r="E387" i="73"/>
  <c r="E382" i="73"/>
  <c r="E1119" i="107"/>
  <c r="E386" i="73"/>
  <c r="E389" i="73"/>
  <c r="E734" i="109"/>
  <c r="E726" i="109"/>
  <c r="G1060" i="73"/>
  <c r="G1059" i="73"/>
  <c r="E1032" i="109"/>
  <c r="G480" i="73"/>
  <c r="E1024" i="109"/>
  <c r="G479" i="73"/>
  <c r="E1037" i="109"/>
  <c r="G481" i="73"/>
  <c r="G483" i="73"/>
  <c r="E1040" i="109"/>
  <c r="E1041" i="109"/>
  <c r="G482" i="73"/>
  <c r="G484" i="73"/>
  <c r="G478" i="73"/>
  <c r="E1025" i="109"/>
  <c r="E666" i="108"/>
  <c r="F818" i="73"/>
  <c r="F821" i="73"/>
  <c r="F824" i="73"/>
  <c r="F816" i="73"/>
  <c r="F819" i="73"/>
  <c r="F822" i="73"/>
  <c r="F825" i="73"/>
  <c r="F817" i="73"/>
  <c r="F820" i="73"/>
  <c r="F823" i="73"/>
  <c r="F815" i="73"/>
  <c r="E676" i="108"/>
  <c r="F838" i="73"/>
  <c r="E683" i="108"/>
  <c r="F841" i="73"/>
  <c r="F842" i="73"/>
  <c r="F839" i="73"/>
  <c r="F840" i="73"/>
  <c r="F837" i="73"/>
  <c r="E860" i="114"/>
  <c r="L602" i="73"/>
  <c r="E861" i="114"/>
  <c r="L601" i="73"/>
  <c r="E846" i="114"/>
  <c r="L596" i="73"/>
  <c r="E854" i="114"/>
  <c r="L595" i="73"/>
  <c r="H1008" i="73"/>
  <c r="E616" i="110"/>
  <c r="H1007" i="73"/>
  <c r="E617" i="110"/>
  <c r="E604" i="110"/>
  <c r="H994" i="73"/>
  <c r="H991" i="73"/>
  <c r="H997" i="73"/>
  <c r="H989" i="73"/>
  <c r="H996" i="73"/>
  <c r="H995" i="73"/>
  <c r="H998" i="73"/>
  <c r="H992" i="73"/>
  <c r="H993" i="73"/>
  <c r="H999" i="73"/>
  <c r="H990" i="73"/>
  <c r="E13" i="112"/>
  <c r="E12" i="112"/>
  <c r="E16" i="112" s="1"/>
  <c r="E15" i="112"/>
  <c r="E18" i="112"/>
  <c r="E14" i="112"/>
  <c r="E19" i="112"/>
  <c r="K514" i="73"/>
  <c r="E1069" i="113"/>
  <c r="K515" i="73"/>
  <c r="E1070" i="113"/>
  <c r="E1073" i="113"/>
  <c r="K517" i="73"/>
  <c r="K516" i="73"/>
  <c r="K522" i="73"/>
  <c r="K518" i="73"/>
  <c r="K521" i="73"/>
  <c r="E1074" i="113"/>
  <c r="K520" i="73"/>
  <c r="K523" i="73"/>
  <c r="K519" i="73"/>
  <c r="E1067" i="113"/>
  <c r="E711" i="110"/>
  <c r="H860" i="73"/>
  <c r="H861" i="73"/>
  <c r="E712" i="110"/>
  <c r="H858" i="73"/>
  <c r="H859" i="73"/>
  <c r="E708" i="110"/>
  <c r="H864" i="73"/>
  <c r="E713" i="110"/>
  <c r="H865" i="73"/>
  <c r="H855" i="73"/>
  <c r="E696" i="110"/>
  <c r="H856" i="73"/>
  <c r="E703" i="110"/>
  <c r="H857" i="73"/>
  <c r="E695" i="110"/>
  <c r="E807" i="73"/>
  <c r="E806" i="73"/>
  <c r="E589" i="107"/>
  <c r="E798" i="73"/>
  <c r="E799" i="73"/>
  <c r="E571" i="107"/>
  <c r="E579" i="107"/>
  <c r="E813" i="73"/>
  <c r="E809" i="73"/>
  <c r="E810" i="73"/>
  <c r="E811" i="73"/>
  <c r="E812" i="73"/>
  <c r="E808" i="73"/>
  <c r="E583" i="107"/>
  <c r="E590" i="107"/>
  <c r="K599" i="73"/>
  <c r="K600" i="73"/>
  <c r="E862" i="113"/>
  <c r="E863" i="113"/>
  <c r="K597" i="73"/>
  <c r="K598" i="73"/>
  <c r="E859" i="113"/>
  <c r="K607" i="73"/>
  <c r="K610" i="73"/>
  <c r="K606" i="73"/>
  <c r="E858" i="113"/>
  <c r="K609" i="73"/>
  <c r="K605" i="73"/>
  <c r="K608" i="73"/>
  <c r="E865" i="113"/>
  <c r="K601" i="73"/>
  <c r="E861" i="113"/>
  <c r="K602" i="73"/>
  <c r="E860" i="113"/>
  <c r="K593" i="73"/>
  <c r="K589" i="73"/>
  <c r="K585" i="73"/>
  <c r="K592" i="73"/>
  <c r="K588" i="73"/>
  <c r="K584" i="73"/>
  <c r="E848" i="113"/>
  <c r="K591" i="73"/>
  <c r="K587" i="73"/>
  <c r="K583" i="73"/>
  <c r="K590" i="73"/>
  <c r="K586" i="73"/>
  <c r="I376" i="73"/>
  <c r="I373" i="73"/>
  <c r="E1098" i="111"/>
  <c r="I374" i="73"/>
  <c r="E1105" i="111"/>
  <c r="I377" i="73"/>
  <c r="I378" i="73"/>
  <c r="I375" i="73"/>
  <c r="I372" i="73"/>
  <c r="E1104" i="111"/>
  <c r="I371" i="73"/>
  <c r="I362" i="73"/>
  <c r="E1087" i="111"/>
  <c r="M143" i="73"/>
  <c r="M146" i="73"/>
  <c r="M142" i="73"/>
  <c r="E137" i="115"/>
  <c r="M145" i="73"/>
  <c r="M141" i="73"/>
  <c r="M144" i="73"/>
  <c r="E144" i="115"/>
  <c r="M135" i="73"/>
  <c r="M136" i="73"/>
  <c r="E141" i="115"/>
  <c r="E142" i="115"/>
  <c r="M133" i="73"/>
  <c r="M134" i="73"/>
  <c r="E138" i="115"/>
  <c r="M130" i="73"/>
  <c r="E126" i="115"/>
  <c r="E139" i="115"/>
  <c r="M137" i="73"/>
  <c r="E140" i="115"/>
  <c r="M138" i="73"/>
  <c r="L1009" i="73"/>
  <c r="E620" i="114"/>
  <c r="L1010" i="73"/>
  <c r="L1002" i="73"/>
  <c r="E602" i="114"/>
  <c r="L1001" i="73"/>
  <c r="E610" i="114"/>
  <c r="L1003" i="73"/>
  <c r="L1004" i="73"/>
  <c r="E618" i="114"/>
  <c r="E619" i="114"/>
  <c r="L1005" i="73"/>
  <c r="L1006" i="73"/>
  <c r="E615" i="114"/>
  <c r="E1026" i="111"/>
  <c r="I474" i="73"/>
  <c r="I470" i="73"/>
  <c r="I477" i="73"/>
  <c r="I473" i="73"/>
  <c r="I469" i="73"/>
  <c r="I476" i="73"/>
  <c r="I472" i="73"/>
  <c r="I468" i="73"/>
  <c r="I475" i="73"/>
  <c r="I471" i="73"/>
  <c r="I467" i="73"/>
  <c r="I488" i="73"/>
  <c r="E1042" i="111"/>
  <c r="I487" i="73"/>
  <c r="I486" i="73"/>
  <c r="I485" i="73"/>
  <c r="E1039" i="111"/>
  <c r="E1038" i="111"/>
  <c r="I478" i="73"/>
  <c r="E1025" i="111"/>
  <c r="E1041" i="108"/>
  <c r="E1037" i="108"/>
  <c r="F484" i="73"/>
  <c r="F483" i="73"/>
  <c r="E1040" i="108"/>
  <c r="F482" i="73"/>
  <c r="F481" i="73"/>
  <c r="F488" i="73"/>
  <c r="E1042" i="108"/>
  <c r="F487" i="73"/>
  <c r="E1038" i="108"/>
  <c r="E1039" i="108"/>
  <c r="F486" i="73"/>
  <c r="F485" i="73"/>
  <c r="E1090" i="110"/>
  <c r="E1096" i="110"/>
  <c r="E1089" i="110"/>
  <c r="E1093" i="110" s="1"/>
  <c r="E1095" i="110"/>
  <c r="E1091" i="110"/>
  <c r="E1092" i="110"/>
  <c r="E643" i="114"/>
  <c r="E637" i="114"/>
  <c r="E638" i="114"/>
  <c r="E639" i="114"/>
  <c r="E642" i="114"/>
  <c r="E636" i="114"/>
  <c r="E640" i="114" s="1"/>
  <c r="E638" i="113"/>
  <c r="E636" i="113"/>
  <c r="E640" i="113" s="1"/>
  <c r="E642" i="113"/>
  <c r="E643" i="113"/>
  <c r="E637" i="113"/>
  <c r="E639" i="113"/>
  <c r="E880" i="108"/>
  <c r="E884" i="108" s="1"/>
  <c r="E882" i="108"/>
  <c r="E887" i="108"/>
  <c r="E886" i="108"/>
  <c r="E881" i="108"/>
  <c r="E883" i="108"/>
  <c r="L805" i="73"/>
  <c r="E586" i="114"/>
  <c r="L804" i="73"/>
  <c r="E585" i="114"/>
  <c r="E589" i="114"/>
  <c r="L807" i="73"/>
  <c r="L806" i="73"/>
  <c r="L811" i="73"/>
  <c r="L809" i="73"/>
  <c r="L808" i="73"/>
  <c r="E583" i="114"/>
  <c r="L813" i="73"/>
  <c r="L812" i="73"/>
  <c r="L810" i="73"/>
  <c r="E590" i="114"/>
  <c r="I623" i="73"/>
  <c r="E878" i="111"/>
  <c r="I627" i="73"/>
  <c r="I626" i="73"/>
  <c r="I629" i="73"/>
  <c r="I628" i="73"/>
  <c r="E893" i="111"/>
  <c r="E894" i="111"/>
  <c r="E890" i="111"/>
  <c r="E895" i="111"/>
  <c r="I632" i="73"/>
  <c r="I633" i="73"/>
  <c r="I630" i="73"/>
  <c r="I631" i="73"/>
  <c r="E892" i="111"/>
  <c r="E891" i="111"/>
  <c r="I798" i="73"/>
  <c r="I799" i="73"/>
  <c r="E579" i="111"/>
  <c r="E571" i="111"/>
  <c r="I795" i="73"/>
  <c r="I791" i="73"/>
  <c r="I787" i="73"/>
  <c r="I794" i="73"/>
  <c r="I790" i="73"/>
  <c r="I786" i="73"/>
  <c r="E573" i="111"/>
  <c r="I793" i="73"/>
  <c r="I789" i="73"/>
  <c r="I796" i="73"/>
  <c r="I792" i="73"/>
  <c r="I788" i="73"/>
  <c r="I797" i="73"/>
  <c r="E572" i="111"/>
  <c r="E573" i="110"/>
  <c r="H794" i="73"/>
  <c r="H790" i="73"/>
  <c r="H786" i="73"/>
  <c r="H793" i="73"/>
  <c r="H789" i="73"/>
  <c r="H796" i="73"/>
  <c r="H792" i="73"/>
  <c r="H788" i="73"/>
  <c r="H795" i="73"/>
  <c r="H791" i="73"/>
  <c r="H787" i="73"/>
  <c r="H804" i="73"/>
  <c r="H805" i="73"/>
  <c r="E586" i="110"/>
  <c r="E585" i="110"/>
  <c r="H798" i="73"/>
  <c r="H799" i="73"/>
  <c r="E579" i="110"/>
  <c r="E571" i="110"/>
  <c r="E572" i="110"/>
  <c r="H797" i="73"/>
  <c r="F871" i="73"/>
  <c r="F870" i="73"/>
  <c r="E714" i="108"/>
  <c r="F869" i="73"/>
  <c r="F866" i="73"/>
  <c r="E707" i="108"/>
  <c r="F867" i="73"/>
  <c r="F868" i="73"/>
  <c r="F855" i="73"/>
  <c r="E696" i="108"/>
  <c r="E703" i="108"/>
  <c r="E695" i="108"/>
  <c r="F856" i="73"/>
  <c r="F857" i="73"/>
  <c r="E507" i="73"/>
  <c r="E1056" i="107"/>
  <c r="E521" i="73"/>
  <c r="E522" i="73"/>
  <c r="E518" i="73"/>
  <c r="E523" i="73"/>
  <c r="E519" i="73"/>
  <c r="E520" i="73"/>
  <c r="E1074" i="107"/>
  <c r="E1067" i="107"/>
  <c r="E515" i="73"/>
  <c r="E514" i="73"/>
  <c r="E1069" i="107"/>
  <c r="E1070" i="107"/>
  <c r="E1057" i="107"/>
  <c r="E503" i="73"/>
  <c r="E499" i="73"/>
  <c r="E506" i="73"/>
  <c r="E502" i="73"/>
  <c r="E498" i="73"/>
  <c r="E505" i="73"/>
  <c r="E501" i="73"/>
  <c r="E497" i="73"/>
  <c r="E504" i="73"/>
  <c r="E500" i="73"/>
  <c r="E496" i="73"/>
  <c r="E775" i="107"/>
  <c r="E1096" i="73"/>
  <c r="E1097" i="73"/>
  <c r="E1088" i="73"/>
  <c r="E1089" i="73"/>
  <c r="E757" i="107"/>
  <c r="E765" i="107"/>
  <c r="E1091" i="73"/>
  <c r="E1090" i="73"/>
  <c r="E1093" i="73"/>
  <c r="E1092" i="73"/>
  <c r="E770" i="107"/>
  <c r="E773" i="107"/>
  <c r="E774" i="107"/>
  <c r="L769" i="73"/>
  <c r="E548" i="114"/>
  <c r="L770" i="73"/>
  <c r="E540" i="114"/>
  <c r="L768" i="73"/>
  <c r="E541" i="114"/>
  <c r="L778" i="73"/>
  <c r="L777" i="73"/>
  <c r="E558" i="114"/>
  <c r="L766" i="73"/>
  <c r="L762" i="73"/>
  <c r="L758" i="73"/>
  <c r="L765" i="73"/>
  <c r="L761" i="73"/>
  <c r="L757" i="73"/>
  <c r="E542" i="114"/>
  <c r="L764" i="73"/>
  <c r="L760" i="73"/>
  <c r="L767" i="73"/>
  <c r="L763" i="73"/>
  <c r="L759" i="73"/>
  <c r="E677" i="112"/>
  <c r="J831" i="73"/>
  <c r="J832" i="73"/>
  <c r="E680" i="112"/>
  <c r="J829" i="73"/>
  <c r="J830" i="73"/>
  <c r="E681" i="112"/>
  <c r="J826" i="73"/>
  <c r="E665" i="112"/>
  <c r="E666" i="112"/>
  <c r="J823" i="73"/>
  <c r="J819" i="73"/>
  <c r="J815" i="73"/>
  <c r="J822" i="73"/>
  <c r="J818" i="73"/>
  <c r="J825" i="73"/>
  <c r="J821" i="73"/>
  <c r="J817" i="73"/>
  <c r="J824" i="73"/>
  <c r="J820" i="73"/>
  <c r="J816" i="73"/>
  <c r="G254" i="73"/>
  <c r="E261" i="109"/>
  <c r="G253" i="73"/>
  <c r="E262" i="109"/>
  <c r="G246" i="73"/>
  <c r="E248" i="109"/>
  <c r="G249" i="73"/>
  <c r="G250" i="73"/>
  <c r="G251" i="73"/>
  <c r="G252" i="73"/>
  <c r="E263" i="109"/>
  <c r="E264" i="109"/>
  <c r="E260" i="109"/>
  <c r="G245" i="73"/>
  <c r="G237" i="73"/>
  <c r="G236" i="73"/>
  <c r="E249" i="109"/>
  <c r="G239" i="73"/>
  <c r="G240" i="73"/>
  <c r="G241" i="73"/>
  <c r="G244" i="73"/>
  <c r="G238" i="73"/>
  <c r="G243" i="73"/>
  <c r="G235" i="73"/>
  <c r="G242" i="73"/>
  <c r="E679" i="113"/>
  <c r="E678" i="113"/>
  <c r="K834" i="73"/>
  <c r="K833" i="73"/>
  <c r="K835" i="73"/>
  <c r="E682" i="113"/>
  <c r="K836" i="73"/>
  <c r="E665" i="113"/>
  <c r="K826" i="73"/>
  <c r="I1097" i="73"/>
  <c r="E775" i="111"/>
  <c r="I1096" i="73"/>
  <c r="E759" i="111"/>
  <c r="I1083" i="73"/>
  <c r="I1079" i="73"/>
  <c r="I1086" i="73"/>
  <c r="I1082" i="73"/>
  <c r="I1078" i="73"/>
  <c r="I1085" i="73"/>
  <c r="I1081" i="73"/>
  <c r="I1077" i="73"/>
  <c r="I1084" i="73"/>
  <c r="I1080" i="73"/>
  <c r="I1076" i="73"/>
  <c r="I1088" i="73"/>
  <c r="I1089" i="73"/>
  <c r="E757" i="111"/>
  <c r="E765" i="111"/>
  <c r="I1087" i="73"/>
  <c r="E758" i="111"/>
  <c r="F1007" i="73"/>
  <c r="F1008" i="73"/>
  <c r="E617" i="108"/>
  <c r="E616" i="108"/>
  <c r="E603" i="108"/>
  <c r="F1000" i="73"/>
  <c r="E610" i="108"/>
  <c r="E602" i="108"/>
  <c r="F1002" i="73"/>
  <c r="F1001" i="73"/>
  <c r="K251" i="73"/>
  <c r="K252" i="73"/>
  <c r="E260" i="113"/>
  <c r="K249" i="73"/>
  <c r="K250" i="73"/>
  <c r="E263" i="113"/>
  <c r="E264" i="113"/>
  <c r="K245" i="73"/>
  <c r="E249" i="113"/>
  <c r="K242" i="73"/>
  <c r="K241" i="73"/>
  <c r="K244" i="73"/>
  <c r="K236" i="73"/>
  <c r="K243" i="73"/>
  <c r="K235" i="73"/>
  <c r="K238" i="73"/>
  <c r="K237" i="73"/>
  <c r="K240" i="73"/>
  <c r="K239" i="73"/>
  <c r="E248" i="113"/>
  <c r="K246" i="73"/>
  <c r="K255" i="73"/>
  <c r="E265" i="113"/>
  <c r="K256" i="73"/>
  <c r="I836" i="73"/>
  <c r="E682" i="111"/>
  <c r="I835" i="73"/>
  <c r="I842" i="73"/>
  <c r="I838" i="73"/>
  <c r="I839" i="73"/>
  <c r="E683" i="111"/>
  <c r="I840" i="73"/>
  <c r="I841" i="73"/>
  <c r="I837" i="73"/>
  <c r="E676" i="111"/>
  <c r="I834" i="73"/>
  <c r="I833" i="73"/>
  <c r="E678" i="111"/>
  <c r="E679" i="111"/>
  <c r="E488" i="73"/>
  <c r="E1042" i="107"/>
  <c r="E487" i="73"/>
  <c r="E478" i="73"/>
  <c r="E1025" i="107"/>
  <c r="E1043" i="107"/>
  <c r="E1036" i="107"/>
  <c r="E494" i="73"/>
  <c r="E490" i="73"/>
  <c r="E491" i="73"/>
  <c r="E492" i="73"/>
  <c r="E493" i="73"/>
  <c r="E489" i="73"/>
  <c r="E476" i="73"/>
  <c r="E472" i="73"/>
  <c r="E468" i="73"/>
  <c r="E475" i="73"/>
  <c r="E471" i="73"/>
  <c r="E467" i="73"/>
  <c r="E1026" i="107"/>
  <c r="E474" i="73"/>
  <c r="E470" i="73"/>
  <c r="E477" i="73"/>
  <c r="E473" i="73"/>
  <c r="E469" i="73"/>
  <c r="I401" i="73"/>
  <c r="I400" i="73"/>
  <c r="E1135" i="111"/>
  <c r="I407" i="73"/>
  <c r="I403" i="73"/>
  <c r="I404" i="73"/>
  <c r="I405" i="73"/>
  <c r="I406" i="73"/>
  <c r="I402" i="73"/>
  <c r="E1129" i="111"/>
  <c r="E1136" i="111"/>
  <c r="I395" i="73"/>
  <c r="I394" i="73"/>
  <c r="E1134" i="111"/>
  <c r="I397" i="73"/>
  <c r="I396" i="73"/>
  <c r="E1130" i="111"/>
  <c r="E1133" i="111"/>
  <c r="E257" i="112"/>
  <c r="E253" i="112"/>
  <c r="E256" i="112"/>
  <c r="E250" i="112"/>
  <c r="E254" i="112" s="1"/>
  <c r="E251" i="112"/>
  <c r="E252" i="112"/>
  <c r="F1064" i="73"/>
  <c r="F1063" i="73"/>
  <c r="F1062" i="73"/>
  <c r="F1061" i="73"/>
  <c r="E739" i="108"/>
  <c r="E742" i="108"/>
  <c r="E743" i="108"/>
  <c r="F1060" i="73"/>
  <c r="F1059" i="73"/>
  <c r="E726" i="108"/>
  <c r="E734" i="108"/>
  <c r="F1068" i="73"/>
  <c r="E744" i="108"/>
  <c r="F1067" i="73"/>
  <c r="E131" i="108"/>
  <c r="E128" i="108"/>
  <c r="E132" i="108" s="1"/>
  <c r="E129" i="108"/>
  <c r="E135" i="108"/>
  <c r="E130" i="108"/>
  <c r="E134" i="108"/>
  <c r="E713" i="114"/>
  <c r="L864" i="73"/>
  <c r="L865" i="73"/>
  <c r="L855" i="73"/>
  <c r="E696" i="114"/>
  <c r="L863" i="73"/>
  <c r="E709" i="114"/>
  <c r="L862" i="73"/>
  <c r="E710" i="114"/>
  <c r="E697" i="114"/>
  <c r="L851" i="73"/>
  <c r="L847" i="73"/>
  <c r="L854" i="73"/>
  <c r="L846" i="73"/>
  <c r="L848" i="73"/>
  <c r="L853" i="73"/>
  <c r="L849" i="73"/>
  <c r="L845" i="73"/>
  <c r="L850" i="73"/>
  <c r="L852" i="73"/>
  <c r="L844" i="73"/>
  <c r="K398" i="73"/>
  <c r="E1132" i="113"/>
  <c r="K399" i="73"/>
  <c r="E1131" i="113"/>
  <c r="K396" i="73"/>
  <c r="K397" i="73"/>
  <c r="K394" i="73"/>
  <c r="K395" i="73"/>
  <c r="E1133" i="113"/>
  <c r="E1134" i="113"/>
  <c r="E1130" i="113"/>
  <c r="E1118" i="113"/>
  <c r="K391" i="73"/>
  <c r="J622" i="73"/>
  <c r="J618" i="73"/>
  <c r="J614" i="73"/>
  <c r="J621" i="73"/>
  <c r="J617" i="73"/>
  <c r="J613" i="73"/>
  <c r="E879" i="112"/>
  <c r="J620" i="73"/>
  <c r="J616" i="73"/>
  <c r="J612" i="73"/>
  <c r="J619" i="73"/>
  <c r="J615" i="73"/>
  <c r="J630" i="73"/>
  <c r="E892" i="112"/>
  <c r="J631" i="73"/>
  <c r="E891" i="112"/>
  <c r="J626" i="73"/>
  <c r="J627" i="73"/>
  <c r="J628" i="73"/>
  <c r="J629" i="73"/>
  <c r="E894" i="112"/>
  <c r="E890" i="112"/>
  <c r="E893" i="112"/>
  <c r="J625" i="73"/>
  <c r="E885" i="112"/>
  <c r="J624" i="73"/>
  <c r="E877" i="112"/>
  <c r="H833" i="73"/>
  <c r="E678" i="110"/>
  <c r="H834" i="73"/>
  <c r="E679" i="110"/>
  <c r="H835" i="73"/>
  <c r="E682" i="110"/>
  <c r="H836" i="73"/>
  <c r="H825" i="73"/>
  <c r="H821" i="73"/>
  <c r="H817" i="73"/>
  <c r="H824" i="73"/>
  <c r="H820" i="73"/>
  <c r="H816" i="73"/>
  <c r="E666" i="110"/>
  <c r="H823" i="73"/>
  <c r="H819" i="73"/>
  <c r="H815" i="73"/>
  <c r="H822" i="73"/>
  <c r="H818" i="73"/>
  <c r="E895" i="110"/>
  <c r="H633" i="73"/>
  <c r="H632" i="73"/>
  <c r="H624" i="73"/>
  <c r="H625" i="73"/>
  <c r="E877" i="110"/>
  <c r="E885" i="110"/>
  <c r="H618" i="73"/>
  <c r="H622" i="73"/>
  <c r="H617" i="73"/>
  <c r="H614" i="73"/>
  <c r="H621" i="73"/>
  <c r="H620" i="73"/>
  <c r="H612" i="73"/>
  <c r="H615" i="73"/>
  <c r="H613" i="73"/>
  <c r="E879" i="110"/>
  <c r="H616" i="73"/>
  <c r="H619" i="73"/>
  <c r="H623" i="73"/>
  <c r="E878" i="110"/>
  <c r="E826" i="73"/>
  <c r="E665" i="107"/>
  <c r="E672" i="107"/>
  <c r="E664" i="107"/>
  <c r="E827" i="73"/>
  <c r="E828" i="73"/>
  <c r="E842" i="73"/>
  <c r="E838" i="73"/>
  <c r="E839" i="73"/>
  <c r="E840" i="73"/>
  <c r="E841" i="73"/>
  <c r="E837" i="73"/>
  <c r="E676" i="107"/>
  <c r="E683" i="107"/>
  <c r="M601" i="73"/>
  <c r="E861" i="115"/>
  <c r="M602" i="73"/>
  <c r="E860" i="115"/>
  <c r="M596" i="73"/>
  <c r="E854" i="115"/>
  <c r="M595" i="73"/>
  <c r="E846" i="115"/>
  <c r="E848" i="115"/>
  <c r="M590" i="73"/>
  <c r="M586" i="73"/>
  <c r="M593" i="73"/>
  <c r="M585" i="73"/>
  <c r="M587" i="73"/>
  <c r="M592" i="73"/>
  <c r="M588" i="73"/>
  <c r="M584" i="73"/>
  <c r="M589" i="73"/>
  <c r="M591" i="73"/>
  <c r="M583" i="73"/>
  <c r="E847" i="115"/>
  <c r="M594" i="73"/>
  <c r="K361" i="73"/>
  <c r="K357" i="73"/>
  <c r="K353" i="73"/>
  <c r="K360" i="73"/>
  <c r="K356" i="73"/>
  <c r="K352" i="73"/>
  <c r="E1088" i="113"/>
  <c r="K359" i="73"/>
  <c r="K355" i="73"/>
  <c r="K351" i="73"/>
  <c r="K358" i="73"/>
  <c r="K354" i="73"/>
  <c r="E1094" i="113"/>
  <c r="K363" i="73"/>
  <c r="K364" i="73"/>
  <c r="E1086" i="113"/>
  <c r="E1104" i="113"/>
  <c r="K372" i="73"/>
  <c r="K371" i="73"/>
  <c r="E589" i="115"/>
  <c r="M807" i="73"/>
  <c r="M806" i="73"/>
  <c r="M798" i="73"/>
  <c r="E579" i="115"/>
  <c r="M799" i="73"/>
  <c r="E571" i="115"/>
  <c r="M795" i="73"/>
  <c r="M791" i="73"/>
  <c r="M787" i="73"/>
  <c r="M792" i="73"/>
  <c r="M794" i="73"/>
  <c r="M786" i="73"/>
  <c r="E573" i="115"/>
  <c r="M793" i="73"/>
  <c r="M789" i="73"/>
  <c r="M796" i="73"/>
  <c r="M788" i="73"/>
  <c r="M790" i="73"/>
  <c r="M803" i="73"/>
  <c r="E584" i="115"/>
  <c r="M802" i="73"/>
  <c r="E588" i="115"/>
  <c r="M801" i="73"/>
  <c r="E587" i="115"/>
  <c r="M800" i="73"/>
  <c r="E847" i="108"/>
  <c r="F594" i="73"/>
  <c r="F601" i="73"/>
  <c r="E861" i="108"/>
  <c r="F602" i="73"/>
  <c r="E860" i="108"/>
  <c r="F610" i="73"/>
  <c r="F606" i="73"/>
  <c r="F607" i="73"/>
  <c r="F608" i="73"/>
  <c r="F609" i="73"/>
  <c r="F605" i="73"/>
  <c r="E865" i="108"/>
  <c r="E858" i="108"/>
  <c r="E1104" i="112"/>
  <c r="J372" i="73"/>
  <c r="J371" i="73"/>
  <c r="J370" i="73"/>
  <c r="E1100" i="112"/>
  <c r="J369" i="73"/>
  <c r="E1101" i="112"/>
  <c r="J360" i="73"/>
  <c r="J356" i="73"/>
  <c r="J352" i="73"/>
  <c r="J357" i="73"/>
  <c r="J359" i="73"/>
  <c r="J351" i="73"/>
  <c r="E1088" i="112"/>
  <c r="J358" i="73"/>
  <c r="J354" i="73"/>
  <c r="J361" i="73"/>
  <c r="J353" i="73"/>
  <c r="J355" i="73"/>
  <c r="J375" i="73"/>
  <c r="J378" i="73"/>
  <c r="J374" i="73"/>
  <c r="J377" i="73"/>
  <c r="J373" i="73"/>
  <c r="J376" i="73"/>
  <c r="E1098" i="112"/>
  <c r="E1105" i="112"/>
  <c r="M631" i="73"/>
  <c r="E892" i="115"/>
  <c r="M630" i="73"/>
  <c r="E891" i="115"/>
  <c r="M639" i="73"/>
  <c r="M635" i="73"/>
  <c r="M634" i="73"/>
  <c r="E889" i="115"/>
  <c r="M637" i="73"/>
  <c r="M638" i="73"/>
  <c r="M636" i="73"/>
  <c r="E896" i="115"/>
  <c r="M627" i="73"/>
  <c r="E893" i="115"/>
  <c r="M629" i="73"/>
  <c r="E894" i="115"/>
  <c r="M626" i="73"/>
  <c r="M628" i="73"/>
  <c r="E890" i="115"/>
  <c r="E635" i="108"/>
  <c r="F1025" i="73"/>
  <c r="F1021" i="73"/>
  <c r="F1028" i="73"/>
  <c r="F1024" i="73"/>
  <c r="F1020" i="73"/>
  <c r="F1027" i="73"/>
  <c r="F1023" i="73"/>
  <c r="F1019" i="73"/>
  <c r="F1026" i="73"/>
  <c r="F1022" i="73"/>
  <c r="F1018" i="73"/>
  <c r="F1036" i="73"/>
  <c r="F1037" i="73"/>
  <c r="E648" i="108"/>
  <c r="E647" i="108"/>
  <c r="F1039" i="73"/>
  <c r="F1038" i="73"/>
  <c r="E651" i="108"/>
  <c r="F1029" i="73"/>
  <c r="E634" i="108"/>
  <c r="E1092" i="114"/>
  <c r="E1096" i="114"/>
  <c r="E1089" i="114"/>
  <c r="E1093" i="114" s="1"/>
  <c r="E1095" i="114"/>
  <c r="E1090" i="114"/>
  <c r="E1091" i="114"/>
  <c r="E1092" i="107"/>
  <c r="E1089" i="107"/>
  <c r="E1093" i="107" s="1"/>
  <c r="E1090" i="107"/>
  <c r="E1091" i="107"/>
  <c r="E1096" i="107"/>
  <c r="E1095" i="107"/>
  <c r="E701" i="109"/>
  <c r="E705" i="109"/>
  <c r="E698" i="109"/>
  <c r="E702" i="109" s="1"/>
  <c r="E704" i="109"/>
  <c r="E699" i="109"/>
  <c r="E700" i="109"/>
  <c r="E775" i="114"/>
  <c r="L1097" i="73"/>
  <c r="L1096" i="73"/>
  <c r="E773" i="114"/>
  <c r="E770" i="114"/>
  <c r="E774" i="114"/>
  <c r="L1090" i="73"/>
  <c r="L1093" i="73"/>
  <c r="L1092" i="73"/>
  <c r="L1091" i="73"/>
  <c r="E765" i="114"/>
  <c r="E757" i="114"/>
  <c r="L1088" i="73"/>
  <c r="L1089" i="73"/>
  <c r="E713" i="111"/>
  <c r="I864" i="73"/>
  <c r="I865" i="73"/>
  <c r="I869" i="73"/>
  <c r="I870" i="73"/>
  <c r="I866" i="73"/>
  <c r="I871" i="73"/>
  <c r="I867" i="73"/>
  <c r="I868" i="73"/>
  <c r="E707" i="111"/>
  <c r="E714" i="111"/>
  <c r="I855" i="73"/>
  <c r="E696" i="111"/>
  <c r="E711" i="111"/>
  <c r="E712" i="111"/>
  <c r="E708" i="111"/>
  <c r="I861" i="73"/>
  <c r="I860" i="73"/>
  <c r="I859" i="73"/>
  <c r="I858" i="73"/>
  <c r="G406" i="73"/>
  <c r="G402" i="73"/>
  <c r="G407" i="73"/>
  <c r="G404" i="73"/>
  <c r="G405" i="73"/>
  <c r="G403" i="73"/>
  <c r="E1136" i="109"/>
  <c r="E1129" i="109"/>
  <c r="G392" i="73"/>
  <c r="G393" i="73"/>
  <c r="E1125" i="109"/>
  <c r="E1117" i="109"/>
  <c r="G394" i="73"/>
  <c r="G395" i="73"/>
  <c r="G396" i="73"/>
  <c r="G397" i="73"/>
  <c r="E1130" i="109"/>
  <c r="E1133" i="109"/>
  <c r="E1134" i="109"/>
  <c r="E865" i="73"/>
  <c r="E864" i="73"/>
  <c r="E713" i="107"/>
  <c r="E871" i="73"/>
  <c r="E867" i="73"/>
  <c r="E868" i="73"/>
  <c r="E869" i="73"/>
  <c r="E870" i="73"/>
  <c r="E866" i="73"/>
  <c r="E714" i="107"/>
  <c r="E707" i="107"/>
  <c r="E856" i="73"/>
  <c r="E857" i="73"/>
  <c r="E703" i="107"/>
  <c r="E695" i="107"/>
  <c r="E853" i="73"/>
  <c r="E849" i="73"/>
  <c r="E845" i="73"/>
  <c r="E852" i="73"/>
  <c r="E848" i="73"/>
  <c r="E844" i="73"/>
  <c r="E697" i="107"/>
  <c r="E851" i="73"/>
  <c r="E847" i="73"/>
  <c r="E854" i="73"/>
  <c r="E850" i="73"/>
  <c r="E846" i="73"/>
  <c r="J483" i="73"/>
  <c r="J484" i="73"/>
  <c r="J481" i="73"/>
  <c r="J482" i="73"/>
  <c r="E1040" i="112"/>
  <c r="E1041" i="112"/>
  <c r="E1037" i="112"/>
  <c r="E1025" i="112"/>
  <c r="J478" i="73"/>
  <c r="J485" i="73"/>
  <c r="E1039" i="112"/>
  <c r="J486" i="73"/>
  <c r="E1038" i="112"/>
  <c r="G1000" i="73"/>
  <c r="E603" i="109"/>
  <c r="E620" i="109"/>
  <c r="G1010" i="73"/>
  <c r="G1009" i="73"/>
  <c r="G1001" i="73"/>
  <c r="G1002" i="73"/>
  <c r="E610" i="109"/>
  <c r="E602" i="109"/>
  <c r="E618" i="109"/>
  <c r="E619" i="109"/>
  <c r="E615" i="109"/>
  <c r="G1003" i="73"/>
  <c r="G1004" i="73"/>
  <c r="G1005" i="73"/>
  <c r="G1006" i="73"/>
  <c r="M1008" i="73"/>
  <c r="E616" i="115"/>
  <c r="M1007" i="73"/>
  <c r="E617" i="115"/>
  <c r="E620" i="115"/>
  <c r="M1009" i="73"/>
  <c r="M1010" i="73"/>
  <c r="E614" i="115"/>
  <c r="M1016" i="73"/>
  <c r="M1015" i="73"/>
  <c r="M1014" i="73"/>
  <c r="M1011" i="73"/>
  <c r="M1013" i="73"/>
  <c r="E621" i="115"/>
  <c r="M1012" i="73"/>
  <c r="E744" i="113"/>
  <c r="K1067" i="73"/>
  <c r="K1068" i="73"/>
  <c r="K1066" i="73"/>
  <c r="E741" i="113"/>
  <c r="K1065" i="73"/>
  <c r="E740" i="113"/>
  <c r="K1057" i="73"/>
  <c r="K1053" i="73"/>
  <c r="K1049" i="73"/>
  <c r="K1056" i="73"/>
  <c r="K1052" i="73"/>
  <c r="K1048" i="73"/>
  <c r="E728" i="113"/>
  <c r="K1055" i="73"/>
  <c r="K1051" i="73"/>
  <c r="K1047" i="73"/>
  <c r="K1054" i="73"/>
  <c r="K1050" i="73"/>
  <c r="E727" i="113"/>
  <c r="K1058" i="73"/>
  <c r="G596" i="73"/>
  <c r="G595" i="73"/>
  <c r="E846" i="109"/>
  <c r="E854" i="109"/>
  <c r="E848" i="109"/>
  <c r="G591" i="73"/>
  <c r="G590" i="73"/>
  <c r="G583" i="73"/>
  <c r="G587" i="73"/>
  <c r="G589" i="73"/>
  <c r="G592" i="73"/>
  <c r="G586" i="73"/>
  <c r="G588" i="73"/>
  <c r="G593" i="73"/>
  <c r="G585" i="73"/>
  <c r="G584" i="73"/>
  <c r="E863" i="109"/>
  <c r="E862" i="109"/>
  <c r="E859" i="109"/>
  <c r="G597" i="73"/>
  <c r="G598" i="73"/>
  <c r="G599" i="73"/>
  <c r="G600" i="73"/>
  <c r="E1127" i="112"/>
  <c r="E1120" i="112"/>
  <c r="E1124" i="112" s="1"/>
  <c r="E1121" i="112"/>
  <c r="E1122" i="112"/>
  <c r="E1123" i="112"/>
  <c r="E1126" i="112"/>
  <c r="E643" i="115"/>
  <c r="E639" i="115"/>
  <c r="E637" i="115"/>
  <c r="E642" i="115"/>
  <c r="E636" i="115"/>
  <c r="E640" i="115" s="1"/>
  <c r="E638" i="115"/>
  <c r="E643" i="111"/>
  <c r="E637" i="111"/>
  <c r="E638" i="111"/>
  <c r="E639" i="111"/>
  <c r="E642" i="111"/>
  <c r="E636" i="111"/>
  <c r="E640" i="111" s="1"/>
  <c r="L507" i="73"/>
  <c r="E1056" i="114"/>
  <c r="L505" i="73"/>
  <c r="L501" i="73"/>
  <c r="L497" i="73"/>
  <c r="L504" i="73"/>
  <c r="L500" i="73"/>
  <c r="L496" i="73"/>
  <c r="E1057" i="114"/>
  <c r="L503" i="73"/>
  <c r="L499" i="73"/>
  <c r="L506" i="73"/>
  <c r="L502" i="73"/>
  <c r="L498" i="73"/>
  <c r="L508" i="73"/>
  <c r="E1063" i="114"/>
  <c r="L509" i="73"/>
  <c r="E1055" i="114"/>
  <c r="E1056" i="112"/>
  <c r="J507" i="73"/>
  <c r="J510" i="73"/>
  <c r="J511" i="73"/>
  <c r="E1068" i="112"/>
  <c r="J512" i="73"/>
  <c r="J513" i="73"/>
  <c r="E1071" i="112"/>
  <c r="E1072" i="112"/>
  <c r="J516" i="73"/>
  <c r="E1073" i="112"/>
  <c r="J517" i="73"/>
  <c r="J508" i="73"/>
  <c r="J509" i="73"/>
  <c r="E1055" i="112"/>
  <c r="E1063" i="112"/>
  <c r="J870" i="73"/>
  <c r="J866" i="73"/>
  <c r="J869" i="73"/>
  <c r="E714" i="112"/>
  <c r="J868" i="73"/>
  <c r="J871" i="73"/>
  <c r="J867" i="73"/>
  <c r="E707" i="112"/>
  <c r="J864" i="73"/>
  <c r="E713" i="112"/>
  <c r="J865" i="73"/>
  <c r="J857" i="73"/>
  <c r="E703" i="112"/>
  <c r="J856" i="73"/>
  <c r="E695" i="112"/>
  <c r="E759" i="110"/>
  <c r="H1083" i="73"/>
  <c r="H1079" i="73"/>
  <c r="H1086" i="73"/>
  <c r="H1082" i="73"/>
  <c r="H1078" i="73"/>
  <c r="H1085" i="73"/>
  <c r="H1081" i="73"/>
  <c r="H1077" i="73"/>
  <c r="H1084" i="73"/>
  <c r="H1080" i="73"/>
  <c r="H1076" i="73"/>
  <c r="H1089" i="73"/>
  <c r="H1088" i="73"/>
  <c r="E765" i="110"/>
  <c r="E757" i="110"/>
  <c r="H1095" i="73"/>
  <c r="H1094" i="73"/>
  <c r="E771" i="110"/>
  <c r="E772" i="110"/>
  <c r="H1087" i="73"/>
  <c r="E758" i="110"/>
  <c r="G1029" i="73"/>
  <c r="E634" i="109"/>
  <c r="G1031" i="73"/>
  <c r="G1030" i="73"/>
  <c r="E633" i="109"/>
  <c r="E641" i="109"/>
  <c r="G1042" i="73"/>
  <c r="G1043" i="73"/>
  <c r="G1041" i="73"/>
  <c r="G1044" i="73"/>
  <c r="G1040" i="73"/>
  <c r="G1045" i="73"/>
  <c r="E645" i="109"/>
  <c r="E652" i="109"/>
  <c r="E895" i="109"/>
  <c r="G633" i="73"/>
  <c r="G632" i="73"/>
  <c r="G625" i="73"/>
  <c r="G624" i="73"/>
  <c r="E877" i="109"/>
  <c r="E885" i="109"/>
  <c r="E893" i="109"/>
  <c r="E894" i="109"/>
  <c r="E890" i="109"/>
  <c r="G628" i="73"/>
  <c r="G629" i="73"/>
  <c r="G626" i="73"/>
  <c r="G627" i="73"/>
  <c r="E878" i="109"/>
  <c r="G623" i="73"/>
  <c r="E620" i="107"/>
  <c r="E1009" i="73"/>
  <c r="E1010" i="73"/>
  <c r="E618" i="107"/>
  <c r="E619" i="107"/>
  <c r="E615" i="107"/>
  <c r="E1004" i="73"/>
  <c r="E1003" i="73"/>
  <c r="E1006" i="73"/>
  <c r="E1005" i="73"/>
  <c r="E617" i="107"/>
  <c r="E1008" i="73"/>
  <c r="E616" i="107"/>
  <c r="E1007" i="73"/>
  <c r="E548" i="115"/>
  <c r="M769" i="73"/>
  <c r="E540" i="115"/>
  <c r="M770" i="73"/>
  <c r="E554" i="115"/>
  <c r="M775" i="73"/>
  <c r="E555" i="115"/>
  <c r="M776" i="73"/>
  <c r="E559" i="115"/>
  <c r="E552" i="115"/>
  <c r="M782" i="73"/>
  <c r="M781" i="73"/>
  <c r="M784" i="73"/>
  <c r="M780" i="73"/>
  <c r="M779" i="73"/>
  <c r="M783" i="73"/>
  <c r="E541" i="115"/>
  <c r="M768" i="73"/>
  <c r="K773" i="73"/>
  <c r="K774" i="73"/>
  <c r="E553" i="113"/>
  <c r="K771" i="73"/>
  <c r="K772" i="73"/>
  <c r="E556" i="113"/>
  <c r="E557" i="113"/>
  <c r="E542" i="113"/>
  <c r="K765" i="73"/>
  <c r="K761" i="73"/>
  <c r="K757" i="73"/>
  <c r="K764" i="73"/>
  <c r="K760" i="73"/>
  <c r="K767" i="73"/>
  <c r="K763" i="73"/>
  <c r="K759" i="73"/>
  <c r="K766" i="73"/>
  <c r="K762" i="73"/>
  <c r="K758" i="73"/>
  <c r="K775" i="73"/>
  <c r="E554" i="113"/>
  <c r="K776" i="73"/>
  <c r="E555" i="113"/>
  <c r="I601" i="73"/>
  <c r="I602" i="73"/>
  <c r="E860" i="111"/>
  <c r="E861" i="111"/>
  <c r="I592" i="73"/>
  <c r="I588" i="73"/>
  <c r="I584" i="73"/>
  <c r="I591" i="73"/>
  <c r="I587" i="73"/>
  <c r="I583" i="73"/>
  <c r="E848" i="111"/>
  <c r="I590" i="73"/>
  <c r="I586" i="73"/>
  <c r="I593" i="73"/>
  <c r="I589" i="73"/>
  <c r="I585" i="73"/>
  <c r="I595" i="73"/>
  <c r="E846" i="111"/>
  <c r="I596" i="73"/>
  <c r="E854" i="111"/>
  <c r="E847" i="111"/>
  <c r="I594" i="73"/>
  <c r="E594" i="73"/>
  <c r="E847" i="107"/>
  <c r="E860" i="107"/>
  <c r="E602" i="73"/>
  <c r="E861" i="107"/>
  <c r="E601" i="73"/>
  <c r="E859" i="107"/>
  <c r="E862" i="107"/>
  <c r="E863" i="107"/>
  <c r="E600" i="73"/>
  <c r="E599" i="73"/>
  <c r="E598" i="73"/>
  <c r="E597" i="73"/>
  <c r="L134" i="73"/>
  <c r="L133" i="73"/>
  <c r="L136" i="73"/>
  <c r="L135" i="73"/>
  <c r="E141" i="114"/>
  <c r="E142" i="114"/>
  <c r="E138" i="114"/>
  <c r="L131" i="73"/>
  <c r="L132" i="73"/>
  <c r="E133" i="114"/>
  <c r="E125" i="114"/>
  <c r="L146" i="73"/>
  <c r="L142" i="73"/>
  <c r="L143" i="73"/>
  <c r="L144" i="73"/>
  <c r="L145" i="73"/>
  <c r="L141" i="73"/>
  <c r="E144" i="114"/>
  <c r="E137" i="114"/>
  <c r="E143" i="114"/>
  <c r="L139" i="73"/>
  <c r="L140" i="73"/>
  <c r="E572" i="108"/>
  <c r="F797" i="73"/>
  <c r="E588" i="108"/>
  <c r="E587" i="108"/>
  <c r="E584" i="108"/>
  <c r="F803" i="73"/>
  <c r="F802" i="73"/>
  <c r="F801" i="73"/>
  <c r="F800" i="73"/>
  <c r="F804" i="73"/>
  <c r="E585" i="108"/>
  <c r="E586" i="108"/>
  <c r="F805" i="73"/>
  <c r="M247" i="73"/>
  <c r="M248" i="73"/>
  <c r="E255" i="115"/>
  <c r="E247" i="115"/>
  <c r="M255" i="73"/>
  <c r="E265" i="115"/>
  <c r="M256" i="73"/>
  <c r="E248" i="115"/>
  <c r="M246" i="73"/>
  <c r="M253" i="73"/>
  <c r="E261" i="115"/>
  <c r="M254" i="73"/>
  <c r="E262" i="115"/>
  <c r="E620" i="112"/>
  <c r="J1010" i="73"/>
  <c r="J1009" i="73"/>
  <c r="J1003" i="73"/>
  <c r="J1004" i="73"/>
  <c r="J1005" i="73"/>
  <c r="J1006" i="73"/>
  <c r="E615" i="112"/>
  <c r="E618" i="112"/>
  <c r="E619" i="112"/>
  <c r="J1013" i="73"/>
  <c r="J1016" i="73"/>
  <c r="J1012" i="73"/>
  <c r="J1015" i="73"/>
  <c r="J1011" i="73"/>
  <c r="J1014" i="73"/>
  <c r="E621" i="112"/>
  <c r="E614" i="112"/>
  <c r="G777" i="73"/>
  <c r="E558" i="109"/>
  <c r="G778" i="73"/>
  <c r="G770" i="73"/>
  <c r="G769" i="73"/>
  <c r="E540" i="109"/>
  <c r="E548" i="109"/>
  <c r="G771" i="73"/>
  <c r="G772" i="73"/>
  <c r="G773" i="73"/>
  <c r="G774" i="73"/>
  <c r="E556" i="109"/>
  <c r="E557" i="109"/>
  <c r="E553" i="109"/>
  <c r="G767" i="73"/>
  <c r="G763" i="73"/>
  <c r="G759" i="73"/>
  <c r="G766" i="73"/>
  <c r="G758" i="73"/>
  <c r="G760" i="73"/>
  <c r="E542" i="109"/>
  <c r="G765" i="73"/>
  <c r="G761" i="73"/>
  <c r="G757" i="73"/>
  <c r="G762" i="73"/>
  <c r="G764" i="73"/>
  <c r="E728" i="112"/>
  <c r="J1055" i="73"/>
  <c r="J1051" i="73"/>
  <c r="J1047" i="73"/>
  <c r="J1054" i="73"/>
  <c r="J1050" i="73"/>
  <c r="J1057" i="73"/>
  <c r="J1053" i="73"/>
  <c r="J1049" i="73"/>
  <c r="J1056" i="73"/>
  <c r="J1052" i="73"/>
  <c r="J1048" i="73"/>
  <c r="E744" i="112"/>
  <c r="J1068" i="73"/>
  <c r="J1067" i="73"/>
  <c r="J1058" i="73"/>
  <c r="E727" i="112"/>
  <c r="F776" i="73"/>
  <c r="F775" i="73"/>
  <c r="E554" i="108"/>
  <c r="E555" i="108"/>
  <c r="F770" i="73"/>
  <c r="F769" i="73"/>
  <c r="E540" i="108"/>
  <c r="E548" i="108"/>
  <c r="F784" i="73"/>
  <c r="F780" i="73"/>
  <c r="F781" i="73"/>
  <c r="F782" i="73"/>
  <c r="F783" i="73"/>
  <c r="F779" i="73"/>
  <c r="E552" i="108"/>
  <c r="E559" i="108"/>
  <c r="E542" i="108"/>
  <c r="F764" i="73"/>
  <c r="F760" i="73"/>
  <c r="F767" i="73"/>
  <c r="F763" i="73"/>
  <c r="F759" i="73"/>
  <c r="F766" i="73"/>
  <c r="F762" i="73"/>
  <c r="F758" i="73"/>
  <c r="F765" i="73"/>
  <c r="F761" i="73"/>
  <c r="F757" i="73"/>
  <c r="E541" i="112"/>
  <c r="J768" i="73"/>
  <c r="J783" i="73"/>
  <c r="J779" i="73"/>
  <c r="J782" i="73"/>
  <c r="E559" i="112"/>
  <c r="J781" i="73"/>
  <c r="J784" i="73"/>
  <c r="J780" i="73"/>
  <c r="E552" i="112"/>
  <c r="J773" i="73"/>
  <c r="J771" i="73"/>
  <c r="E553" i="112"/>
  <c r="J772" i="73"/>
  <c r="E556" i="112"/>
  <c r="E557" i="112"/>
  <c r="J774" i="73"/>
  <c r="E1057" i="115"/>
  <c r="M503" i="73"/>
  <c r="M499" i="73"/>
  <c r="M506" i="73"/>
  <c r="M498" i="73"/>
  <c r="M500" i="73"/>
  <c r="M505" i="73"/>
  <c r="M501" i="73"/>
  <c r="M497" i="73"/>
  <c r="M502" i="73"/>
  <c r="M504" i="73"/>
  <c r="M496" i="73"/>
  <c r="M513" i="73"/>
  <c r="M510" i="73"/>
  <c r="E1068" i="115"/>
  <c r="M511" i="73"/>
  <c r="M512" i="73"/>
  <c r="E1071" i="115"/>
  <c r="E1072" i="115"/>
  <c r="E1056" i="115"/>
  <c r="M507" i="73"/>
  <c r="M509" i="73"/>
  <c r="E1063" i="115"/>
  <c r="M508" i="73"/>
  <c r="E1055" i="115"/>
  <c r="E1039" i="110"/>
  <c r="E1038" i="110"/>
  <c r="H486" i="73"/>
  <c r="H485" i="73"/>
  <c r="E1037" i="110"/>
  <c r="E1040" i="110"/>
  <c r="E1041" i="110"/>
  <c r="H481" i="73"/>
  <c r="H482" i="73"/>
  <c r="H483" i="73"/>
  <c r="H484" i="73"/>
  <c r="H491" i="73"/>
  <c r="H494" i="73"/>
  <c r="H490" i="73"/>
  <c r="H493" i="73"/>
  <c r="H489" i="73"/>
  <c r="H492" i="73"/>
  <c r="E1043" i="110"/>
  <c r="E1036" i="110"/>
  <c r="E1064" i="110"/>
  <c r="E1065" i="110"/>
  <c r="E1059" i="110"/>
  <c r="E1060" i="110"/>
  <c r="E1061" i="110"/>
  <c r="E1058" i="110"/>
  <c r="E1062" i="110" s="1"/>
  <c r="L275" i="73"/>
  <c r="E279" i="114"/>
  <c r="L273" i="73"/>
  <c r="L269" i="73"/>
  <c r="L265" i="73"/>
  <c r="L272" i="73"/>
  <c r="L268" i="73"/>
  <c r="L264" i="73"/>
  <c r="E280" i="114"/>
  <c r="L271" i="73"/>
  <c r="L267" i="73"/>
  <c r="L274" i="73"/>
  <c r="L270" i="73"/>
  <c r="L266" i="73"/>
  <c r="L276" i="73"/>
  <c r="L277" i="73"/>
  <c r="E286" i="114"/>
  <c r="E278" i="114"/>
  <c r="E775" i="113"/>
  <c r="K1097" i="73"/>
  <c r="K1096" i="73"/>
  <c r="E776" i="113"/>
  <c r="E769" i="113"/>
  <c r="K1100" i="73"/>
  <c r="K1103" i="73"/>
  <c r="K1099" i="73"/>
  <c r="K1102" i="73"/>
  <c r="K1098" i="73"/>
  <c r="K1101" i="73"/>
  <c r="E758" i="113"/>
  <c r="K1087" i="73"/>
  <c r="E759" i="113"/>
  <c r="K1084" i="73"/>
  <c r="K1080" i="73"/>
  <c r="K1076" i="73"/>
  <c r="K1083" i="73"/>
  <c r="K1079" i="73"/>
  <c r="K1086" i="73"/>
  <c r="K1082" i="73"/>
  <c r="K1078" i="73"/>
  <c r="K1085" i="73"/>
  <c r="K1081" i="73"/>
  <c r="K1077" i="73"/>
  <c r="J159" i="73"/>
  <c r="E157" i="112"/>
  <c r="J175" i="73"/>
  <c r="J171" i="73"/>
  <c r="J172" i="73"/>
  <c r="E175" i="112"/>
  <c r="J173" i="73"/>
  <c r="J174" i="73"/>
  <c r="J170" i="73"/>
  <c r="E168" i="112"/>
  <c r="E174" i="112"/>
  <c r="J168" i="73"/>
  <c r="J169" i="73"/>
  <c r="E1135" i="110"/>
  <c r="H401" i="73"/>
  <c r="H400" i="73"/>
  <c r="H398" i="73"/>
  <c r="H399" i="73"/>
  <c r="E1131" i="110"/>
  <c r="E1132" i="110"/>
  <c r="E1125" i="110"/>
  <c r="E1117" i="110"/>
  <c r="H392" i="73"/>
  <c r="H393" i="73"/>
  <c r="H406" i="73"/>
  <c r="H402" i="73"/>
  <c r="H405" i="73"/>
  <c r="H404" i="73"/>
  <c r="H407" i="73"/>
  <c r="H403" i="73"/>
  <c r="E1136" i="110"/>
  <c r="E1129" i="110"/>
  <c r="E769" i="109"/>
  <c r="E776" i="109"/>
  <c r="G1100" i="73"/>
  <c r="G1101" i="73"/>
  <c r="G1099" i="73"/>
  <c r="G1102" i="73"/>
  <c r="G1098" i="73"/>
  <c r="G1103" i="73"/>
  <c r="E775" i="109"/>
  <c r="G1097" i="73"/>
  <c r="G1096" i="73"/>
  <c r="G1087" i="73"/>
  <c r="E758" i="109"/>
  <c r="G158" i="73"/>
  <c r="G154" i="73"/>
  <c r="G150" i="73"/>
  <c r="G157" i="73"/>
  <c r="G149" i="73"/>
  <c r="G151" i="73"/>
  <c r="E158" i="109"/>
  <c r="G156" i="73"/>
  <c r="G152" i="73"/>
  <c r="G148" i="73"/>
  <c r="G153" i="73"/>
  <c r="G155" i="73"/>
  <c r="G174" i="73"/>
  <c r="G170" i="73"/>
  <c r="G175" i="73"/>
  <c r="G172" i="73"/>
  <c r="G173" i="73"/>
  <c r="G171" i="73"/>
  <c r="E175" i="109"/>
  <c r="E168" i="109"/>
  <c r="G164" i="73"/>
  <c r="G165" i="73"/>
  <c r="G162" i="73"/>
  <c r="G163" i="73"/>
  <c r="E173" i="109"/>
  <c r="E172" i="109"/>
  <c r="E169" i="109"/>
  <c r="G166" i="73"/>
  <c r="E170" i="109"/>
  <c r="G167" i="73"/>
  <c r="E171" i="109"/>
  <c r="E770" i="73"/>
  <c r="E540" i="107"/>
  <c r="E769" i="73"/>
  <c r="E548" i="107"/>
  <c r="E554" i="107"/>
  <c r="E555" i="107"/>
  <c r="E775" i="73"/>
  <c r="E776" i="73"/>
  <c r="E559" i="107"/>
  <c r="E552" i="107"/>
  <c r="E782" i="73"/>
  <c r="E783" i="73"/>
  <c r="E779" i="73"/>
  <c r="E784" i="73"/>
  <c r="E780" i="73"/>
  <c r="E781" i="73"/>
  <c r="L488" i="73"/>
  <c r="E1042" i="114"/>
  <c r="L487" i="73"/>
  <c r="L478" i="73"/>
  <c r="E1025" i="114"/>
  <c r="E1032" i="114"/>
  <c r="E1024" i="114"/>
  <c r="L480" i="73"/>
  <c r="L479" i="73"/>
  <c r="E1026" i="114"/>
  <c r="L474" i="73"/>
  <c r="L470" i="73"/>
  <c r="L477" i="73"/>
  <c r="L473" i="73"/>
  <c r="L469" i="73"/>
  <c r="L476" i="73"/>
  <c r="L472" i="73"/>
  <c r="L468" i="73"/>
  <c r="L475" i="73"/>
  <c r="L471" i="73"/>
  <c r="L467" i="73"/>
  <c r="E862" i="110"/>
  <c r="E863" i="110"/>
  <c r="E859" i="110"/>
  <c r="H597" i="73"/>
  <c r="H598" i="73"/>
  <c r="H599" i="73"/>
  <c r="H600" i="73"/>
  <c r="H594" i="73"/>
  <c r="E847" i="110"/>
  <c r="E861" i="110"/>
  <c r="E860" i="110"/>
  <c r="H602" i="73"/>
  <c r="H601" i="73"/>
  <c r="E573" i="113"/>
  <c r="K794" i="73"/>
  <c r="K790" i="73"/>
  <c r="K786" i="73"/>
  <c r="K793" i="73"/>
  <c r="K789" i="73"/>
  <c r="K796" i="73"/>
  <c r="K792" i="73"/>
  <c r="K788" i="73"/>
  <c r="K795" i="73"/>
  <c r="K791" i="73"/>
  <c r="K787" i="73"/>
  <c r="K812" i="73"/>
  <c r="K808" i="73"/>
  <c r="K811" i="73"/>
  <c r="E590" i="113"/>
  <c r="K810" i="73"/>
  <c r="K813" i="73"/>
  <c r="K809" i="73"/>
  <c r="E583" i="113"/>
  <c r="E589" i="113"/>
  <c r="K807" i="73"/>
  <c r="K806" i="73"/>
  <c r="K802" i="73"/>
  <c r="K803" i="73"/>
  <c r="E588" i="113"/>
  <c r="E584" i="113"/>
  <c r="K800" i="73"/>
  <c r="K801" i="73"/>
  <c r="E587" i="113"/>
  <c r="M1063" i="73"/>
  <c r="M1062" i="73"/>
  <c r="E739" i="115"/>
  <c r="M1061" i="73"/>
  <c r="M1064" i="73"/>
  <c r="E743" i="115"/>
  <c r="E742" i="115"/>
  <c r="E727" i="115"/>
  <c r="M1058" i="73"/>
  <c r="M1066" i="73"/>
  <c r="E741" i="115"/>
  <c r="M1065" i="73"/>
  <c r="E740" i="115"/>
  <c r="E1104" i="109"/>
  <c r="G372" i="73"/>
  <c r="G371" i="73"/>
  <c r="E1103" i="109"/>
  <c r="E1102" i="109"/>
  <c r="E1099" i="109"/>
  <c r="G367" i="73"/>
  <c r="G368" i="73"/>
  <c r="G365" i="73"/>
  <c r="G366" i="73"/>
  <c r="E1098" i="109"/>
  <c r="G377" i="73"/>
  <c r="G373" i="73"/>
  <c r="G378" i="73"/>
  <c r="E1105" i="109"/>
  <c r="G375" i="73"/>
  <c r="G376" i="73"/>
  <c r="G374" i="73"/>
  <c r="G362" i="73"/>
  <c r="E1087" i="109"/>
  <c r="K1007" i="73"/>
  <c r="K1008" i="73"/>
  <c r="E616" i="113"/>
  <c r="E617" i="113"/>
  <c r="K1003" i="73"/>
  <c r="K1005" i="73"/>
  <c r="E618" i="113"/>
  <c r="K1006" i="73"/>
  <c r="E619" i="113"/>
  <c r="E615" i="113"/>
  <c r="K1004" i="73"/>
  <c r="K1001" i="73"/>
  <c r="E602" i="113"/>
  <c r="K1002" i="73"/>
  <c r="E610" i="113"/>
  <c r="E738" i="107"/>
  <c r="E745" i="107"/>
  <c r="E1074" i="73"/>
  <c r="E1070" i="73"/>
  <c r="E1071" i="73"/>
  <c r="E1072" i="73"/>
  <c r="E1073" i="73"/>
  <c r="E1069" i="73"/>
  <c r="E726" i="107"/>
  <c r="E734" i="107"/>
  <c r="E1059" i="73"/>
  <c r="E1060" i="73"/>
  <c r="E1066" i="73"/>
  <c r="E740" i="107"/>
  <c r="E741" i="107"/>
  <c r="E1065" i="73"/>
  <c r="E728" i="107"/>
  <c r="E1054" i="73"/>
  <c r="E1050" i="73"/>
  <c r="E1057" i="73"/>
  <c r="E1053" i="73"/>
  <c r="E1049" i="73"/>
  <c r="E1056" i="73"/>
  <c r="E1052" i="73"/>
  <c r="E1048" i="73"/>
  <c r="E1055" i="73"/>
  <c r="E1051" i="73"/>
  <c r="E1047" i="73"/>
  <c r="E1057" i="113"/>
  <c r="K504" i="73"/>
  <c r="K500" i="73"/>
  <c r="K496" i="73"/>
  <c r="K503" i="73"/>
  <c r="K499" i="73"/>
  <c r="K506" i="73"/>
  <c r="K502" i="73"/>
  <c r="K498" i="73"/>
  <c r="K505" i="73"/>
  <c r="K501" i="73"/>
  <c r="K497" i="73"/>
  <c r="K507" i="73"/>
  <c r="E1056" i="113"/>
  <c r="K508" i="73"/>
  <c r="E1055" i="113"/>
  <c r="K509" i="73"/>
  <c r="E1063" i="113"/>
  <c r="K510" i="73"/>
  <c r="K511" i="73"/>
  <c r="E1071" i="113"/>
  <c r="E1072" i="113"/>
  <c r="K512" i="73"/>
  <c r="K513" i="73"/>
  <c r="E1068" i="113"/>
  <c r="E697" i="110"/>
  <c r="H850" i="73"/>
  <c r="H853" i="73"/>
  <c r="H845" i="73"/>
  <c r="H854" i="73"/>
  <c r="H846" i="73"/>
  <c r="H849" i="73"/>
  <c r="H851" i="73"/>
  <c r="H848" i="73"/>
  <c r="H847" i="73"/>
  <c r="H844" i="73"/>
  <c r="H852" i="73"/>
  <c r="H862" i="73"/>
  <c r="H863" i="73"/>
  <c r="E709" i="110"/>
  <c r="E710" i="110"/>
  <c r="H868" i="73"/>
  <c r="H871" i="73"/>
  <c r="H867" i="73"/>
  <c r="E707" i="110"/>
  <c r="H870" i="73"/>
  <c r="H866" i="73"/>
  <c r="H869" i="73"/>
  <c r="E714" i="110"/>
  <c r="E804" i="73"/>
  <c r="E805" i="73"/>
  <c r="E586" i="107"/>
  <c r="E585" i="107"/>
  <c r="E573" i="107"/>
  <c r="E793" i="73"/>
  <c r="E789" i="73"/>
  <c r="E796" i="73"/>
  <c r="E792" i="73"/>
  <c r="E788" i="73"/>
  <c r="E795" i="73"/>
  <c r="E791" i="73"/>
  <c r="E787" i="73"/>
  <c r="E794" i="73"/>
  <c r="E790" i="73"/>
  <c r="E786" i="73"/>
  <c r="E803" i="73"/>
  <c r="E800" i="73"/>
  <c r="E801" i="73"/>
  <c r="E587" i="107"/>
  <c r="E588" i="107"/>
  <c r="E584" i="107"/>
  <c r="E802" i="73"/>
  <c r="E797" i="73"/>
  <c r="E572" i="107"/>
  <c r="K603" i="73"/>
  <c r="E864" i="113"/>
  <c r="K604" i="73"/>
  <c r="K596" i="73"/>
  <c r="K595" i="73"/>
  <c r="E854" i="113"/>
  <c r="E846" i="113"/>
  <c r="E847" i="113"/>
  <c r="K594" i="73"/>
  <c r="E1094" i="111"/>
  <c r="I364" i="73"/>
  <c r="I363" i="73"/>
  <c r="E1086" i="111"/>
  <c r="I366" i="73"/>
  <c r="I365" i="73"/>
  <c r="I368" i="73"/>
  <c r="I367" i="73"/>
  <c r="E1102" i="111"/>
  <c r="E1103" i="111"/>
  <c r="E1099" i="111"/>
  <c r="E1100" i="111"/>
  <c r="I370" i="73"/>
  <c r="E1101" i="111"/>
  <c r="I369" i="73"/>
  <c r="E1088" i="111"/>
  <c r="I358" i="73"/>
  <c r="I354" i="73"/>
  <c r="I361" i="73"/>
  <c r="I357" i="73"/>
  <c r="I353" i="73"/>
  <c r="I360" i="73"/>
  <c r="I356" i="73"/>
  <c r="I352" i="73"/>
  <c r="I359" i="73"/>
  <c r="I355" i="73"/>
  <c r="I351" i="73"/>
  <c r="M131" i="73"/>
  <c r="E133" i="115"/>
  <c r="M132" i="73"/>
  <c r="E125" i="115"/>
  <c r="M129" i="73"/>
  <c r="M121" i="73"/>
  <c r="M124" i="73"/>
  <c r="E127" i="115"/>
  <c r="M123" i="73"/>
  <c r="M126" i="73"/>
  <c r="M125" i="73"/>
  <c r="M128" i="73"/>
  <c r="M120" i="73"/>
  <c r="M127" i="73"/>
  <c r="M119" i="73"/>
  <c r="M122" i="73"/>
  <c r="E143" i="115"/>
  <c r="M140" i="73"/>
  <c r="M139" i="73"/>
  <c r="L1013" i="73"/>
  <c r="L1016" i="73"/>
  <c r="L1012" i="73"/>
  <c r="E614" i="114"/>
  <c r="L1015" i="73"/>
  <c r="L1011" i="73"/>
  <c r="L1014" i="73"/>
  <c r="E621" i="114"/>
  <c r="L1008" i="73"/>
  <c r="E616" i="114"/>
  <c r="L1007" i="73"/>
  <c r="E617" i="114"/>
  <c r="L1000" i="73"/>
  <c r="E603" i="114"/>
  <c r="L999" i="73"/>
  <c r="L995" i="73"/>
  <c r="L991" i="73"/>
  <c r="L998" i="73"/>
  <c r="L994" i="73"/>
  <c r="L990" i="73"/>
  <c r="E604" i="114"/>
  <c r="L997" i="73"/>
  <c r="L993" i="73"/>
  <c r="L989" i="73"/>
  <c r="L996" i="73"/>
  <c r="L992" i="73"/>
  <c r="I482" i="73"/>
  <c r="I481" i="73"/>
  <c r="E1040" i="111"/>
  <c r="I484" i="73"/>
  <c r="I483" i="73"/>
  <c r="E1037" i="111"/>
  <c r="E1041" i="111"/>
  <c r="I480" i="73"/>
  <c r="I479" i="73"/>
  <c r="E1032" i="111"/>
  <c r="E1024" i="111"/>
  <c r="I494" i="73"/>
  <c r="I490" i="73"/>
  <c r="I491" i="73"/>
  <c r="I492" i="73"/>
  <c r="I493" i="73"/>
  <c r="I489" i="73"/>
  <c r="E1036" i="111"/>
  <c r="E1043" i="111"/>
  <c r="E1025" i="108"/>
  <c r="F478" i="73"/>
  <c r="F492" i="73"/>
  <c r="F493" i="73"/>
  <c r="F489" i="73"/>
  <c r="F494" i="73"/>
  <c r="F490" i="73"/>
  <c r="F491" i="73"/>
  <c r="E1036" i="108"/>
  <c r="E1043" i="108"/>
  <c r="E1026" i="108"/>
  <c r="F474" i="73"/>
  <c r="F470" i="73"/>
  <c r="F477" i="73"/>
  <c r="F473" i="73"/>
  <c r="F469" i="73"/>
  <c r="F476" i="73"/>
  <c r="F472" i="73"/>
  <c r="F468" i="73"/>
  <c r="F475" i="73"/>
  <c r="F471" i="73"/>
  <c r="F467" i="73"/>
  <c r="E1024" i="108"/>
  <c r="F480" i="73"/>
  <c r="E1032" i="108"/>
  <c r="F479" i="73"/>
  <c r="E855" i="112"/>
  <c r="E852" i="112"/>
  <c r="E849" i="112"/>
  <c r="E853" i="112" s="1"/>
  <c r="E850" i="112"/>
  <c r="E856" i="112"/>
  <c r="E851" i="112"/>
  <c r="E19" i="110"/>
  <c r="E13" i="110"/>
  <c r="E18" i="110"/>
  <c r="E14" i="110"/>
  <c r="E15" i="110"/>
  <c r="E12" i="110"/>
  <c r="E16" i="110" s="1"/>
  <c r="E134" i="107"/>
  <c r="E130" i="107"/>
  <c r="E135" i="107"/>
  <c r="E129" i="107"/>
  <c r="E131" i="107"/>
  <c r="E128" i="107"/>
  <c r="E132" i="107" s="1"/>
  <c r="E284" i="111"/>
  <c r="E288" i="111"/>
  <c r="E282" i="111"/>
  <c r="E283" i="111"/>
  <c r="E287" i="111"/>
  <c r="E281" i="111"/>
  <c r="E285" i="111" s="1"/>
  <c r="E283" i="107"/>
  <c r="E288" i="107"/>
  <c r="E281" i="107"/>
  <c r="E285" i="107" s="1"/>
  <c r="E282" i="107"/>
  <c r="E284" i="107"/>
  <c r="E287" i="107"/>
  <c r="E1121" i="114"/>
  <c r="E1122" i="114"/>
  <c r="E1123" i="114"/>
  <c r="E1126" i="114"/>
  <c r="E1127" i="114"/>
  <c r="E1120" i="114"/>
  <c r="E1124" i="114" s="1"/>
  <c r="L801" i="73"/>
  <c r="L800" i="73"/>
  <c r="E584" i="114"/>
  <c r="L803" i="73"/>
  <c r="L802" i="73"/>
  <c r="E587" i="114"/>
  <c r="E588" i="114"/>
  <c r="L797" i="73"/>
  <c r="E572" i="114"/>
  <c r="L799" i="73"/>
  <c r="E579" i="114"/>
  <c r="L798" i="73"/>
  <c r="E571" i="114"/>
  <c r="E573" i="114"/>
  <c r="L793" i="73"/>
  <c r="L789" i="73"/>
  <c r="L796" i="73"/>
  <c r="L792" i="73"/>
  <c r="L788" i="73"/>
  <c r="L795" i="73"/>
  <c r="L791" i="73"/>
  <c r="L787" i="73"/>
  <c r="L794" i="73"/>
  <c r="L790" i="73"/>
  <c r="L786" i="73"/>
  <c r="I625" i="73"/>
  <c r="I624" i="73"/>
  <c r="E885" i="111"/>
  <c r="E877" i="111"/>
  <c r="I637" i="73"/>
  <c r="I639" i="73"/>
  <c r="I636" i="73"/>
  <c r="I635" i="73"/>
  <c r="E889" i="111"/>
  <c r="E896" i="111"/>
  <c r="I634" i="73"/>
  <c r="I638" i="73"/>
  <c r="E879" i="111"/>
  <c r="I619" i="73"/>
  <c r="I615" i="73"/>
  <c r="I622" i="73"/>
  <c r="I618" i="73"/>
  <c r="I614" i="73"/>
  <c r="I621" i="73"/>
  <c r="I617" i="73"/>
  <c r="I613" i="73"/>
  <c r="I620" i="73"/>
  <c r="I616" i="73"/>
  <c r="I612" i="73"/>
  <c r="I804" i="73"/>
  <c r="E585" i="111"/>
  <c r="I805" i="73"/>
  <c r="E586" i="111"/>
  <c r="I813" i="73"/>
  <c r="I809" i="73"/>
  <c r="I810" i="73"/>
  <c r="I811" i="73"/>
  <c r="I812" i="73"/>
  <c r="I808" i="73"/>
  <c r="E590" i="111"/>
  <c r="E583" i="111"/>
  <c r="I807" i="73"/>
  <c r="E589" i="111"/>
  <c r="I806" i="73"/>
  <c r="E584" i="111"/>
  <c r="E588" i="111"/>
  <c r="E587" i="111"/>
  <c r="I801" i="73"/>
  <c r="I800" i="73"/>
  <c r="I803" i="73"/>
  <c r="I802" i="73"/>
  <c r="E589" i="110"/>
  <c r="H807" i="73"/>
  <c r="H806" i="73"/>
  <c r="H802" i="73"/>
  <c r="H803" i="73"/>
  <c r="H800" i="73"/>
  <c r="H801" i="73"/>
  <c r="E587" i="110"/>
  <c r="E588" i="110"/>
  <c r="E584" i="110"/>
  <c r="H810" i="73"/>
  <c r="H813" i="73"/>
  <c r="H809" i="73"/>
  <c r="H812" i="73"/>
  <c r="H808" i="73"/>
  <c r="H811" i="73"/>
  <c r="E583" i="110"/>
  <c r="E590" i="110"/>
  <c r="F865" i="73"/>
  <c r="E713" i="108"/>
  <c r="F864" i="73"/>
  <c r="E709" i="108"/>
  <c r="E710" i="108"/>
  <c r="F862" i="73"/>
  <c r="F863" i="73"/>
  <c r="E708" i="108"/>
  <c r="E711" i="108"/>
  <c r="E712" i="108"/>
  <c r="F861" i="73"/>
  <c r="F860" i="73"/>
  <c r="F859" i="73"/>
  <c r="F858" i="73"/>
  <c r="E697" i="108"/>
  <c r="F851" i="73"/>
  <c r="F847" i="73"/>
  <c r="F854" i="73"/>
  <c r="F850" i="73"/>
  <c r="F846" i="73"/>
  <c r="F853" i="73"/>
  <c r="F849" i="73"/>
  <c r="F845" i="73"/>
  <c r="F852" i="73"/>
  <c r="F848" i="73"/>
  <c r="F844" i="73"/>
  <c r="E513" i="73"/>
  <c r="E512" i="73"/>
  <c r="E511" i="73"/>
  <c r="E510" i="73"/>
  <c r="E1068" i="107"/>
  <c r="E1071" i="107"/>
  <c r="E1072" i="107"/>
  <c r="E517" i="73"/>
  <c r="E1073" i="107"/>
  <c r="E516" i="73"/>
  <c r="E508" i="73"/>
  <c r="E509" i="73"/>
  <c r="E1063" i="107"/>
  <c r="E1055" i="107"/>
  <c r="E1103" i="73"/>
  <c r="E1099" i="73"/>
  <c r="E1100" i="73"/>
  <c r="E776" i="107"/>
  <c r="E1101" i="73"/>
  <c r="E1102" i="73"/>
  <c r="E1098" i="73"/>
  <c r="E769" i="107"/>
  <c r="E1095" i="73"/>
  <c r="E1094" i="73"/>
  <c r="E771" i="107"/>
  <c r="E772" i="107"/>
  <c r="E1085" i="73"/>
  <c r="E1081" i="73"/>
  <c r="E1077" i="73"/>
  <c r="E1084" i="73"/>
  <c r="E1080" i="73"/>
  <c r="E1076" i="73"/>
  <c r="E759" i="107"/>
  <c r="E1083" i="73"/>
  <c r="E1079" i="73"/>
  <c r="E1086" i="73"/>
  <c r="E1082" i="73"/>
  <c r="E1078" i="73"/>
  <c r="E1087" i="73"/>
  <c r="E758" i="107"/>
  <c r="L775" i="73"/>
  <c r="E555" i="114"/>
  <c r="L776" i="73"/>
  <c r="E554" i="114"/>
  <c r="L772" i="73"/>
  <c r="L771" i="73"/>
  <c r="E553" i="114"/>
  <c r="L774" i="73"/>
  <c r="L773" i="73"/>
  <c r="E556" i="114"/>
  <c r="E557" i="114"/>
  <c r="L782" i="73"/>
  <c r="L783" i="73"/>
  <c r="L779" i="73"/>
  <c r="E559" i="114"/>
  <c r="L784" i="73"/>
  <c r="L780" i="73"/>
  <c r="L781" i="73"/>
  <c r="E552" i="114"/>
  <c r="E664" i="112"/>
  <c r="E672" i="112"/>
  <c r="J827" i="73"/>
  <c r="J828" i="73"/>
  <c r="J835" i="73"/>
  <c r="E682" i="112"/>
  <c r="J836" i="73"/>
  <c r="J834" i="73"/>
  <c r="E678" i="112"/>
  <c r="J833" i="73"/>
  <c r="E679" i="112"/>
  <c r="E683" i="112"/>
  <c r="J841" i="73"/>
  <c r="J837" i="73"/>
  <c r="J840" i="73"/>
  <c r="E676" i="112"/>
  <c r="J839" i="73"/>
  <c r="J842" i="73"/>
  <c r="J838" i="73"/>
  <c r="E265" i="109"/>
  <c r="G256" i="73"/>
  <c r="G255" i="73"/>
  <c r="G247" i="73"/>
  <c r="G248" i="73"/>
  <c r="E247" i="109"/>
  <c r="E255" i="109"/>
  <c r="G261" i="73"/>
  <c r="G257" i="73"/>
  <c r="G262" i="73"/>
  <c r="G259" i="73"/>
  <c r="G260" i="73"/>
  <c r="G258" i="73"/>
  <c r="E266" i="109"/>
  <c r="E259" i="109"/>
  <c r="K827" i="73"/>
  <c r="E672" i="113"/>
  <c r="K828" i="73"/>
  <c r="E664" i="113"/>
  <c r="E681" i="113"/>
  <c r="E680" i="113"/>
  <c r="E677" i="113"/>
  <c r="K829" i="73"/>
  <c r="K830" i="73"/>
  <c r="K831" i="73"/>
  <c r="K832" i="73"/>
  <c r="E666" i="113"/>
  <c r="K823" i="73"/>
  <c r="K819" i="73"/>
  <c r="K815" i="73"/>
  <c r="K822" i="73"/>
  <c r="K818" i="73"/>
  <c r="K825" i="73"/>
  <c r="K821" i="73"/>
  <c r="K817" i="73"/>
  <c r="K824" i="73"/>
  <c r="K820" i="73"/>
  <c r="K816" i="73"/>
  <c r="K841" i="73"/>
  <c r="K837" i="73"/>
  <c r="K840" i="73"/>
  <c r="E683" i="113"/>
  <c r="K839" i="73"/>
  <c r="K842" i="73"/>
  <c r="K838" i="73"/>
  <c r="E676" i="113"/>
  <c r="I1095" i="73"/>
  <c r="I1094" i="73"/>
  <c r="E772" i="111"/>
  <c r="E771" i="111"/>
  <c r="E773" i="111"/>
  <c r="E774" i="111"/>
  <c r="E770" i="111"/>
  <c r="I1091" i="73"/>
  <c r="I1090" i="73"/>
  <c r="I1093" i="73"/>
  <c r="I1092" i="73"/>
  <c r="I1101" i="73"/>
  <c r="I1102" i="73"/>
  <c r="I1098" i="73"/>
  <c r="I1103" i="73"/>
  <c r="I1099" i="73"/>
  <c r="I1100" i="73"/>
  <c r="E769" i="111"/>
  <c r="E776" i="111"/>
  <c r="E620" i="108"/>
  <c r="F1009" i="73"/>
  <c r="F1010" i="73"/>
  <c r="F1014" i="73"/>
  <c r="F1012" i="73"/>
  <c r="F1016" i="73"/>
  <c r="F1013" i="73"/>
  <c r="E614" i="108"/>
  <c r="E621" i="108"/>
  <c r="F1011" i="73"/>
  <c r="F1015" i="73"/>
  <c r="F1006" i="73"/>
  <c r="F1005" i="73"/>
  <c r="F1004" i="73"/>
  <c r="F1003" i="73"/>
  <c r="E619" i="108"/>
  <c r="E615" i="108"/>
  <c r="E618" i="108"/>
  <c r="E604" i="108"/>
  <c r="F996" i="73"/>
  <c r="F992" i="73"/>
  <c r="F999" i="73"/>
  <c r="F995" i="73"/>
  <c r="F991" i="73"/>
  <c r="F998" i="73"/>
  <c r="F994" i="73"/>
  <c r="F990" i="73"/>
  <c r="F997" i="73"/>
  <c r="F993" i="73"/>
  <c r="F989" i="73"/>
  <c r="K248" i="73"/>
  <c r="E247" i="113"/>
  <c r="K247" i="73"/>
  <c r="E255" i="113"/>
  <c r="K259" i="73"/>
  <c r="K262" i="73"/>
  <c r="K258" i="73"/>
  <c r="E259" i="113"/>
  <c r="K261" i="73"/>
  <c r="K257" i="73"/>
  <c r="K260" i="73"/>
  <c r="E266" i="113"/>
  <c r="K254" i="73"/>
  <c r="E262" i="113"/>
  <c r="K253" i="73"/>
  <c r="E261" i="113"/>
  <c r="I824" i="73"/>
  <c r="I820" i="73"/>
  <c r="I823" i="73"/>
  <c r="I815" i="73"/>
  <c r="E666" i="111"/>
  <c r="I816" i="73"/>
  <c r="I819" i="73"/>
  <c r="I821" i="73"/>
  <c r="I818" i="73"/>
  <c r="I817" i="73"/>
  <c r="I825" i="73"/>
  <c r="I822" i="73"/>
  <c r="I830" i="73"/>
  <c r="I829" i="73"/>
  <c r="I832" i="73"/>
  <c r="I831" i="73"/>
  <c r="E681" i="111"/>
  <c r="E677" i="111"/>
  <c r="E680" i="111"/>
  <c r="I827" i="73"/>
  <c r="I828" i="73"/>
  <c r="E664" i="111"/>
  <c r="E672" i="111"/>
  <c r="E665" i="111"/>
  <c r="I826" i="73"/>
  <c r="E1038" i="107"/>
  <c r="E486" i="73"/>
  <c r="E1039" i="107"/>
  <c r="E485" i="73"/>
  <c r="E1037" i="107"/>
  <c r="E1040" i="107"/>
  <c r="E1041" i="107"/>
  <c r="E484" i="73"/>
  <c r="E483" i="73"/>
  <c r="E482" i="73"/>
  <c r="E481" i="73"/>
  <c r="E1024" i="107"/>
  <c r="E1032" i="107"/>
  <c r="E480" i="73"/>
  <c r="E479" i="73"/>
  <c r="I383" i="73"/>
  <c r="I387" i="73"/>
  <c r="I382" i="73"/>
  <c r="I386" i="73"/>
  <c r="I384" i="73"/>
  <c r="I381" i="73"/>
  <c r="I389" i="73"/>
  <c r="I390" i="73"/>
  <c r="E1119" i="111"/>
  <c r="I380" i="73"/>
  <c r="I385" i="73"/>
  <c r="I388" i="73"/>
  <c r="I393" i="73"/>
  <c r="E1125" i="111"/>
  <c r="I392" i="73"/>
  <c r="E1117" i="111"/>
  <c r="I391" i="73"/>
  <c r="E1118" i="111"/>
  <c r="E1132" i="111"/>
  <c r="E1131" i="111"/>
  <c r="I399" i="73"/>
  <c r="I398" i="73"/>
  <c r="E1096" i="108"/>
  <c r="E1095" i="108"/>
  <c r="E1090" i="108"/>
  <c r="E1091" i="108"/>
  <c r="E1092" i="108"/>
  <c r="E1089" i="108"/>
  <c r="E1093" i="108" s="1"/>
  <c r="E130" i="113"/>
  <c r="E129" i="113"/>
  <c r="E128" i="113"/>
  <c r="E132" i="113" s="1"/>
  <c r="E134" i="113"/>
  <c r="E135" i="113"/>
  <c r="E131" i="113"/>
  <c r="E728" i="108"/>
  <c r="F1054" i="73"/>
  <c r="F1050" i="73"/>
  <c r="F1057" i="73"/>
  <c r="F1053" i="73"/>
  <c r="F1049" i="73"/>
  <c r="F1056" i="73"/>
  <c r="F1052" i="73"/>
  <c r="F1048" i="73"/>
  <c r="F1055" i="73"/>
  <c r="F1051" i="73"/>
  <c r="F1047" i="73"/>
  <c r="F1065" i="73"/>
  <c r="F1066" i="73"/>
  <c r="E741" i="108"/>
  <c r="E740" i="108"/>
  <c r="F1072" i="73"/>
  <c r="F1074" i="73"/>
  <c r="F1071" i="73"/>
  <c r="F1070" i="73"/>
  <c r="E745" i="108"/>
  <c r="E738" i="108"/>
  <c r="F1073" i="73"/>
  <c r="F1069" i="73"/>
  <c r="E727" i="108"/>
  <c r="F1058" i="73"/>
  <c r="E546" i="111"/>
  <c r="E543" i="111"/>
  <c r="E547" i="111" s="1"/>
  <c r="E549" i="111"/>
  <c r="E544" i="111"/>
  <c r="E550" i="111"/>
  <c r="E545" i="111"/>
  <c r="E159" i="114"/>
  <c r="E163" i="114" s="1"/>
  <c r="E161" i="114"/>
  <c r="E165" i="114"/>
  <c r="E160" i="114"/>
  <c r="E166" i="114"/>
  <c r="E162" i="114"/>
  <c r="E105" i="109"/>
  <c r="E99" i="109"/>
  <c r="E103" i="109" s="1"/>
  <c r="E102" i="109"/>
  <c r="E100" i="109"/>
  <c r="E106" i="109"/>
  <c r="E101" i="109"/>
  <c r="E1058" i="111"/>
  <c r="E1062" i="111" s="1"/>
  <c r="E1064" i="111"/>
  <c r="E1061" i="111"/>
  <c r="E1065" i="111"/>
  <c r="E1060" i="111"/>
  <c r="E1059" i="111"/>
  <c r="E1058" i="108"/>
  <c r="E1062" i="108" s="1"/>
  <c r="E1059" i="108"/>
  <c r="E1061" i="108"/>
  <c r="E1065" i="108"/>
  <c r="E1064" i="108"/>
  <c r="E1060" i="108"/>
  <c r="E883" i="114"/>
  <c r="E886" i="114"/>
  <c r="E880" i="114"/>
  <c r="E884" i="114" s="1"/>
  <c r="E887" i="114"/>
  <c r="E881" i="114"/>
  <c r="E882" i="114"/>
  <c r="E762" i="112"/>
  <c r="E766" i="112"/>
  <c r="E761" i="112"/>
  <c r="E767" i="112"/>
  <c r="E760" i="112"/>
  <c r="E764" i="112" s="1"/>
  <c r="E763" i="112"/>
  <c r="E577" i="109"/>
  <c r="E580" i="109"/>
  <c r="E574" i="109"/>
  <c r="E578" i="109" s="1"/>
  <c r="E581" i="109"/>
  <c r="E575" i="109"/>
  <c r="E576" i="109"/>
  <c r="E703" i="114"/>
  <c r="E695" i="114"/>
  <c r="L856" i="73"/>
  <c r="L857" i="73"/>
  <c r="E714" i="114"/>
  <c r="E707" i="114"/>
  <c r="L869" i="73"/>
  <c r="L870" i="73"/>
  <c r="L868" i="73"/>
  <c r="L871" i="73"/>
  <c r="L867" i="73"/>
  <c r="L866" i="73"/>
  <c r="L859" i="73"/>
  <c r="L860" i="73"/>
  <c r="E712" i="114"/>
  <c r="E708" i="114"/>
  <c r="L861" i="73"/>
  <c r="L858" i="73"/>
  <c r="E711" i="114"/>
  <c r="K400" i="73"/>
  <c r="E1135" i="113"/>
  <c r="K401" i="73"/>
  <c r="K392" i="73"/>
  <c r="K393" i="73"/>
  <c r="E1125" i="113"/>
  <c r="E1117" i="113"/>
  <c r="K406" i="73"/>
  <c r="K402" i="73"/>
  <c r="K405" i="73"/>
  <c r="K404" i="73"/>
  <c r="K407" i="73"/>
  <c r="K403" i="73"/>
  <c r="E1129" i="113"/>
  <c r="E1136" i="113"/>
  <c r="E1119" i="113"/>
  <c r="K388" i="73"/>
  <c r="K384" i="73"/>
  <c r="K380" i="73"/>
  <c r="K387" i="73"/>
  <c r="K383" i="73"/>
  <c r="K390" i="73"/>
  <c r="K386" i="73"/>
  <c r="K382" i="73"/>
  <c r="K389" i="73"/>
  <c r="K385" i="73"/>
  <c r="K381" i="73"/>
  <c r="J632" i="73"/>
  <c r="E895" i="112"/>
  <c r="J633" i="73"/>
  <c r="J623" i="73"/>
  <c r="E878" i="112"/>
  <c r="J636" i="73"/>
  <c r="J639" i="73"/>
  <c r="J635" i="73"/>
  <c r="E896" i="112"/>
  <c r="J638" i="73"/>
  <c r="J634" i="73"/>
  <c r="J637" i="73"/>
  <c r="E889" i="112"/>
  <c r="H826" i="73"/>
  <c r="E665" i="110"/>
  <c r="H841" i="73"/>
  <c r="H837" i="73"/>
  <c r="H840" i="73"/>
  <c r="H839" i="73"/>
  <c r="H842" i="73"/>
  <c r="H838" i="73"/>
  <c r="E676" i="110"/>
  <c r="E683" i="110"/>
  <c r="H827" i="73"/>
  <c r="H828" i="73"/>
  <c r="E664" i="110"/>
  <c r="E672" i="110"/>
  <c r="E677" i="110"/>
  <c r="H829" i="73"/>
  <c r="H830" i="73"/>
  <c r="E680" i="110"/>
  <c r="E681" i="110"/>
  <c r="H831" i="73"/>
  <c r="H832" i="73"/>
  <c r="E891" i="110"/>
  <c r="E892" i="110"/>
  <c r="H630" i="73"/>
  <c r="H631" i="73"/>
  <c r="H638" i="73"/>
  <c r="H634" i="73"/>
  <c r="H637" i="73"/>
  <c r="H636" i="73"/>
  <c r="H639" i="73"/>
  <c r="H635" i="73"/>
  <c r="E896" i="110"/>
  <c r="E889" i="110"/>
  <c r="E890" i="110"/>
  <c r="E893" i="110"/>
  <c r="H626" i="73"/>
  <c r="H627" i="73"/>
  <c r="H628" i="73"/>
  <c r="H629" i="73"/>
  <c r="E894" i="110"/>
  <c r="E679" i="107"/>
  <c r="E678" i="107"/>
  <c r="E833" i="73"/>
  <c r="E834" i="73"/>
  <c r="E836" i="73"/>
  <c r="E682" i="107"/>
  <c r="E835" i="73"/>
  <c r="E677" i="107"/>
  <c r="E681" i="107"/>
  <c r="E680" i="107"/>
  <c r="E830" i="73"/>
  <c r="E829" i="73"/>
  <c r="E832" i="73"/>
  <c r="E831" i="73"/>
  <c r="E824" i="73"/>
  <c r="E820" i="73"/>
  <c r="E816" i="73"/>
  <c r="E823" i="73"/>
  <c r="E819" i="73"/>
  <c r="E815" i="73"/>
  <c r="E666" i="107"/>
  <c r="E822" i="73"/>
  <c r="E818" i="73"/>
  <c r="E825" i="73"/>
  <c r="E821" i="73"/>
  <c r="E817" i="73"/>
  <c r="M608" i="73"/>
  <c r="M609" i="73"/>
  <c r="M607" i="73"/>
  <c r="E858" i="115"/>
  <c r="M610" i="73"/>
  <c r="M606" i="73"/>
  <c r="M605" i="73"/>
  <c r="E865" i="115"/>
  <c r="E864" i="115"/>
  <c r="M603" i="73"/>
  <c r="M604" i="73"/>
  <c r="M600" i="73"/>
  <c r="M597" i="73"/>
  <c r="E862" i="115"/>
  <c r="E863" i="115"/>
  <c r="M598" i="73"/>
  <c r="M599" i="73"/>
  <c r="E859" i="115"/>
  <c r="K365" i="73"/>
  <c r="K366" i="73"/>
  <c r="E1103" i="113"/>
  <c r="K367" i="73"/>
  <c r="K368" i="73"/>
  <c r="E1102" i="113"/>
  <c r="E1099" i="113"/>
  <c r="K362" i="73"/>
  <c r="E1087" i="113"/>
  <c r="K370" i="73"/>
  <c r="E1101" i="113"/>
  <c r="K369" i="73"/>
  <c r="E1100" i="113"/>
  <c r="K376" i="73"/>
  <c r="K377" i="73"/>
  <c r="E1098" i="113"/>
  <c r="K378" i="73"/>
  <c r="E1105" i="113"/>
  <c r="K375" i="73"/>
  <c r="K374" i="73"/>
  <c r="K373" i="73"/>
  <c r="M797" i="73"/>
  <c r="E572" i="115"/>
  <c r="M812" i="73"/>
  <c r="M809" i="73"/>
  <c r="M808" i="73"/>
  <c r="E590" i="115"/>
  <c r="M811" i="73"/>
  <c r="M813" i="73"/>
  <c r="M810" i="73"/>
  <c r="E583" i="115"/>
  <c r="E586" i="115"/>
  <c r="M805" i="73"/>
  <c r="E585" i="115"/>
  <c r="M804" i="73"/>
  <c r="E848" i="108"/>
  <c r="F590" i="73"/>
  <c r="F586" i="73"/>
  <c r="F593" i="73"/>
  <c r="F589" i="73"/>
  <c r="F585" i="73"/>
  <c r="F592" i="73"/>
  <c r="F588" i="73"/>
  <c r="F584" i="73"/>
  <c r="F591" i="73"/>
  <c r="F587" i="73"/>
  <c r="F583" i="73"/>
  <c r="E864" i="108"/>
  <c r="F603" i="73"/>
  <c r="F604" i="73"/>
  <c r="E863" i="108"/>
  <c r="E859" i="108"/>
  <c r="E862" i="108"/>
  <c r="F598" i="73"/>
  <c r="F597" i="73"/>
  <c r="F600" i="73"/>
  <c r="F599" i="73"/>
  <c r="E854" i="108"/>
  <c r="F596" i="73"/>
  <c r="E846" i="108"/>
  <c r="F595" i="73"/>
  <c r="J364" i="73"/>
  <c r="J363" i="73"/>
  <c r="E1086" i="112"/>
  <c r="E1094" i="112"/>
  <c r="J362" i="73"/>
  <c r="E1087" i="112"/>
  <c r="J365" i="73"/>
  <c r="J366" i="73"/>
  <c r="E1102" i="112"/>
  <c r="J367" i="73"/>
  <c r="J368" i="73"/>
  <c r="E1103" i="112"/>
  <c r="E1099" i="112"/>
  <c r="M621" i="73"/>
  <c r="M617" i="73"/>
  <c r="M613" i="73"/>
  <c r="M618" i="73"/>
  <c r="M620" i="73"/>
  <c r="M612" i="73"/>
  <c r="E879" i="115"/>
  <c r="M619" i="73"/>
  <c r="M615" i="73"/>
  <c r="M622" i="73"/>
  <c r="M614" i="73"/>
  <c r="M616" i="73"/>
  <c r="M624" i="73"/>
  <c r="E885" i="115"/>
  <c r="M625" i="73"/>
  <c r="E877" i="115"/>
  <c r="M632" i="73"/>
  <c r="M633" i="73"/>
  <c r="E895" i="115"/>
  <c r="E878" i="115"/>
  <c r="M623" i="73"/>
  <c r="E652" i="108"/>
  <c r="E645" i="108"/>
  <c r="F1043" i="73"/>
  <c r="F1044" i="73"/>
  <c r="F1040" i="73"/>
  <c r="F1045" i="73"/>
  <c r="F1041" i="73"/>
  <c r="F1042" i="73"/>
  <c r="F1031" i="73"/>
  <c r="F1030" i="73"/>
  <c r="E633" i="108"/>
  <c r="E641" i="108"/>
  <c r="E646" i="108"/>
  <c r="E650" i="108"/>
  <c r="F1035" i="73"/>
  <c r="F1034" i="73"/>
  <c r="E649" i="108"/>
  <c r="F1033" i="73"/>
  <c r="F1032" i="73"/>
  <c r="E856" i="114"/>
  <c r="E850" i="114"/>
  <c r="E851" i="114"/>
  <c r="E852" i="114"/>
  <c r="E855" i="114"/>
  <c r="E849" i="114"/>
  <c r="E853" i="114" s="1"/>
  <c r="L1100" i="73"/>
  <c r="L1103" i="73"/>
  <c r="L1101" i="73"/>
  <c r="E776" i="114"/>
  <c r="L1102" i="73"/>
  <c r="L1098" i="73"/>
  <c r="L1099" i="73"/>
  <c r="E769" i="114"/>
  <c r="E772" i="114"/>
  <c r="E771" i="114"/>
  <c r="L1095" i="73"/>
  <c r="L1094" i="73"/>
  <c r="E758" i="114"/>
  <c r="L1087" i="73"/>
  <c r="E759" i="114"/>
  <c r="L1084" i="73"/>
  <c r="L1080" i="73"/>
  <c r="L1076" i="73"/>
  <c r="L1079" i="73"/>
  <c r="L1081" i="73"/>
  <c r="L1086" i="73"/>
  <c r="L1082" i="73"/>
  <c r="L1078" i="73"/>
  <c r="L1083" i="73"/>
  <c r="L1085" i="73"/>
  <c r="L1077" i="73"/>
  <c r="I853" i="73"/>
  <c r="I849" i="73"/>
  <c r="I845" i="73"/>
  <c r="I852" i="73"/>
  <c r="I848" i="73"/>
  <c r="I844" i="73"/>
  <c r="E697" i="111"/>
  <c r="I851" i="73"/>
  <c r="I847" i="73"/>
  <c r="I854" i="73"/>
  <c r="I850" i="73"/>
  <c r="I846" i="73"/>
  <c r="I863" i="73"/>
  <c r="I862" i="73"/>
  <c r="E709" i="111"/>
  <c r="E710" i="111"/>
  <c r="I856" i="73"/>
  <c r="I857" i="73"/>
  <c r="E703" i="111"/>
  <c r="E695" i="111"/>
  <c r="G391" i="73"/>
  <c r="E1118" i="109"/>
  <c r="E1119" i="109"/>
  <c r="G388" i="73"/>
  <c r="G384" i="73"/>
  <c r="G380" i="73"/>
  <c r="G385" i="73"/>
  <c r="G387" i="73"/>
  <c r="G390" i="73"/>
  <c r="G386" i="73"/>
  <c r="G382" i="73"/>
  <c r="G389" i="73"/>
  <c r="G381" i="73"/>
  <c r="G383" i="73"/>
  <c r="E1131" i="109"/>
  <c r="G399" i="73"/>
  <c r="E1132" i="109"/>
  <c r="G398" i="73"/>
  <c r="G400" i="73"/>
  <c r="E1135" i="109"/>
  <c r="G401" i="73"/>
  <c r="E696" i="107"/>
  <c r="E855" i="73"/>
  <c r="E862" i="73"/>
  <c r="E863" i="73"/>
  <c r="E709" i="107"/>
  <c r="E710" i="107"/>
  <c r="E861" i="73"/>
  <c r="E860" i="73"/>
  <c r="E859" i="73"/>
  <c r="E858" i="73"/>
  <c r="E711" i="107"/>
  <c r="E712" i="107"/>
  <c r="E708" i="107"/>
  <c r="J477" i="73"/>
  <c r="J473" i="73"/>
  <c r="J469" i="73"/>
  <c r="J476" i="73"/>
  <c r="J472" i="73"/>
  <c r="J468" i="73"/>
  <c r="E1026" i="112"/>
  <c r="J475" i="73"/>
  <c r="J471" i="73"/>
  <c r="J467" i="73"/>
  <c r="J474" i="73"/>
  <c r="J470" i="73"/>
  <c r="J493" i="73"/>
  <c r="J489" i="73"/>
  <c r="J492" i="73"/>
  <c r="E1043" i="112"/>
  <c r="J491" i="73"/>
  <c r="J494" i="73"/>
  <c r="J490" i="73"/>
  <c r="E1036" i="112"/>
  <c r="E1042" i="112"/>
  <c r="J488" i="73"/>
  <c r="J487" i="73"/>
  <c r="J480" i="73"/>
  <c r="E1032" i="112"/>
  <c r="J479" i="73"/>
  <c r="E1024" i="112"/>
  <c r="G1013" i="73"/>
  <c r="G1014" i="73"/>
  <c r="G1012" i="73"/>
  <c r="G1015" i="73"/>
  <c r="G1011" i="73"/>
  <c r="G1016" i="73"/>
  <c r="E614" i="109"/>
  <c r="E621" i="109"/>
  <c r="G999" i="73"/>
  <c r="E604" i="109"/>
  <c r="G993" i="73"/>
  <c r="G994" i="73"/>
  <c r="G997" i="73"/>
  <c r="G989" i="73"/>
  <c r="G996" i="73"/>
  <c r="G992" i="73"/>
  <c r="G998" i="73"/>
  <c r="G995" i="73"/>
  <c r="G990" i="73"/>
  <c r="G991" i="73"/>
  <c r="G1008" i="73"/>
  <c r="G1007" i="73"/>
  <c r="E616" i="109"/>
  <c r="E617" i="109"/>
  <c r="M1002" i="73"/>
  <c r="E602" i="115"/>
  <c r="M1001" i="73"/>
  <c r="E610" i="115"/>
  <c r="M999" i="73"/>
  <c r="M995" i="73"/>
  <c r="M991" i="73"/>
  <c r="M996" i="73"/>
  <c r="M998" i="73"/>
  <c r="M990" i="73"/>
  <c r="E604" i="115"/>
  <c r="M997" i="73"/>
  <c r="M993" i="73"/>
  <c r="M989" i="73"/>
  <c r="M992" i="73"/>
  <c r="M994" i="73"/>
  <c r="M1003" i="73"/>
  <c r="M1006" i="73"/>
  <c r="E615" i="115"/>
  <c r="M1005" i="73"/>
  <c r="M1004" i="73"/>
  <c r="E618" i="115"/>
  <c r="E619" i="115"/>
  <c r="M1000" i="73"/>
  <c r="E603" i="115"/>
  <c r="K1073" i="73"/>
  <c r="K1069" i="73"/>
  <c r="K1072" i="73"/>
  <c r="E738" i="113"/>
  <c r="K1071" i="73"/>
  <c r="K1074" i="73"/>
  <c r="K1070" i="73"/>
  <c r="E745" i="113"/>
  <c r="K1060" i="73"/>
  <c r="E726" i="113"/>
  <c r="K1059" i="73"/>
  <c r="E734" i="113"/>
  <c r="K1063" i="73"/>
  <c r="K1064" i="73"/>
  <c r="E739" i="113"/>
  <c r="K1061" i="73"/>
  <c r="K1062" i="73"/>
  <c r="E742" i="113"/>
  <c r="E743" i="113"/>
  <c r="G609" i="73"/>
  <c r="G605" i="73"/>
  <c r="G610" i="73"/>
  <c r="G607" i="73"/>
  <c r="G608" i="73"/>
  <c r="G606" i="73"/>
  <c r="E865" i="109"/>
  <c r="E858" i="109"/>
  <c r="E861" i="109"/>
  <c r="E860" i="109"/>
  <c r="G602" i="73"/>
  <c r="G601" i="73"/>
  <c r="G603" i="73"/>
  <c r="E864" i="109"/>
  <c r="G604" i="73"/>
  <c r="G594" i="73"/>
  <c r="E847" i="109"/>
  <c r="E1034" i="115"/>
  <c r="E1033" i="115"/>
  <c r="E1027" i="115"/>
  <c r="E1031" i="115" s="1"/>
  <c r="E1028" i="115"/>
  <c r="E1030" i="115"/>
  <c r="E1029" i="115"/>
  <c r="E73" i="109"/>
  <c r="E70" i="109"/>
  <c r="E74" i="109" s="1"/>
  <c r="E72" i="109"/>
  <c r="E76" i="109"/>
  <c r="E77" i="109"/>
  <c r="E71" i="109"/>
  <c r="E47" i="114"/>
  <c r="E48" i="114"/>
  <c r="E42" i="114"/>
  <c r="E41" i="114"/>
  <c r="E45" i="114" s="1"/>
  <c r="E43" i="114"/>
  <c r="E44" i="114"/>
  <c r="E222" i="109"/>
  <c r="E223" i="109"/>
  <c r="E221" i="109"/>
  <c r="E225" i="109" s="1"/>
  <c r="E224" i="109"/>
  <c r="E227" i="109"/>
  <c r="E228" i="109"/>
  <c r="E44" i="107"/>
  <c r="E41" i="107"/>
  <c r="E45" i="107" s="1"/>
  <c r="E48" i="107"/>
  <c r="E43" i="107"/>
  <c r="E47" i="107"/>
  <c r="E42" i="107"/>
  <c r="E887" i="113"/>
  <c r="E881" i="113"/>
  <c r="E882" i="113"/>
  <c r="E883" i="113"/>
  <c r="E886" i="113"/>
  <c r="E880" i="113"/>
  <c r="E884" i="113" s="1"/>
  <c r="L515" i="73"/>
  <c r="E1069" i="114"/>
  <c r="L514" i="73"/>
  <c r="E1070" i="114"/>
  <c r="L523" i="73"/>
  <c r="L519" i="73"/>
  <c r="L520" i="73"/>
  <c r="E1074" i="114"/>
  <c r="L521" i="73"/>
  <c r="L522" i="73"/>
  <c r="L518" i="73"/>
  <c r="E1067" i="114"/>
  <c r="L517" i="73"/>
  <c r="E1073" i="114"/>
  <c r="L516" i="73"/>
  <c r="L511" i="73"/>
  <c r="L510" i="73"/>
  <c r="E1068" i="114"/>
  <c r="L513" i="73"/>
  <c r="L512" i="73"/>
  <c r="E1071" i="114"/>
  <c r="E1072" i="114"/>
  <c r="J520" i="73"/>
  <c r="J523" i="73"/>
  <c r="J519" i="73"/>
  <c r="E1067" i="112"/>
  <c r="J522" i="73"/>
  <c r="J518" i="73"/>
  <c r="J521" i="73"/>
  <c r="E1074" i="112"/>
  <c r="J506" i="73"/>
  <c r="J502" i="73"/>
  <c r="J498" i="73"/>
  <c r="J505" i="73"/>
  <c r="J501" i="73"/>
  <c r="J497" i="73"/>
  <c r="E1057" i="112"/>
  <c r="J504" i="73"/>
  <c r="J500" i="73"/>
  <c r="J496" i="73"/>
  <c r="J503" i="73"/>
  <c r="J499" i="73"/>
  <c r="J514" i="73"/>
  <c r="E1070" i="112"/>
  <c r="J515" i="73"/>
  <c r="E1069" i="112"/>
  <c r="J860" i="73"/>
  <c r="J861" i="73"/>
  <c r="E711" i="112"/>
  <c r="J858" i="73"/>
  <c r="J859" i="73"/>
  <c r="E712" i="112"/>
  <c r="E708" i="112"/>
  <c r="J854" i="73"/>
  <c r="J850" i="73"/>
  <c r="J846" i="73"/>
  <c r="J853" i="73"/>
  <c r="J849" i="73"/>
  <c r="J845" i="73"/>
  <c r="E697" i="112"/>
  <c r="J852" i="73"/>
  <c r="J848" i="73"/>
  <c r="J844" i="73"/>
  <c r="J851" i="73"/>
  <c r="J847" i="73"/>
  <c r="J863" i="73"/>
  <c r="E709" i="112"/>
  <c r="J862" i="73"/>
  <c r="E710" i="112"/>
  <c r="J855" i="73"/>
  <c r="E696" i="112"/>
  <c r="E775" i="110"/>
  <c r="H1096" i="73"/>
  <c r="H1097" i="73"/>
  <c r="E770" i="110"/>
  <c r="E773" i="110"/>
  <c r="E774" i="110"/>
  <c r="H1091" i="73"/>
  <c r="H1090" i="73"/>
  <c r="H1093" i="73"/>
  <c r="H1092" i="73"/>
  <c r="H1101" i="73"/>
  <c r="H1102" i="73"/>
  <c r="H1098" i="73"/>
  <c r="E776" i="110"/>
  <c r="H1103" i="73"/>
  <c r="H1099" i="73"/>
  <c r="H1100" i="73"/>
  <c r="E769" i="110"/>
  <c r="E651" i="109"/>
  <c r="G1039" i="73"/>
  <c r="G1038" i="73"/>
  <c r="G1037" i="73"/>
  <c r="G1036" i="73"/>
  <c r="E648" i="109"/>
  <c r="E647" i="109"/>
  <c r="G1032" i="73"/>
  <c r="G1033" i="73"/>
  <c r="G1034" i="73"/>
  <c r="G1035" i="73"/>
  <c r="E649" i="109"/>
  <c r="E650" i="109"/>
  <c r="E646" i="109"/>
  <c r="E635" i="109"/>
  <c r="G1026" i="73"/>
  <c r="G1022" i="73"/>
  <c r="G1018" i="73"/>
  <c r="G1023" i="73"/>
  <c r="G1025" i="73"/>
  <c r="G1028" i="73"/>
  <c r="G1024" i="73"/>
  <c r="G1020" i="73"/>
  <c r="G1027" i="73"/>
  <c r="G1019" i="73"/>
  <c r="G1021" i="73"/>
  <c r="E892" i="109"/>
  <c r="E891" i="109"/>
  <c r="G630" i="73"/>
  <c r="G631" i="73"/>
  <c r="G622" i="73"/>
  <c r="G618" i="73"/>
  <c r="G614" i="73"/>
  <c r="G621" i="73"/>
  <c r="G613" i="73"/>
  <c r="G615" i="73"/>
  <c r="E879" i="109"/>
  <c r="G620" i="73"/>
  <c r="G616" i="73"/>
  <c r="G612" i="73"/>
  <c r="G617" i="73"/>
  <c r="G619" i="73"/>
  <c r="G636" i="73"/>
  <c r="G637" i="73"/>
  <c r="G635" i="73"/>
  <c r="G638" i="73"/>
  <c r="G634" i="73"/>
  <c r="G639" i="73"/>
  <c r="E896" i="109"/>
  <c r="E889" i="109"/>
  <c r="E1000" i="73"/>
  <c r="E603" i="107"/>
  <c r="E604" i="107"/>
  <c r="E996" i="73"/>
  <c r="E992" i="73"/>
  <c r="E999" i="73"/>
  <c r="E995" i="73"/>
  <c r="E991" i="73"/>
  <c r="E998" i="73"/>
  <c r="E994" i="73"/>
  <c r="E990" i="73"/>
  <c r="E997" i="73"/>
  <c r="E993" i="73"/>
  <c r="E989" i="73"/>
  <c r="E602" i="107"/>
  <c r="E610" i="107"/>
  <c r="E1001" i="73"/>
  <c r="E1002" i="73"/>
  <c r="E621" i="107"/>
  <c r="E614" i="107"/>
  <c r="E1014" i="73"/>
  <c r="E1015" i="73"/>
  <c r="E1011" i="73"/>
  <c r="E1016" i="73"/>
  <c r="E1012" i="73"/>
  <c r="E1013" i="73"/>
  <c r="E558" i="115"/>
  <c r="M777" i="73"/>
  <c r="M778" i="73"/>
  <c r="E542" i="115"/>
  <c r="M764" i="73"/>
  <c r="M760" i="73"/>
  <c r="M767" i="73"/>
  <c r="M759" i="73"/>
  <c r="M761" i="73"/>
  <c r="M766" i="73"/>
  <c r="M762" i="73"/>
  <c r="M758" i="73"/>
  <c r="M763" i="73"/>
  <c r="M765" i="73"/>
  <c r="M757" i="73"/>
  <c r="M774" i="73"/>
  <c r="E557" i="115"/>
  <c r="M771" i="73"/>
  <c r="E556" i="115"/>
  <c r="M772" i="73"/>
  <c r="E553" i="115"/>
  <c r="M773" i="73"/>
  <c r="E541" i="113"/>
  <c r="K768" i="73"/>
  <c r="K777" i="73"/>
  <c r="E558" i="113"/>
  <c r="K778" i="73"/>
  <c r="K783" i="73"/>
  <c r="K779" i="73"/>
  <c r="K782" i="73"/>
  <c r="E552" i="113"/>
  <c r="K781" i="73"/>
  <c r="K784" i="73"/>
  <c r="K780" i="73"/>
  <c r="E559" i="113"/>
  <c r="K769" i="73"/>
  <c r="E540" i="113"/>
  <c r="K770" i="73"/>
  <c r="E548" i="113"/>
  <c r="I610" i="73"/>
  <c r="I606" i="73"/>
  <c r="I607" i="73"/>
  <c r="I608" i="73"/>
  <c r="I609" i="73"/>
  <c r="I605" i="73"/>
  <c r="E858" i="111"/>
  <c r="E865" i="111"/>
  <c r="E864" i="111"/>
  <c r="I603" i="73"/>
  <c r="I604" i="73"/>
  <c r="I600" i="73"/>
  <c r="I599" i="73"/>
  <c r="I598" i="73"/>
  <c r="I597" i="73"/>
  <c r="E862" i="111"/>
  <c r="E863" i="111"/>
  <c r="E859" i="111"/>
  <c r="E846" i="107"/>
  <c r="E854" i="107"/>
  <c r="E596" i="73"/>
  <c r="E595" i="73"/>
  <c r="E604" i="73"/>
  <c r="E864" i="107"/>
  <c r="E603" i="73"/>
  <c r="E858" i="107"/>
  <c r="E865" i="107"/>
  <c r="E610" i="73"/>
  <c r="E606" i="73"/>
  <c r="E607" i="73"/>
  <c r="E608" i="73"/>
  <c r="E609" i="73"/>
  <c r="E605" i="73"/>
  <c r="E848" i="107"/>
  <c r="E590" i="73"/>
  <c r="E586" i="73"/>
  <c r="E593" i="73"/>
  <c r="E589" i="73"/>
  <c r="E585" i="73"/>
  <c r="E592" i="73"/>
  <c r="E588" i="73"/>
  <c r="E584" i="73"/>
  <c r="E591" i="73"/>
  <c r="E587" i="73"/>
  <c r="E583" i="73"/>
  <c r="L130" i="73"/>
  <c r="E126" i="114"/>
  <c r="L137" i="73"/>
  <c r="L138" i="73"/>
  <c r="E140" i="114"/>
  <c r="E139" i="114"/>
  <c r="E127" i="114"/>
  <c r="L122" i="73"/>
  <c r="L125" i="73"/>
  <c r="L128" i="73"/>
  <c r="L120" i="73"/>
  <c r="L123" i="73"/>
  <c r="L126" i="73"/>
  <c r="L129" i="73"/>
  <c r="L121" i="73"/>
  <c r="L124" i="73"/>
  <c r="L127" i="73"/>
  <c r="L119" i="73"/>
  <c r="E589" i="108"/>
  <c r="F806" i="73"/>
  <c r="F807" i="73"/>
  <c r="E579" i="108"/>
  <c r="E571" i="108"/>
  <c r="F798" i="73"/>
  <c r="F799" i="73"/>
  <c r="E590" i="108"/>
  <c r="E583" i="108"/>
  <c r="F811" i="73"/>
  <c r="F812" i="73"/>
  <c r="F808" i="73"/>
  <c r="F813" i="73"/>
  <c r="F809" i="73"/>
  <c r="F810" i="73"/>
  <c r="E573" i="108"/>
  <c r="F793" i="73"/>
  <c r="F789" i="73"/>
  <c r="F796" i="73"/>
  <c r="F792" i="73"/>
  <c r="F788" i="73"/>
  <c r="F795" i="73"/>
  <c r="F791" i="73"/>
  <c r="F787" i="73"/>
  <c r="F794" i="73"/>
  <c r="F790" i="73"/>
  <c r="F786" i="73"/>
  <c r="M251" i="73"/>
  <c r="M252" i="73"/>
  <c r="M249" i="73"/>
  <c r="M250" i="73"/>
  <c r="E260" i="115"/>
  <c r="E263" i="115"/>
  <c r="E264" i="115"/>
  <c r="M262" i="73"/>
  <c r="M258" i="73"/>
  <c r="M257" i="73"/>
  <c r="E266" i="115"/>
  <c r="M260" i="73"/>
  <c r="M261" i="73"/>
  <c r="M259" i="73"/>
  <c r="E259" i="115"/>
  <c r="M241" i="73"/>
  <c r="M244" i="73"/>
  <c r="M238" i="73"/>
  <c r="M243" i="73"/>
  <c r="M235" i="73"/>
  <c r="M242" i="73"/>
  <c r="M245" i="73"/>
  <c r="M237" i="73"/>
  <c r="M236" i="73"/>
  <c r="E249" i="115"/>
  <c r="M239" i="73"/>
  <c r="M240" i="73"/>
  <c r="J999" i="73"/>
  <c r="J995" i="73"/>
  <c r="J991" i="73"/>
  <c r="J998" i="73"/>
  <c r="J994" i="73"/>
  <c r="J990" i="73"/>
  <c r="E604" i="112"/>
  <c r="J997" i="73"/>
  <c r="J993" i="73"/>
  <c r="J989" i="73"/>
  <c r="J996" i="73"/>
  <c r="J992" i="73"/>
  <c r="J1000" i="73"/>
  <c r="E603" i="112"/>
  <c r="J1008" i="73"/>
  <c r="E617" i="112"/>
  <c r="J1007" i="73"/>
  <c r="E616" i="112"/>
  <c r="J1002" i="73"/>
  <c r="J1001" i="73"/>
  <c r="E610" i="112"/>
  <c r="E602" i="112"/>
  <c r="G768" i="73"/>
  <c r="E541" i="109"/>
  <c r="G775" i="73"/>
  <c r="G776" i="73"/>
  <c r="E554" i="109"/>
  <c r="E555" i="109"/>
  <c r="G781" i="73"/>
  <c r="G783" i="73"/>
  <c r="G784" i="73"/>
  <c r="G779" i="73"/>
  <c r="E559" i="109"/>
  <c r="E552" i="109"/>
  <c r="G782" i="73"/>
  <c r="G780" i="73"/>
  <c r="J1065" i="73"/>
  <c r="E740" i="112"/>
  <c r="J1066" i="73"/>
  <c r="E741" i="112"/>
  <c r="E743" i="112"/>
  <c r="J1061" i="73"/>
  <c r="J1062" i="73"/>
  <c r="J1063" i="73"/>
  <c r="J1064" i="73"/>
  <c r="E739" i="112"/>
  <c r="E742" i="112"/>
  <c r="J1060" i="73"/>
  <c r="J1059" i="73"/>
  <c r="E734" i="112"/>
  <c r="E726" i="112"/>
  <c r="E745" i="112"/>
  <c r="J1073" i="73"/>
  <c r="J1069" i="73"/>
  <c r="J1072" i="73"/>
  <c r="E738" i="112"/>
  <c r="J1071" i="73"/>
  <c r="J1074" i="73"/>
  <c r="J1070" i="73"/>
  <c r="E558" i="108"/>
  <c r="F777" i="73"/>
  <c r="F778" i="73"/>
  <c r="F772" i="73"/>
  <c r="F771" i="73"/>
  <c r="F774" i="73"/>
  <c r="F773" i="73"/>
  <c r="E557" i="108"/>
  <c r="E553" i="108"/>
  <c r="E556" i="108"/>
  <c r="F768" i="73"/>
  <c r="E541" i="108"/>
  <c r="E1095" i="115"/>
  <c r="E1092" i="115"/>
  <c r="E1091" i="115"/>
  <c r="E1096" i="115"/>
  <c r="E1089" i="115"/>
  <c r="E1093" i="115" s="1"/>
  <c r="E1090" i="115"/>
  <c r="E15" i="109"/>
  <c r="E12" i="109"/>
  <c r="E16" i="109" s="1"/>
  <c r="E14" i="109"/>
  <c r="E18" i="109"/>
  <c r="E19" i="109"/>
  <c r="E13" i="109"/>
  <c r="E257" i="110"/>
  <c r="E253" i="110"/>
  <c r="E256" i="110"/>
  <c r="E250" i="110"/>
  <c r="E254" i="110" s="1"/>
  <c r="E252" i="110"/>
  <c r="E251" i="110"/>
  <c r="J767" i="73"/>
  <c r="J763" i="73"/>
  <c r="J759" i="73"/>
  <c r="J766" i="73"/>
  <c r="J762" i="73"/>
  <c r="J758" i="73"/>
  <c r="E542" i="112"/>
  <c r="J765" i="73"/>
  <c r="J761" i="73"/>
  <c r="J757" i="73"/>
  <c r="J764" i="73"/>
  <c r="J760" i="73"/>
  <c r="J770" i="73"/>
  <c r="E548" i="112"/>
  <c r="J769" i="73"/>
  <c r="E540" i="112"/>
  <c r="J775" i="73"/>
  <c r="J776" i="73"/>
  <c r="E554" i="112"/>
  <c r="E555" i="112"/>
  <c r="E558" i="112"/>
  <c r="J778" i="73"/>
  <c r="J777" i="73"/>
  <c r="M515" i="73"/>
  <c r="E1070" i="115"/>
  <c r="M514" i="73"/>
  <c r="E1069" i="115"/>
  <c r="M517" i="73"/>
  <c r="E1073" i="115"/>
  <c r="M516" i="73"/>
  <c r="M523" i="73"/>
  <c r="M519" i="73"/>
  <c r="M518" i="73"/>
  <c r="E1067" i="115"/>
  <c r="M521" i="73"/>
  <c r="M522" i="73"/>
  <c r="M520" i="73"/>
  <c r="E1074" i="115"/>
  <c r="E1024" i="110"/>
  <c r="H479" i="73"/>
  <c r="E1032" i="110"/>
  <c r="H480" i="73"/>
  <c r="E1025" i="110"/>
  <c r="H478" i="73"/>
  <c r="E1042" i="110"/>
  <c r="H488" i="73"/>
  <c r="H487" i="73"/>
  <c r="E1026" i="110"/>
  <c r="H475" i="73"/>
  <c r="H471" i="73"/>
  <c r="H467" i="73"/>
  <c r="H474" i="73"/>
  <c r="H470" i="73"/>
  <c r="H477" i="73"/>
  <c r="H473" i="73"/>
  <c r="H469" i="73"/>
  <c r="H476" i="73"/>
  <c r="H472" i="73"/>
  <c r="H468" i="73"/>
  <c r="E731" i="109"/>
  <c r="E736" i="109"/>
  <c r="E730" i="109"/>
  <c r="E735" i="109"/>
  <c r="E729" i="109"/>
  <c r="E733" i="109" s="1"/>
  <c r="E732" i="109"/>
  <c r="E135" i="111"/>
  <c r="E128" i="111"/>
  <c r="E132" i="111" s="1"/>
  <c r="E131" i="111"/>
  <c r="E134" i="111"/>
  <c r="E129" i="111"/>
  <c r="E130" i="111"/>
  <c r="E256" i="108"/>
  <c r="E252" i="108"/>
  <c r="E257" i="108"/>
  <c r="E251" i="108"/>
  <c r="E253" i="108"/>
  <c r="E250" i="108"/>
  <c r="E254" i="108" s="1"/>
  <c r="E159" i="113"/>
  <c r="E163" i="113" s="1"/>
  <c r="E165" i="113"/>
  <c r="E166" i="113"/>
  <c r="E161" i="113"/>
  <c r="E160" i="113"/>
  <c r="E162" i="113"/>
  <c r="E161" i="107"/>
  <c r="E160" i="107"/>
  <c r="E165" i="107"/>
  <c r="E159" i="107"/>
  <c r="E163" i="107" s="1"/>
  <c r="E162" i="107"/>
  <c r="E166" i="107"/>
  <c r="E642" i="112"/>
  <c r="E639" i="112"/>
  <c r="E636" i="112"/>
  <c r="E640" i="112" s="1"/>
  <c r="E637" i="112"/>
  <c r="E643" i="112"/>
  <c r="E638" i="112"/>
  <c r="E642" i="110"/>
  <c r="E643" i="110"/>
  <c r="E637" i="110"/>
  <c r="E638" i="110"/>
  <c r="E639" i="110"/>
  <c r="E636" i="110"/>
  <c r="E640" i="110" s="1"/>
  <c r="E639" i="107"/>
  <c r="E636" i="107"/>
  <c r="E640" i="107" s="1"/>
  <c r="E637" i="107"/>
  <c r="E638" i="107"/>
  <c r="E643" i="107"/>
  <c r="E642" i="107"/>
  <c r="L279" i="73"/>
  <c r="L278" i="73"/>
  <c r="L281" i="73"/>
  <c r="L280" i="73"/>
  <c r="E294" i="114"/>
  <c r="E295" i="114"/>
  <c r="E291" i="114"/>
  <c r="L282" i="73"/>
  <c r="L283" i="73"/>
  <c r="E293" i="114"/>
  <c r="E292" i="114"/>
  <c r="L291" i="73"/>
  <c r="L287" i="73"/>
  <c r="L288" i="73"/>
  <c r="E297" i="114"/>
  <c r="L289" i="73"/>
  <c r="L290" i="73"/>
  <c r="L286" i="73"/>
  <c r="E290" i="114"/>
  <c r="E296" i="114"/>
  <c r="L284" i="73"/>
  <c r="L285" i="73"/>
  <c r="E757" i="113"/>
  <c r="E765" i="113"/>
  <c r="K1089" i="73"/>
  <c r="K1088" i="73"/>
  <c r="K1095" i="73"/>
  <c r="E772" i="113"/>
  <c r="K1094" i="73"/>
  <c r="E771" i="113"/>
  <c r="K1092" i="73"/>
  <c r="K1093" i="73"/>
  <c r="E774" i="113"/>
  <c r="E770" i="113"/>
  <c r="K1090" i="73"/>
  <c r="K1091" i="73"/>
  <c r="E773" i="113"/>
  <c r="J160" i="73"/>
  <c r="J161" i="73"/>
  <c r="E164" i="112"/>
  <c r="E156" i="112"/>
  <c r="J163" i="73"/>
  <c r="J162" i="73"/>
  <c r="J165" i="73"/>
  <c r="J164" i="73"/>
  <c r="E169" i="112"/>
  <c r="E173" i="112"/>
  <c r="E172" i="112"/>
  <c r="J157" i="73"/>
  <c r="J153" i="73"/>
  <c r="J149" i="73"/>
  <c r="J156" i="73"/>
  <c r="J152" i="73"/>
  <c r="J148" i="73"/>
  <c r="E158" i="112"/>
  <c r="J155" i="73"/>
  <c r="J151" i="73"/>
  <c r="J158" i="73"/>
  <c r="J154" i="73"/>
  <c r="J150" i="73"/>
  <c r="J167" i="73"/>
  <c r="E170" i="112"/>
  <c r="J166" i="73"/>
  <c r="E171" i="112"/>
  <c r="E1119" i="110"/>
  <c r="H388" i="73"/>
  <c r="H384" i="73"/>
  <c r="H380" i="73"/>
  <c r="H387" i="73"/>
  <c r="H383" i="73"/>
  <c r="H390" i="73"/>
  <c r="H386" i="73"/>
  <c r="H382" i="73"/>
  <c r="H389" i="73"/>
  <c r="H385" i="73"/>
  <c r="H381" i="73"/>
  <c r="E1118" i="110"/>
  <c r="H391" i="73"/>
  <c r="H396" i="73"/>
  <c r="H397" i="73"/>
  <c r="E1133" i="110"/>
  <c r="H394" i="73"/>
  <c r="H395" i="73"/>
  <c r="E1130" i="110"/>
  <c r="E1134" i="110"/>
  <c r="G1088" i="73"/>
  <c r="G1089" i="73"/>
  <c r="E765" i="109"/>
  <c r="E757" i="109"/>
  <c r="E759" i="109"/>
  <c r="G1084" i="73"/>
  <c r="G1080" i="73"/>
  <c r="G1076" i="73"/>
  <c r="G1081" i="73"/>
  <c r="G1083" i="73"/>
  <c r="G1086" i="73"/>
  <c r="G1082" i="73"/>
  <c r="G1078" i="73"/>
  <c r="G1085" i="73"/>
  <c r="G1077" i="73"/>
  <c r="G1079" i="73"/>
  <c r="G1095" i="73"/>
  <c r="G1094" i="73"/>
  <c r="E772" i="109"/>
  <c r="E771" i="109"/>
  <c r="E773" i="109"/>
  <c r="E774" i="109"/>
  <c r="G1092" i="73"/>
  <c r="G1093" i="73"/>
  <c r="E770" i="109"/>
  <c r="G1090" i="73"/>
  <c r="G1091" i="73"/>
  <c r="G161" i="73"/>
  <c r="G160" i="73"/>
  <c r="E156" i="109"/>
  <c r="E164" i="109"/>
  <c r="G168" i="73"/>
  <c r="E174" i="109"/>
  <c r="G169" i="73"/>
  <c r="E157" i="109"/>
  <c r="G159" i="73"/>
  <c r="E558" i="107"/>
  <c r="E777" i="73"/>
  <c r="E778" i="73"/>
  <c r="E553" i="107"/>
  <c r="E774" i="73"/>
  <c r="E773" i="73"/>
  <c r="E556" i="107"/>
  <c r="E772" i="73"/>
  <c r="E771" i="73"/>
  <c r="E557" i="107"/>
  <c r="E541" i="107"/>
  <c r="E768" i="73"/>
  <c r="E766" i="73"/>
  <c r="E762" i="73"/>
  <c r="E758" i="73"/>
  <c r="E765" i="73"/>
  <c r="E761" i="73"/>
  <c r="E757" i="73"/>
  <c r="E542" i="107"/>
  <c r="E764" i="73"/>
  <c r="E760" i="73"/>
  <c r="E767" i="73"/>
  <c r="E763" i="73"/>
  <c r="E759" i="73"/>
  <c r="L486" i="73"/>
  <c r="E1038" i="114"/>
  <c r="L485" i="73"/>
  <c r="E1039" i="114"/>
  <c r="L482" i="73"/>
  <c r="L481" i="73"/>
  <c r="E1040" i="114"/>
  <c r="E1041" i="114"/>
  <c r="L484" i="73"/>
  <c r="L483" i="73"/>
  <c r="E1037" i="114"/>
  <c r="L494" i="73"/>
  <c r="L490" i="73"/>
  <c r="L491" i="73"/>
  <c r="E1043" i="114"/>
  <c r="L492" i="73"/>
  <c r="L493" i="73"/>
  <c r="L489" i="73"/>
  <c r="E1036" i="114"/>
  <c r="H603" i="73"/>
  <c r="E864" i="110"/>
  <c r="H604" i="73"/>
  <c r="E854" i="110"/>
  <c r="H595" i="73"/>
  <c r="E846" i="110"/>
  <c r="H596" i="73"/>
  <c r="H609" i="73"/>
  <c r="H605" i="73"/>
  <c r="H608" i="73"/>
  <c r="H607" i="73"/>
  <c r="H610" i="73"/>
  <c r="H606" i="73"/>
  <c r="E865" i="110"/>
  <c r="E858" i="110"/>
  <c r="H593" i="73"/>
  <c r="H589" i="73"/>
  <c r="H585" i="73"/>
  <c r="H592" i="73"/>
  <c r="H588" i="73"/>
  <c r="H584" i="73"/>
  <c r="E848" i="110"/>
  <c r="H591" i="73"/>
  <c r="H587" i="73"/>
  <c r="H583" i="73"/>
  <c r="H590" i="73"/>
  <c r="H586" i="73"/>
  <c r="E571" i="113"/>
  <c r="E579" i="113"/>
  <c r="K798" i="73"/>
  <c r="K799" i="73"/>
  <c r="K804" i="73"/>
  <c r="E586" i="113"/>
  <c r="K805" i="73"/>
  <c r="E585" i="113"/>
  <c r="E572" i="113"/>
  <c r="K797" i="73"/>
  <c r="E744" i="115"/>
  <c r="M1068" i="73"/>
  <c r="M1067" i="73"/>
  <c r="M1071" i="73"/>
  <c r="M1074" i="73"/>
  <c r="M1072" i="73"/>
  <c r="E745" i="115"/>
  <c r="M1073" i="73"/>
  <c r="M1069" i="73"/>
  <c r="M1070" i="73"/>
  <c r="E738" i="115"/>
  <c r="M1059" i="73"/>
  <c r="E734" i="115"/>
  <c r="M1060" i="73"/>
  <c r="E726" i="115"/>
  <c r="E728" i="115"/>
  <c r="M1055" i="73"/>
  <c r="M1051" i="73"/>
  <c r="M1047" i="73"/>
  <c r="M1050" i="73"/>
  <c r="M1052" i="73"/>
  <c r="M1057" i="73"/>
  <c r="M1053" i="73"/>
  <c r="M1049" i="73"/>
  <c r="M1054" i="73"/>
  <c r="M1056" i="73"/>
  <c r="M1048" i="73"/>
  <c r="E1101" i="109"/>
  <c r="G370" i="73"/>
  <c r="E1100" i="109"/>
  <c r="G369" i="73"/>
  <c r="E1088" i="109"/>
  <c r="G359" i="73"/>
  <c r="G355" i="73"/>
  <c r="G351" i="73"/>
  <c r="G356" i="73"/>
  <c r="G358" i="73"/>
  <c r="G361" i="73"/>
  <c r="G353" i="73"/>
  <c r="G360" i="73"/>
  <c r="G354" i="73"/>
  <c r="G357" i="73"/>
  <c r="G352" i="73"/>
  <c r="E1094" i="109"/>
  <c r="G363" i="73"/>
  <c r="E1086" i="109"/>
  <c r="G364" i="73"/>
  <c r="E604" i="113"/>
  <c r="K997" i="73"/>
  <c r="K993" i="73"/>
  <c r="K989" i="73"/>
  <c r="K996" i="73"/>
  <c r="K992" i="73"/>
  <c r="K999" i="73"/>
  <c r="K995" i="73"/>
  <c r="K991" i="73"/>
  <c r="K998" i="73"/>
  <c r="K994" i="73"/>
  <c r="K990" i="73"/>
  <c r="E620" i="113"/>
  <c r="K1010" i="73"/>
  <c r="K1009" i="73"/>
  <c r="K1013" i="73"/>
  <c r="K1016" i="73"/>
  <c r="K1012" i="73"/>
  <c r="E614" i="113"/>
  <c r="K1015" i="73"/>
  <c r="K1011" i="73"/>
  <c r="K1014" i="73"/>
  <c r="E621" i="113"/>
  <c r="E603" i="113"/>
  <c r="K1000" i="73"/>
  <c r="E744" i="107"/>
  <c r="E1067" i="73"/>
  <c r="E1068" i="73"/>
  <c r="E743" i="107"/>
  <c r="E739" i="107"/>
  <c r="E1062" i="73"/>
  <c r="E1061" i="73"/>
  <c r="E742" i="107"/>
  <c r="E1064" i="73"/>
  <c r="E1063" i="73"/>
  <c r="E1058" i="73"/>
  <c r="E727" i="107"/>
  <c r="E1030" i="109"/>
  <c r="E1033" i="109"/>
  <c r="E1027" i="109"/>
  <c r="E1031" i="109" s="1"/>
  <c r="E1034" i="109"/>
  <c r="E1028" i="109"/>
  <c r="E1029" i="109"/>
  <c r="E373" i="106"/>
  <c r="E486" i="106"/>
  <c r="D653" i="73"/>
  <c r="E100" i="106"/>
  <c r="E106" i="106"/>
  <c r="E343" i="106"/>
  <c r="E344" i="106"/>
  <c r="E917" i="106"/>
  <c r="E317" i="106"/>
  <c r="H24" i="106"/>
  <c r="D20" i="73" s="1"/>
  <c r="H23" i="106"/>
  <c r="D16" i="73" s="1"/>
  <c r="D12" i="73"/>
  <c r="D10" i="73"/>
  <c r="D8" i="73"/>
  <c r="D6" i="73"/>
  <c r="D4" i="73"/>
  <c r="D13" i="73"/>
  <c r="D11" i="73"/>
  <c r="D9" i="73"/>
  <c r="D7" i="73"/>
  <c r="D5" i="73"/>
  <c r="D3" i="73"/>
  <c r="D921" i="73"/>
  <c r="D920" i="73"/>
  <c r="D196" i="73"/>
  <c r="D195" i="73"/>
  <c r="D573" i="73"/>
  <c r="D572" i="73"/>
  <c r="D542" i="73"/>
  <c r="D540" i="73"/>
  <c r="D541" i="73"/>
  <c r="D539" i="73"/>
  <c r="D973" i="73"/>
  <c r="D972" i="73"/>
  <c r="D215" i="73"/>
  <c r="D213" i="73"/>
  <c r="D211" i="73"/>
  <c r="D209" i="73"/>
  <c r="D207" i="73"/>
  <c r="D216" i="73"/>
  <c r="D214" i="73"/>
  <c r="D212" i="73"/>
  <c r="D210" i="73"/>
  <c r="D208" i="73"/>
  <c r="D206" i="73"/>
  <c r="D341" i="73"/>
  <c r="D340" i="73"/>
  <c r="D745" i="73"/>
  <c r="D743" i="73"/>
  <c r="D744" i="73"/>
  <c r="D742" i="73"/>
  <c r="D312" i="73"/>
  <c r="D311" i="73"/>
  <c r="D426" i="73"/>
  <c r="D424" i="73"/>
  <c r="D425" i="73"/>
  <c r="D423" i="73"/>
  <c r="D82" i="73"/>
  <c r="D81" i="73"/>
  <c r="D74" i="73"/>
  <c r="D73" i="73"/>
  <c r="D70" i="73"/>
  <c r="D68" i="73"/>
  <c r="D66" i="73"/>
  <c r="D64" i="73"/>
  <c r="D62" i="73"/>
  <c r="D71" i="73"/>
  <c r="D69" i="73"/>
  <c r="D67" i="73"/>
  <c r="D65" i="73"/>
  <c r="D63" i="73"/>
  <c r="D61" i="73"/>
  <c r="D335" i="73"/>
  <c r="D334" i="73"/>
  <c r="D716" i="73"/>
  <c r="D714" i="73"/>
  <c r="D715" i="73"/>
  <c r="D713" i="73"/>
  <c r="E461" i="106"/>
  <c r="D741" i="73"/>
  <c r="D740" i="73"/>
  <c r="D979" i="73"/>
  <c r="D978" i="73"/>
  <c r="E368" i="106"/>
  <c r="D884" i="73"/>
  <c r="D571" i="73"/>
  <c r="D569" i="73"/>
  <c r="D570" i="73"/>
  <c r="D568" i="73"/>
  <c r="D103" i="73"/>
  <c r="D102" i="73"/>
  <c r="D944" i="73"/>
  <c r="D943" i="73"/>
  <c r="D45" i="73"/>
  <c r="D44" i="73"/>
  <c r="D451" i="73"/>
  <c r="D450" i="73"/>
  <c r="D190" i="73"/>
  <c r="D189" i="73"/>
  <c r="D194" i="73"/>
  <c r="D192" i="73"/>
  <c r="D193" i="73"/>
  <c r="D191" i="73"/>
  <c r="E104" i="106"/>
  <c r="D948" i="73"/>
  <c r="D946" i="73"/>
  <c r="D947" i="73"/>
  <c r="D945" i="73"/>
  <c r="D49" i="73"/>
  <c r="D47" i="73"/>
  <c r="D48" i="73"/>
  <c r="D46" i="73"/>
  <c r="D687" i="73"/>
  <c r="D685" i="73"/>
  <c r="D686" i="73"/>
  <c r="D684" i="73"/>
  <c r="D567" i="73"/>
  <c r="D566" i="73"/>
  <c r="D109" i="73"/>
  <c r="D108" i="73"/>
  <c r="D977" i="73"/>
  <c r="D975" i="73"/>
  <c r="D976" i="73"/>
  <c r="D974" i="73"/>
  <c r="E830" i="106"/>
  <c r="E833" i="106"/>
  <c r="D457" i="73"/>
  <c r="D456" i="73"/>
  <c r="D225" i="73"/>
  <c r="D224" i="73"/>
  <c r="E517" i="106"/>
  <c r="E490" i="106"/>
  <c r="D41" i="73"/>
  <c r="D39" i="73"/>
  <c r="D37" i="73"/>
  <c r="D35" i="73"/>
  <c r="D33" i="73"/>
  <c r="D42" i="73"/>
  <c r="D40" i="73"/>
  <c r="D38" i="73"/>
  <c r="D36" i="73"/>
  <c r="D34" i="73"/>
  <c r="D32" i="73"/>
  <c r="D80" i="73"/>
  <c r="D79" i="73"/>
  <c r="D78" i="73"/>
  <c r="D76" i="73"/>
  <c r="D77" i="73"/>
  <c r="D75" i="73"/>
  <c r="D718" i="73"/>
  <c r="D717" i="73"/>
  <c r="D708" i="73"/>
  <c r="D706" i="73"/>
  <c r="D704" i="73"/>
  <c r="D702" i="73"/>
  <c r="D700" i="73"/>
  <c r="D709" i="73"/>
  <c r="D707" i="73"/>
  <c r="D705" i="73"/>
  <c r="D703" i="73"/>
  <c r="D701" i="73"/>
  <c r="D699" i="73"/>
  <c r="D712" i="73"/>
  <c r="D711" i="73"/>
  <c r="E97" i="106"/>
  <c r="E409" i="106"/>
  <c r="D919" i="73"/>
  <c r="D917" i="73"/>
  <c r="D918" i="73"/>
  <c r="D916" i="73"/>
  <c r="E201" i="106"/>
  <c r="D204" i="73"/>
  <c r="D202" i="73"/>
  <c r="D200" i="73"/>
  <c r="D203" i="73"/>
  <c r="D201" i="73"/>
  <c r="D199" i="73"/>
  <c r="E908" i="106"/>
  <c r="D422" i="73"/>
  <c r="D421" i="73"/>
  <c r="D339" i="73"/>
  <c r="D337" i="73"/>
  <c r="D338" i="73"/>
  <c r="D336" i="73"/>
  <c r="D107" i="73"/>
  <c r="D105" i="73"/>
  <c r="D106" i="73"/>
  <c r="D104" i="73"/>
  <c r="D455" i="73"/>
  <c r="D453" i="73"/>
  <c r="D454" i="73"/>
  <c r="D452" i="73"/>
  <c r="D223" i="73"/>
  <c r="D221" i="73"/>
  <c r="D222" i="73"/>
  <c r="D220" i="73"/>
  <c r="D886" i="73"/>
  <c r="D885" i="73"/>
  <c r="D302" i="73"/>
  <c r="D300" i="73"/>
  <c r="D298" i="73"/>
  <c r="D296" i="73"/>
  <c r="D294" i="73"/>
  <c r="D303" i="73"/>
  <c r="D301" i="73"/>
  <c r="D299" i="73"/>
  <c r="D297" i="73"/>
  <c r="D295" i="73"/>
  <c r="D293" i="73"/>
  <c r="D683" i="73"/>
  <c r="D682" i="73"/>
  <c r="D186" i="73"/>
  <c r="D184" i="73"/>
  <c r="D182" i="73"/>
  <c r="D180" i="73"/>
  <c r="D178" i="73"/>
  <c r="D187" i="73"/>
  <c r="D185" i="73"/>
  <c r="D183" i="73"/>
  <c r="D181" i="73"/>
  <c r="D179" i="73"/>
  <c r="D177" i="73"/>
  <c r="D658" i="73"/>
  <c r="D656" i="73"/>
  <c r="D657" i="73"/>
  <c r="D655" i="73"/>
  <c r="D890" i="73"/>
  <c r="D888" i="73"/>
  <c r="D889" i="73"/>
  <c r="D887" i="73"/>
  <c r="E412" i="106"/>
  <c r="E826" i="106"/>
  <c r="Q707" i="106"/>
  <c r="E942" i="106"/>
  <c r="E208" i="106"/>
  <c r="E1008" i="106"/>
  <c r="E112" i="106"/>
  <c r="E953" i="106"/>
  <c r="E492" i="106"/>
  <c r="E827" i="106"/>
  <c r="E943" i="106"/>
  <c r="E516" i="106"/>
  <c r="E339" i="106"/>
  <c r="E967" i="106"/>
  <c r="E968" i="106"/>
  <c r="E916" i="106"/>
  <c r="E909" i="106"/>
  <c r="E514" i="106"/>
  <c r="E518" i="106" s="1"/>
  <c r="E370" i="106"/>
  <c r="E374" i="106" s="1"/>
  <c r="E372" i="106"/>
  <c r="E375" i="106"/>
  <c r="E102" i="106"/>
  <c r="K169" i="106"/>
  <c r="E1012" i="106"/>
  <c r="E1011" i="106"/>
  <c r="E113" i="106"/>
  <c r="E954" i="106"/>
  <c r="E231" i="106"/>
  <c r="E234" i="106"/>
  <c r="E491" i="106"/>
  <c r="E912" i="106"/>
  <c r="E918" i="106"/>
  <c r="E821" i="106"/>
  <c r="E940" i="106"/>
  <c r="E944" i="106" s="1"/>
  <c r="K584" i="106"/>
  <c r="K587" i="106" s="1"/>
  <c r="H586" i="106" s="1"/>
  <c r="K1068" i="106"/>
  <c r="K1071" i="106" s="1"/>
  <c r="H1071" i="106" s="1"/>
  <c r="D507" i="73" s="1"/>
  <c r="E101" i="106"/>
  <c r="E99" i="106"/>
  <c r="E103" i="106" s="1"/>
  <c r="Q285" i="106"/>
  <c r="E485" i="106"/>
  <c r="E489" i="106" s="1"/>
  <c r="E488" i="106"/>
  <c r="E911" i="106"/>
  <c r="E915" i="106" s="1"/>
  <c r="E914" i="106"/>
  <c r="E822" i="106"/>
  <c r="E820" i="106"/>
  <c r="E824" i="106" s="1"/>
  <c r="E947" i="106"/>
  <c r="E941" i="106"/>
  <c r="E521" i="106"/>
  <c r="E515" i="106"/>
  <c r="K646" i="106"/>
  <c r="K649" i="106" s="1"/>
  <c r="H649" i="106" s="1"/>
  <c r="D1029" i="73" s="1"/>
  <c r="K770" i="106"/>
  <c r="K773" i="106" s="1"/>
  <c r="H773" i="106" s="1"/>
  <c r="D1087" i="73" s="1"/>
  <c r="K893" i="106"/>
  <c r="H892" i="106" s="1"/>
  <c r="E818" i="106"/>
  <c r="E219" i="106"/>
  <c r="E85" i="106"/>
  <c r="E314" i="106"/>
  <c r="E315" i="106"/>
  <c r="E312" i="106"/>
  <c r="E316" i="106" s="1"/>
  <c r="E319" i="106"/>
  <c r="E318" i="106"/>
  <c r="E313" i="106"/>
  <c r="E191" i="106"/>
  <c r="E199" i="106" s="1"/>
  <c r="E190" i="106"/>
  <c r="E938" i="106"/>
  <c r="E10" i="106"/>
  <c r="E68" i="106"/>
  <c r="E69" i="106"/>
  <c r="E77" i="106" s="1"/>
  <c r="E425" i="106"/>
  <c r="E1001" i="106"/>
  <c r="E998" i="106"/>
  <c r="E1002" i="106" s="1"/>
  <c r="E1000" i="106"/>
  <c r="E1004" i="106"/>
  <c r="E999" i="106"/>
  <c r="E1005" i="106"/>
  <c r="E310" i="106"/>
  <c r="E402" i="106"/>
  <c r="E399" i="106"/>
  <c r="E403" i="106" s="1"/>
  <c r="E401" i="106"/>
  <c r="E405" i="106"/>
  <c r="E400" i="106"/>
  <c r="E406" i="106"/>
  <c r="E512" i="106"/>
  <c r="E348" i="106"/>
  <c r="E342" i="106"/>
  <c r="E453" i="106"/>
  <c r="E526" i="106"/>
  <c r="E220" i="106"/>
  <c r="E227" i="106" s="1"/>
  <c r="E413" i="106"/>
  <c r="E371" i="106"/>
  <c r="E376" i="106"/>
  <c r="Q258" i="106"/>
  <c r="E40" i="106"/>
  <c r="E47" i="106" s="1"/>
  <c r="E11" i="106"/>
  <c r="E19" i="106" s="1"/>
  <c r="E996" i="106"/>
  <c r="E426" i="106"/>
  <c r="E434" i="106" s="1"/>
  <c r="E454" i="106"/>
  <c r="E397" i="106"/>
  <c r="E462" i="106"/>
  <c r="E457" i="106"/>
  <c r="E463" i="106"/>
  <c r="E459" i="106"/>
  <c r="E456" i="106"/>
  <c r="E460" i="106" s="1"/>
  <c r="E458" i="106"/>
  <c r="K739" i="106"/>
  <c r="K742" i="106" s="1"/>
  <c r="H741" i="106" s="1"/>
  <c r="E82" i="106"/>
  <c r="E81" i="106"/>
  <c r="E83" i="106"/>
  <c r="E84" i="106"/>
  <c r="E80" i="106"/>
  <c r="E439" i="106"/>
  <c r="E438" i="106"/>
  <c r="E424" i="106"/>
  <c r="E432" i="106"/>
  <c r="K138" i="106"/>
  <c r="K141" i="106" s="1"/>
  <c r="H141" i="106" s="1"/>
  <c r="D130" i="73" s="1"/>
  <c r="E75" i="106"/>
  <c r="E67" i="106"/>
  <c r="E1003" i="106"/>
  <c r="E995" i="106"/>
  <c r="E440" i="106"/>
  <c r="E441" i="106"/>
  <c r="E437" i="106"/>
  <c r="E46" i="106"/>
  <c r="E38" i="106"/>
  <c r="H413" i="106"/>
  <c r="H403" i="106"/>
  <c r="E945" i="106"/>
  <c r="E937" i="106"/>
  <c r="K1126" i="106"/>
  <c r="H1127" i="106"/>
  <c r="K1127" i="106" s="1"/>
  <c r="E204" i="106"/>
  <c r="E203" i="106"/>
  <c r="E346" i="106"/>
  <c r="E338" i="106"/>
  <c r="E410" i="106"/>
  <c r="E411" i="106"/>
  <c r="E197" i="106"/>
  <c r="E189" i="106"/>
  <c r="E206" i="106"/>
  <c r="E205" i="106"/>
  <c r="E202" i="106"/>
  <c r="K704" i="106"/>
  <c r="H705" i="106"/>
  <c r="K705" i="106" s="1"/>
  <c r="O1095" i="106"/>
  <c r="Q1095" i="106" s="1"/>
  <c r="H1094" i="106"/>
  <c r="K1094" i="106" s="1"/>
  <c r="M1096" i="106"/>
  <c r="O1096" i="106" s="1"/>
  <c r="Q1096" i="106" s="1"/>
  <c r="H883" i="106"/>
  <c r="K883" i="106" s="1"/>
  <c r="H1123" i="106"/>
  <c r="K1123" i="106" s="1"/>
  <c r="H163" i="106"/>
  <c r="K163" i="106" s="1"/>
  <c r="K162" i="106"/>
  <c r="H608" i="106"/>
  <c r="K608" i="106" s="1"/>
  <c r="H670" i="106"/>
  <c r="K670" i="106" s="1"/>
  <c r="H701" i="106"/>
  <c r="K701" i="106" s="1"/>
  <c r="E831" i="106"/>
  <c r="E832" i="106"/>
  <c r="H1061" i="106"/>
  <c r="K1061" i="106" s="1"/>
  <c r="I15" i="106"/>
  <c r="K14" i="106"/>
  <c r="H25" i="106" s="1"/>
  <c r="H288" i="106"/>
  <c r="K288" i="106" s="1"/>
  <c r="K287" i="106"/>
  <c r="E499" i="106"/>
  <c r="E498" i="106"/>
  <c r="E495" i="106"/>
  <c r="Q858" i="106"/>
  <c r="E326" i="106"/>
  <c r="E325" i="106"/>
  <c r="E322" i="106"/>
  <c r="E805" i="106"/>
  <c r="E804" i="106"/>
  <c r="E801" i="106"/>
  <c r="Q167" i="106"/>
  <c r="E55" i="106"/>
  <c r="E51" i="106"/>
  <c r="E54" i="106"/>
  <c r="E354" i="106"/>
  <c r="E351" i="106"/>
  <c r="E355" i="106"/>
  <c r="E1009" i="106"/>
  <c r="E1010" i="106"/>
  <c r="Q1129" i="106"/>
  <c r="H253" i="106"/>
  <c r="K252" i="106"/>
  <c r="K256" i="106"/>
  <c r="H257" i="106"/>
  <c r="K257" i="106" s="1"/>
  <c r="E110" i="106"/>
  <c r="E111" i="106"/>
  <c r="H459" i="106"/>
  <c r="K459" i="106" s="1"/>
  <c r="H469" i="106"/>
  <c r="E951" i="106"/>
  <c r="E952" i="106"/>
  <c r="H1092" i="106"/>
  <c r="K1092" i="106" s="1"/>
  <c r="H225" i="106"/>
  <c r="K225" i="106" s="1"/>
  <c r="H236" i="106" s="1"/>
  <c r="K224" i="106"/>
  <c r="H235" i="106" s="1"/>
  <c r="H856" i="106"/>
  <c r="K856" i="106" s="1"/>
  <c r="K855" i="106"/>
  <c r="H550" i="106"/>
  <c r="K550" i="106" s="1"/>
  <c r="K549" i="106"/>
  <c r="H674" i="106"/>
  <c r="K674" i="106" s="1"/>
  <c r="K673" i="106"/>
  <c r="E981" i="106"/>
  <c r="E980" i="106"/>
  <c r="E384" i="106"/>
  <c r="E383" i="106"/>
  <c r="E380" i="106"/>
  <c r="Q552" i="106"/>
  <c r="H612" i="106"/>
  <c r="K612" i="106" s="1"/>
  <c r="K611" i="106"/>
  <c r="Q676" i="106"/>
  <c r="H1034" i="106"/>
  <c r="K1034" i="106" s="1"/>
  <c r="K1033" i="106"/>
  <c r="E925" i="106"/>
  <c r="E924" i="106"/>
  <c r="E921" i="106"/>
  <c r="H1098" i="106"/>
  <c r="K1098" i="106" s="1"/>
  <c r="Q1091" i="106"/>
  <c r="Q1093" i="106" s="1"/>
  <c r="I1097" i="106"/>
  <c r="K1097" i="106" s="1"/>
  <c r="H1095" i="106"/>
  <c r="H834" i="106"/>
  <c r="H824" i="106"/>
  <c r="I488" i="106"/>
  <c r="H498" i="106"/>
  <c r="H546" i="106"/>
  <c r="K546" i="106" s="1"/>
  <c r="H852" i="106"/>
  <c r="K852" i="106" s="1"/>
  <c r="H315" i="106"/>
  <c r="K315" i="106" s="1"/>
  <c r="H325" i="106"/>
  <c r="H794" i="106"/>
  <c r="K794" i="106" s="1"/>
  <c r="H804" i="106"/>
  <c r="H131" i="106"/>
  <c r="K130" i="106"/>
  <c r="E519" i="106"/>
  <c r="E511" i="106"/>
  <c r="H44" i="106"/>
  <c r="K43" i="106"/>
  <c r="H54" i="106" s="1"/>
  <c r="H344" i="106"/>
  <c r="K344" i="106" s="1"/>
  <c r="H354" i="106"/>
  <c r="E825" i="106"/>
  <c r="E817" i="106"/>
  <c r="H1012" i="106"/>
  <c r="H1002" i="106"/>
  <c r="Q254" i="106"/>
  <c r="H103" i="106"/>
  <c r="K103" i="106" s="1"/>
  <c r="H114" i="106" s="1"/>
  <c r="K102" i="106"/>
  <c r="H113" i="106" s="1"/>
  <c r="E527" i="106"/>
  <c r="E528" i="106"/>
  <c r="E524" i="106"/>
  <c r="H577" i="106"/>
  <c r="K577" i="106" s="1"/>
  <c r="H639" i="106"/>
  <c r="K639" i="106" s="1"/>
  <c r="E470" i="106"/>
  <c r="E466" i="106"/>
  <c r="E469" i="106"/>
  <c r="H954" i="106"/>
  <c r="H944" i="106"/>
  <c r="E232" i="106"/>
  <c r="E233" i="106"/>
  <c r="Q614" i="106"/>
  <c r="Q1036" i="106"/>
  <c r="H973" i="106"/>
  <c r="H983" i="106"/>
  <c r="H373" i="106"/>
  <c r="K373" i="106" s="1"/>
  <c r="H383" i="106"/>
  <c r="H733" i="106"/>
  <c r="K733" i="106" s="1"/>
  <c r="H764" i="106"/>
  <c r="K764" i="106" s="1"/>
  <c r="H1030" i="106"/>
  <c r="K1030" i="106" s="1"/>
  <c r="H914" i="106"/>
  <c r="K914" i="106" s="1"/>
  <c r="H924" i="106"/>
  <c r="H1073" i="106" l="1"/>
  <c r="D513" i="73" s="1"/>
  <c r="E161" i="111"/>
  <c r="E166" i="111"/>
  <c r="E162" i="111"/>
  <c r="E165" i="111"/>
  <c r="E159" i="111"/>
  <c r="E163" i="111" s="1"/>
  <c r="E160" i="111"/>
  <c r="E283" i="109"/>
  <c r="E287" i="109"/>
  <c r="E281" i="109"/>
  <c r="E285" i="109" s="1"/>
  <c r="E284" i="109"/>
  <c r="E288" i="109"/>
  <c r="E282" i="109"/>
  <c r="E39" i="106"/>
  <c r="E26" i="106"/>
  <c r="K973" i="106"/>
  <c r="H984" i="106" s="1"/>
  <c r="K1002" i="106"/>
  <c r="H1013" i="106" s="1"/>
  <c r="K403" i="106"/>
  <c r="H414" i="106" s="1"/>
  <c r="K944" i="106"/>
  <c r="H955" i="106" s="1"/>
  <c r="K824" i="106"/>
  <c r="H835" i="106" s="1"/>
  <c r="K488" i="106"/>
  <c r="H489" i="106"/>
  <c r="K489" i="106" s="1"/>
  <c r="K517" i="106"/>
  <c r="H528" i="106" s="1"/>
  <c r="H518" i="106"/>
  <c r="K430" i="106"/>
  <c r="H441" i="106" s="1"/>
  <c r="H431" i="106"/>
  <c r="E22" i="106"/>
  <c r="E25" i="106"/>
  <c r="E9" i="106"/>
  <c r="D17" i="73"/>
  <c r="E612" i="110"/>
  <c r="E607" i="110"/>
  <c r="E611" i="110"/>
  <c r="E606" i="110"/>
  <c r="E608" i="110"/>
  <c r="E605" i="110"/>
  <c r="E609" i="110" s="1"/>
  <c r="E667" i="108"/>
  <c r="E671" i="108" s="1"/>
  <c r="E674" i="108"/>
  <c r="E673" i="108"/>
  <c r="E669" i="108"/>
  <c r="E668" i="108"/>
  <c r="E670" i="108"/>
  <c r="E1127" i="107"/>
  <c r="E1122" i="107"/>
  <c r="E1121" i="107"/>
  <c r="E1123" i="107"/>
  <c r="E1120" i="107"/>
  <c r="E1124" i="107" s="1"/>
  <c r="E1126" i="107"/>
  <c r="E700" i="115"/>
  <c r="E699" i="115"/>
  <c r="E698" i="115"/>
  <c r="E702" i="115" s="1"/>
  <c r="E704" i="115"/>
  <c r="E705" i="115"/>
  <c r="E701" i="115"/>
  <c r="E767" i="115"/>
  <c r="E762" i="115"/>
  <c r="E766" i="115"/>
  <c r="E761" i="115"/>
  <c r="E763" i="115"/>
  <c r="E760" i="115"/>
  <c r="E764" i="115" s="1"/>
  <c r="E612" i="111"/>
  <c r="E611" i="111"/>
  <c r="E605" i="111"/>
  <c r="E609" i="111" s="1"/>
  <c r="E607" i="111"/>
  <c r="E606" i="111"/>
  <c r="E608" i="111"/>
  <c r="E1127" i="108"/>
  <c r="E1121" i="108"/>
  <c r="E1123" i="108"/>
  <c r="E1126" i="108"/>
  <c r="E1120" i="108"/>
  <c r="E1124" i="108" s="1"/>
  <c r="E1122" i="108"/>
  <c r="E1029" i="113"/>
  <c r="E1030" i="113"/>
  <c r="E1033" i="113"/>
  <c r="E1034" i="113"/>
  <c r="E1027" i="113"/>
  <c r="E1031" i="113" s="1"/>
  <c r="E1028" i="113"/>
  <c r="E763" i="108"/>
  <c r="E760" i="108"/>
  <c r="E764" i="108" s="1"/>
  <c r="E762" i="108"/>
  <c r="E766" i="108"/>
  <c r="E767" i="108"/>
  <c r="E761" i="108"/>
  <c r="E608" i="113"/>
  <c r="E611" i="113"/>
  <c r="E607" i="113"/>
  <c r="E606" i="113"/>
  <c r="E612" i="113"/>
  <c r="E605" i="113"/>
  <c r="E609" i="113" s="1"/>
  <c r="E1092" i="109"/>
  <c r="E1089" i="109"/>
  <c r="E1093" i="109" s="1"/>
  <c r="E1091" i="109"/>
  <c r="E1090" i="109"/>
  <c r="E1095" i="109"/>
  <c r="E1096" i="109"/>
  <c r="E731" i="115"/>
  <c r="E735" i="115"/>
  <c r="E736" i="115"/>
  <c r="E732" i="115"/>
  <c r="E729" i="115"/>
  <c r="E733" i="115" s="1"/>
  <c r="E730" i="115"/>
  <c r="E1122" i="110"/>
  <c r="E1121" i="110"/>
  <c r="E1127" i="110"/>
  <c r="E1120" i="110"/>
  <c r="E1124" i="110" s="1"/>
  <c r="E1123" i="110"/>
  <c r="E1126" i="110"/>
  <c r="E161" i="112"/>
  <c r="E165" i="112"/>
  <c r="E160" i="112"/>
  <c r="E166" i="112"/>
  <c r="E159" i="112"/>
  <c r="E163" i="112" s="1"/>
  <c r="E162" i="112"/>
  <c r="E1030" i="110"/>
  <c r="E1033" i="110"/>
  <c r="E1027" i="110"/>
  <c r="E1031" i="110" s="1"/>
  <c r="E1034" i="110"/>
  <c r="E1028" i="110"/>
  <c r="E1029" i="110"/>
  <c r="E608" i="112"/>
  <c r="E611" i="112"/>
  <c r="E605" i="112"/>
  <c r="E609" i="112" s="1"/>
  <c r="E612" i="112"/>
  <c r="E606" i="112"/>
  <c r="E607" i="112"/>
  <c r="E134" i="114"/>
  <c r="E128" i="114"/>
  <c r="E132" i="114" s="1"/>
  <c r="E129" i="114"/>
  <c r="E130" i="114"/>
  <c r="E131" i="114"/>
  <c r="E135" i="114"/>
  <c r="E852" i="107"/>
  <c r="E856" i="107"/>
  <c r="E850" i="107"/>
  <c r="E851" i="107"/>
  <c r="E855" i="107"/>
  <c r="E849" i="107"/>
  <c r="E853" i="107" s="1"/>
  <c r="E605" i="107"/>
  <c r="E609" i="107" s="1"/>
  <c r="E611" i="107"/>
  <c r="E608" i="107"/>
  <c r="E607" i="107"/>
  <c r="E612" i="107"/>
  <c r="E606" i="107"/>
  <c r="E882" i="109"/>
  <c r="E883" i="109"/>
  <c r="E886" i="109"/>
  <c r="E880" i="109"/>
  <c r="E884" i="109" s="1"/>
  <c r="E887" i="109"/>
  <c r="E881" i="109"/>
  <c r="E638" i="109"/>
  <c r="E639" i="109"/>
  <c r="E642" i="109"/>
  <c r="E636" i="109"/>
  <c r="E640" i="109" s="1"/>
  <c r="E643" i="109"/>
  <c r="E637" i="109"/>
  <c r="E704" i="112"/>
  <c r="E699" i="112"/>
  <c r="E700" i="112"/>
  <c r="E701" i="112"/>
  <c r="E705" i="112"/>
  <c r="E698" i="112"/>
  <c r="E702" i="112" s="1"/>
  <c r="E608" i="115"/>
  <c r="E606" i="115"/>
  <c r="E607" i="115"/>
  <c r="E605" i="115"/>
  <c r="E609" i="115" s="1"/>
  <c r="E612" i="115"/>
  <c r="E611" i="115"/>
  <c r="E851" i="108"/>
  <c r="E856" i="108"/>
  <c r="E849" i="108"/>
  <c r="E853" i="108" s="1"/>
  <c r="E852" i="108"/>
  <c r="E855" i="108"/>
  <c r="E850" i="108"/>
  <c r="E1122" i="113"/>
  <c r="E1126" i="113"/>
  <c r="E1121" i="113"/>
  <c r="E1127" i="113"/>
  <c r="E1120" i="113"/>
  <c r="E1124" i="113" s="1"/>
  <c r="E1123" i="113"/>
  <c r="E730" i="108"/>
  <c r="E732" i="108"/>
  <c r="E735" i="108"/>
  <c r="E729" i="108"/>
  <c r="E733" i="108" s="1"/>
  <c r="E736" i="108"/>
  <c r="E731" i="108"/>
  <c r="E1120" i="111"/>
  <c r="E1124" i="111" s="1"/>
  <c r="E1121" i="111"/>
  <c r="E1123" i="111"/>
  <c r="E1122" i="111"/>
  <c r="E1127" i="111"/>
  <c r="E1126" i="111"/>
  <c r="E673" i="111"/>
  <c r="E670" i="111"/>
  <c r="E667" i="111"/>
  <c r="E671" i="111" s="1"/>
  <c r="E674" i="111"/>
  <c r="E669" i="111"/>
  <c r="E668" i="111"/>
  <c r="E611" i="108"/>
  <c r="E605" i="108"/>
  <c r="E609" i="108" s="1"/>
  <c r="E608" i="108"/>
  <c r="E607" i="108"/>
  <c r="E612" i="108"/>
  <c r="E606" i="108"/>
  <c r="E1033" i="108"/>
  <c r="E1028" i="108"/>
  <c r="E1030" i="108"/>
  <c r="E1027" i="108"/>
  <c r="E1031" i="108" s="1"/>
  <c r="E1029" i="108"/>
  <c r="E1034" i="108"/>
  <c r="E1092" i="111"/>
  <c r="E1090" i="111"/>
  <c r="E1095" i="111"/>
  <c r="E1091" i="111"/>
  <c r="E1096" i="111"/>
  <c r="E1089" i="111"/>
  <c r="E1093" i="111" s="1"/>
  <c r="E1059" i="113"/>
  <c r="E1065" i="113"/>
  <c r="E1060" i="113"/>
  <c r="E1061" i="113"/>
  <c r="E1058" i="113"/>
  <c r="E1062" i="113" s="1"/>
  <c r="E1064" i="113"/>
  <c r="E731" i="107"/>
  <c r="E735" i="107"/>
  <c r="E729" i="107"/>
  <c r="E733" i="107" s="1"/>
  <c r="E732" i="107"/>
  <c r="E736" i="107"/>
  <c r="E730" i="107"/>
  <c r="E576" i="113"/>
  <c r="E577" i="113"/>
  <c r="E574" i="113"/>
  <c r="E578" i="113" s="1"/>
  <c r="E580" i="113"/>
  <c r="E581" i="113"/>
  <c r="E575" i="113"/>
  <c r="E763" i="113"/>
  <c r="E767" i="113"/>
  <c r="E760" i="113"/>
  <c r="E764" i="113" s="1"/>
  <c r="E766" i="113"/>
  <c r="E761" i="113"/>
  <c r="E762" i="113"/>
  <c r="E546" i="108"/>
  <c r="E545" i="108"/>
  <c r="E550" i="108"/>
  <c r="E544" i="108"/>
  <c r="E549" i="108"/>
  <c r="E543" i="108"/>
  <c r="E547" i="108" s="1"/>
  <c r="E856" i="111"/>
  <c r="E850" i="111"/>
  <c r="E851" i="111"/>
  <c r="E852" i="111"/>
  <c r="E855" i="111"/>
  <c r="E849" i="111"/>
  <c r="E853" i="111" s="1"/>
  <c r="E544" i="113"/>
  <c r="E550" i="113"/>
  <c r="E545" i="113"/>
  <c r="E549" i="113"/>
  <c r="E546" i="113"/>
  <c r="E543" i="113"/>
  <c r="E547" i="113" s="1"/>
  <c r="E1061" i="114"/>
  <c r="E1058" i="114"/>
  <c r="E1062" i="114" s="1"/>
  <c r="E1064" i="114"/>
  <c r="E1065" i="114"/>
  <c r="E1060" i="114"/>
  <c r="E1059" i="114"/>
  <c r="E704" i="107"/>
  <c r="E699" i="107"/>
  <c r="E700" i="107"/>
  <c r="E701" i="107"/>
  <c r="E705" i="107"/>
  <c r="E698" i="107"/>
  <c r="E702" i="107" s="1"/>
  <c r="E1092" i="112"/>
  <c r="E1096" i="112"/>
  <c r="E1089" i="112"/>
  <c r="E1093" i="112" s="1"/>
  <c r="E1095" i="112"/>
  <c r="E1090" i="112"/>
  <c r="E1091" i="112"/>
  <c r="E581" i="115"/>
  <c r="E574" i="115"/>
  <c r="E578" i="115" s="1"/>
  <c r="E580" i="115"/>
  <c r="E575" i="115"/>
  <c r="E577" i="115"/>
  <c r="E576" i="115"/>
  <c r="E1092" i="113"/>
  <c r="E1089" i="113"/>
  <c r="E1093" i="113" s="1"/>
  <c r="E1095" i="113"/>
  <c r="E1091" i="113"/>
  <c r="E1096" i="113"/>
  <c r="E1090" i="113"/>
  <c r="E852" i="115"/>
  <c r="E850" i="115"/>
  <c r="E851" i="115"/>
  <c r="E855" i="115"/>
  <c r="E856" i="115"/>
  <c r="E849" i="115"/>
  <c r="E853" i="115" s="1"/>
  <c r="E704" i="114"/>
  <c r="E699" i="114"/>
  <c r="E700" i="114"/>
  <c r="E701" i="114"/>
  <c r="E705" i="114"/>
  <c r="E698" i="114"/>
  <c r="E702" i="114" s="1"/>
  <c r="E256" i="109"/>
  <c r="E250" i="109"/>
  <c r="E254" i="109" s="1"/>
  <c r="E252" i="109"/>
  <c r="E257" i="109"/>
  <c r="E253" i="109"/>
  <c r="E251" i="109"/>
  <c r="E670" i="112"/>
  <c r="E667" i="112"/>
  <c r="E671" i="112" s="1"/>
  <c r="E673" i="112"/>
  <c r="E674" i="112"/>
  <c r="E669" i="112"/>
  <c r="E668" i="112"/>
  <c r="E1061" i="107"/>
  <c r="E1065" i="107"/>
  <c r="E1059" i="107"/>
  <c r="E1060" i="107"/>
  <c r="E1064" i="107"/>
  <c r="E1058" i="107"/>
  <c r="E1062" i="107" s="1"/>
  <c r="E581" i="110"/>
  <c r="E575" i="110"/>
  <c r="E576" i="110"/>
  <c r="E577" i="110"/>
  <c r="E580" i="110"/>
  <c r="E574" i="110"/>
  <c r="E578" i="110" s="1"/>
  <c r="E581" i="111"/>
  <c r="E575" i="111"/>
  <c r="E576" i="111"/>
  <c r="E577" i="111"/>
  <c r="E580" i="111"/>
  <c r="E574" i="111"/>
  <c r="E578" i="111" s="1"/>
  <c r="E1034" i="111"/>
  <c r="E1029" i="111"/>
  <c r="E1030" i="111"/>
  <c r="E1033" i="111"/>
  <c r="E1028" i="111"/>
  <c r="E1027" i="111"/>
  <c r="E1031" i="111" s="1"/>
  <c r="E856" i="113"/>
  <c r="E849" i="113"/>
  <c r="E853" i="113" s="1"/>
  <c r="E850" i="113"/>
  <c r="E851" i="113"/>
  <c r="E852" i="113"/>
  <c r="E855" i="113"/>
  <c r="H778" i="106"/>
  <c r="D1102" i="73" s="1"/>
  <c r="H746" i="106"/>
  <c r="D1067" i="73" s="1"/>
  <c r="H590" i="106"/>
  <c r="D804" i="73" s="1"/>
  <c r="H774" i="106"/>
  <c r="D1089" i="73" s="1"/>
  <c r="E850" i="110"/>
  <c r="E852" i="110"/>
  <c r="E855" i="110"/>
  <c r="E849" i="110"/>
  <c r="E853" i="110" s="1"/>
  <c r="E856" i="110"/>
  <c r="E851" i="110"/>
  <c r="E543" i="107"/>
  <c r="E547" i="107" s="1"/>
  <c r="E550" i="107"/>
  <c r="E544" i="107"/>
  <c r="E545" i="107"/>
  <c r="E546" i="107"/>
  <c r="E549" i="107"/>
  <c r="E762" i="109"/>
  <c r="E766" i="109"/>
  <c r="E761" i="109"/>
  <c r="E767" i="109"/>
  <c r="E760" i="109"/>
  <c r="E764" i="109" s="1"/>
  <c r="E763" i="109"/>
  <c r="E550" i="112"/>
  <c r="E544" i="112"/>
  <c r="E545" i="112"/>
  <c r="E546" i="112"/>
  <c r="E549" i="112"/>
  <c r="E543" i="112"/>
  <c r="E547" i="112" s="1"/>
  <c r="E257" i="115"/>
  <c r="E250" i="115"/>
  <c r="E254" i="115" s="1"/>
  <c r="E251" i="115"/>
  <c r="E252" i="115"/>
  <c r="E256" i="115"/>
  <c r="E253" i="115"/>
  <c r="E574" i="108"/>
  <c r="E578" i="108" s="1"/>
  <c r="E576" i="108"/>
  <c r="E581" i="108"/>
  <c r="E575" i="108"/>
  <c r="E580" i="108"/>
  <c r="E577" i="108"/>
  <c r="E550" i="115"/>
  <c r="E545" i="115"/>
  <c r="E549" i="115"/>
  <c r="E544" i="115"/>
  <c r="E546" i="115"/>
  <c r="E543" i="115"/>
  <c r="E547" i="115" s="1"/>
  <c r="E1065" i="112"/>
  <c r="E1060" i="112"/>
  <c r="E1059" i="112"/>
  <c r="E1064" i="112"/>
  <c r="E1061" i="112"/>
  <c r="E1058" i="112"/>
  <c r="E1062" i="112" s="1"/>
  <c r="E608" i="109"/>
  <c r="E612" i="109"/>
  <c r="E606" i="109"/>
  <c r="E607" i="109"/>
  <c r="E611" i="109"/>
  <c r="E605" i="109"/>
  <c r="E609" i="109" s="1"/>
  <c r="E1030" i="112"/>
  <c r="E1027" i="112"/>
  <c r="E1031" i="112" s="1"/>
  <c r="E1033" i="112"/>
  <c r="E1034" i="112"/>
  <c r="E1029" i="112"/>
  <c r="E1028" i="112"/>
  <c r="E1127" i="109"/>
  <c r="E1122" i="109"/>
  <c r="E1123" i="109"/>
  <c r="E1126" i="109"/>
  <c r="E1120" i="109"/>
  <c r="E1124" i="109" s="1"/>
  <c r="E1121" i="109"/>
  <c r="E701" i="111"/>
  <c r="E698" i="111"/>
  <c r="E702" i="111" s="1"/>
  <c r="E705" i="111"/>
  <c r="E699" i="111"/>
  <c r="E704" i="111"/>
  <c r="E700" i="111"/>
  <c r="E767" i="114"/>
  <c r="E760" i="114"/>
  <c r="E764" i="114" s="1"/>
  <c r="E763" i="114"/>
  <c r="E762" i="114"/>
  <c r="E766" i="114"/>
  <c r="E761" i="114"/>
  <c r="E883" i="115"/>
  <c r="E882" i="115"/>
  <c r="E880" i="115"/>
  <c r="E884" i="115" s="1"/>
  <c r="E887" i="115"/>
  <c r="E881" i="115"/>
  <c r="E886" i="115"/>
  <c r="E670" i="107"/>
  <c r="E673" i="107"/>
  <c r="E667" i="107"/>
  <c r="E671" i="107" s="1"/>
  <c r="E674" i="107"/>
  <c r="E668" i="107"/>
  <c r="E669" i="107"/>
  <c r="E667" i="113"/>
  <c r="E671" i="113" s="1"/>
  <c r="E674" i="113"/>
  <c r="E670" i="113"/>
  <c r="E669" i="113"/>
  <c r="E668" i="113"/>
  <c r="E673" i="113"/>
  <c r="E761" i="107"/>
  <c r="E767" i="107"/>
  <c r="E760" i="107"/>
  <c r="E764" i="107" s="1"/>
  <c r="E763" i="107"/>
  <c r="E762" i="107"/>
  <c r="E766" i="107"/>
  <c r="E705" i="108"/>
  <c r="E698" i="108"/>
  <c r="E702" i="108" s="1"/>
  <c r="E701" i="108"/>
  <c r="E700" i="108"/>
  <c r="E704" i="108"/>
  <c r="E699" i="108"/>
  <c r="E881" i="111"/>
  <c r="E887" i="111"/>
  <c r="E886" i="111"/>
  <c r="E883" i="111"/>
  <c r="E882" i="111"/>
  <c r="E880" i="111"/>
  <c r="E884" i="111" s="1"/>
  <c r="E581" i="114"/>
  <c r="E575" i="114"/>
  <c r="E576" i="114"/>
  <c r="E577" i="114"/>
  <c r="E580" i="114"/>
  <c r="E574" i="114"/>
  <c r="E578" i="114" s="1"/>
  <c r="E608" i="114"/>
  <c r="E611" i="114"/>
  <c r="E605" i="114"/>
  <c r="E609" i="114" s="1"/>
  <c r="E612" i="114"/>
  <c r="E606" i="114"/>
  <c r="E607" i="114"/>
  <c r="E131" i="115"/>
  <c r="E134" i="115"/>
  <c r="E129" i="115"/>
  <c r="E130" i="115"/>
  <c r="E128" i="115"/>
  <c r="E132" i="115" s="1"/>
  <c r="E135" i="115"/>
  <c r="E577" i="107"/>
  <c r="E580" i="107"/>
  <c r="E574" i="107"/>
  <c r="E578" i="107" s="1"/>
  <c r="E581" i="107"/>
  <c r="E575" i="107"/>
  <c r="E576" i="107"/>
  <c r="E701" i="110"/>
  <c r="E705" i="110"/>
  <c r="E698" i="110"/>
  <c r="E702" i="110" s="1"/>
  <c r="E704" i="110"/>
  <c r="E699" i="110"/>
  <c r="E700" i="110"/>
  <c r="E1034" i="114"/>
  <c r="E1028" i="114"/>
  <c r="E1029" i="114"/>
  <c r="E1030" i="114"/>
  <c r="E1033" i="114"/>
  <c r="E1027" i="114"/>
  <c r="E1031" i="114" s="1"/>
  <c r="E166" i="109"/>
  <c r="E159" i="109"/>
  <c r="E163" i="109" s="1"/>
  <c r="E162" i="109"/>
  <c r="E161" i="109"/>
  <c r="E165" i="109"/>
  <c r="E160" i="109"/>
  <c r="E281" i="114"/>
  <c r="E285" i="114" s="1"/>
  <c r="E284" i="114"/>
  <c r="E282" i="114"/>
  <c r="E283" i="114"/>
  <c r="E287" i="114"/>
  <c r="E288" i="114"/>
  <c r="E1061" i="115"/>
  <c r="E1059" i="115"/>
  <c r="E1065" i="115"/>
  <c r="E1064" i="115"/>
  <c r="E1060" i="115"/>
  <c r="E1058" i="115"/>
  <c r="E1062" i="115" s="1"/>
  <c r="E731" i="112"/>
  <c r="E730" i="112"/>
  <c r="E736" i="112"/>
  <c r="E729" i="112"/>
  <c r="E733" i="112" s="1"/>
  <c r="E735" i="112"/>
  <c r="E732" i="112"/>
  <c r="E545" i="109"/>
  <c r="E546" i="109"/>
  <c r="E549" i="109"/>
  <c r="E543" i="109"/>
  <c r="E547" i="109" s="1"/>
  <c r="E550" i="109"/>
  <c r="E544" i="109"/>
  <c r="E767" i="110"/>
  <c r="E762" i="110"/>
  <c r="E766" i="110"/>
  <c r="E761" i="110"/>
  <c r="E760" i="110"/>
  <c r="E764" i="110" s="1"/>
  <c r="E763" i="110"/>
  <c r="E852" i="109"/>
  <c r="E855" i="109"/>
  <c r="E849" i="109"/>
  <c r="E853" i="109" s="1"/>
  <c r="E856" i="109"/>
  <c r="E850" i="109"/>
  <c r="E851" i="109"/>
  <c r="E732" i="113"/>
  <c r="E735" i="113"/>
  <c r="E729" i="113"/>
  <c r="E733" i="113" s="1"/>
  <c r="E736" i="113"/>
  <c r="E730" i="113"/>
  <c r="E731" i="113"/>
  <c r="E638" i="108"/>
  <c r="E643" i="108"/>
  <c r="E637" i="108"/>
  <c r="E642" i="108"/>
  <c r="E636" i="108"/>
  <c r="E640" i="108" s="1"/>
  <c r="E639" i="108"/>
  <c r="E883" i="110"/>
  <c r="E880" i="110"/>
  <c r="E884" i="110" s="1"/>
  <c r="E882" i="110"/>
  <c r="E886" i="110"/>
  <c r="E887" i="110"/>
  <c r="E881" i="110"/>
  <c r="E670" i="110"/>
  <c r="E673" i="110"/>
  <c r="E667" i="110"/>
  <c r="E671" i="110" s="1"/>
  <c r="E674" i="110"/>
  <c r="E668" i="110"/>
  <c r="E669" i="110"/>
  <c r="E883" i="112"/>
  <c r="E880" i="112"/>
  <c r="E884" i="112" s="1"/>
  <c r="E886" i="112"/>
  <c r="E887" i="112"/>
  <c r="E882" i="112"/>
  <c r="E881" i="112"/>
  <c r="E1030" i="107"/>
  <c r="E1034" i="107"/>
  <c r="E1028" i="107"/>
  <c r="E1029" i="107"/>
  <c r="E1033" i="107"/>
  <c r="E1027" i="107"/>
  <c r="E1031" i="107" s="1"/>
  <c r="E250" i="113"/>
  <c r="E254" i="113" s="1"/>
  <c r="E253" i="113"/>
  <c r="E252" i="113"/>
  <c r="E256" i="113"/>
  <c r="E251" i="113"/>
  <c r="E257" i="113"/>
  <c r="E762" i="111"/>
  <c r="E761" i="111"/>
  <c r="E766" i="111"/>
  <c r="E760" i="111"/>
  <c r="E764" i="111" s="1"/>
  <c r="E767" i="111"/>
  <c r="E763" i="111"/>
  <c r="E550" i="114"/>
  <c r="E544" i="114"/>
  <c r="E545" i="114"/>
  <c r="E546" i="114"/>
  <c r="E549" i="114"/>
  <c r="E543" i="114"/>
  <c r="E547" i="114" s="1"/>
  <c r="H587" i="106"/>
  <c r="D797" i="73" s="1"/>
  <c r="H1070" i="106"/>
  <c r="D505" i="73" s="1"/>
  <c r="E73" i="106"/>
  <c r="D18" i="73"/>
  <c r="E43" i="106"/>
  <c r="E17" i="106"/>
  <c r="E195" i="106"/>
  <c r="E76" i="106"/>
  <c r="E72" i="106"/>
  <c r="D15" i="73"/>
  <c r="H777" i="106"/>
  <c r="D1096" i="73" s="1"/>
  <c r="H744" i="106"/>
  <c r="D1061" i="73" s="1"/>
  <c r="H772" i="106"/>
  <c r="D1084" i="73" s="1"/>
  <c r="E42" i="106"/>
  <c r="E222" i="106"/>
  <c r="E71" i="106"/>
  <c r="E70" i="106"/>
  <c r="E74" i="106" s="1"/>
  <c r="D19" i="73"/>
  <c r="D117" i="73"/>
  <c r="D115" i="73"/>
  <c r="D113" i="73"/>
  <c r="D116" i="73"/>
  <c r="D114" i="73"/>
  <c r="D112" i="73"/>
  <c r="D22" i="73"/>
  <c r="D21" i="73"/>
  <c r="D459" i="73"/>
  <c r="D458" i="73"/>
  <c r="D689" i="73"/>
  <c r="D688" i="73"/>
  <c r="D233" i="73"/>
  <c r="D231" i="73"/>
  <c r="D229" i="73"/>
  <c r="D232" i="73"/>
  <c r="D230" i="73"/>
  <c r="D228" i="73"/>
  <c r="D428" i="73"/>
  <c r="D427" i="73"/>
  <c r="D892" i="73"/>
  <c r="D891" i="73"/>
  <c r="D314" i="73"/>
  <c r="D313" i="73"/>
  <c r="D111" i="73"/>
  <c r="D110" i="73"/>
  <c r="D343" i="73"/>
  <c r="D342" i="73"/>
  <c r="D51" i="73"/>
  <c r="D50" i="73"/>
  <c r="D544" i="73"/>
  <c r="D543" i="73"/>
  <c r="D660" i="73"/>
  <c r="D659" i="73"/>
  <c r="D950" i="73"/>
  <c r="D949" i="73"/>
  <c r="D575" i="73"/>
  <c r="D574" i="73"/>
  <c r="H776" i="106"/>
  <c r="D1094" i="73" s="1"/>
  <c r="D227" i="73"/>
  <c r="D226" i="73"/>
  <c r="D747" i="73"/>
  <c r="D746" i="73"/>
  <c r="H589" i="106"/>
  <c r="D803" i="73" s="1"/>
  <c r="K174" i="106"/>
  <c r="H174" i="106" s="1"/>
  <c r="D159" i="73" s="1"/>
  <c r="D923" i="73"/>
  <c r="D922" i="73"/>
  <c r="H775" i="106"/>
  <c r="D1092" i="73" s="1"/>
  <c r="H588" i="106"/>
  <c r="D799" i="73" s="1"/>
  <c r="D795" i="73"/>
  <c r="D793" i="73"/>
  <c r="D791" i="73"/>
  <c r="D789" i="73"/>
  <c r="D787" i="73"/>
  <c r="D796" i="73"/>
  <c r="D788" i="73"/>
  <c r="D794" i="73"/>
  <c r="D790" i="73"/>
  <c r="D786" i="73"/>
  <c r="D792" i="73"/>
  <c r="E1072" i="106"/>
  <c r="D511" i="73"/>
  <c r="D510" i="73"/>
  <c r="D621" i="73"/>
  <c r="D619" i="73"/>
  <c r="D617" i="73"/>
  <c r="D615" i="73"/>
  <c r="D613" i="73"/>
  <c r="D622" i="73"/>
  <c r="D614" i="73"/>
  <c r="D620" i="73"/>
  <c r="D616" i="73"/>
  <c r="D612" i="73"/>
  <c r="D618" i="73"/>
  <c r="D1100" i="73"/>
  <c r="D1068" i="73"/>
  <c r="D1088" i="73"/>
  <c r="D1057" i="73"/>
  <c r="D1055" i="73"/>
  <c r="D1053" i="73"/>
  <c r="D1051" i="73"/>
  <c r="D1049" i="73"/>
  <c r="D1047" i="73"/>
  <c r="D1056" i="73"/>
  <c r="D1052" i="73"/>
  <c r="D1048" i="73"/>
  <c r="D1050" i="73"/>
  <c r="D1054" i="73"/>
  <c r="H140" i="106"/>
  <c r="E127" i="106" s="1"/>
  <c r="E135" i="106" s="1"/>
  <c r="E18" i="106"/>
  <c r="E48" i="106"/>
  <c r="H1072" i="106"/>
  <c r="E1055" i="106" s="1"/>
  <c r="E228" i="106"/>
  <c r="H651" i="106"/>
  <c r="E649" i="106" s="1"/>
  <c r="H1074" i="106"/>
  <c r="E1069" i="106" s="1"/>
  <c r="E198" i="106"/>
  <c r="H650" i="106"/>
  <c r="E633" i="106" s="1"/>
  <c r="H648" i="106"/>
  <c r="H893" i="106"/>
  <c r="D623" i="73" s="1"/>
  <c r="E976" i="106"/>
  <c r="E972" i="106"/>
  <c r="E969" i="106"/>
  <c r="E973" i="106" s="1"/>
  <c r="E975" i="106"/>
  <c r="E971" i="106"/>
  <c r="E970" i="106"/>
  <c r="K553" i="106"/>
  <c r="K556" i="106" s="1"/>
  <c r="H555" i="106" s="1"/>
  <c r="E429" i="106"/>
  <c r="E224" i="106"/>
  <c r="H142" i="106"/>
  <c r="E133" i="106" s="1"/>
  <c r="H747" i="106"/>
  <c r="E738" i="106" s="1"/>
  <c r="H144" i="106"/>
  <c r="E139" i="106" s="1"/>
  <c r="H745" i="106"/>
  <c r="E741" i="106" s="1"/>
  <c r="H143" i="106"/>
  <c r="E138" i="106" s="1"/>
  <c r="H742" i="106"/>
  <c r="D1058" i="73" s="1"/>
  <c r="E427" i="106"/>
  <c r="E431" i="106" s="1"/>
  <c r="E433" i="106"/>
  <c r="E12" i="106"/>
  <c r="E16" i="106" s="1"/>
  <c r="E15" i="106"/>
  <c r="E193" i="106"/>
  <c r="K708" i="106"/>
  <c r="K711" i="106" s="1"/>
  <c r="H713" i="106" s="1"/>
  <c r="E711" i="106" s="1"/>
  <c r="K1130" i="106"/>
  <c r="K1133" i="106" s="1"/>
  <c r="E13" i="106"/>
  <c r="E14" i="106"/>
  <c r="E44" i="106"/>
  <c r="E41" i="106"/>
  <c r="E45" i="106" s="1"/>
  <c r="H652" i="106"/>
  <c r="E647" i="106" s="1"/>
  <c r="E223" i="106"/>
  <c r="E221" i="106"/>
  <c r="E225" i="106" s="1"/>
  <c r="H896" i="106"/>
  <c r="E891" i="106" s="1"/>
  <c r="H895" i="106"/>
  <c r="E192" i="106"/>
  <c r="E196" i="106" s="1"/>
  <c r="E194" i="106"/>
  <c r="H894" i="106"/>
  <c r="E885" i="106" s="1"/>
  <c r="K677" i="106"/>
  <c r="K680" i="106" s="1"/>
  <c r="H680" i="106" s="1"/>
  <c r="D826" i="73" s="1"/>
  <c r="E728" i="106"/>
  <c r="E736" i="106" s="1"/>
  <c r="E114" i="106"/>
  <c r="E984" i="106"/>
  <c r="E955" i="106"/>
  <c r="E1013" i="106"/>
  <c r="E835" i="106"/>
  <c r="K615" i="106"/>
  <c r="K618" i="106" s="1"/>
  <c r="H617" i="106" s="1"/>
  <c r="K859" i="106"/>
  <c r="K862" i="106" s="1"/>
  <c r="H862" i="106" s="1"/>
  <c r="D594" i="73" s="1"/>
  <c r="E236" i="106"/>
  <c r="K291" i="106"/>
  <c r="K294" i="106" s="1"/>
  <c r="H293" i="106" s="1"/>
  <c r="E1056" i="106"/>
  <c r="E414" i="106"/>
  <c r="H743" i="106"/>
  <c r="E726" i="106" s="1"/>
  <c r="E126" i="106"/>
  <c r="E879" i="106"/>
  <c r="E886" i="106" s="1"/>
  <c r="E634" i="106"/>
  <c r="E573" i="106"/>
  <c r="E580" i="106" s="1"/>
  <c r="E430" i="106"/>
  <c r="E428" i="106"/>
  <c r="E1057" i="106"/>
  <c r="E1060" i="106" s="1"/>
  <c r="E758" i="106"/>
  <c r="K1037" i="106"/>
  <c r="K1040" i="106" s="1"/>
  <c r="H1040" i="106" s="1"/>
  <c r="D478" i="73" s="1"/>
  <c r="K260" i="106"/>
  <c r="K263" i="106" s="1"/>
  <c r="H262" i="106" s="1"/>
  <c r="H915" i="106"/>
  <c r="H925" i="106"/>
  <c r="H1031" i="106"/>
  <c r="K1031" i="106" s="1"/>
  <c r="E923" i="106"/>
  <c r="E922" i="106"/>
  <c r="E382" i="106"/>
  <c r="E381" i="106"/>
  <c r="E108" i="106"/>
  <c r="E115" i="106"/>
  <c r="E353" i="106"/>
  <c r="E352" i="106"/>
  <c r="E53" i="106"/>
  <c r="E52" i="106"/>
  <c r="E803" i="106"/>
  <c r="E802" i="106"/>
  <c r="E324" i="106"/>
  <c r="E323" i="106"/>
  <c r="H853" i="106"/>
  <c r="K853" i="106" s="1"/>
  <c r="H547" i="106"/>
  <c r="K547" i="106" s="1"/>
  <c r="I489" i="106"/>
  <c r="H499" i="106"/>
  <c r="H1096" i="106"/>
  <c r="K1096" i="106" s="1"/>
  <c r="K1095" i="106"/>
  <c r="E230" i="106"/>
  <c r="E237" i="106"/>
  <c r="E468" i="106"/>
  <c r="E467" i="106"/>
  <c r="I16" i="106"/>
  <c r="K16" i="106" s="1"/>
  <c r="H27" i="106" s="1"/>
  <c r="K15" i="106"/>
  <c r="H26" i="106" s="1"/>
  <c r="H1062" i="106"/>
  <c r="H1075" i="106"/>
  <c r="H702" i="106"/>
  <c r="K702" i="106" s="1"/>
  <c r="H671" i="106"/>
  <c r="K671" i="106" s="1"/>
  <c r="H609" i="106"/>
  <c r="K609" i="106" s="1"/>
  <c r="H1124" i="106"/>
  <c r="K1124" i="106" s="1"/>
  <c r="H884" i="106"/>
  <c r="H897" i="106"/>
  <c r="E757" i="106"/>
  <c r="H374" i="106"/>
  <c r="H384" i="106"/>
  <c r="H640" i="106"/>
  <c r="H653" i="106"/>
  <c r="H578" i="106"/>
  <c r="H591" i="106"/>
  <c r="H355" i="106"/>
  <c r="H345" i="106"/>
  <c r="K44" i="106"/>
  <c r="H55" i="106" s="1"/>
  <c r="H45" i="106"/>
  <c r="K45" i="106" s="1"/>
  <c r="H56" i="106" s="1"/>
  <c r="H132" i="106"/>
  <c r="K132" i="106" s="1"/>
  <c r="H146" i="106" s="1"/>
  <c r="K131" i="106"/>
  <c r="H145" i="106" s="1"/>
  <c r="H795" i="106"/>
  <c r="H805" i="106"/>
  <c r="H316" i="106"/>
  <c r="H326" i="106"/>
  <c r="E497" i="106"/>
  <c r="E496" i="106"/>
  <c r="H1093" i="106"/>
  <c r="K1093" i="106" s="1"/>
  <c r="H470" i="106"/>
  <c r="H460" i="106"/>
  <c r="H254" i="106"/>
  <c r="K254" i="106" s="1"/>
  <c r="K253" i="106"/>
  <c r="E24" i="106"/>
  <c r="E23" i="106"/>
  <c r="E1070" i="106"/>
  <c r="Q1098" i="106"/>
  <c r="E739" i="106"/>
  <c r="E1068" i="106" l="1"/>
  <c r="E1071" i="106"/>
  <c r="D512" i="73"/>
  <c r="D1082" i="73"/>
  <c r="D496" i="73"/>
  <c r="E765" i="106"/>
  <c r="H500" i="106"/>
  <c r="D1063" i="73"/>
  <c r="D499" i="73"/>
  <c r="E641" i="106"/>
  <c r="E572" i="106"/>
  <c r="D465" i="73"/>
  <c r="D461" i="73"/>
  <c r="D462" i="73"/>
  <c r="E956" i="106"/>
  <c r="D463" i="73"/>
  <c r="D464" i="73"/>
  <c r="D460" i="73"/>
  <c r="E949" i="106"/>
  <c r="D349" i="73"/>
  <c r="D345" i="73"/>
  <c r="D346" i="73"/>
  <c r="E1014" i="106"/>
  <c r="D347" i="73"/>
  <c r="D348" i="73"/>
  <c r="D344" i="73"/>
  <c r="E1007" i="106"/>
  <c r="D581" i="73"/>
  <c r="D577" i="73"/>
  <c r="D578" i="73"/>
  <c r="D579" i="73"/>
  <c r="D580" i="73"/>
  <c r="D576" i="73"/>
  <c r="E829" i="106"/>
  <c r="E836" i="106"/>
  <c r="D929" i="73"/>
  <c r="D925" i="73"/>
  <c r="D926" i="73"/>
  <c r="E415" i="106"/>
  <c r="D927" i="73"/>
  <c r="D928" i="73"/>
  <c r="D924" i="73"/>
  <c r="E408" i="106"/>
  <c r="D320" i="73"/>
  <c r="D316" i="73"/>
  <c r="D317" i="73"/>
  <c r="E978" i="106"/>
  <c r="D318" i="73"/>
  <c r="D319" i="73"/>
  <c r="D315" i="73"/>
  <c r="E985" i="106"/>
  <c r="K460" i="106"/>
  <c r="H471" i="106" s="1"/>
  <c r="K316" i="106"/>
  <c r="H327" i="106" s="1"/>
  <c r="K795" i="106"/>
  <c r="H806" i="106" s="1"/>
  <c r="K578" i="106"/>
  <c r="H592" i="106" s="1"/>
  <c r="K640" i="106"/>
  <c r="H654" i="106" s="1"/>
  <c r="K374" i="106"/>
  <c r="H385" i="106" s="1"/>
  <c r="K884" i="106"/>
  <c r="H898" i="106" s="1"/>
  <c r="K1062" i="106"/>
  <c r="H1076" i="106" s="1"/>
  <c r="K431" i="106"/>
  <c r="H442" i="106" s="1"/>
  <c r="K518" i="106"/>
  <c r="H529" i="106" s="1"/>
  <c r="K345" i="106"/>
  <c r="H356" i="106" s="1"/>
  <c r="K915" i="106"/>
  <c r="H926" i="106" s="1"/>
  <c r="D719" i="73"/>
  <c r="D720" i="73"/>
  <c r="E442" i="106"/>
  <c r="D981" i="73"/>
  <c r="D980" i="73"/>
  <c r="E529" i="106"/>
  <c r="D1083" i="73"/>
  <c r="E774" i="106"/>
  <c r="E587" i="106"/>
  <c r="E744" i="106"/>
  <c r="D1064" i="73"/>
  <c r="D502" i="73"/>
  <c r="D504" i="73"/>
  <c r="D503" i="73"/>
  <c r="E769" i="106"/>
  <c r="H176" i="106"/>
  <c r="D164" i="73" s="1"/>
  <c r="D1085" i="73"/>
  <c r="D805" i="73"/>
  <c r="D1099" i="73"/>
  <c r="E708" i="106"/>
  <c r="E579" i="106"/>
  <c r="E586" i="106"/>
  <c r="H861" i="106"/>
  <c r="D592" i="73" s="1"/>
  <c r="D1077" i="73"/>
  <c r="D1078" i="73"/>
  <c r="D1086" i="73"/>
  <c r="D1101" i="73"/>
  <c r="H558" i="106"/>
  <c r="D772" i="73" s="1"/>
  <c r="H556" i="106"/>
  <c r="D768" i="73" s="1"/>
  <c r="E776" i="106"/>
  <c r="E735" i="106"/>
  <c r="E772" i="106"/>
  <c r="E585" i="106"/>
  <c r="E759" i="106"/>
  <c r="E766" i="106" s="1"/>
  <c r="E775" i="106"/>
  <c r="D1079" i="73"/>
  <c r="D1081" i="73"/>
  <c r="D1076" i="73"/>
  <c r="D1080" i="73"/>
  <c r="D1103" i="73"/>
  <c r="D1098" i="73"/>
  <c r="D1097" i="73"/>
  <c r="E770" i="106"/>
  <c r="E743" i="106"/>
  <c r="E742" i="106"/>
  <c r="H559" i="106"/>
  <c r="D775" i="73" s="1"/>
  <c r="E1058" i="106"/>
  <c r="E1062" i="106" s="1"/>
  <c r="H715" i="106"/>
  <c r="D865" i="73" s="1"/>
  <c r="H712" i="106"/>
  <c r="D857" i="73" s="1"/>
  <c r="H714" i="106"/>
  <c r="E709" i="106" s="1"/>
  <c r="D1062" i="73"/>
  <c r="D498" i="73"/>
  <c r="D506" i="73"/>
  <c r="D500" i="73"/>
  <c r="D497" i="73"/>
  <c r="D501" i="73"/>
  <c r="D1090" i="73"/>
  <c r="D801" i="73"/>
  <c r="E734" i="106"/>
  <c r="H710" i="106"/>
  <c r="D854" i="73" s="1"/>
  <c r="H560" i="106"/>
  <c r="D778" i="73" s="1"/>
  <c r="E712" i="106"/>
  <c r="H557" i="106"/>
  <c r="D769" i="73" s="1"/>
  <c r="E882" i="106"/>
  <c r="E729" i="106"/>
  <c r="E733" i="106" s="1"/>
  <c r="E732" i="106"/>
  <c r="H716" i="106"/>
  <c r="D870" i="73" s="1"/>
  <c r="H711" i="106"/>
  <c r="D855" i="73" s="1"/>
  <c r="H561" i="106"/>
  <c r="D782" i="73" s="1"/>
  <c r="E878" i="106"/>
  <c r="E727" i="106"/>
  <c r="D798" i="73"/>
  <c r="D1091" i="73"/>
  <c r="D800" i="73"/>
  <c r="H295" i="106"/>
  <c r="D277" i="73" s="1"/>
  <c r="H173" i="106"/>
  <c r="D156" i="73" s="1"/>
  <c r="D1095" i="73"/>
  <c r="H178" i="106"/>
  <c r="D169" i="73" s="1"/>
  <c r="E571" i="106"/>
  <c r="H179" i="106"/>
  <c r="D172" i="73" s="1"/>
  <c r="E771" i="106"/>
  <c r="H177" i="106"/>
  <c r="D166" i="73" s="1"/>
  <c r="H175" i="106"/>
  <c r="D161" i="73" s="1"/>
  <c r="D53" i="73"/>
  <c r="D52" i="73"/>
  <c r="D691" i="73"/>
  <c r="D690" i="73"/>
  <c r="D894" i="73"/>
  <c r="D893" i="73"/>
  <c r="D24" i="73"/>
  <c r="D23" i="73"/>
  <c r="D958" i="73"/>
  <c r="D956" i="73"/>
  <c r="D954" i="73"/>
  <c r="D957" i="73"/>
  <c r="D955" i="73"/>
  <c r="D953" i="73"/>
  <c r="E773" i="106"/>
  <c r="D749" i="73"/>
  <c r="D748" i="73"/>
  <c r="D662" i="73"/>
  <c r="D661" i="73"/>
  <c r="D546" i="73"/>
  <c r="D545" i="73"/>
  <c r="D59" i="73"/>
  <c r="D57" i="73"/>
  <c r="D55" i="73"/>
  <c r="D58" i="73"/>
  <c r="D56" i="73"/>
  <c r="D54" i="73"/>
  <c r="E581" i="106"/>
  <c r="E761" i="106"/>
  <c r="D30" i="73"/>
  <c r="D28" i="73"/>
  <c r="D26" i="73"/>
  <c r="D29" i="73"/>
  <c r="D27" i="73"/>
  <c r="D25" i="73"/>
  <c r="E584" i="106"/>
  <c r="E588" i="106"/>
  <c r="D952" i="73"/>
  <c r="D951" i="73"/>
  <c r="H681" i="106"/>
  <c r="D827" i="73" s="1"/>
  <c r="D430" i="73"/>
  <c r="D429" i="73"/>
  <c r="H298" i="106"/>
  <c r="D285" i="73" s="1"/>
  <c r="D1093" i="73"/>
  <c r="D802" i="73"/>
  <c r="D140" i="73"/>
  <c r="D139" i="73"/>
  <c r="D807" i="73"/>
  <c r="D806" i="73"/>
  <c r="D145" i="73"/>
  <c r="D141" i="73"/>
  <c r="D146" i="73"/>
  <c r="D144" i="73"/>
  <c r="D142" i="73"/>
  <c r="D143" i="73"/>
  <c r="D766" i="73"/>
  <c r="D764" i="73"/>
  <c r="D762" i="73"/>
  <c r="D760" i="73"/>
  <c r="D758" i="73"/>
  <c r="D763" i="73"/>
  <c r="D765" i="73"/>
  <c r="D761" i="73"/>
  <c r="D757" i="73"/>
  <c r="D767" i="73"/>
  <c r="D759" i="73"/>
  <c r="D633" i="73"/>
  <c r="D632" i="73"/>
  <c r="D869" i="73"/>
  <c r="D517" i="73"/>
  <c r="D516" i="73"/>
  <c r="D848" i="73"/>
  <c r="D586" i="73"/>
  <c r="D273" i="73"/>
  <c r="D271" i="73"/>
  <c r="D269" i="73"/>
  <c r="D267" i="73"/>
  <c r="D265" i="73"/>
  <c r="D272" i="73"/>
  <c r="D268" i="73"/>
  <c r="D264" i="73"/>
  <c r="D274" i="73"/>
  <c r="D270" i="73"/>
  <c r="D266" i="73"/>
  <c r="D629" i="73"/>
  <c r="D627" i="73"/>
  <c r="D628" i="73"/>
  <c r="D626" i="73"/>
  <c r="D136" i="73"/>
  <c r="D134" i="73"/>
  <c r="D135" i="73"/>
  <c r="D133" i="73"/>
  <c r="D137" i="73"/>
  <c r="D138" i="73"/>
  <c r="D131" i="73"/>
  <c r="D132" i="73"/>
  <c r="E635" i="106"/>
  <c r="E638" i="106" s="1"/>
  <c r="D1028" i="73"/>
  <c r="D1026" i="73"/>
  <c r="D1024" i="73"/>
  <c r="D1022" i="73"/>
  <c r="D1020" i="73"/>
  <c r="D1018" i="73"/>
  <c r="D1027" i="73"/>
  <c r="D1023" i="73"/>
  <c r="D1019" i="73"/>
  <c r="D1025" i="73"/>
  <c r="D1021" i="73"/>
  <c r="D1034" i="73"/>
  <c r="D1032" i="73"/>
  <c r="D1035" i="73"/>
  <c r="D1033" i="73"/>
  <c r="D509" i="73"/>
  <c r="D508" i="73"/>
  <c r="D1038" i="73"/>
  <c r="D1039" i="73"/>
  <c r="D864" i="73"/>
  <c r="D777" i="73"/>
  <c r="D244" i="73"/>
  <c r="D242" i="73"/>
  <c r="D240" i="73"/>
  <c r="D238" i="73"/>
  <c r="D236" i="73"/>
  <c r="D245" i="73"/>
  <c r="D243" i="73"/>
  <c r="D241" i="73"/>
  <c r="D239" i="73"/>
  <c r="D237" i="73"/>
  <c r="D235" i="73"/>
  <c r="D1059" i="73"/>
  <c r="D1060" i="73"/>
  <c r="D999" i="73"/>
  <c r="D997" i="73"/>
  <c r="D995" i="73"/>
  <c r="D993" i="73"/>
  <c r="D991" i="73"/>
  <c r="D989" i="73"/>
  <c r="D998" i="73"/>
  <c r="D994" i="73"/>
  <c r="D990" i="73"/>
  <c r="D996" i="73"/>
  <c r="D992" i="73"/>
  <c r="D625" i="73"/>
  <c r="D624" i="73"/>
  <c r="D631" i="73"/>
  <c r="D630" i="73"/>
  <c r="D1036" i="73"/>
  <c r="D1037" i="73"/>
  <c r="D860" i="73"/>
  <c r="D858" i="73"/>
  <c r="D861" i="73"/>
  <c r="D859" i="73"/>
  <c r="D1065" i="73"/>
  <c r="D1066" i="73"/>
  <c r="D1073" i="73"/>
  <c r="D1071" i="73"/>
  <c r="D1069" i="73"/>
  <c r="D1072" i="73"/>
  <c r="D1074" i="73"/>
  <c r="D1070" i="73"/>
  <c r="D1030" i="73"/>
  <c r="D1031" i="73"/>
  <c r="D515" i="73"/>
  <c r="D514" i="73"/>
  <c r="D127" i="73"/>
  <c r="D121" i="73"/>
  <c r="D128" i="73"/>
  <c r="D126" i="73"/>
  <c r="D124" i="73"/>
  <c r="D122" i="73"/>
  <c r="D120" i="73"/>
  <c r="D129" i="73"/>
  <c r="D125" i="73"/>
  <c r="D123" i="73"/>
  <c r="D119" i="73"/>
  <c r="E134" i="106"/>
  <c r="E125" i="106"/>
  <c r="E893" i="106"/>
  <c r="H683" i="106"/>
  <c r="E679" i="106" s="1"/>
  <c r="H267" i="106"/>
  <c r="E646" i="106"/>
  <c r="E650" i="106"/>
  <c r="H865" i="106"/>
  <c r="E861" i="106" s="1"/>
  <c r="E1063" i="106"/>
  <c r="E1061" i="106"/>
  <c r="E1064" i="106"/>
  <c r="E142" i="106"/>
  <c r="E141" i="106"/>
  <c r="H867" i="106"/>
  <c r="E865" i="106" s="1"/>
  <c r="H297" i="106"/>
  <c r="E293" i="106" s="1"/>
  <c r="H294" i="106"/>
  <c r="D275" i="73" s="1"/>
  <c r="H863" i="106"/>
  <c r="E854" i="106" s="1"/>
  <c r="H265" i="106"/>
  <c r="E260" i="106" s="1"/>
  <c r="E648" i="106"/>
  <c r="E892" i="106"/>
  <c r="E881" i="106"/>
  <c r="E877" i="106"/>
  <c r="H866" i="106"/>
  <c r="E864" i="106" s="1"/>
  <c r="H864" i="106"/>
  <c r="E859" i="106" s="1"/>
  <c r="E740" i="106"/>
  <c r="E731" i="106"/>
  <c r="E730" i="106"/>
  <c r="E745" i="106"/>
  <c r="H299" i="106"/>
  <c r="E290" i="106" s="1"/>
  <c r="H296" i="106"/>
  <c r="E291" i="106" s="1"/>
  <c r="H263" i="106"/>
  <c r="H1132" i="106"/>
  <c r="E1119" i="106" s="1"/>
  <c r="E1122" i="106" s="1"/>
  <c r="H1134" i="106"/>
  <c r="E1125" i="106" s="1"/>
  <c r="H1135" i="106"/>
  <c r="H1136" i="106"/>
  <c r="H1133" i="106"/>
  <c r="H1137" i="106"/>
  <c r="H1039" i="106"/>
  <c r="E129" i="106"/>
  <c r="E130" i="106"/>
  <c r="E575" i="106"/>
  <c r="E576" i="106"/>
  <c r="E887" i="106"/>
  <c r="H1138" i="106"/>
  <c r="H622" i="106"/>
  <c r="H684" i="106"/>
  <c r="E140" i="106"/>
  <c r="H679" i="106"/>
  <c r="E666" i="106" s="1"/>
  <c r="E669" i="106" s="1"/>
  <c r="H618" i="106"/>
  <c r="E131" i="106"/>
  <c r="E128" i="106"/>
  <c r="E132" i="106" s="1"/>
  <c r="E890" i="106"/>
  <c r="E894" i="106"/>
  <c r="H621" i="106"/>
  <c r="E616" i="106" s="1"/>
  <c r="E577" i="106"/>
  <c r="E574" i="106"/>
  <c r="E578" i="106" s="1"/>
  <c r="E883" i="106"/>
  <c r="E880" i="106"/>
  <c r="E884" i="106" s="1"/>
  <c r="H623" i="106"/>
  <c r="E621" i="106" s="1"/>
  <c r="H685" i="106"/>
  <c r="E676" i="106" s="1"/>
  <c r="H682" i="106"/>
  <c r="H1044" i="106"/>
  <c r="E1042" i="106" s="1"/>
  <c r="H620" i="106"/>
  <c r="E618" i="106" s="1"/>
  <c r="H1042" i="106"/>
  <c r="E1037" i="106" s="1"/>
  <c r="H268" i="106"/>
  <c r="E266" i="106" s="1"/>
  <c r="E1059" i="106"/>
  <c r="E1065" i="106"/>
  <c r="H266" i="106"/>
  <c r="E261" i="106" s="1"/>
  <c r="K1099" i="106"/>
  <c r="K1102" i="106" s="1"/>
  <c r="H1107" i="106" s="1"/>
  <c r="H264" i="106"/>
  <c r="E255" i="106" s="1"/>
  <c r="E604" i="106"/>
  <c r="E607" i="106" s="1"/>
  <c r="E471" i="106"/>
  <c r="E56" i="106"/>
  <c r="E589" i="106"/>
  <c r="E542" i="106"/>
  <c r="E545" i="106" s="1"/>
  <c r="E895" i="106"/>
  <c r="E697" i="106"/>
  <c r="E700" i="106" s="1"/>
  <c r="E500" i="106"/>
  <c r="E926" i="106"/>
  <c r="E847" i="106"/>
  <c r="E1025" i="106"/>
  <c r="E356" i="106"/>
  <c r="E651" i="106"/>
  <c r="E385" i="106"/>
  <c r="E327" i="106"/>
  <c r="E806" i="106"/>
  <c r="E143" i="106"/>
  <c r="E541" i="106"/>
  <c r="E1073" i="106"/>
  <c r="E27" i="106"/>
  <c r="E665" i="106"/>
  <c r="H1043" i="106"/>
  <c r="H1045" i="106"/>
  <c r="E280" i="106"/>
  <c r="E284" i="106" s="1"/>
  <c r="E157" i="106"/>
  <c r="H619" i="106"/>
  <c r="E249" i="106"/>
  <c r="E257" i="106" s="1"/>
  <c r="H1041" i="106"/>
  <c r="E557" i="106"/>
  <c r="E555" i="106"/>
  <c r="E50" i="106"/>
  <c r="E57" i="106"/>
  <c r="E714" i="106"/>
  <c r="E173" i="106"/>
  <c r="E144" i="106"/>
  <c r="E137" i="106"/>
  <c r="E28" i="106"/>
  <c r="E21" i="106"/>
  <c r="E703" i="106"/>
  <c r="E501" i="106"/>
  <c r="E494" i="106"/>
  <c r="E556" i="106" l="1"/>
  <c r="E710" i="106"/>
  <c r="E763" i="106"/>
  <c r="D862" i="73"/>
  <c r="D849" i="73"/>
  <c r="D771" i="73"/>
  <c r="E164" i="106"/>
  <c r="E552" i="106"/>
  <c r="E540" i="106"/>
  <c r="E278" i="106"/>
  <c r="D587" i="73"/>
  <c r="D780" i="73"/>
  <c r="D151" i="73"/>
  <c r="E172" i="106"/>
  <c r="D165" i="73"/>
  <c r="D593" i="73"/>
  <c r="D589" i="73"/>
  <c r="D590" i="73"/>
  <c r="D856" i="73"/>
  <c r="D173" i="73"/>
  <c r="D162" i="73"/>
  <c r="D434" i="73"/>
  <c r="D435" i="73"/>
  <c r="D431" i="73"/>
  <c r="E920" i="106"/>
  <c r="E927" i="106"/>
  <c r="D436" i="73"/>
  <c r="D432" i="73"/>
  <c r="D433" i="73"/>
  <c r="D987" i="73"/>
  <c r="D983" i="73"/>
  <c r="D984" i="73"/>
  <c r="E530" i="106"/>
  <c r="D985" i="73"/>
  <c r="D986" i="73"/>
  <c r="D982" i="73"/>
  <c r="E523" i="106"/>
  <c r="D523" i="73"/>
  <c r="D519" i="73"/>
  <c r="D520" i="73"/>
  <c r="E1067" i="106"/>
  <c r="E1074" i="106"/>
  <c r="D521" i="73"/>
  <c r="D522" i="73"/>
  <c r="D518" i="73"/>
  <c r="D900" i="73"/>
  <c r="D896" i="73"/>
  <c r="D897" i="73"/>
  <c r="E379" i="106"/>
  <c r="E386" i="106"/>
  <c r="D898" i="73"/>
  <c r="D899" i="73"/>
  <c r="D895" i="73"/>
  <c r="D811" i="73"/>
  <c r="D813" i="73"/>
  <c r="D808" i="73"/>
  <c r="E583" i="106"/>
  <c r="E590" i="106"/>
  <c r="D812" i="73"/>
  <c r="D809" i="73"/>
  <c r="D810" i="73"/>
  <c r="D666" i="73"/>
  <c r="D667" i="73"/>
  <c r="D663" i="73"/>
  <c r="E321" i="106"/>
  <c r="E328" i="106"/>
  <c r="D668" i="73"/>
  <c r="D664" i="73"/>
  <c r="D665" i="73"/>
  <c r="D697" i="73"/>
  <c r="D693" i="73"/>
  <c r="D694" i="73"/>
  <c r="E350" i="106"/>
  <c r="E357" i="106"/>
  <c r="D695" i="73"/>
  <c r="D696" i="73"/>
  <c r="D692" i="73"/>
  <c r="D726" i="73"/>
  <c r="D722" i="73"/>
  <c r="D723" i="73"/>
  <c r="E443" i="106"/>
  <c r="D724" i="73"/>
  <c r="D725" i="73"/>
  <c r="D721" i="73"/>
  <c r="E436" i="106"/>
  <c r="D639" i="73"/>
  <c r="D635" i="73"/>
  <c r="D636" i="73"/>
  <c r="E889" i="106"/>
  <c r="E896" i="106"/>
  <c r="D637" i="73"/>
  <c r="D638" i="73"/>
  <c r="D634" i="73"/>
  <c r="D1042" i="73"/>
  <c r="D1043" i="73"/>
  <c r="D1041" i="73"/>
  <c r="E645" i="106"/>
  <c r="E652" i="106"/>
  <c r="D1044" i="73"/>
  <c r="D1040" i="73"/>
  <c r="D1045" i="73"/>
  <c r="D550" i="73"/>
  <c r="D551" i="73"/>
  <c r="D547" i="73"/>
  <c r="E800" i="106"/>
  <c r="E807" i="106"/>
  <c r="D552" i="73"/>
  <c r="D548" i="73"/>
  <c r="D549" i="73"/>
  <c r="D753" i="73"/>
  <c r="D754" i="73"/>
  <c r="D750" i="73"/>
  <c r="E472" i="106"/>
  <c r="E465" i="106"/>
  <c r="D755" i="73"/>
  <c r="D751" i="73"/>
  <c r="D752" i="73"/>
  <c r="E171" i="106"/>
  <c r="E175" i="106"/>
  <c r="E169" i="106"/>
  <c r="E554" i="106"/>
  <c r="E553" i="106"/>
  <c r="E696" i="106"/>
  <c r="E296" i="106"/>
  <c r="E713" i="106"/>
  <c r="E762" i="106"/>
  <c r="D863" i="73"/>
  <c r="D167" i="73"/>
  <c r="D174" i="73"/>
  <c r="D152" i="73"/>
  <c r="D150" i="73"/>
  <c r="D163" i="73"/>
  <c r="D847" i="73"/>
  <c r="D844" i="73"/>
  <c r="D852" i="73"/>
  <c r="D776" i="73"/>
  <c r="D774" i="73"/>
  <c r="E605" i="106"/>
  <c r="E609" i="106" s="1"/>
  <c r="E559" i="106"/>
  <c r="E695" i="106"/>
  <c r="E548" i="106"/>
  <c r="E664" i="106"/>
  <c r="E707" i="106"/>
  <c r="E848" i="106"/>
  <c r="E851" i="106" s="1"/>
  <c r="E558" i="106"/>
  <c r="D828" i="73"/>
  <c r="D585" i="73"/>
  <c r="D583" i="73"/>
  <c r="D591" i="73"/>
  <c r="D584" i="73"/>
  <c r="D588" i="73"/>
  <c r="D781" i="73"/>
  <c r="D784" i="73"/>
  <c r="D871" i="73"/>
  <c r="D868" i="73"/>
  <c r="D770" i="73"/>
  <c r="E156" i="106"/>
  <c r="E286" i="106"/>
  <c r="D160" i="73"/>
  <c r="E295" i="106"/>
  <c r="E170" i="106"/>
  <c r="E168" i="106"/>
  <c r="E158" i="106"/>
  <c r="E165" i="106" s="1"/>
  <c r="E174" i="106"/>
  <c r="D284" i="73"/>
  <c r="D170" i="73"/>
  <c r="D171" i="73"/>
  <c r="D175" i="73"/>
  <c r="D158" i="73"/>
  <c r="D155" i="73"/>
  <c r="D168" i="73"/>
  <c r="E549" i="106"/>
  <c r="D276" i="73"/>
  <c r="D851" i="73"/>
  <c r="D845" i="73"/>
  <c r="D853" i="73"/>
  <c r="D846" i="73"/>
  <c r="D850" i="73"/>
  <c r="D773" i="73"/>
  <c r="E760" i="106"/>
  <c r="E764" i="106" s="1"/>
  <c r="E767" i="106"/>
  <c r="E860" i="106"/>
  <c r="E705" i="106"/>
  <c r="E546" i="106"/>
  <c r="D148" i="73"/>
  <c r="D154" i="73"/>
  <c r="D149" i="73"/>
  <c r="D153" i="73"/>
  <c r="D157" i="73"/>
  <c r="D783" i="73"/>
  <c r="D779" i="73"/>
  <c r="D867" i="73"/>
  <c r="D866" i="73"/>
  <c r="E637" i="106"/>
  <c r="E701" i="106"/>
  <c r="E643" i="106"/>
  <c r="E639" i="106"/>
  <c r="E636" i="106"/>
  <c r="E640" i="106" s="1"/>
  <c r="E543" i="106"/>
  <c r="E547" i="106" s="1"/>
  <c r="E642" i="106"/>
  <c r="E698" i="106"/>
  <c r="E702" i="106" s="1"/>
  <c r="E667" i="106"/>
  <c r="E671" i="106" s="1"/>
  <c r="E672" i="106"/>
  <c r="D378" i="73"/>
  <c r="D376" i="73"/>
  <c r="D374" i="73"/>
  <c r="D375" i="73"/>
  <c r="D377" i="73"/>
  <c r="D373" i="73"/>
  <c r="E1038" i="106"/>
  <c r="D486" i="73"/>
  <c r="D485" i="73"/>
  <c r="D262" i="73"/>
  <c r="D260" i="73"/>
  <c r="D258" i="73"/>
  <c r="D259" i="73"/>
  <c r="D261" i="73"/>
  <c r="D257" i="73"/>
  <c r="D1005" i="73"/>
  <c r="D1003" i="73"/>
  <c r="D1006" i="73"/>
  <c r="D1004" i="73"/>
  <c r="D831" i="73"/>
  <c r="D829" i="73"/>
  <c r="D832" i="73"/>
  <c r="D830" i="73"/>
  <c r="E603" i="106"/>
  <c r="D1000" i="73"/>
  <c r="D1009" i="73"/>
  <c r="D1010" i="73"/>
  <c r="D401" i="73"/>
  <c r="D400" i="73"/>
  <c r="D393" i="73"/>
  <c r="D392" i="73"/>
  <c r="E248" i="106"/>
  <c r="D246" i="73"/>
  <c r="D600" i="73"/>
  <c r="D598" i="73"/>
  <c r="D597" i="73"/>
  <c r="D599" i="73"/>
  <c r="D249" i="73"/>
  <c r="D252" i="73"/>
  <c r="D250" i="73"/>
  <c r="D251" i="73"/>
  <c r="D610" i="73"/>
  <c r="D608" i="73"/>
  <c r="D606" i="73"/>
  <c r="D607" i="73"/>
  <c r="D609" i="73"/>
  <c r="D605" i="73"/>
  <c r="D833" i="73"/>
  <c r="D834" i="73"/>
  <c r="E608" i="106"/>
  <c r="E611" i="106"/>
  <c r="E858" i="106"/>
  <c r="E680" i="106"/>
  <c r="E678" i="106"/>
  <c r="E264" i="106"/>
  <c r="E263" i="106"/>
  <c r="E619" i="106"/>
  <c r="E259" i="106"/>
  <c r="E1024" i="106"/>
  <c r="D480" i="73"/>
  <c r="D479" i="73"/>
  <c r="E602" i="106"/>
  <c r="D1001" i="73"/>
  <c r="D1002" i="73"/>
  <c r="E1043" i="106"/>
  <c r="D494" i="73"/>
  <c r="D492" i="73"/>
  <c r="D490" i="73"/>
  <c r="D491" i="73"/>
  <c r="D493" i="73"/>
  <c r="D489" i="73"/>
  <c r="E620" i="106"/>
  <c r="E279" i="106"/>
  <c r="E1135" i="106"/>
  <c r="D248" i="73"/>
  <c r="D247" i="73"/>
  <c r="D254" i="73"/>
  <c r="D253" i="73"/>
  <c r="D484" i="73"/>
  <c r="D482" i="73"/>
  <c r="D483" i="73"/>
  <c r="D481" i="73"/>
  <c r="D488" i="73"/>
  <c r="D487" i="73"/>
  <c r="D841" i="73"/>
  <c r="D839" i="73"/>
  <c r="D837" i="73"/>
  <c r="D840" i="73"/>
  <c r="D842" i="73"/>
  <c r="D838" i="73"/>
  <c r="D1007" i="73"/>
  <c r="D1008" i="73"/>
  <c r="D825" i="73"/>
  <c r="D823" i="73"/>
  <c r="D821" i="73"/>
  <c r="D819" i="73"/>
  <c r="D817" i="73"/>
  <c r="D815" i="73"/>
  <c r="D824" i="73"/>
  <c r="D820" i="73"/>
  <c r="D816" i="73"/>
  <c r="D818" i="73"/>
  <c r="D822" i="73"/>
  <c r="E682" i="106"/>
  <c r="D835" i="73"/>
  <c r="D836" i="73"/>
  <c r="D407" i="73"/>
  <c r="D405" i="73"/>
  <c r="D403" i="73"/>
  <c r="D404" i="73"/>
  <c r="D406" i="73"/>
  <c r="D402" i="73"/>
  <c r="E1026" i="106"/>
  <c r="E1034" i="106" s="1"/>
  <c r="D476" i="73"/>
  <c r="D474" i="73"/>
  <c r="D472" i="73"/>
  <c r="D470" i="73"/>
  <c r="D468" i="73"/>
  <c r="D475" i="73"/>
  <c r="D471" i="73"/>
  <c r="D467" i="73"/>
  <c r="D477" i="73"/>
  <c r="D473" i="73"/>
  <c r="D469" i="73"/>
  <c r="E1118" i="106"/>
  <c r="D391" i="73"/>
  <c r="D397" i="73"/>
  <c r="D395" i="73"/>
  <c r="D396" i="73"/>
  <c r="D394" i="73"/>
  <c r="D389" i="73"/>
  <c r="D387" i="73"/>
  <c r="D385" i="73"/>
  <c r="D383" i="73"/>
  <c r="D381" i="73"/>
  <c r="D388" i="73"/>
  <c r="D384" i="73"/>
  <c r="D380" i="73"/>
  <c r="D390" i="73"/>
  <c r="D386" i="73"/>
  <c r="D382" i="73"/>
  <c r="D281" i="73"/>
  <c r="D279" i="73"/>
  <c r="D280" i="73"/>
  <c r="D278" i="73"/>
  <c r="D604" i="73"/>
  <c r="D603" i="73"/>
  <c r="D596" i="73"/>
  <c r="D595" i="73"/>
  <c r="D283" i="73"/>
  <c r="D282" i="73"/>
  <c r="E265" i="106"/>
  <c r="D256" i="73"/>
  <c r="D255" i="73"/>
  <c r="D1015" i="73"/>
  <c r="D1013" i="73"/>
  <c r="D1011" i="73"/>
  <c r="D1014" i="73"/>
  <c r="D1012" i="73"/>
  <c r="D1016" i="73"/>
  <c r="D399" i="73"/>
  <c r="D398" i="73"/>
  <c r="D291" i="73"/>
  <c r="D289" i="73"/>
  <c r="D287" i="73"/>
  <c r="D288" i="73"/>
  <c r="D290" i="73"/>
  <c r="D286" i="73"/>
  <c r="D602" i="73"/>
  <c r="D601" i="73"/>
  <c r="E1039" i="106"/>
  <c r="E252" i="106"/>
  <c r="E251" i="106"/>
  <c r="E699" i="106"/>
  <c r="E704" i="106"/>
  <c r="E247" i="106"/>
  <c r="E846" i="106"/>
  <c r="E283" i="106"/>
  <c r="E297" i="106"/>
  <c r="E677" i="106"/>
  <c r="E681" i="106"/>
  <c r="E262" i="106"/>
  <c r="E614" i="106"/>
  <c r="E544" i="106"/>
  <c r="E550" i="106"/>
  <c r="E615" i="106"/>
  <c r="E862" i="106"/>
  <c r="E863" i="106"/>
  <c r="E292" i="106"/>
  <c r="E1131" i="106"/>
  <c r="E1036" i="106"/>
  <c r="E606" i="106"/>
  <c r="E612" i="106"/>
  <c r="E617" i="106"/>
  <c r="E1028" i="106"/>
  <c r="E1040" i="106"/>
  <c r="E1041" i="106"/>
  <c r="E1136" i="106"/>
  <c r="E1120" i="106"/>
  <c r="E1124" i="106" s="1"/>
  <c r="E1130" i="106"/>
  <c r="E1121" i="106"/>
  <c r="E1127" i="106"/>
  <c r="E1117" i="106"/>
  <c r="E1132" i="106"/>
  <c r="E1129" i="106"/>
  <c r="E1126" i="106"/>
  <c r="E1123" i="106"/>
  <c r="E1134" i="106"/>
  <c r="E1133" i="106"/>
  <c r="E683" i="106"/>
  <c r="E670" i="106"/>
  <c r="E673" i="106"/>
  <c r="E287" i="106"/>
  <c r="E294" i="106"/>
  <c r="E256" i="106"/>
  <c r="E1032" i="106"/>
  <c r="E610" i="106"/>
  <c r="E282" i="106"/>
  <c r="E668" i="106"/>
  <c r="E674" i="106"/>
  <c r="E253" i="106"/>
  <c r="E250" i="106"/>
  <c r="E254" i="106" s="1"/>
  <c r="E281" i="106"/>
  <c r="E285" i="106" s="1"/>
  <c r="E288" i="106"/>
  <c r="E1105" i="106"/>
  <c r="E1098" i="106"/>
  <c r="H1101" i="106"/>
  <c r="H1102" i="106"/>
  <c r="D362" i="73" s="1"/>
  <c r="H1103" i="106"/>
  <c r="H1104" i="106"/>
  <c r="H1105" i="106"/>
  <c r="H1106" i="106"/>
  <c r="E856" i="106" l="1"/>
  <c r="E852" i="106"/>
  <c r="E1027" i="106"/>
  <c r="E1031" i="106" s="1"/>
  <c r="E1029" i="106"/>
  <c r="E850" i="106"/>
  <c r="E849" i="106"/>
  <c r="E853" i="106" s="1"/>
  <c r="E855" i="106"/>
  <c r="E160" i="106"/>
  <c r="E159" i="106"/>
  <c r="E163" i="106" s="1"/>
  <c r="E161" i="106"/>
  <c r="E162" i="106"/>
  <c r="E166" i="106"/>
  <c r="E1030" i="106"/>
  <c r="E1033" i="106"/>
  <c r="D370" i="73"/>
  <c r="D369" i="73"/>
  <c r="D360" i="73"/>
  <c r="D358" i="73"/>
  <c r="D356" i="73"/>
  <c r="D354" i="73"/>
  <c r="D352" i="73"/>
  <c r="D359" i="73"/>
  <c r="D355" i="73"/>
  <c r="D351" i="73"/>
  <c r="D361" i="73"/>
  <c r="D357" i="73"/>
  <c r="D353" i="73"/>
  <c r="D372" i="73"/>
  <c r="D371" i="73"/>
  <c r="D368" i="73"/>
  <c r="D366" i="73"/>
  <c r="D367" i="73"/>
  <c r="D365" i="73"/>
  <c r="D364" i="73"/>
  <c r="D363" i="73"/>
  <c r="E1104" i="106"/>
  <c r="E1087" i="106"/>
  <c r="E1088" i="106"/>
  <c r="E1092" i="106" s="1"/>
  <c r="E1103" i="106"/>
  <c r="E1099" i="106"/>
  <c r="E1102" i="106"/>
  <c r="E1100" i="106"/>
  <c r="E1101" i="106"/>
  <c r="E1094" i="106"/>
  <c r="E1086" i="106"/>
  <c r="E1095" i="106" l="1"/>
  <c r="E1089" i="106"/>
  <c r="E1093" i="106" s="1"/>
  <c r="E1090" i="106"/>
  <c r="E1096" i="106"/>
  <c r="E1091" i="106"/>
  <c r="AR40" i="23"/>
  <c r="AR41" i="23" l="1"/>
  <c r="H18" i="23" l="1"/>
  <c r="O18" i="23" s="1"/>
  <c r="H17" i="23"/>
  <c r="O17" i="23" s="1"/>
  <c r="H13" i="23"/>
  <c r="O13" i="23" s="1"/>
  <c r="AM51" i="23" l="1"/>
  <c r="AM52" i="23"/>
  <c r="AM53" i="23"/>
  <c r="AM54" i="23"/>
  <c r="AM55" i="23"/>
  <c r="AM56" i="23"/>
  <c r="AM57" i="23"/>
  <c r="AM58" i="23"/>
  <c r="AM59" i="23"/>
  <c r="AM60" i="23"/>
  <c r="AM61" i="23"/>
  <c r="AM62" i="23"/>
  <c r="AM63" i="23"/>
  <c r="AM50" i="23"/>
  <c r="AM49" i="23"/>
  <c r="AL40" i="23"/>
  <c r="AM40" i="23"/>
  <c r="AM41" i="23"/>
  <c r="AM43" i="23"/>
  <c r="AM44" i="23"/>
  <c r="AM45" i="23"/>
  <c r="AM46" i="23"/>
  <c r="AM47" i="23"/>
  <c r="AM48" i="23"/>
  <c r="AM42" i="23"/>
  <c r="AM103" i="23"/>
  <c r="AM104" i="23"/>
  <c r="AM105" i="23"/>
  <c r="AM106" i="23"/>
  <c r="AM107" i="23"/>
  <c r="AM108" i="23"/>
  <c r="AM109" i="23"/>
  <c r="AM110" i="23"/>
  <c r="AM111" i="23"/>
  <c r="AM112" i="23"/>
  <c r="AM113" i="23"/>
  <c r="AM114" i="23"/>
  <c r="AM115" i="23"/>
  <c r="AM116" i="23"/>
  <c r="AM117" i="23"/>
  <c r="AM118" i="23"/>
  <c r="AM119" i="23"/>
  <c r="AM120" i="23"/>
  <c r="AM121" i="23"/>
  <c r="AM122" i="23"/>
  <c r="AM123" i="23"/>
  <c r="AM124" i="23"/>
  <c r="C2137" i="73" l="1"/>
  <c r="C2136" i="73"/>
  <c r="C2135" i="73"/>
  <c r="C2134" i="73"/>
  <c r="C2133" i="73"/>
  <c r="C2132" i="73"/>
  <c r="C2131" i="73"/>
  <c r="C2130" i="73"/>
  <c r="C2129" i="73"/>
  <c r="C2128" i="73"/>
  <c r="C2127" i="73"/>
  <c r="C2126" i="73"/>
  <c r="C2125" i="73"/>
  <c r="C2124" i="73"/>
  <c r="C2123" i="73"/>
  <c r="C2122" i="73"/>
  <c r="C2121" i="73"/>
  <c r="C2120" i="73"/>
  <c r="C2119" i="73"/>
  <c r="C2118" i="73"/>
  <c r="C2117" i="73"/>
  <c r="C2116" i="73"/>
  <c r="C2115" i="73"/>
  <c r="C2114" i="73"/>
  <c r="C2113" i="73"/>
  <c r="C2112" i="73"/>
  <c r="C2111" i="73"/>
  <c r="C2110" i="73"/>
  <c r="C2108" i="73" l="1"/>
  <c r="C2107" i="73"/>
  <c r="C2106" i="73"/>
  <c r="C2105" i="73"/>
  <c r="C2104" i="73"/>
  <c r="C2103" i="73"/>
  <c r="C2102" i="73"/>
  <c r="C2101" i="73"/>
  <c r="C2100" i="73"/>
  <c r="C2099" i="73"/>
  <c r="C2098" i="73"/>
  <c r="C2097" i="73"/>
  <c r="C2096" i="73"/>
  <c r="C2095" i="73"/>
  <c r="C2094" i="73"/>
  <c r="C2093" i="73"/>
  <c r="C2092" i="73"/>
  <c r="C2091" i="73"/>
  <c r="C2090" i="73"/>
  <c r="C2089" i="73"/>
  <c r="C2088" i="73"/>
  <c r="C2087" i="73"/>
  <c r="C2086" i="73"/>
  <c r="C2085" i="73"/>
  <c r="C2084" i="73"/>
  <c r="C2083" i="73"/>
  <c r="C2082" i="73"/>
  <c r="C2081" i="73"/>
  <c r="C436" i="73" l="1"/>
  <c r="C435" i="73"/>
  <c r="C434" i="73"/>
  <c r="C433" i="73"/>
  <c r="C432" i="73"/>
  <c r="C431" i="73"/>
  <c r="C430" i="73"/>
  <c r="C429" i="73"/>
  <c r="C428" i="73"/>
  <c r="C427" i="73"/>
  <c r="C426" i="73"/>
  <c r="C425" i="73"/>
  <c r="C424" i="73"/>
  <c r="C423" i="73"/>
  <c r="C422" i="73"/>
  <c r="C421" i="73"/>
  <c r="C420" i="73"/>
  <c r="C419" i="73"/>
  <c r="C418" i="73"/>
  <c r="C417" i="73"/>
  <c r="C416" i="73"/>
  <c r="C415" i="73"/>
  <c r="C414" i="73"/>
  <c r="C413" i="73"/>
  <c r="C412" i="73"/>
  <c r="C411" i="73"/>
  <c r="C410" i="73"/>
  <c r="C409" i="73"/>
  <c r="C2060" i="73" l="1"/>
  <c r="C2059" i="73"/>
  <c r="C2058" i="73"/>
  <c r="C2057" i="73"/>
  <c r="C2056" i="73"/>
  <c r="C2055" i="73"/>
  <c r="C2054" i="73"/>
  <c r="C2053" i="73"/>
  <c r="C2052" i="73"/>
  <c r="C2051" i="73"/>
  <c r="C2050" i="73"/>
  <c r="C2049" i="73"/>
  <c r="C2048" i="73"/>
  <c r="C2047" i="73"/>
  <c r="C2046" i="73"/>
  <c r="C2045" i="73"/>
  <c r="C2044" i="73"/>
  <c r="C2043" i="73"/>
  <c r="C2042" i="73"/>
  <c r="C2041" i="73"/>
  <c r="C2040" i="73"/>
  <c r="C2039" i="73"/>
  <c r="C2038" i="73"/>
  <c r="C2037" i="73"/>
  <c r="C2036" i="73"/>
  <c r="C2035" i="73"/>
  <c r="C2034" i="73"/>
  <c r="C2033" i="73"/>
  <c r="C2031" i="73"/>
  <c r="C2030" i="73"/>
  <c r="C2029" i="73"/>
  <c r="C2028" i="73"/>
  <c r="C2027" i="73"/>
  <c r="C2026" i="73"/>
  <c r="C2025" i="73"/>
  <c r="C2024" i="73"/>
  <c r="C2023" i="73"/>
  <c r="C2022" i="73"/>
  <c r="C2021" i="73"/>
  <c r="C2020" i="73"/>
  <c r="C2019" i="73"/>
  <c r="C2018" i="73"/>
  <c r="C2017" i="73"/>
  <c r="C2016" i="73"/>
  <c r="C2015" i="73"/>
  <c r="C2014" i="73"/>
  <c r="C2013" i="73"/>
  <c r="C2012" i="73"/>
  <c r="C2011" i="73"/>
  <c r="C2010" i="73"/>
  <c r="C2009" i="73"/>
  <c r="C2008" i="73"/>
  <c r="C2007" i="73"/>
  <c r="C2006" i="73"/>
  <c r="C2005" i="73"/>
  <c r="C2004" i="73"/>
  <c r="C2002" i="73"/>
  <c r="C2001" i="73"/>
  <c r="C2000" i="73"/>
  <c r="C1999" i="73"/>
  <c r="C1998" i="73"/>
  <c r="C1997" i="73"/>
  <c r="C1996" i="73"/>
  <c r="C1995" i="73"/>
  <c r="C1994" i="73"/>
  <c r="C1993" i="73"/>
  <c r="C1992" i="73"/>
  <c r="C1991" i="73"/>
  <c r="C1990" i="73"/>
  <c r="C1989" i="73"/>
  <c r="C1988" i="73"/>
  <c r="C1987" i="73"/>
  <c r="C1986" i="73"/>
  <c r="C1985" i="73"/>
  <c r="C1984" i="73"/>
  <c r="C1983" i="73"/>
  <c r="C1982" i="73"/>
  <c r="C1981" i="73"/>
  <c r="C1980" i="73"/>
  <c r="C1979" i="73"/>
  <c r="C1978" i="73"/>
  <c r="C1977" i="73"/>
  <c r="C1976" i="73"/>
  <c r="C1975" i="73"/>
  <c r="C1973" i="73"/>
  <c r="C1972" i="73"/>
  <c r="C1971" i="73"/>
  <c r="C1970" i="73"/>
  <c r="C1969" i="73"/>
  <c r="C1968" i="73"/>
  <c r="C1967" i="73"/>
  <c r="C1966" i="73"/>
  <c r="C1965" i="73"/>
  <c r="C1964" i="73"/>
  <c r="C1963" i="73"/>
  <c r="C1962" i="73"/>
  <c r="C1961" i="73"/>
  <c r="C1960" i="73"/>
  <c r="C1959" i="73"/>
  <c r="C1958" i="73"/>
  <c r="C1957" i="73"/>
  <c r="C1956" i="73"/>
  <c r="C1955" i="73"/>
  <c r="C1954" i="73"/>
  <c r="C1953" i="73"/>
  <c r="C1952" i="73"/>
  <c r="C1951" i="73"/>
  <c r="C1950" i="73"/>
  <c r="C1949" i="73"/>
  <c r="C1948" i="73"/>
  <c r="C1947" i="73"/>
  <c r="C1946" i="73"/>
  <c r="C1944" i="73"/>
  <c r="C1943" i="73"/>
  <c r="C1942" i="73"/>
  <c r="C1941" i="73"/>
  <c r="C1940" i="73"/>
  <c r="C1939" i="73"/>
  <c r="C1938" i="73"/>
  <c r="C1937" i="73"/>
  <c r="C1936" i="73"/>
  <c r="C1935" i="73"/>
  <c r="C1934" i="73"/>
  <c r="C1933" i="73"/>
  <c r="C1932" i="73"/>
  <c r="C1931" i="73"/>
  <c r="C1930" i="73"/>
  <c r="C1929" i="73"/>
  <c r="C1928" i="73"/>
  <c r="C1927" i="73"/>
  <c r="C1926" i="73"/>
  <c r="C1925" i="73"/>
  <c r="C1924" i="73"/>
  <c r="C1923" i="73"/>
  <c r="C1922" i="73"/>
  <c r="C1921" i="73"/>
  <c r="C1920" i="73"/>
  <c r="C1919" i="73"/>
  <c r="C1918" i="73"/>
  <c r="C1917" i="73"/>
  <c r="C1915" i="73"/>
  <c r="C1914" i="73"/>
  <c r="C1913" i="73"/>
  <c r="C1912" i="73"/>
  <c r="C1911" i="73"/>
  <c r="C1910" i="73"/>
  <c r="C1909" i="73"/>
  <c r="C1908" i="73"/>
  <c r="C1907" i="73"/>
  <c r="C1906" i="73"/>
  <c r="C1905" i="73"/>
  <c r="C1904" i="73"/>
  <c r="C1903" i="73"/>
  <c r="C1902" i="73"/>
  <c r="C1901" i="73"/>
  <c r="C1900" i="73"/>
  <c r="C1899" i="73"/>
  <c r="C1898" i="73"/>
  <c r="C1897" i="73"/>
  <c r="C1896" i="73"/>
  <c r="C1895" i="73"/>
  <c r="C1894" i="73"/>
  <c r="C1893" i="73"/>
  <c r="C1892" i="73"/>
  <c r="C1891" i="73"/>
  <c r="C1890" i="73"/>
  <c r="C1889" i="73"/>
  <c r="C1888" i="73"/>
  <c r="C1886" i="73"/>
  <c r="C1885" i="73"/>
  <c r="C1884" i="73"/>
  <c r="C1883" i="73"/>
  <c r="C1882" i="73"/>
  <c r="C1881" i="73"/>
  <c r="C1880" i="73"/>
  <c r="C1879" i="73"/>
  <c r="C1878" i="73"/>
  <c r="C1877" i="73"/>
  <c r="C1876" i="73"/>
  <c r="C1875" i="73"/>
  <c r="C1874" i="73"/>
  <c r="C1873" i="73"/>
  <c r="C1872" i="73"/>
  <c r="C1871" i="73"/>
  <c r="C1870" i="73"/>
  <c r="C1869" i="73"/>
  <c r="C1868" i="73"/>
  <c r="C1867" i="73"/>
  <c r="C1866" i="73"/>
  <c r="C1865" i="73"/>
  <c r="C1864" i="73"/>
  <c r="C1863" i="73"/>
  <c r="C1862" i="73"/>
  <c r="C1861" i="73"/>
  <c r="C1860" i="73"/>
  <c r="C1859" i="73"/>
  <c r="C1857" i="73"/>
  <c r="C1856" i="73"/>
  <c r="C1855" i="73"/>
  <c r="C1854" i="73"/>
  <c r="C1853" i="73"/>
  <c r="C1852" i="73"/>
  <c r="C1851" i="73"/>
  <c r="C1850" i="73"/>
  <c r="C1849" i="73"/>
  <c r="C1848" i="73"/>
  <c r="C1847" i="73"/>
  <c r="C1846" i="73"/>
  <c r="C1845" i="73"/>
  <c r="C1844" i="73"/>
  <c r="C1843" i="73"/>
  <c r="C1842" i="73"/>
  <c r="C1841" i="73"/>
  <c r="C1840" i="73"/>
  <c r="C1839" i="73"/>
  <c r="C1838" i="73"/>
  <c r="C1837" i="73"/>
  <c r="C1836" i="73"/>
  <c r="C1835" i="73"/>
  <c r="C1834" i="73"/>
  <c r="C1833" i="73"/>
  <c r="C1832" i="73"/>
  <c r="C1831" i="73"/>
  <c r="C1830" i="73"/>
  <c r="C1828" i="73"/>
  <c r="C1827" i="73"/>
  <c r="C1826" i="73"/>
  <c r="C1825" i="73"/>
  <c r="C1824" i="73"/>
  <c r="C1823" i="73"/>
  <c r="C1822" i="73"/>
  <c r="C1821" i="73"/>
  <c r="C1820" i="73"/>
  <c r="C1819" i="73"/>
  <c r="C1818" i="73"/>
  <c r="C1817" i="73"/>
  <c r="C1816" i="73"/>
  <c r="C1815" i="73"/>
  <c r="C1814" i="73"/>
  <c r="C1813" i="73"/>
  <c r="C1812" i="73"/>
  <c r="C1811" i="73"/>
  <c r="C1810" i="73"/>
  <c r="C1809" i="73"/>
  <c r="C1808" i="73"/>
  <c r="C1807" i="73"/>
  <c r="C1806" i="73"/>
  <c r="C1805" i="73"/>
  <c r="C1804" i="73"/>
  <c r="C1803" i="73"/>
  <c r="C1802" i="73"/>
  <c r="C1801" i="73"/>
  <c r="C1799" i="73"/>
  <c r="C1798" i="73"/>
  <c r="C1797" i="73"/>
  <c r="C1796" i="73"/>
  <c r="C1795" i="73"/>
  <c r="C1794" i="73"/>
  <c r="C1793" i="73"/>
  <c r="C1792" i="73"/>
  <c r="C1791" i="73"/>
  <c r="C1790" i="73"/>
  <c r="C1789" i="73"/>
  <c r="C1788" i="73"/>
  <c r="C1787" i="73"/>
  <c r="C1786" i="73"/>
  <c r="C1785" i="73"/>
  <c r="C1784" i="73"/>
  <c r="C1783" i="73"/>
  <c r="C1782" i="73"/>
  <c r="C1781" i="73"/>
  <c r="C1780" i="73"/>
  <c r="C1779" i="73"/>
  <c r="C1778" i="73"/>
  <c r="C1777" i="73"/>
  <c r="C1776" i="73"/>
  <c r="C1775" i="73"/>
  <c r="C1774" i="73"/>
  <c r="C1773" i="73"/>
  <c r="C1772" i="73"/>
  <c r="C1770" i="73"/>
  <c r="C1769" i="73"/>
  <c r="C1768" i="73"/>
  <c r="C1767" i="73"/>
  <c r="C1766" i="73"/>
  <c r="C1765" i="73"/>
  <c r="C1764" i="73"/>
  <c r="C1763" i="73"/>
  <c r="C1762" i="73"/>
  <c r="C1761" i="73"/>
  <c r="C1760" i="73"/>
  <c r="C1759" i="73"/>
  <c r="C1758" i="73"/>
  <c r="C1757" i="73"/>
  <c r="C1756" i="73"/>
  <c r="C1755" i="73"/>
  <c r="C1754" i="73"/>
  <c r="C1753" i="73"/>
  <c r="C1752" i="73"/>
  <c r="C1751" i="73"/>
  <c r="C1750" i="73"/>
  <c r="C1749" i="73"/>
  <c r="C1748" i="73"/>
  <c r="C1747" i="73"/>
  <c r="C1746" i="73"/>
  <c r="C1745" i="73"/>
  <c r="C1744" i="73"/>
  <c r="C1743" i="73"/>
  <c r="C1741" i="73"/>
  <c r="C1740" i="73"/>
  <c r="C1739" i="73"/>
  <c r="C1738" i="73"/>
  <c r="C1737" i="73"/>
  <c r="C1736" i="73"/>
  <c r="C1735" i="73"/>
  <c r="C1734" i="73"/>
  <c r="C1733" i="73"/>
  <c r="C1732" i="73"/>
  <c r="C1731" i="73"/>
  <c r="C1730" i="73"/>
  <c r="C1729" i="73"/>
  <c r="C1728" i="73"/>
  <c r="C1727" i="73"/>
  <c r="C1726" i="73"/>
  <c r="C1725" i="73"/>
  <c r="C1724" i="73"/>
  <c r="C1723" i="73"/>
  <c r="C1722" i="73"/>
  <c r="C1721" i="73"/>
  <c r="C1720" i="73"/>
  <c r="C1719" i="73"/>
  <c r="C1718" i="73"/>
  <c r="C1717" i="73"/>
  <c r="C1716" i="73"/>
  <c r="C1715" i="73"/>
  <c r="C1714" i="73"/>
  <c r="C1712" i="73"/>
  <c r="C1711" i="73"/>
  <c r="C1710" i="73"/>
  <c r="C1709" i="73"/>
  <c r="C1708" i="73"/>
  <c r="C1707" i="73"/>
  <c r="C1706" i="73"/>
  <c r="C1705" i="73"/>
  <c r="C1704" i="73"/>
  <c r="C1703" i="73"/>
  <c r="C1702" i="73"/>
  <c r="C1701" i="73"/>
  <c r="C1700" i="73"/>
  <c r="C1699" i="73"/>
  <c r="C1698" i="73"/>
  <c r="C1697" i="73"/>
  <c r="C1696" i="73"/>
  <c r="C1695" i="73"/>
  <c r="C1694" i="73"/>
  <c r="C1693" i="73"/>
  <c r="C1692" i="73"/>
  <c r="C1691" i="73"/>
  <c r="C1690" i="73"/>
  <c r="C1689" i="73"/>
  <c r="C1688" i="73"/>
  <c r="C1687" i="73"/>
  <c r="C1686" i="73"/>
  <c r="C1685" i="73"/>
  <c r="C1683" i="73"/>
  <c r="C1682" i="73"/>
  <c r="C1681" i="73"/>
  <c r="C1680" i="73"/>
  <c r="C1679" i="73"/>
  <c r="C1678" i="73"/>
  <c r="C1677" i="73"/>
  <c r="C1676" i="73"/>
  <c r="C1675" i="73"/>
  <c r="C1674" i="73"/>
  <c r="C1673" i="73"/>
  <c r="C1672" i="73"/>
  <c r="C1671" i="73"/>
  <c r="C1670" i="73"/>
  <c r="C1669" i="73"/>
  <c r="C1668" i="73"/>
  <c r="C1667" i="73"/>
  <c r="C1666" i="73"/>
  <c r="C1665" i="73"/>
  <c r="C1664" i="73"/>
  <c r="C1663" i="73"/>
  <c r="C1662" i="73"/>
  <c r="C1661" i="73"/>
  <c r="C1660" i="73"/>
  <c r="C1659" i="73"/>
  <c r="C1658" i="73"/>
  <c r="C1657" i="73"/>
  <c r="C1656" i="73"/>
  <c r="C1654" i="73"/>
  <c r="C1653" i="73"/>
  <c r="C1652" i="73"/>
  <c r="C1651" i="73"/>
  <c r="C1650" i="73"/>
  <c r="C1649" i="73"/>
  <c r="C1648" i="73"/>
  <c r="C1647" i="73"/>
  <c r="C1646" i="73"/>
  <c r="C1645" i="73"/>
  <c r="C1644" i="73"/>
  <c r="C1643" i="73"/>
  <c r="C1642" i="73"/>
  <c r="C1641" i="73"/>
  <c r="C1640" i="73"/>
  <c r="C1639" i="73"/>
  <c r="C1638" i="73"/>
  <c r="C1637" i="73"/>
  <c r="C1636" i="73"/>
  <c r="C1635" i="73"/>
  <c r="C1634" i="73"/>
  <c r="C1633" i="73"/>
  <c r="C1632" i="73"/>
  <c r="C1631" i="73"/>
  <c r="C1630" i="73"/>
  <c r="C1629" i="73"/>
  <c r="C1628" i="73"/>
  <c r="C1627" i="73"/>
  <c r="C1625" i="73"/>
  <c r="C1624" i="73"/>
  <c r="C1623" i="73"/>
  <c r="C1622" i="73"/>
  <c r="C1621" i="73"/>
  <c r="C1620" i="73"/>
  <c r="C1619" i="73"/>
  <c r="C1618" i="73"/>
  <c r="C1617" i="73"/>
  <c r="C1616" i="73"/>
  <c r="C1615" i="73"/>
  <c r="C1614" i="73"/>
  <c r="C1613" i="73"/>
  <c r="C1612" i="73"/>
  <c r="C1611" i="73"/>
  <c r="C1610" i="73"/>
  <c r="C1609" i="73"/>
  <c r="C1608" i="73"/>
  <c r="C1607" i="73"/>
  <c r="C1606" i="73"/>
  <c r="C1605" i="73"/>
  <c r="C1604" i="73"/>
  <c r="C1603" i="73"/>
  <c r="C1602" i="73"/>
  <c r="C1601" i="73"/>
  <c r="C1600" i="73"/>
  <c r="C1599" i="73"/>
  <c r="C1598" i="73"/>
  <c r="C1596" i="73"/>
  <c r="C1595" i="73"/>
  <c r="C1594" i="73"/>
  <c r="C1593" i="73"/>
  <c r="C1592" i="73"/>
  <c r="C1591" i="73"/>
  <c r="C1590" i="73"/>
  <c r="C1589" i="73"/>
  <c r="C1588" i="73"/>
  <c r="C1587" i="73"/>
  <c r="C1586" i="73"/>
  <c r="C1585" i="73"/>
  <c r="C1584" i="73"/>
  <c r="C1583" i="73"/>
  <c r="C1582" i="73"/>
  <c r="C1581" i="73"/>
  <c r="C1580" i="73"/>
  <c r="C1579" i="73"/>
  <c r="C1578" i="73"/>
  <c r="C1577" i="73"/>
  <c r="C1576" i="73"/>
  <c r="C1575" i="73"/>
  <c r="C1574" i="73"/>
  <c r="C1573" i="73"/>
  <c r="C1572" i="73"/>
  <c r="C1571" i="73"/>
  <c r="C1570" i="73"/>
  <c r="C1569" i="73"/>
  <c r="C1567" i="73"/>
  <c r="C1566" i="73"/>
  <c r="C1565" i="73"/>
  <c r="C1564" i="73"/>
  <c r="C1563" i="73"/>
  <c r="C1562" i="73"/>
  <c r="C1561" i="73"/>
  <c r="C1560" i="73"/>
  <c r="C1559" i="73"/>
  <c r="C1558" i="73"/>
  <c r="C1557" i="73"/>
  <c r="C1556" i="73"/>
  <c r="C1555" i="73"/>
  <c r="C1554" i="73"/>
  <c r="C1553" i="73"/>
  <c r="C1552" i="73"/>
  <c r="C1551" i="73"/>
  <c r="C1550" i="73"/>
  <c r="C1549" i="73"/>
  <c r="C1548" i="73"/>
  <c r="C1547" i="73"/>
  <c r="C1546" i="73"/>
  <c r="C1545" i="73"/>
  <c r="C1544" i="73"/>
  <c r="C1543" i="73"/>
  <c r="C1542" i="73"/>
  <c r="C1541" i="73"/>
  <c r="C1540" i="73"/>
  <c r="C1538" i="73"/>
  <c r="C1537" i="73"/>
  <c r="C1536" i="73"/>
  <c r="C1535" i="73"/>
  <c r="C1534" i="73"/>
  <c r="C1533" i="73"/>
  <c r="C1532" i="73"/>
  <c r="C1531" i="73"/>
  <c r="C1530" i="73"/>
  <c r="C1529" i="73"/>
  <c r="C1528" i="73"/>
  <c r="C1527" i="73"/>
  <c r="C1526" i="73"/>
  <c r="C1525" i="73"/>
  <c r="C1524" i="73"/>
  <c r="C1523" i="73"/>
  <c r="C1522" i="73"/>
  <c r="C1521" i="73"/>
  <c r="C1520" i="73"/>
  <c r="C1519" i="73"/>
  <c r="C1518" i="73"/>
  <c r="C1517" i="73"/>
  <c r="C1516" i="73"/>
  <c r="C1515" i="73"/>
  <c r="C1514" i="73"/>
  <c r="C1513" i="73"/>
  <c r="C1512" i="73"/>
  <c r="C1511" i="73"/>
  <c r="C1509" i="73"/>
  <c r="C1508" i="73"/>
  <c r="C1507" i="73"/>
  <c r="C1506" i="73"/>
  <c r="C1505" i="73"/>
  <c r="C1504" i="73"/>
  <c r="C1503" i="73"/>
  <c r="C1502" i="73"/>
  <c r="C1501" i="73"/>
  <c r="C1500" i="73"/>
  <c r="C1499" i="73"/>
  <c r="C1498" i="73"/>
  <c r="C1497" i="73"/>
  <c r="C1496" i="73"/>
  <c r="C1495" i="73"/>
  <c r="C1494" i="73"/>
  <c r="C1493" i="73"/>
  <c r="C1492" i="73"/>
  <c r="C1491" i="73"/>
  <c r="C1490" i="73"/>
  <c r="C1489" i="73"/>
  <c r="C1488" i="73"/>
  <c r="C1487" i="73"/>
  <c r="C1486" i="73"/>
  <c r="C1485" i="73"/>
  <c r="C1484" i="73"/>
  <c r="C1483" i="73"/>
  <c r="C1482" i="73"/>
  <c r="C1480" i="73"/>
  <c r="C1479" i="73"/>
  <c r="C1478" i="73"/>
  <c r="C1477" i="73"/>
  <c r="C1476" i="73"/>
  <c r="C1475" i="73"/>
  <c r="C1474" i="73"/>
  <c r="C1473" i="73"/>
  <c r="C1472" i="73"/>
  <c r="C1471" i="73"/>
  <c r="C1470" i="73"/>
  <c r="C1469" i="73"/>
  <c r="C1468" i="73"/>
  <c r="C1467" i="73"/>
  <c r="C1466" i="73"/>
  <c r="C1465" i="73"/>
  <c r="C1464" i="73"/>
  <c r="C1463" i="73"/>
  <c r="C1462" i="73"/>
  <c r="C1461" i="73"/>
  <c r="C1460" i="73"/>
  <c r="C1459" i="73"/>
  <c r="C1458" i="73"/>
  <c r="C1457" i="73"/>
  <c r="C1456" i="73"/>
  <c r="C1455" i="73"/>
  <c r="C1454" i="73"/>
  <c r="C1453" i="73"/>
  <c r="C1451" i="73"/>
  <c r="C1450" i="73"/>
  <c r="C1449" i="73"/>
  <c r="C1448" i="73"/>
  <c r="C1447" i="73"/>
  <c r="C1446" i="73"/>
  <c r="C1445" i="73"/>
  <c r="C1444" i="73"/>
  <c r="C1443" i="73"/>
  <c r="C1442" i="73"/>
  <c r="C1441" i="73"/>
  <c r="C1440" i="73"/>
  <c r="C1439" i="73"/>
  <c r="C1438" i="73"/>
  <c r="C1437" i="73"/>
  <c r="C1436" i="73"/>
  <c r="C1435" i="73"/>
  <c r="C1434" i="73"/>
  <c r="C1433" i="73"/>
  <c r="C1432" i="73"/>
  <c r="C1431" i="73"/>
  <c r="C1430" i="73"/>
  <c r="C1429" i="73"/>
  <c r="C1428" i="73"/>
  <c r="C1427" i="73"/>
  <c r="C1426" i="73"/>
  <c r="C1425" i="73"/>
  <c r="C1424" i="73"/>
  <c r="C1422" i="73"/>
  <c r="C1421" i="73"/>
  <c r="C1420" i="73"/>
  <c r="C1419" i="73"/>
  <c r="C1418" i="73"/>
  <c r="C1417" i="73"/>
  <c r="C1416" i="73"/>
  <c r="C1415" i="73"/>
  <c r="C1414" i="73"/>
  <c r="C1413" i="73"/>
  <c r="C1412" i="73"/>
  <c r="C1411" i="73"/>
  <c r="C1410" i="73"/>
  <c r="C1409" i="73"/>
  <c r="C1408" i="73"/>
  <c r="C1407" i="73"/>
  <c r="C1406" i="73"/>
  <c r="C1405" i="73"/>
  <c r="C1404" i="73"/>
  <c r="C1403" i="73"/>
  <c r="C1402" i="73"/>
  <c r="C1401" i="73"/>
  <c r="C1400" i="73"/>
  <c r="C1399" i="73"/>
  <c r="C1398" i="73"/>
  <c r="C1397" i="73"/>
  <c r="C1396" i="73"/>
  <c r="C1395" i="73"/>
  <c r="C1393" i="73"/>
  <c r="C1392" i="73"/>
  <c r="C1391" i="73"/>
  <c r="C1390" i="73"/>
  <c r="C1389" i="73"/>
  <c r="C1388" i="73"/>
  <c r="C1387" i="73"/>
  <c r="C1386" i="73"/>
  <c r="C1385" i="73"/>
  <c r="C1384" i="73"/>
  <c r="C1383" i="73"/>
  <c r="C1382" i="73"/>
  <c r="C1381" i="73"/>
  <c r="C1380" i="73"/>
  <c r="C1379" i="73"/>
  <c r="C1378" i="73"/>
  <c r="C1377" i="73"/>
  <c r="C1376" i="73"/>
  <c r="C1375" i="73"/>
  <c r="C1374" i="73"/>
  <c r="C1373" i="73"/>
  <c r="C1372" i="73"/>
  <c r="C1371" i="73"/>
  <c r="C1370" i="73"/>
  <c r="C1369" i="73"/>
  <c r="C1368" i="73"/>
  <c r="C1367" i="73"/>
  <c r="C1366" i="73"/>
  <c r="C1364" i="73"/>
  <c r="C1363" i="73"/>
  <c r="C1362" i="73"/>
  <c r="C1361" i="73"/>
  <c r="C1360" i="73"/>
  <c r="C1359" i="73"/>
  <c r="C1358" i="73"/>
  <c r="C1357" i="73"/>
  <c r="C1356" i="73"/>
  <c r="C1355" i="73"/>
  <c r="C1354" i="73"/>
  <c r="C1353" i="73"/>
  <c r="C1352" i="73"/>
  <c r="C1351" i="73"/>
  <c r="C1350" i="73"/>
  <c r="C1349" i="73"/>
  <c r="C1348" i="73"/>
  <c r="C1347" i="73"/>
  <c r="C1346" i="73"/>
  <c r="C1345" i="73"/>
  <c r="C1344" i="73"/>
  <c r="C1343" i="73"/>
  <c r="C1342" i="73"/>
  <c r="C1341" i="73"/>
  <c r="C1340" i="73"/>
  <c r="C1339" i="73"/>
  <c r="C1338" i="73"/>
  <c r="C1337" i="73"/>
  <c r="C1335" i="73"/>
  <c r="C1334" i="73"/>
  <c r="C1333" i="73"/>
  <c r="C1332" i="73"/>
  <c r="C1331" i="73"/>
  <c r="C1330" i="73"/>
  <c r="C1329" i="73"/>
  <c r="C1328" i="73"/>
  <c r="C1327" i="73"/>
  <c r="C1326" i="73"/>
  <c r="C1325" i="73"/>
  <c r="C1324" i="73"/>
  <c r="C1323" i="73"/>
  <c r="C1322" i="73"/>
  <c r="C1321" i="73"/>
  <c r="C1320" i="73"/>
  <c r="C1319" i="73"/>
  <c r="C1318" i="73"/>
  <c r="C1317" i="73"/>
  <c r="C1316" i="73"/>
  <c r="C1315" i="73"/>
  <c r="C1314" i="73"/>
  <c r="C1313" i="73"/>
  <c r="C1312" i="73"/>
  <c r="C1311" i="73"/>
  <c r="C1310" i="73"/>
  <c r="C1309" i="73"/>
  <c r="C1308" i="73"/>
  <c r="C1306" i="73"/>
  <c r="C1305" i="73"/>
  <c r="C1304" i="73"/>
  <c r="C1303" i="73"/>
  <c r="C1302" i="73"/>
  <c r="C1301" i="73"/>
  <c r="C1300" i="73"/>
  <c r="C1299" i="73"/>
  <c r="C1298" i="73"/>
  <c r="C1297" i="73"/>
  <c r="C1296" i="73"/>
  <c r="C1295" i="73"/>
  <c r="C1294" i="73"/>
  <c r="C1293" i="73"/>
  <c r="C1292" i="73"/>
  <c r="C1291" i="73"/>
  <c r="C1290" i="73"/>
  <c r="C1289" i="73"/>
  <c r="C1288" i="73"/>
  <c r="C1287" i="73"/>
  <c r="C1286" i="73"/>
  <c r="C1285" i="73"/>
  <c r="C1284" i="73"/>
  <c r="C1283" i="73"/>
  <c r="C1282" i="73"/>
  <c r="C1281" i="73"/>
  <c r="C1280" i="73"/>
  <c r="C1279" i="73"/>
  <c r="C1277" i="73"/>
  <c r="C1276" i="73"/>
  <c r="C1275" i="73"/>
  <c r="C1274" i="73"/>
  <c r="C1273" i="73"/>
  <c r="C1272" i="73"/>
  <c r="C1271" i="73"/>
  <c r="C1270" i="73"/>
  <c r="C1269" i="73"/>
  <c r="C1268" i="73"/>
  <c r="C1267" i="73"/>
  <c r="C1266" i="73"/>
  <c r="C1265" i="73"/>
  <c r="C1264" i="73"/>
  <c r="C1263" i="73"/>
  <c r="C1262" i="73"/>
  <c r="C1261" i="73"/>
  <c r="C1260" i="73"/>
  <c r="C1259" i="73"/>
  <c r="C1258" i="73"/>
  <c r="C1257" i="73"/>
  <c r="C1256" i="73"/>
  <c r="C1255" i="73"/>
  <c r="C1254" i="73"/>
  <c r="C1253" i="73"/>
  <c r="C1252" i="73"/>
  <c r="C1251" i="73"/>
  <c r="C1250" i="73"/>
  <c r="C1248" i="73"/>
  <c r="C1247" i="73"/>
  <c r="C1246" i="73"/>
  <c r="C1245" i="73"/>
  <c r="C1244" i="73"/>
  <c r="C1243" i="73"/>
  <c r="C1242" i="73"/>
  <c r="C1241" i="73"/>
  <c r="C1240" i="73"/>
  <c r="C1239" i="73"/>
  <c r="C1238" i="73"/>
  <c r="C1237" i="73"/>
  <c r="C1236" i="73"/>
  <c r="C1235" i="73"/>
  <c r="C1234" i="73"/>
  <c r="C1233" i="73"/>
  <c r="C1232" i="73"/>
  <c r="C1231" i="73"/>
  <c r="C1230" i="73"/>
  <c r="C1229" i="73"/>
  <c r="C1228" i="73"/>
  <c r="C1227" i="73"/>
  <c r="C1226" i="73"/>
  <c r="C1225" i="73"/>
  <c r="C1224" i="73"/>
  <c r="C1223" i="73"/>
  <c r="C1222" i="73"/>
  <c r="C1221" i="73"/>
  <c r="C1219" i="73"/>
  <c r="C1218" i="73"/>
  <c r="C1217" i="73"/>
  <c r="C1216" i="73"/>
  <c r="C1215" i="73"/>
  <c r="C1214" i="73"/>
  <c r="C1213" i="73"/>
  <c r="C1212" i="73"/>
  <c r="C1211" i="73"/>
  <c r="C1210" i="73"/>
  <c r="C1209" i="73"/>
  <c r="C1208" i="73"/>
  <c r="C1207" i="73"/>
  <c r="C1206" i="73"/>
  <c r="C1205" i="73"/>
  <c r="C1204" i="73"/>
  <c r="C1203" i="73"/>
  <c r="C1202" i="73"/>
  <c r="C1201" i="73"/>
  <c r="C1200" i="73"/>
  <c r="C1199" i="73"/>
  <c r="C1198" i="73"/>
  <c r="C1197" i="73"/>
  <c r="C1196" i="73"/>
  <c r="C1195" i="73"/>
  <c r="C1194" i="73"/>
  <c r="C1193" i="73"/>
  <c r="C1192" i="73"/>
  <c r="C1190" i="73"/>
  <c r="C1189" i="73"/>
  <c r="C1188" i="73"/>
  <c r="C1187" i="73"/>
  <c r="C1186" i="73"/>
  <c r="C1185" i="73"/>
  <c r="C1184" i="73"/>
  <c r="C1183" i="73"/>
  <c r="C1182" i="73"/>
  <c r="C1181" i="73"/>
  <c r="C1180" i="73"/>
  <c r="C1179" i="73"/>
  <c r="C1178" i="73"/>
  <c r="C1177" i="73"/>
  <c r="C1176" i="73"/>
  <c r="C1175" i="73"/>
  <c r="C1174" i="73"/>
  <c r="C1173" i="73"/>
  <c r="C1172" i="73"/>
  <c r="C1171" i="73"/>
  <c r="C1170" i="73"/>
  <c r="C1169" i="73"/>
  <c r="C1168" i="73"/>
  <c r="C1167" i="73"/>
  <c r="C1166" i="73"/>
  <c r="C1165" i="73"/>
  <c r="C1164" i="73"/>
  <c r="C1163" i="73"/>
  <c r="C1161" i="73"/>
  <c r="C1160" i="73"/>
  <c r="C1159" i="73"/>
  <c r="C1158" i="73"/>
  <c r="C1157" i="73"/>
  <c r="C1156" i="73"/>
  <c r="C1155" i="73"/>
  <c r="C1154" i="73"/>
  <c r="C1153" i="73"/>
  <c r="C1152" i="73"/>
  <c r="C1151" i="73"/>
  <c r="C1150" i="73"/>
  <c r="C1149" i="73"/>
  <c r="C1148" i="73"/>
  <c r="C1147" i="73"/>
  <c r="C1146" i="73"/>
  <c r="C1145" i="73"/>
  <c r="C1144" i="73"/>
  <c r="C1143" i="73"/>
  <c r="C1142" i="73"/>
  <c r="C1141" i="73"/>
  <c r="C1140" i="73"/>
  <c r="C1139" i="73"/>
  <c r="C1138" i="73"/>
  <c r="C1137" i="73"/>
  <c r="C1136" i="73"/>
  <c r="C1135" i="73"/>
  <c r="C1134" i="73"/>
  <c r="C1132" i="73"/>
  <c r="C1131" i="73"/>
  <c r="C1130" i="73"/>
  <c r="C1129" i="73"/>
  <c r="C1128" i="73"/>
  <c r="C1127" i="73"/>
  <c r="C1126" i="73"/>
  <c r="C1125" i="73"/>
  <c r="C1124" i="73"/>
  <c r="C1123" i="73"/>
  <c r="C1122" i="73"/>
  <c r="C1121" i="73"/>
  <c r="C1120" i="73"/>
  <c r="C1119" i="73"/>
  <c r="C1118" i="73"/>
  <c r="C1117" i="73"/>
  <c r="C1116" i="73"/>
  <c r="C1115" i="73"/>
  <c r="C1114" i="73"/>
  <c r="C1113" i="73"/>
  <c r="C1112" i="73"/>
  <c r="C1111" i="73"/>
  <c r="C1110" i="73"/>
  <c r="C1109" i="73"/>
  <c r="C1108" i="73"/>
  <c r="C1107" i="73"/>
  <c r="C1106" i="73"/>
  <c r="C1105" i="73"/>
  <c r="C1103" i="73"/>
  <c r="C1102" i="73"/>
  <c r="C1101" i="73"/>
  <c r="C1100" i="73"/>
  <c r="C1099" i="73"/>
  <c r="C1098" i="73"/>
  <c r="C1097" i="73"/>
  <c r="C1096" i="73"/>
  <c r="C1095" i="73"/>
  <c r="C1094" i="73"/>
  <c r="C1093" i="73"/>
  <c r="C1092" i="73"/>
  <c r="C1091" i="73"/>
  <c r="C1090" i="73"/>
  <c r="C1089" i="73"/>
  <c r="C1088" i="73"/>
  <c r="C1087" i="73"/>
  <c r="C1086" i="73"/>
  <c r="C1085" i="73"/>
  <c r="C1084" i="73"/>
  <c r="C1083" i="73"/>
  <c r="C1082" i="73"/>
  <c r="C1081" i="73"/>
  <c r="C1080" i="73"/>
  <c r="C1079" i="73"/>
  <c r="C1078" i="73"/>
  <c r="C1077" i="73"/>
  <c r="C1076" i="73"/>
  <c r="C1074" i="73"/>
  <c r="C1073" i="73"/>
  <c r="C1072" i="73"/>
  <c r="C1071" i="73"/>
  <c r="C1070" i="73"/>
  <c r="C1069" i="73"/>
  <c r="C1068" i="73"/>
  <c r="C1067" i="73"/>
  <c r="C1066" i="73"/>
  <c r="C1065" i="73"/>
  <c r="C1064" i="73"/>
  <c r="C1063" i="73"/>
  <c r="C1062" i="73"/>
  <c r="C1061" i="73"/>
  <c r="C1060" i="73"/>
  <c r="C1059" i="73"/>
  <c r="C1058" i="73"/>
  <c r="C1057" i="73"/>
  <c r="C1056" i="73"/>
  <c r="C1055" i="73"/>
  <c r="C1054" i="73"/>
  <c r="C1053" i="73"/>
  <c r="C1052" i="73"/>
  <c r="C1051" i="73"/>
  <c r="C1050" i="73"/>
  <c r="C1049" i="73"/>
  <c r="C1048" i="73"/>
  <c r="C1047" i="73"/>
  <c r="C1045" i="73"/>
  <c r="C1044" i="73"/>
  <c r="C1043" i="73"/>
  <c r="C1042" i="73"/>
  <c r="C1041" i="73"/>
  <c r="C1040" i="73"/>
  <c r="C1039" i="73"/>
  <c r="C1038" i="73"/>
  <c r="C1037" i="73"/>
  <c r="C1036" i="73"/>
  <c r="C1035" i="73"/>
  <c r="C1034" i="73"/>
  <c r="C1033" i="73"/>
  <c r="C1032" i="73"/>
  <c r="C1031" i="73"/>
  <c r="C1030" i="73"/>
  <c r="C1029" i="73"/>
  <c r="C1028" i="73"/>
  <c r="C1027" i="73"/>
  <c r="C1026" i="73"/>
  <c r="C1025" i="73"/>
  <c r="C1024" i="73"/>
  <c r="C1023" i="73"/>
  <c r="C1022" i="73"/>
  <c r="C1021" i="73"/>
  <c r="C1020" i="73"/>
  <c r="C1019" i="73"/>
  <c r="C1018" i="73"/>
  <c r="C1016" i="73"/>
  <c r="C1015" i="73"/>
  <c r="C1014" i="73"/>
  <c r="C1013" i="73"/>
  <c r="C1012" i="73"/>
  <c r="C1011" i="73"/>
  <c r="C1010" i="73"/>
  <c r="C1009" i="73"/>
  <c r="C1008" i="73"/>
  <c r="C1007" i="73"/>
  <c r="C1006" i="73"/>
  <c r="C1005" i="73"/>
  <c r="C1004" i="73"/>
  <c r="C1003" i="73"/>
  <c r="C1002" i="73"/>
  <c r="C1001" i="73"/>
  <c r="C1000" i="73"/>
  <c r="C999" i="73"/>
  <c r="C998" i="73"/>
  <c r="C997" i="73"/>
  <c r="C996" i="73"/>
  <c r="C995" i="73"/>
  <c r="C994" i="73"/>
  <c r="C993" i="73"/>
  <c r="C992" i="73"/>
  <c r="C991" i="73"/>
  <c r="C990" i="73"/>
  <c r="C989" i="73"/>
  <c r="C987" i="73"/>
  <c r="C986" i="73"/>
  <c r="C985" i="73"/>
  <c r="C984" i="73"/>
  <c r="C983" i="73"/>
  <c r="C982" i="73"/>
  <c r="C981" i="73"/>
  <c r="C980" i="73"/>
  <c r="C979" i="73"/>
  <c r="C978" i="73"/>
  <c r="C977" i="73"/>
  <c r="C976" i="73"/>
  <c r="C975" i="73"/>
  <c r="C974" i="73"/>
  <c r="C973" i="73"/>
  <c r="C972" i="73"/>
  <c r="C971" i="73"/>
  <c r="C970" i="73"/>
  <c r="C969" i="73"/>
  <c r="C968" i="73"/>
  <c r="C967" i="73"/>
  <c r="C966" i="73"/>
  <c r="C965" i="73"/>
  <c r="C964" i="73"/>
  <c r="C963" i="73"/>
  <c r="C962" i="73"/>
  <c r="C961" i="73"/>
  <c r="C960" i="73"/>
  <c r="C958" i="73"/>
  <c r="C957" i="73"/>
  <c r="C956" i="73"/>
  <c r="C955" i="73"/>
  <c r="C954" i="73"/>
  <c r="C953" i="73"/>
  <c r="C952" i="73"/>
  <c r="C951" i="73"/>
  <c r="C950" i="73"/>
  <c r="C949" i="73"/>
  <c r="C948" i="73"/>
  <c r="C947" i="73"/>
  <c r="C946" i="73"/>
  <c r="C945" i="73"/>
  <c r="C944" i="73"/>
  <c r="C943" i="73"/>
  <c r="C942" i="73"/>
  <c r="C941" i="73"/>
  <c r="C940" i="73"/>
  <c r="C939" i="73"/>
  <c r="C938" i="73"/>
  <c r="C937" i="73"/>
  <c r="C936" i="73"/>
  <c r="C935" i="73"/>
  <c r="C934" i="73"/>
  <c r="C933" i="73"/>
  <c r="C932" i="73"/>
  <c r="C931" i="73"/>
  <c r="C929" i="73"/>
  <c r="C928" i="73"/>
  <c r="C927" i="73"/>
  <c r="C926" i="73"/>
  <c r="C925" i="73"/>
  <c r="C924" i="73"/>
  <c r="C923" i="73"/>
  <c r="C922" i="73"/>
  <c r="C921" i="73"/>
  <c r="C920" i="73"/>
  <c r="C919" i="73"/>
  <c r="C918" i="73"/>
  <c r="C917" i="73"/>
  <c r="C916" i="73"/>
  <c r="C915" i="73"/>
  <c r="C914" i="73"/>
  <c r="C913" i="73"/>
  <c r="C912" i="73"/>
  <c r="C911" i="73"/>
  <c r="C910" i="73"/>
  <c r="C909" i="73"/>
  <c r="C908" i="73"/>
  <c r="C907" i="73"/>
  <c r="C906" i="73"/>
  <c r="C905" i="73"/>
  <c r="C904" i="73"/>
  <c r="C903" i="73"/>
  <c r="C902" i="73"/>
  <c r="C900" i="73"/>
  <c r="C899" i="73"/>
  <c r="C898" i="73"/>
  <c r="C897" i="73"/>
  <c r="C896" i="73"/>
  <c r="C895" i="73"/>
  <c r="C894" i="73"/>
  <c r="C893" i="73"/>
  <c r="C892" i="73"/>
  <c r="C891" i="73"/>
  <c r="C890" i="73"/>
  <c r="C889" i="73"/>
  <c r="C888" i="73"/>
  <c r="C887" i="73"/>
  <c r="C886" i="73"/>
  <c r="C885" i="73"/>
  <c r="C884" i="73"/>
  <c r="C883" i="73"/>
  <c r="C882" i="73"/>
  <c r="C881" i="73"/>
  <c r="C880" i="73"/>
  <c r="C879" i="73"/>
  <c r="C878" i="73"/>
  <c r="C877" i="73"/>
  <c r="C876" i="73"/>
  <c r="C875" i="73"/>
  <c r="C874" i="73"/>
  <c r="C873" i="73"/>
  <c r="C871" i="73"/>
  <c r="C870" i="73"/>
  <c r="C869" i="73"/>
  <c r="C868" i="73"/>
  <c r="C867" i="73"/>
  <c r="C866" i="73"/>
  <c r="C865" i="73"/>
  <c r="C864" i="73"/>
  <c r="C863" i="73"/>
  <c r="C862" i="73"/>
  <c r="C861" i="73"/>
  <c r="C860" i="73"/>
  <c r="C859" i="73"/>
  <c r="C858" i="73"/>
  <c r="C857" i="73"/>
  <c r="C856" i="73"/>
  <c r="C855" i="73"/>
  <c r="C854" i="73"/>
  <c r="C853" i="73"/>
  <c r="C852" i="73"/>
  <c r="C851" i="73"/>
  <c r="C850" i="73"/>
  <c r="C849" i="73"/>
  <c r="C848" i="73"/>
  <c r="C847" i="73"/>
  <c r="C846" i="73"/>
  <c r="C845" i="73"/>
  <c r="C844" i="73"/>
  <c r="C842" i="73"/>
  <c r="C841" i="73"/>
  <c r="C840" i="73"/>
  <c r="C839" i="73"/>
  <c r="C838" i="73"/>
  <c r="C837" i="73"/>
  <c r="C836" i="73"/>
  <c r="C835" i="73"/>
  <c r="C834" i="73"/>
  <c r="C833" i="73"/>
  <c r="C832" i="73"/>
  <c r="C831" i="73"/>
  <c r="C830" i="73"/>
  <c r="C829" i="73"/>
  <c r="C828" i="73"/>
  <c r="C827" i="73"/>
  <c r="C826" i="73"/>
  <c r="C825" i="73"/>
  <c r="C824" i="73"/>
  <c r="C823" i="73"/>
  <c r="C822" i="73"/>
  <c r="C821" i="73"/>
  <c r="C820" i="73"/>
  <c r="C819" i="73"/>
  <c r="C818" i="73"/>
  <c r="C817" i="73"/>
  <c r="C816" i="73"/>
  <c r="C815" i="73"/>
  <c r="C813" i="73"/>
  <c r="C812" i="73"/>
  <c r="C811" i="73"/>
  <c r="C810" i="73"/>
  <c r="C809" i="73"/>
  <c r="C808" i="73"/>
  <c r="C807" i="73"/>
  <c r="C806" i="73"/>
  <c r="C805" i="73"/>
  <c r="C804" i="73"/>
  <c r="C803" i="73"/>
  <c r="C802" i="73"/>
  <c r="C801" i="73"/>
  <c r="C800" i="73"/>
  <c r="C799" i="73"/>
  <c r="C798" i="73"/>
  <c r="C797" i="73"/>
  <c r="C796" i="73"/>
  <c r="C795" i="73"/>
  <c r="C794" i="73"/>
  <c r="C793" i="73"/>
  <c r="C792" i="73"/>
  <c r="C791" i="73"/>
  <c r="C790" i="73"/>
  <c r="C789" i="73"/>
  <c r="C788" i="73"/>
  <c r="C787" i="73"/>
  <c r="C786" i="73"/>
  <c r="C784" i="73"/>
  <c r="C783" i="73"/>
  <c r="C782" i="73"/>
  <c r="C781" i="73"/>
  <c r="C780" i="73"/>
  <c r="C779" i="73"/>
  <c r="C778" i="73"/>
  <c r="C777" i="73"/>
  <c r="C776" i="73"/>
  <c r="C775" i="73"/>
  <c r="C774" i="73"/>
  <c r="C773" i="73"/>
  <c r="C772" i="73"/>
  <c r="C771" i="73"/>
  <c r="C770" i="73"/>
  <c r="C769" i="73"/>
  <c r="C768" i="73"/>
  <c r="C767" i="73"/>
  <c r="C766" i="73"/>
  <c r="C765" i="73"/>
  <c r="C764" i="73"/>
  <c r="C763" i="73"/>
  <c r="C762" i="73"/>
  <c r="C761" i="73"/>
  <c r="C760" i="73"/>
  <c r="C759" i="73"/>
  <c r="C758" i="73"/>
  <c r="C757" i="73"/>
  <c r="C755" i="73"/>
  <c r="C754" i="73"/>
  <c r="C753" i="73"/>
  <c r="C752" i="73"/>
  <c r="C751" i="73"/>
  <c r="C750" i="73"/>
  <c r="C749" i="73"/>
  <c r="C748" i="73"/>
  <c r="C747" i="73"/>
  <c r="C746" i="73"/>
  <c r="C745" i="73"/>
  <c r="C744" i="73"/>
  <c r="C743" i="73"/>
  <c r="C742" i="73"/>
  <c r="C741" i="73"/>
  <c r="C740" i="73"/>
  <c r="C739" i="73"/>
  <c r="C738" i="73"/>
  <c r="C737" i="73"/>
  <c r="C736" i="73"/>
  <c r="C735" i="73"/>
  <c r="C734" i="73"/>
  <c r="C733" i="73"/>
  <c r="C732" i="73"/>
  <c r="C731" i="73"/>
  <c r="C730" i="73"/>
  <c r="C729" i="73"/>
  <c r="C728" i="73"/>
  <c r="C726" i="73"/>
  <c r="C725" i="73"/>
  <c r="C724" i="73"/>
  <c r="C723" i="73"/>
  <c r="C722" i="73"/>
  <c r="C721" i="73"/>
  <c r="C720" i="73"/>
  <c r="C719" i="73"/>
  <c r="C718" i="73"/>
  <c r="C717" i="73"/>
  <c r="C716" i="73"/>
  <c r="C715" i="73"/>
  <c r="C714" i="73"/>
  <c r="C713" i="73"/>
  <c r="C712" i="73"/>
  <c r="C711" i="73"/>
  <c r="C710" i="73"/>
  <c r="C709" i="73"/>
  <c r="C708" i="73"/>
  <c r="C707" i="73"/>
  <c r="C706" i="73"/>
  <c r="C705" i="73"/>
  <c r="C704" i="73"/>
  <c r="C703" i="73"/>
  <c r="C702" i="73"/>
  <c r="C701" i="73"/>
  <c r="C700" i="73"/>
  <c r="C699" i="73"/>
  <c r="C697" i="73"/>
  <c r="C696" i="73"/>
  <c r="C695" i="73"/>
  <c r="C694" i="73"/>
  <c r="C693" i="73"/>
  <c r="C692" i="73"/>
  <c r="C691" i="73"/>
  <c r="C690" i="73"/>
  <c r="C689" i="73"/>
  <c r="C688" i="73"/>
  <c r="C687" i="73"/>
  <c r="C686" i="73"/>
  <c r="C685" i="73"/>
  <c r="C684" i="73"/>
  <c r="C683" i="73"/>
  <c r="C682" i="73"/>
  <c r="C681" i="73"/>
  <c r="C680" i="73"/>
  <c r="C679" i="73"/>
  <c r="C678" i="73"/>
  <c r="C677" i="73"/>
  <c r="C676" i="73"/>
  <c r="C675" i="73"/>
  <c r="C674" i="73"/>
  <c r="C673" i="73"/>
  <c r="C672" i="73"/>
  <c r="C671" i="73"/>
  <c r="C670" i="73"/>
  <c r="C668" i="73"/>
  <c r="C667" i="73"/>
  <c r="C666" i="73"/>
  <c r="C665" i="73"/>
  <c r="C664" i="73"/>
  <c r="C663" i="73"/>
  <c r="C662" i="73"/>
  <c r="C661" i="73"/>
  <c r="C660" i="73"/>
  <c r="C659" i="73"/>
  <c r="C658" i="73"/>
  <c r="C657" i="73"/>
  <c r="C656" i="73"/>
  <c r="C655" i="73"/>
  <c r="C654" i="73"/>
  <c r="C653" i="73"/>
  <c r="C652" i="73"/>
  <c r="C651" i="73"/>
  <c r="C650" i="73"/>
  <c r="C649" i="73"/>
  <c r="C648" i="73"/>
  <c r="C647" i="73"/>
  <c r="C646" i="73"/>
  <c r="C645" i="73"/>
  <c r="C644" i="73"/>
  <c r="C643" i="73"/>
  <c r="C642" i="73"/>
  <c r="C641" i="73"/>
  <c r="C639" i="73"/>
  <c r="C638" i="73"/>
  <c r="C637" i="73"/>
  <c r="C636" i="73"/>
  <c r="C635" i="73"/>
  <c r="C634" i="73"/>
  <c r="C633" i="73"/>
  <c r="C632" i="73"/>
  <c r="C631" i="73"/>
  <c r="C630" i="73"/>
  <c r="C629" i="73"/>
  <c r="C628" i="73"/>
  <c r="C627" i="73"/>
  <c r="C626" i="73"/>
  <c r="C625" i="73"/>
  <c r="C624" i="73"/>
  <c r="C623" i="73"/>
  <c r="C622" i="73"/>
  <c r="C621" i="73"/>
  <c r="C620" i="73"/>
  <c r="C619" i="73"/>
  <c r="C618" i="73"/>
  <c r="C617" i="73"/>
  <c r="C616" i="73"/>
  <c r="C615" i="73"/>
  <c r="C614" i="73"/>
  <c r="C613" i="73"/>
  <c r="C612" i="73"/>
  <c r="C610" i="73"/>
  <c r="C609" i="73"/>
  <c r="C608" i="73"/>
  <c r="C607" i="73"/>
  <c r="C606" i="73"/>
  <c r="C605" i="73"/>
  <c r="C604" i="73"/>
  <c r="C603" i="73"/>
  <c r="C602" i="73"/>
  <c r="C601" i="73"/>
  <c r="C600" i="73"/>
  <c r="C599" i="73"/>
  <c r="C598" i="73"/>
  <c r="C597" i="73"/>
  <c r="C596" i="73"/>
  <c r="C595" i="73"/>
  <c r="C594" i="73"/>
  <c r="C593" i="73"/>
  <c r="C592" i="73"/>
  <c r="C591" i="73"/>
  <c r="C590" i="73"/>
  <c r="C589" i="73"/>
  <c r="C588" i="73"/>
  <c r="C587" i="73"/>
  <c r="C586" i="73"/>
  <c r="C585" i="73"/>
  <c r="C584" i="73"/>
  <c r="C583" i="73"/>
  <c r="C581" i="73"/>
  <c r="C580" i="73"/>
  <c r="C579" i="73"/>
  <c r="C578" i="73"/>
  <c r="C577" i="73"/>
  <c r="C576" i="73"/>
  <c r="C575" i="73"/>
  <c r="C574" i="73"/>
  <c r="C573" i="73"/>
  <c r="C572" i="73"/>
  <c r="C571" i="73"/>
  <c r="C570" i="73"/>
  <c r="C569" i="73"/>
  <c r="C568" i="73"/>
  <c r="C567" i="73"/>
  <c r="C566" i="73"/>
  <c r="C565" i="73"/>
  <c r="C564" i="73"/>
  <c r="C563" i="73"/>
  <c r="C562" i="73"/>
  <c r="C561" i="73"/>
  <c r="C560" i="73"/>
  <c r="C559" i="73"/>
  <c r="C558" i="73"/>
  <c r="C557" i="73"/>
  <c r="C556" i="73"/>
  <c r="C555" i="73"/>
  <c r="C554" i="73"/>
  <c r="C552" i="73"/>
  <c r="C551" i="73"/>
  <c r="C550" i="73"/>
  <c r="C549" i="73"/>
  <c r="C548" i="73"/>
  <c r="C547" i="73"/>
  <c r="C546" i="73"/>
  <c r="C545" i="73"/>
  <c r="C544" i="73"/>
  <c r="C543" i="73"/>
  <c r="C542" i="73"/>
  <c r="C541" i="73"/>
  <c r="C540" i="73"/>
  <c r="C539" i="73"/>
  <c r="C538" i="73"/>
  <c r="C537" i="73"/>
  <c r="C536" i="73"/>
  <c r="C535" i="73"/>
  <c r="C534" i="73"/>
  <c r="C533" i="73"/>
  <c r="C532" i="73"/>
  <c r="C531" i="73"/>
  <c r="C530" i="73"/>
  <c r="C529" i="73"/>
  <c r="C528" i="73"/>
  <c r="C527" i="73"/>
  <c r="C526" i="73"/>
  <c r="C525" i="73"/>
  <c r="C523" i="73"/>
  <c r="C522" i="73"/>
  <c r="C521" i="73"/>
  <c r="C520" i="73"/>
  <c r="C519" i="73"/>
  <c r="C518" i="73"/>
  <c r="C517" i="73"/>
  <c r="C516" i="73"/>
  <c r="C515" i="73"/>
  <c r="C514" i="73"/>
  <c r="C513" i="73"/>
  <c r="C512" i="73"/>
  <c r="C511" i="73"/>
  <c r="C510" i="73"/>
  <c r="C509" i="73"/>
  <c r="C508" i="73"/>
  <c r="C507" i="73"/>
  <c r="C506" i="73"/>
  <c r="C505" i="73"/>
  <c r="C504" i="73"/>
  <c r="C503" i="73"/>
  <c r="C502" i="73"/>
  <c r="C501" i="73"/>
  <c r="C500" i="73"/>
  <c r="C499" i="73"/>
  <c r="C498" i="73"/>
  <c r="C497" i="73"/>
  <c r="C496" i="73"/>
  <c r="C494" i="73"/>
  <c r="C493" i="73"/>
  <c r="C492" i="73"/>
  <c r="C491" i="73"/>
  <c r="C490" i="73"/>
  <c r="C489" i="73"/>
  <c r="C488" i="73"/>
  <c r="C487" i="73"/>
  <c r="C486" i="73"/>
  <c r="C485" i="73"/>
  <c r="C484" i="73"/>
  <c r="C483" i="73"/>
  <c r="C482" i="73"/>
  <c r="C481" i="73"/>
  <c r="C480" i="73"/>
  <c r="C479" i="73"/>
  <c r="C478" i="73"/>
  <c r="C477" i="73"/>
  <c r="C476" i="73"/>
  <c r="C475" i="73"/>
  <c r="C474" i="73"/>
  <c r="C473" i="73"/>
  <c r="C472" i="73"/>
  <c r="C471" i="73"/>
  <c r="C470" i="73"/>
  <c r="C469" i="73"/>
  <c r="C468" i="73"/>
  <c r="C467" i="73"/>
  <c r="C465" i="73"/>
  <c r="C464" i="73"/>
  <c r="C463" i="73"/>
  <c r="C462" i="73"/>
  <c r="C461" i="73"/>
  <c r="C460" i="73"/>
  <c r="C459" i="73"/>
  <c r="C458" i="73"/>
  <c r="C457" i="73"/>
  <c r="C456" i="73"/>
  <c r="C455" i="73"/>
  <c r="C454" i="73"/>
  <c r="C453" i="73"/>
  <c r="C452" i="73"/>
  <c r="C451" i="73"/>
  <c r="C450" i="73"/>
  <c r="C449" i="73"/>
  <c r="C448" i="73"/>
  <c r="C447" i="73"/>
  <c r="C446" i="73"/>
  <c r="C445" i="73"/>
  <c r="C444" i="73"/>
  <c r="C443" i="73"/>
  <c r="C442" i="73"/>
  <c r="C441" i="73"/>
  <c r="C440" i="73"/>
  <c r="C439" i="73"/>
  <c r="C438" i="73"/>
  <c r="C407" i="73"/>
  <c r="C406" i="73"/>
  <c r="C405" i="73"/>
  <c r="C404" i="73"/>
  <c r="C403" i="73"/>
  <c r="C402" i="73"/>
  <c r="C401" i="73"/>
  <c r="C400" i="73"/>
  <c r="C399" i="73"/>
  <c r="C398" i="73"/>
  <c r="C397" i="73"/>
  <c r="C396" i="73"/>
  <c r="C395" i="73"/>
  <c r="C394" i="73"/>
  <c r="C393" i="73"/>
  <c r="C392" i="73"/>
  <c r="C391" i="73"/>
  <c r="C390" i="73"/>
  <c r="C389" i="73"/>
  <c r="C388" i="73"/>
  <c r="C387" i="73"/>
  <c r="C386" i="73"/>
  <c r="C385" i="73"/>
  <c r="C384" i="73"/>
  <c r="C383" i="73"/>
  <c r="C382" i="73"/>
  <c r="C381" i="73"/>
  <c r="C380" i="73"/>
  <c r="C378" i="73"/>
  <c r="C377" i="73"/>
  <c r="C376" i="73"/>
  <c r="C375" i="73"/>
  <c r="C374" i="73"/>
  <c r="C373" i="73"/>
  <c r="C372" i="73"/>
  <c r="C371" i="73"/>
  <c r="C370" i="73"/>
  <c r="C369" i="73"/>
  <c r="C368" i="73"/>
  <c r="C367" i="73"/>
  <c r="C366" i="73"/>
  <c r="C365" i="73"/>
  <c r="C364" i="73"/>
  <c r="C363" i="73"/>
  <c r="C362" i="73"/>
  <c r="C361" i="73"/>
  <c r="C360" i="73"/>
  <c r="C359" i="73"/>
  <c r="C358" i="73"/>
  <c r="C357" i="73"/>
  <c r="C356" i="73"/>
  <c r="C355" i="73"/>
  <c r="C354" i="73"/>
  <c r="C353" i="73"/>
  <c r="C352" i="73"/>
  <c r="C351" i="73"/>
  <c r="C349" i="73"/>
  <c r="C348" i="73"/>
  <c r="C347" i="73"/>
  <c r="C346" i="73"/>
  <c r="C345" i="73"/>
  <c r="C344" i="73"/>
  <c r="C343" i="73"/>
  <c r="C342" i="73"/>
  <c r="C341" i="73"/>
  <c r="C340" i="73"/>
  <c r="C339" i="73"/>
  <c r="C338" i="73"/>
  <c r="C337" i="73"/>
  <c r="C336" i="73"/>
  <c r="C335" i="73"/>
  <c r="C334" i="73"/>
  <c r="C333" i="73"/>
  <c r="C332" i="73"/>
  <c r="C331" i="73"/>
  <c r="C330" i="73"/>
  <c r="C329" i="73"/>
  <c r="C328" i="73"/>
  <c r="C327" i="73"/>
  <c r="C326" i="73"/>
  <c r="C325" i="73"/>
  <c r="C324" i="73"/>
  <c r="C323" i="73"/>
  <c r="C322" i="73"/>
  <c r="C320" i="73"/>
  <c r="C319" i="73"/>
  <c r="C318" i="73"/>
  <c r="C317" i="73"/>
  <c r="C316" i="73"/>
  <c r="C315" i="73"/>
  <c r="C314" i="73"/>
  <c r="C313" i="73"/>
  <c r="C312" i="73"/>
  <c r="C311" i="73"/>
  <c r="C310" i="73"/>
  <c r="C309" i="73"/>
  <c r="C308" i="73"/>
  <c r="C307" i="73"/>
  <c r="C306" i="73"/>
  <c r="C305" i="73"/>
  <c r="C304" i="73"/>
  <c r="C303" i="73"/>
  <c r="C302" i="73"/>
  <c r="C301" i="73"/>
  <c r="C300" i="73"/>
  <c r="C299" i="73"/>
  <c r="C298" i="73"/>
  <c r="C297" i="73"/>
  <c r="C296" i="73"/>
  <c r="C295" i="73"/>
  <c r="C294" i="73"/>
  <c r="C293" i="73"/>
  <c r="C291" i="73"/>
  <c r="C290" i="73"/>
  <c r="C289" i="73"/>
  <c r="C288" i="73"/>
  <c r="C287" i="73"/>
  <c r="C286" i="73"/>
  <c r="C285" i="73"/>
  <c r="C284" i="73"/>
  <c r="C283" i="73"/>
  <c r="C282" i="73"/>
  <c r="C281" i="73"/>
  <c r="C280" i="73"/>
  <c r="C279" i="73"/>
  <c r="C278" i="73"/>
  <c r="C277" i="73"/>
  <c r="C276" i="73"/>
  <c r="C275" i="73"/>
  <c r="C274" i="73"/>
  <c r="C273" i="73"/>
  <c r="C272" i="73"/>
  <c r="C271" i="73"/>
  <c r="C270" i="73"/>
  <c r="C269" i="73"/>
  <c r="C268" i="73"/>
  <c r="C267" i="73"/>
  <c r="C266" i="73"/>
  <c r="C265" i="73"/>
  <c r="C264" i="73"/>
  <c r="C262" i="73"/>
  <c r="C261" i="73"/>
  <c r="C260" i="73"/>
  <c r="C259" i="73"/>
  <c r="C258" i="73"/>
  <c r="C257" i="73"/>
  <c r="C256" i="73"/>
  <c r="C255" i="73"/>
  <c r="C254" i="73"/>
  <c r="C253" i="73"/>
  <c r="C252" i="73"/>
  <c r="C251" i="73"/>
  <c r="C250" i="73"/>
  <c r="C249" i="73"/>
  <c r="C248" i="73"/>
  <c r="C247" i="73"/>
  <c r="C246" i="73"/>
  <c r="C245" i="73"/>
  <c r="C244" i="73"/>
  <c r="C243" i="73"/>
  <c r="C242" i="73"/>
  <c r="C241" i="73"/>
  <c r="C240" i="73"/>
  <c r="C239" i="73"/>
  <c r="C238" i="73"/>
  <c r="C237" i="73"/>
  <c r="C236" i="73"/>
  <c r="C235" i="73"/>
  <c r="C233" i="73"/>
  <c r="C232" i="73"/>
  <c r="C231" i="73"/>
  <c r="C230" i="73"/>
  <c r="C229" i="73"/>
  <c r="C228" i="73"/>
  <c r="C227" i="73"/>
  <c r="C226" i="73"/>
  <c r="C225" i="73"/>
  <c r="C224" i="73"/>
  <c r="C223" i="73"/>
  <c r="C222" i="73"/>
  <c r="C221" i="73"/>
  <c r="C220" i="73"/>
  <c r="C219" i="73"/>
  <c r="C218" i="73"/>
  <c r="C217" i="73"/>
  <c r="C216" i="73"/>
  <c r="C215" i="73"/>
  <c r="C214" i="73"/>
  <c r="C213" i="73"/>
  <c r="C212" i="73"/>
  <c r="C211" i="73"/>
  <c r="C210" i="73"/>
  <c r="C209" i="73"/>
  <c r="C208" i="73"/>
  <c r="C207" i="73"/>
  <c r="C206" i="73"/>
  <c r="C204" i="73"/>
  <c r="C203" i="73"/>
  <c r="C202" i="73"/>
  <c r="C201" i="73"/>
  <c r="C200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0" i="73"/>
  <c r="C29" i="73"/>
  <c r="C28" i="73"/>
  <c r="C14" i="73" l="1"/>
  <c r="C27" i="73" l="1"/>
  <c r="C26" i="73"/>
  <c r="C25" i="73"/>
  <c r="C24" i="73"/>
  <c r="C23" i="73"/>
  <c r="C22" i="73"/>
  <c r="C21" i="73"/>
  <c r="C20" i="73"/>
  <c r="C19" i="73"/>
  <c r="C18" i="73"/>
  <c r="C17" i="73"/>
  <c r="C16" i="73"/>
  <c r="C15" i="73"/>
  <c r="C13" i="73"/>
  <c r="C12" i="73"/>
  <c r="C11" i="73"/>
  <c r="C10" i="73"/>
  <c r="C9" i="73"/>
  <c r="C8" i="73"/>
  <c r="C7" i="73"/>
  <c r="C6" i="73"/>
  <c r="C5" i="73"/>
  <c r="C4" i="73"/>
  <c r="C3" i="73"/>
  <c r="E120" i="72" l="1"/>
  <c r="V37" i="72" s="1"/>
  <c r="E107" i="72"/>
  <c r="V36" i="72" s="1"/>
  <c r="E94" i="72"/>
  <c r="V35" i="72" s="1"/>
  <c r="E81" i="72"/>
  <c r="V34" i="72" s="1"/>
  <c r="E68" i="72"/>
  <c r="V33" i="72" s="1"/>
  <c r="E55" i="72"/>
  <c r="V32" i="72" s="1"/>
  <c r="E42" i="72"/>
  <c r="V31" i="72" s="1"/>
  <c r="E29" i="72"/>
  <c r="V30" i="72" s="1"/>
  <c r="E16" i="72"/>
  <c r="V29" i="72" s="1"/>
  <c r="E3" i="72"/>
  <c r="V28" i="72" s="1"/>
  <c r="G10" i="23" l="1"/>
  <c r="AO71" i="23" s="1"/>
  <c r="H10" i="23" l="1"/>
  <c r="O10" i="23" s="1"/>
  <c r="E2" i="72" l="1"/>
  <c r="G19" i="23"/>
  <c r="AO80" i="23" s="1"/>
  <c r="H19" i="23" l="1"/>
  <c r="O19" i="23" s="1"/>
  <c r="T19" i="23"/>
  <c r="T18" i="23"/>
  <c r="T17" i="23"/>
  <c r="T16" i="23"/>
  <c r="T15" i="23"/>
  <c r="T14" i="23"/>
  <c r="T13" i="23"/>
  <c r="T12" i="23"/>
  <c r="T11" i="23"/>
  <c r="L11" i="23" l="1"/>
  <c r="B4" i="50"/>
  <c r="L13" i="23"/>
  <c r="B6" i="50"/>
  <c r="L17" i="23"/>
  <c r="B10" i="50"/>
  <c r="L12" i="23"/>
  <c r="B5" i="50"/>
  <c r="L14" i="23"/>
  <c r="B7" i="50"/>
  <c r="L16" i="23"/>
  <c r="B9" i="50"/>
  <c r="L18" i="23"/>
  <c r="B11" i="50"/>
  <c r="L19" i="23"/>
  <c r="B12" i="50"/>
  <c r="L15" i="23"/>
  <c r="B8" i="50"/>
  <c r="E119" i="72"/>
  <c r="E4" i="50" l="1"/>
  <c r="F4" i="50" s="1"/>
  <c r="C4" i="50"/>
  <c r="E8" i="50"/>
  <c r="F8" i="50" s="1"/>
  <c r="C8" i="50"/>
  <c r="D8" i="50" s="1"/>
  <c r="E12" i="50"/>
  <c r="F12" i="50" s="1"/>
  <c r="C12" i="50"/>
  <c r="D12" i="50" s="1"/>
  <c r="E11" i="50"/>
  <c r="C11" i="50"/>
  <c r="D11" i="50" s="1"/>
  <c r="E7" i="50"/>
  <c r="C7" i="50"/>
  <c r="D7" i="50" s="1"/>
  <c r="E5" i="50"/>
  <c r="F5" i="50" s="1"/>
  <c r="C5" i="50"/>
  <c r="D5" i="50" s="1"/>
  <c r="E10" i="50"/>
  <c r="C10" i="50"/>
  <c r="D10" i="50" s="1"/>
  <c r="E6" i="50"/>
  <c r="C6" i="50"/>
  <c r="C9" i="50"/>
  <c r="D9" i="50" s="1"/>
  <c r="E9" i="50"/>
  <c r="F9" i="50" s="1"/>
  <c r="F11" i="50"/>
  <c r="F7" i="50"/>
  <c r="F10" i="50"/>
  <c r="D6" i="50"/>
  <c r="F6" i="50"/>
  <c r="D4" i="50"/>
  <c r="G11" i="23"/>
  <c r="G12" i="23"/>
  <c r="AO73" i="23" s="1"/>
  <c r="H12" i="23" s="1"/>
  <c r="O12" i="23" s="1"/>
  <c r="G13" i="23"/>
  <c r="AO74" i="23" s="1"/>
  <c r="G14" i="23"/>
  <c r="AO75" i="23" s="1"/>
  <c r="H14" i="23" s="1"/>
  <c r="O14" i="23" s="1"/>
  <c r="AO76" i="23"/>
  <c r="H15" i="23" s="1"/>
  <c r="O15" i="23" s="1"/>
  <c r="G16" i="23"/>
  <c r="AO77" i="23" s="1"/>
  <c r="G17" i="23"/>
  <c r="AO78" i="23" s="1"/>
  <c r="G18" i="23"/>
  <c r="AO79" i="23" s="1"/>
  <c r="G12" i="50" l="1"/>
  <c r="H12" i="50" s="1"/>
  <c r="G10" i="50"/>
  <c r="H10" i="50" s="1"/>
  <c r="G7" i="50"/>
  <c r="H7" i="50" s="1"/>
  <c r="G8" i="50"/>
  <c r="H8" i="50" s="1"/>
  <c r="G5" i="50"/>
  <c r="H5" i="50" s="1"/>
  <c r="G6" i="50"/>
  <c r="H6" i="50" s="1"/>
  <c r="G9" i="50"/>
  <c r="H9" i="50" s="1"/>
  <c r="G11" i="50"/>
  <c r="H11" i="50" s="1"/>
  <c r="H16" i="23"/>
  <c r="O16" i="23" s="1"/>
  <c r="AO72" i="23"/>
  <c r="G4" i="50" s="1"/>
  <c r="H4" i="50" s="1"/>
  <c r="E93" i="72"/>
  <c r="E80" i="72" l="1"/>
  <c r="H11" i="23"/>
  <c r="O11" i="23" s="1"/>
  <c r="E67" i="72"/>
  <c r="E28" i="72"/>
  <c r="E41" i="72"/>
  <c r="E54" i="72"/>
  <c r="B3" i="50" l="1"/>
  <c r="I3" i="50"/>
  <c r="J3" i="50"/>
  <c r="K3" i="50"/>
  <c r="M3" i="50"/>
  <c r="I4" i="50"/>
  <c r="J4" i="50"/>
  <c r="K4" i="50"/>
  <c r="M4" i="50"/>
  <c r="I5" i="50"/>
  <c r="J5" i="50"/>
  <c r="K5" i="50"/>
  <c r="M5" i="50"/>
  <c r="I6" i="50"/>
  <c r="J6" i="50"/>
  <c r="K6" i="50"/>
  <c r="M6" i="50"/>
  <c r="I7" i="50"/>
  <c r="J7" i="50"/>
  <c r="K7" i="50"/>
  <c r="M7" i="50"/>
  <c r="I8" i="50"/>
  <c r="J8" i="50"/>
  <c r="K8" i="50"/>
  <c r="M8" i="50"/>
  <c r="I9" i="50"/>
  <c r="J9" i="50"/>
  <c r="K9" i="50"/>
  <c r="M9" i="50"/>
  <c r="I10" i="50"/>
  <c r="J10" i="50"/>
  <c r="K10" i="50"/>
  <c r="M10" i="50"/>
  <c r="I11" i="50"/>
  <c r="J11" i="50"/>
  <c r="K11" i="50"/>
  <c r="M11" i="50"/>
  <c r="I12" i="50"/>
  <c r="J12" i="50"/>
  <c r="K12" i="50"/>
  <c r="M12" i="50"/>
  <c r="Q10" i="23"/>
  <c r="O3" i="50" s="1"/>
  <c r="Q11" i="23"/>
  <c r="O4" i="50" s="1"/>
  <c r="Q12" i="23"/>
  <c r="O5" i="50" s="1"/>
  <c r="Q13" i="23"/>
  <c r="O6" i="50" s="1"/>
  <c r="Q14" i="23"/>
  <c r="O7" i="50" s="1"/>
  <c r="Q15" i="23"/>
  <c r="O8" i="50" s="1"/>
  <c r="Q16" i="23"/>
  <c r="O9" i="50" s="1"/>
  <c r="Q17" i="23"/>
  <c r="O10" i="50" s="1"/>
  <c r="Q18" i="23"/>
  <c r="O11" i="50" s="1"/>
  <c r="Q19" i="23"/>
  <c r="O12" i="50" s="1"/>
  <c r="C3" i="50" l="1"/>
  <c r="E3" i="50"/>
  <c r="F3" i="50" s="1"/>
  <c r="AB50" i="50"/>
  <c r="AH50" i="50"/>
  <c r="AG50" i="50"/>
  <c r="AE50" i="50"/>
  <c r="AC50" i="50"/>
  <c r="AF50" i="50"/>
  <c r="AD50" i="50"/>
  <c r="AA50" i="50"/>
  <c r="E106" i="72" l="1"/>
  <c r="Z50" i="50"/>
  <c r="E15" i="72"/>
  <c r="Y50" i="50"/>
  <c r="D3" i="50" l="1"/>
  <c r="G3" i="50" s="1"/>
  <c r="H3" i="50" s="1"/>
  <c r="L8" i="50"/>
  <c r="P13" i="23"/>
  <c r="L6" i="50"/>
  <c r="P15" i="23" l="1"/>
  <c r="N8" i="50" s="1"/>
  <c r="L7" i="50"/>
  <c r="P18" i="23"/>
  <c r="L11" i="50"/>
  <c r="R13" i="23"/>
  <c r="P6" i="50" s="1"/>
  <c r="N6" i="50"/>
  <c r="P19" i="23"/>
  <c r="R15" i="23" l="1"/>
  <c r="P8" i="50" s="1"/>
  <c r="P14" i="23"/>
  <c r="R14" i="23" s="1"/>
  <c r="P7" i="50" s="1"/>
  <c r="P12" i="23"/>
  <c r="L5" i="50"/>
  <c r="R18" i="23"/>
  <c r="P11" i="50" s="1"/>
  <c r="N11" i="50"/>
  <c r="L12" i="50"/>
  <c r="R19" i="23"/>
  <c r="P12" i="50" s="1"/>
  <c r="N12" i="50"/>
  <c r="N7" i="50" l="1"/>
  <c r="N5" i="50"/>
  <c r="R12" i="23"/>
  <c r="P5" i="50" s="1"/>
  <c r="L10" i="50"/>
  <c r="P17" i="23"/>
  <c r="P16" i="23"/>
  <c r="L9" i="50"/>
  <c r="P10" i="23" l="1"/>
  <c r="N3" i="50" s="1"/>
  <c r="N10" i="50"/>
  <c r="R17" i="23"/>
  <c r="P10" i="50" s="1"/>
  <c r="L3" i="50"/>
  <c r="N9" i="50"/>
  <c r="R16" i="23"/>
  <c r="P9" i="50" s="1"/>
  <c r="R10" i="23" l="1"/>
  <c r="P3" i="50" s="1"/>
  <c r="P11" i="23"/>
  <c r="P22" i="23" s="1"/>
  <c r="L4" i="50"/>
  <c r="N4" i="50" l="1"/>
  <c r="Q24" i="23"/>
  <c r="Q26" i="23" s="1"/>
  <c r="R11" i="23"/>
  <c r="P4" i="50" s="1"/>
  <c r="R22" i="23" l="1"/>
</calcChain>
</file>

<file path=xl/comments1.xml><?xml version="1.0" encoding="utf-8"?>
<comments xmlns="http://schemas.openxmlformats.org/spreadsheetml/2006/main">
  <authors>
    <author>Голигров Денис Александрович</author>
  </authors>
  <commentList>
    <comment ref="K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 радиусных фасадах ширина = хорда!!!
</t>
        </r>
      </text>
    </comment>
    <comment ref="N9" authorId="0" shapeId="0">
      <text>
        <r>
          <rPr>
            <sz val="9"/>
            <color indexed="81"/>
            <rFont val="Tahoma"/>
            <family val="2"/>
            <charset val="204"/>
          </rPr>
          <t xml:space="preserve">Необходимо заполнить лист "Чертеж присадок"
</t>
        </r>
      </text>
    </comment>
  </commentList>
</comments>
</file>

<file path=xl/sharedStrings.xml><?xml version="1.0" encoding="utf-8"?>
<sst xmlns="http://schemas.openxmlformats.org/spreadsheetml/2006/main" count="73433" uniqueCount="1083">
  <si>
    <t>высота</t>
  </si>
  <si>
    <t>ширина</t>
  </si>
  <si>
    <t>Артикул</t>
  </si>
  <si>
    <t>Цена</t>
  </si>
  <si>
    <t>Высота</t>
  </si>
  <si>
    <t>Ширина</t>
  </si>
  <si>
    <t>материалы</t>
  </si>
  <si>
    <t>стоимость</t>
  </si>
  <si>
    <t>Древ</t>
  </si>
  <si>
    <t>Мара</t>
  </si>
  <si>
    <t>Стоимость</t>
  </si>
  <si>
    <t>Наименование</t>
  </si>
  <si>
    <t>Цвет</t>
  </si>
  <si>
    <t>ед изм.</t>
  </si>
  <si>
    <t>цена</t>
  </si>
  <si>
    <t>Профиль и фурнитура</t>
  </si>
  <si>
    <t>шт.</t>
  </si>
  <si>
    <t>шт</t>
  </si>
  <si>
    <t>м пог.</t>
  </si>
  <si>
    <t>МАТЕРИАЛЫ</t>
  </si>
  <si>
    <t>м кв.</t>
  </si>
  <si>
    <t>Дуб МАРА</t>
  </si>
  <si>
    <t>древовиные с патиной</t>
  </si>
  <si>
    <t>Дуб МАРА с патиной</t>
  </si>
  <si>
    <t>белый</t>
  </si>
  <si>
    <t>Клей Fix All</t>
  </si>
  <si>
    <t>Термоклей</t>
  </si>
  <si>
    <t>прозрачная</t>
  </si>
  <si>
    <t>клей Si Ste 623 250мл (стекло-стекло)</t>
  </si>
  <si>
    <t>расход 25мл</t>
  </si>
  <si>
    <t>стекло</t>
  </si>
  <si>
    <t>Декор OR42</t>
  </si>
  <si>
    <t>бук</t>
  </si>
  <si>
    <t>Виды обработки</t>
  </si>
  <si>
    <t>1 проход по периметру</t>
  </si>
  <si>
    <t>Фрезеровка торца "классика"</t>
  </si>
  <si>
    <t>Фрезеровка четверти</t>
  </si>
  <si>
    <t>1 прохлд обгонной фрезой</t>
  </si>
  <si>
    <t>1 категория сложности</t>
  </si>
  <si>
    <t>О60-01</t>
  </si>
  <si>
    <t>белая</t>
  </si>
  <si>
    <t>Фрезеровка рамки обгонной фрез</t>
  </si>
  <si>
    <t>Декор 6-003 40х40 (розетка)</t>
  </si>
  <si>
    <t xml:space="preserve">Мдф </t>
  </si>
  <si>
    <t>кол-во</t>
  </si>
  <si>
    <t>Стекло</t>
  </si>
  <si>
    <t>Зеркало серебро</t>
  </si>
  <si>
    <t>матовая</t>
  </si>
  <si>
    <t>Наполнение</t>
  </si>
  <si>
    <t>Плёнка для зеркал</t>
  </si>
  <si>
    <t>Плёнка Ораджет</t>
  </si>
  <si>
    <t>Плёнка Армолан</t>
  </si>
  <si>
    <t>Шнур декоративный</t>
  </si>
  <si>
    <t>однотонный</t>
  </si>
  <si>
    <t>Торец R2</t>
  </si>
  <si>
    <t>Фасад глухой 16 двухсторонний</t>
  </si>
  <si>
    <t>Фасад глухой 16 односторонний</t>
  </si>
  <si>
    <t>Фасад глухой 25 односторонний</t>
  </si>
  <si>
    <t>Фасад глухой 25 двухсторонний</t>
  </si>
  <si>
    <t>прозрачный</t>
  </si>
  <si>
    <t>S / P/ L</t>
  </si>
  <si>
    <t>Торец классика</t>
  </si>
  <si>
    <t>фреза цезарь большой</t>
  </si>
  <si>
    <t>Запил под угол 15</t>
  </si>
  <si>
    <t>Запил под угол 45</t>
  </si>
  <si>
    <t>Дсп белая 16 мм</t>
  </si>
  <si>
    <t>Мара с патиной</t>
  </si>
  <si>
    <t>Готовые иделия</t>
  </si>
  <si>
    <t>П60-01-древ</t>
  </si>
  <si>
    <t>П60-01-BMO</t>
  </si>
  <si>
    <t>П60-01-древ/P..</t>
  </si>
  <si>
    <t>П60-01-BMO/P..</t>
  </si>
  <si>
    <t xml:space="preserve">Пилястра 60 х 2700 </t>
  </si>
  <si>
    <t>avi.1.SP(z).O.SRED</t>
  </si>
  <si>
    <t>avi.2.SP(z).O.SRED</t>
  </si>
  <si>
    <t>avi.3.SP.O.SRED</t>
  </si>
  <si>
    <t>avi.1.FC</t>
  </si>
  <si>
    <t>avi.1.zер(z)</t>
  </si>
  <si>
    <t>avi.1.zер(z).O</t>
  </si>
  <si>
    <t>avi.4.SP-ТV.O</t>
  </si>
  <si>
    <t>avi.2.ST25</t>
  </si>
  <si>
    <t>avi.1.ST25</t>
  </si>
  <si>
    <t>avi.1.P16/1+1</t>
  </si>
  <si>
    <t>avi.2.P25/1+0</t>
  </si>
  <si>
    <t>avi.2.P25/1+1</t>
  </si>
  <si>
    <t>avi.3.FB/1+1</t>
  </si>
  <si>
    <t>avi.3.FB/1+0</t>
  </si>
  <si>
    <t>avi.2.FV(z)/1+0</t>
  </si>
  <si>
    <t>avi.1.F</t>
  </si>
  <si>
    <t>avi.2.F</t>
  </si>
  <si>
    <t>avi.3.F</t>
  </si>
  <si>
    <t>avi.4.F</t>
  </si>
  <si>
    <t>avi.5.F</t>
  </si>
  <si>
    <t>avi.4.FB/1+0</t>
  </si>
  <si>
    <t>avi.5.FB/1+1</t>
  </si>
  <si>
    <t>avi.6.FB/1+0</t>
  </si>
  <si>
    <t>Приложение №1</t>
  </si>
  <si>
    <t>К Договору купли продажи №</t>
  </si>
  <si>
    <t>____________</t>
  </si>
  <si>
    <t>СПЕЦИФИКАЦИЯ №</t>
  </si>
  <si>
    <t>Белый крем(патина золото) - WHITE CREAM/PG</t>
  </si>
  <si>
    <t>№</t>
  </si>
  <si>
    <t>Итого</t>
  </si>
  <si>
    <t>артикул</t>
  </si>
  <si>
    <t xml:space="preserve">Дополнительные условия и заметки: </t>
  </si>
  <si>
    <t>Итого:</t>
  </si>
  <si>
    <t>Скидка</t>
  </si>
  <si>
    <t>Итоговая стоимость:</t>
  </si>
  <si>
    <t>Филиал</t>
  </si>
  <si>
    <t>Ф.И.О заказчика</t>
  </si>
  <si>
    <t xml:space="preserve">Заказ принял: </t>
  </si>
  <si>
    <t>Дата приёма:</t>
  </si>
  <si>
    <t>Лист</t>
  </si>
  <si>
    <t>1/2</t>
  </si>
  <si>
    <t>Золото - GOLD</t>
  </si>
  <si>
    <t>Белый крем - WHITE CREAM</t>
  </si>
  <si>
    <t>Белый жемчуг - WHITE PEARL</t>
  </si>
  <si>
    <t>Дуб санома - OAK SHAN</t>
  </si>
  <si>
    <t>Холст серый - CANVAS GRAY</t>
  </si>
  <si>
    <t>Табакко - TABACCO</t>
  </si>
  <si>
    <t>Дуб мара - BROWN MARA OAK</t>
  </si>
  <si>
    <t>Тиковое дерево - TEAK</t>
  </si>
  <si>
    <t>Белый крем(патина серебро) - WHITE CREAM/PS</t>
  </si>
  <si>
    <t>Табакко(патина серебро) - TABACCO/PS</t>
  </si>
  <si>
    <t>Дуб мара(патина золото) - BROWN MARA OAK/PG</t>
  </si>
  <si>
    <t>Липа оливьера - LINDEN</t>
  </si>
  <si>
    <t>Орех европейский - WALNUT EUROPEAN</t>
  </si>
  <si>
    <t>Орех мускат - WALNUT NUTMEG</t>
  </si>
  <si>
    <t>Зеркало в рамке, МДФ.16, вар 1</t>
  </si>
  <si>
    <t>Зеркало в рамке с обрамлением, МДФ.64, вар 1</t>
  </si>
  <si>
    <t>Изголовье, МДФ.98, для матраца ш.80</t>
  </si>
  <si>
    <t>Изножье, МДФ.50, для матраца ш.80</t>
  </si>
  <si>
    <t>Фасад - царга, МДФ.25, вар 1</t>
  </si>
  <si>
    <t>avi.80.Izg</t>
  </si>
  <si>
    <t>avi.80.Izn</t>
  </si>
  <si>
    <t>avi.90.Izg</t>
  </si>
  <si>
    <t>avi.90.Izn</t>
  </si>
  <si>
    <t>avi.120.Izg</t>
  </si>
  <si>
    <t>avi.120.Izn</t>
  </si>
  <si>
    <t>avi.140.Izg</t>
  </si>
  <si>
    <t>avi.140.Izn</t>
  </si>
  <si>
    <t>avi.160.Izg</t>
  </si>
  <si>
    <t>avi.160.Izn</t>
  </si>
  <si>
    <t>avi.180.Izg</t>
  </si>
  <si>
    <t>avi.180.Izn</t>
  </si>
  <si>
    <t>avi.200.Izg</t>
  </si>
  <si>
    <t>avi.200.Izn</t>
  </si>
  <si>
    <t>Столешница, МДФ.25, вар 1</t>
  </si>
  <si>
    <t>avi.1.P16/1+0</t>
  </si>
  <si>
    <t>ДЦ80-02</t>
  </si>
  <si>
    <t>Фасады глухие</t>
  </si>
  <si>
    <t>Фасады витринные</t>
  </si>
  <si>
    <t>avi.1.FV(z)/1+0</t>
  </si>
  <si>
    <t>avi.1.FV(z)/1+1</t>
  </si>
  <si>
    <t>Стеновые панели</t>
  </si>
  <si>
    <t>avi.1.SP(z).O.LEV</t>
  </si>
  <si>
    <t>avi.1.SP(z).O.PRAV</t>
  </si>
  <si>
    <t>avi.2.SP(z).O.LEV</t>
  </si>
  <si>
    <t>avi.2.SP(z).O.PRAV</t>
  </si>
  <si>
    <t>avi.3.SP.O.LEV</t>
  </si>
  <si>
    <t>avi.3.SP.O.PRAV</t>
  </si>
  <si>
    <t>Столешницы</t>
  </si>
  <si>
    <t>Прямые панели, полки</t>
  </si>
  <si>
    <t>Кроватные фасады</t>
  </si>
  <si>
    <t>Изголовье, МДФ.98, для матраца ш.160</t>
  </si>
  <si>
    <t>Изножье, МДФ.50, для матраца ш.160</t>
  </si>
  <si>
    <t>Изголовье, МДФ.98, для матраца ш.140</t>
  </si>
  <si>
    <t>Изножье, МДФ.50, для матраца ш.140</t>
  </si>
  <si>
    <t>Изголовье, МДФ.98, для матраца ш.90</t>
  </si>
  <si>
    <t>Изножье, МДФ.50, для матраца ш.90</t>
  </si>
  <si>
    <t>Изголовье, МДФ.98, для матраца ш.120</t>
  </si>
  <si>
    <t>Изножье, МДФ.50, для матраца ш.120</t>
  </si>
  <si>
    <t>Изголовье, МДФ.98, для матраца ш.180</t>
  </si>
  <si>
    <t>Изножье, МДФ.50, для матраца ш.180</t>
  </si>
  <si>
    <t>Изголовье, МДФ.98, для матраца ш.200</t>
  </si>
  <si>
    <t>Изножье, МДФ.50, для матраца ш.200</t>
  </si>
  <si>
    <t>-WC</t>
  </si>
  <si>
    <t>-WP</t>
  </si>
  <si>
    <t>-PY27</t>
  </si>
  <si>
    <t>-DS</t>
  </si>
  <si>
    <t>-HS</t>
  </si>
  <si>
    <t>-VT</t>
  </si>
  <si>
    <t>-BMO</t>
  </si>
  <si>
    <t>-TD</t>
  </si>
  <si>
    <t>-WC/PG</t>
  </si>
  <si>
    <t>-WC/PS</t>
  </si>
  <si>
    <t>-VT/PS</t>
  </si>
  <si>
    <t>-BMO/PG</t>
  </si>
  <si>
    <t>цвет</t>
  </si>
  <si>
    <t>тип фасада</t>
  </si>
  <si>
    <t>Тип фасада</t>
  </si>
  <si>
    <t>Фасады боковые</t>
  </si>
  <si>
    <t>Панель прямая (боковая стенка, полка), МДФ.16,вар 1</t>
  </si>
  <si>
    <t>Панель прямая (боковая стенка, полка), МДФ.25,вар 2</t>
  </si>
  <si>
    <t>Панель прямая (боковая стенка, полка), вар 1</t>
  </si>
  <si>
    <t>Панель прямая (боковая стенка, полка), облицована с 2-ух сторон, вар2</t>
  </si>
  <si>
    <t>Стеновая панель глухая для прихожей - левая, вар 3</t>
  </si>
  <si>
    <t>Стеновая панель глухая для прихожей - правая, вар 3</t>
  </si>
  <si>
    <t>Стеновая панель глухая для прихожей - средняя, вар 3</t>
  </si>
  <si>
    <t>Стеновая панель глухая для ТВ, МДФ.64, вар 4</t>
  </si>
  <si>
    <t>Стеновая панель с зеркалом для прихожей - левая, вар 1</t>
  </si>
  <si>
    <t>Стеновая панель с зеркалом для прихожей - левая, вар 2</t>
  </si>
  <si>
    <t>Стеновая панель с зеркалом для прихожей - правая, МДФ.41, вар 2</t>
  </si>
  <si>
    <t>Стеновая панель с зеркалом для прихожей - правая, МДФ.41, вар 1</t>
  </si>
  <si>
    <t>Стеновая панель с зеркалом для прихожей - средняя, МДФ.41, вар 1</t>
  </si>
  <si>
    <t>Стеновая панель с зеркалом для прихожей - средняя, МДФ.41, вар 2</t>
  </si>
  <si>
    <t>Столешница для приставки к столу, МДФ.25, вар 2</t>
  </si>
  <si>
    <t>Фасад боковой глухой для пенала, МДФ.16, вар 3</t>
  </si>
  <si>
    <t>Фасад боковой глухой для раб. стола, МДФ.16, вар 4</t>
  </si>
  <si>
    <t>Фасад боковой глухой для пенала, облицован с 2-ух сторон, МДФ.16, вар 3</t>
  </si>
  <si>
    <t>Фасад боковой глухой для раб. стола, МДФ.16, вар 6</t>
  </si>
  <si>
    <t>Фасад боковой глухой для раб. стола, облицован с 2-ух сторон, МДФ.16, вар 5</t>
  </si>
  <si>
    <t>Фасад боковой со стеклом для пенала, МДФ.16, вар 1</t>
  </si>
  <si>
    <t>Фасад боковой со стеклом для пенала, МДФ.16, вар 2</t>
  </si>
  <si>
    <t>Фасад боковой со стеклом для пенала, облицован с 2-ух сторон, МДФ.16, вар 1</t>
  </si>
  <si>
    <t>Фасад боковой со стеклом для пенала, облицован с 2-ух сторон, МДФ.16, вар 2</t>
  </si>
  <si>
    <t>Фасад боковой со стеклом сатина для пеналат, МДФ.16, вар 2</t>
  </si>
  <si>
    <t>Фасад боковой со стеклом сатинат для пенала, МДФ.16, вар 1</t>
  </si>
  <si>
    <t>Фасад боковой со стеклом сатинат для пенала, облицован с 2-ух сторон, МДФ.16, вар 1</t>
  </si>
  <si>
    <t>Фасад боковой со стеклом сатинат для пенала, облицован с 2-ух сторон, МДФ.16, вар 2</t>
  </si>
  <si>
    <t>Фасад с зеркалом сатинат, МДФ.16, вар 1</t>
  </si>
  <si>
    <t>Фасад с зеркалом сатинат, МДФ.16, вар 2</t>
  </si>
  <si>
    <t>Фасад с зеркалом сатинат, МДФ.16, вар 3</t>
  </si>
  <si>
    <t>Фасад с зеркалом сатинат, облицован с 2-ух сторон, МДФ.16, вар 1</t>
  </si>
  <si>
    <t>Фасад с зеркалом сатинат, облицован с 2-ух сторон, МДФ.16, вар 2</t>
  </si>
  <si>
    <t>Фасад с зеркалом сатинат, облицован с 2-ух сторон, МДФ.16, вар 3</t>
  </si>
  <si>
    <t>Фасад с зеркалом, МДФ.16, вар 1</t>
  </si>
  <si>
    <t>Фасад с зеркалом, МДФ.16, вар 2</t>
  </si>
  <si>
    <t>Фасад с зеркалом, МДФ.16, вар 3</t>
  </si>
  <si>
    <t>Фасад с зеркалом, облицован с 2-ух сторон, МДФ.16, вар 1</t>
  </si>
  <si>
    <t>Фасад с зеркалом, облицован с 2-ух сторон, МДФ.16, вар 2</t>
  </si>
  <si>
    <t>Фасад с зеркалом, облицован с 2-ух сторон, МДФ.16, вар 3</t>
  </si>
  <si>
    <t>Фасад со стеклом сатинат, МДФ.16, вар 1</t>
  </si>
  <si>
    <t>Фасад со стеклом сатинат, МДФ.16, вар 2</t>
  </si>
  <si>
    <t>Фасад со стеклом сатинат, МДФ.16, вар 3</t>
  </si>
  <si>
    <t>Фасад глухой, МДФ.16, вар 1</t>
  </si>
  <si>
    <t>Фасад глухой, МДФ.16, вар 2</t>
  </si>
  <si>
    <t>Фасад глухой, МДФ.16, вар 3</t>
  </si>
  <si>
    <t>Фасад глухой, МДФ.16, вар 4</t>
  </si>
  <si>
    <t>Фасад глухой, МДФ.16, вар 5</t>
  </si>
  <si>
    <t>Фурнитура мебельная</t>
  </si>
  <si>
    <t>Ручка-скоба 128мм бронза состаренная WMN.634.128.00D1</t>
  </si>
  <si>
    <t>Ручка-скоба 128мм серебро Венецианское WMN.634.128.00M5</t>
  </si>
  <si>
    <t>Артикулы</t>
  </si>
  <si>
    <t>avi.1.FB(st)/1+0</t>
  </si>
  <si>
    <t>avi.2.FB(st)/1+0</t>
  </si>
  <si>
    <t>avi.1.FB(st)/1+1</t>
  </si>
  <si>
    <t>avi.2.FB(st)/1+1</t>
  </si>
  <si>
    <t>avi.2.FB(st.sat)/1+0</t>
  </si>
  <si>
    <t>avi.1.FB(st.sat)/1+0</t>
  </si>
  <si>
    <t>avi.1.FB(st.sat)/1+1</t>
  </si>
  <si>
    <t>avi.2.FB(st.sat)/1+1</t>
  </si>
  <si>
    <t>avi.1.FV(z.sat)/1+0</t>
  </si>
  <si>
    <t>avi.2.FV(z.sat)/1+0</t>
  </si>
  <si>
    <t>avi.3.FV(z.sat)/1+0</t>
  </si>
  <si>
    <t>avi.1.FV(z.sat)/1+1</t>
  </si>
  <si>
    <t>avi.2.FV(z.sat)/1+1</t>
  </si>
  <si>
    <t>avi.3.FV(z.sat)/1+1</t>
  </si>
  <si>
    <t>avi.3.FV(z)/1+0</t>
  </si>
  <si>
    <t>avi.2.FV(z)/1+1</t>
  </si>
  <si>
    <t>avi.3.FV(z)/1+1</t>
  </si>
  <si>
    <t>avi.1.FV(st.sat)/1+0</t>
  </si>
  <si>
    <t>avi.2.FV(st.sat)/1+0</t>
  </si>
  <si>
    <t>avi.3.FV(st.sat)/1+0</t>
  </si>
  <si>
    <t>WMN.634.128.00D1</t>
  </si>
  <si>
    <t>WMN.634.128.00M5</t>
  </si>
  <si>
    <t>фото</t>
  </si>
  <si>
    <t xml:space="preserve">Сумма </t>
  </si>
  <si>
    <t>Сумма со скидкой</t>
  </si>
  <si>
    <t>Сумма</t>
  </si>
  <si>
    <t>.</t>
  </si>
  <si>
    <t xml:space="preserve">Инструкция по заполнению бланка "Спецификация фасады" </t>
  </si>
  <si>
    <t>наполнение: стекло/зеркало</t>
  </si>
  <si>
    <t>Наименование фасада</t>
  </si>
  <si>
    <t>15.719.00.16</t>
  </si>
  <si>
    <t>15.722.00.16</t>
  </si>
  <si>
    <t>15.719.00.12</t>
  </si>
  <si>
    <t>15.722.00.12</t>
  </si>
  <si>
    <t>Обрамление</t>
  </si>
  <si>
    <t>Раскрой плиты 25 мм на пиле</t>
  </si>
  <si>
    <t>П60-01</t>
  </si>
  <si>
    <t>ДКМ80-01</t>
  </si>
  <si>
    <t>%</t>
  </si>
  <si>
    <t>Сумма с %</t>
  </si>
  <si>
    <t>Артикул старый</t>
  </si>
  <si>
    <t>Артикул новый</t>
  </si>
  <si>
    <t>можно скрыть</t>
  </si>
  <si>
    <t>.(z.sat)</t>
  </si>
  <si>
    <t>.(z)</t>
  </si>
  <si>
    <t>.(st)</t>
  </si>
  <si>
    <t>.(st.sat)</t>
  </si>
  <si>
    <t>от_____________</t>
  </si>
  <si>
    <t>Патинирование двухстороннее</t>
  </si>
  <si>
    <t>Стекло М1, 6 мм</t>
  </si>
  <si>
    <t xml:space="preserve">без плёнки </t>
  </si>
  <si>
    <t>Полировка торца стекла 6 мм</t>
  </si>
  <si>
    <t>Полировка торца стекла 8 мм</t>
  </si>
  <si>
    <t>Полировка торца зеркала 4 мм</t>
  </si>
  <si>
    <t>Патинирование одностороннее</t>
  </si>
  <si>
    <t>WRM.800.200.00G3</t>
  </si>
  <si>
    <t>WRM.800.200.00AN</t>
  </si>
  <si>
    <t>Менсолодержатель золото темное</t>
  </si>
  <si>
    <t>Менсолодержатель серебро состариное</t>
  </si>
  <si>
    <t xml:space="preserve">y, высота </t>
  </si>
  <si>
    <t xml:space="preserve">x, ширина  </t>
  </si>
  <si>
    <t>Крючек большой - антично серебро</t>
  </si>
  <si>
    <t>Крючок малый- античное серебро</t>
  </si>
  <si>
    <t>Крючек большой - античная бронза</t>
  </si>
  <si>
    <t>Крючок малый - античная бронза</t>
  </si>
  <si>
    <t>./1+0</t>
  </si>
  <si>
    <t>./1+1</t>
  </si>
  <si>
    <t>Цвет фасада:</t>
  </si>
  <si>
    <t>1. Необходимо выбрать "цвет фасадов"</t>
  </si>
  <si>
    <t>2. Выбрать "тип фасада"</t>
  </si>
  <si>
    <t>3. Наименование фасада
4. Облицовка 1+0/1+1 если это требуется
5. Выбрать наполенение, если это витринные или боковые фасады</t>
  </si>
  <si>
    <t>размер</t>
  </si>
  <si>
    <t>PD60-01/1+1, МДФ 16/изготавливается в размер, м.п.</t>
  </si>
  <si>
    <t>ДКМ-01, МДФ 16, 2700*80, шт</t>
  </si>
  <si>
    <t xml:space="preserve">П60-01, МДФ 16 (2700*60), шт </t>
  </si>
  <si>
    <t>ДЦ80-02, МДФ 25мм, шт</t>
  </si>
  <si>
    <t>P1350x60-02,(Пилястра симметричная) МДФ 16, 1350*60, шт</t>
  </si>
  <si>
    <t>WMN.634128.00D1 Состаренная бронза</t>
  </si>
  <si>
    <t>WMN.634.128.00M5 Венецианское серебро</t>
  </si>
  <si>
    <t>-BMO/PB</t>
  </si>
  <si>
    <t>Дуб мара(патина коричневая) - BROWN MARA OAK/PB</t>
  </si>
  <si>
    <t>виды наружной обработки</t>
  </si>
  <si>
    <t>Древ с патиной</t>
  </si>
  <si>
    <t>Внимание,есть.доп примечения</t>
  </si>
  <si>
    <t>-LO</t>
  </si>
  <si>
    <t>-WC/PBG</t>
  </si>
  <si>
    <t>Белый крем(патина беж) - WHITE CREAM/PBG</t>
  </si>
  <si>
    <t xml:space="preserve">Фасад </t>
  </si>
  <si>
    <t>Кол-во присадок</t>
  </si>
  <si>
    <t xml:space="preserve">Размещение </t>
  </si>
  <si>
    <t>снизу</t>
  </si>
  <si>
    <t>Диаметр чашки петли</t>
  </si>
  <si>
    <t>сверху</t>
  </si>
  <si>
    <t xml:space="preserve">ширина </t>
  </si>
  <si>
    <t>справа</t>
  </si>
  <si>
    <t>слева</t>
  </si>
  <si>
    <t>a</t>
  </si>
  <si>
    <t>b</t>
  </si>
  <si>
    <t>c</t>
  </si>
  <si>
    <t>d</t>
  </si>
  <si>
    <t>e</t>
  </si>
  <si>
    <t>f</t>
  </si>
  <si>
    <t>g</t>
  </si>
  <si>
    <t>2снизу</t>
  </si>
  <si>
    <t>3снизу</t>
  </si>
  <si>
    <t>4снизу</t>
  </si>
  <si>
    <t>5снизу</t>
  </si>
  <si>
    <t>Avi.1.PD-60-01./1+1</t>
  </si>
  <si>
    <t>2справа</t>
  </si>
  <si>
    <t>Расстояние до центра чашки</t>
  </si>
  <si>
    <t>3справа</t>
  </si>
  <si>
    <t>4справа</t>
  </si>
  <si>
    <t>5справа</t>
  </si>
  <si>
    <t>2слева</t>
  </si>
  <si>
    <t>3слева</t>
  </si>
  <si>
    <t>4слева</t>
  </si>
  <si>
    <t>5слева</t>
  </si>
  <si>
    <t>2сверху</t>
  </si>
  <si>
    <t>3сверху</t>
  </si>
  <si>
    <t>5сверху</t>
  </si>
  <si>
    <t>4сверху</t>
  </si>
  <si>
    <t>кол-во присадок</t>
  </si>
  <si>
    <t>Растояние до центра чашки</t>
  </si>
  <si>
    <t>Фасад №2</t>
  </si>
  <si>
    <t>Фасад №3</t>
  </si>
  <si>
    <t>Фасад №4</t>
  </si>
  <si>
    <t>Фасад №5</t>
  </si>
  <si>
    <t>Фасад №6</t>
  </si>
  <si>
    <t>Фасад №7</t>
  </si>
  <si>
    <t>Фасад №8</t>
  </si>
  <si>
    <t>Фасад №9</t>
  </si>
  <si>
    <t>Фасад №10</t>
  </si>
  <si>
    <t>Фасада №1</t>
  </si>
  <si>
    <t>О60-01 (Основание), МДФ 25мм, пара</t>
  </si>
  <si>
    <t>-OM</t>
  </si>
  <si>
    <t>-OE</t>
  </si>
  <si>
    <t>-WM</t>
  </si>
  <si>
    <t>-WM/PS</t>
  </si>
  <si>
    <t>-WM/PG</t>
  </si>
  <si>
    <t>-WM/PBG</t>
  </si>
  <si>
    <t>-IV/PS</t>
  </si>
  <si>
    <t>-IV/PG</t>
  </si>
  <si>
    <t>-IV/PBG</t>
  </si>
  <si>
    <t>Стекло бронза</t>
  </si>
  <si>
    <t>Фасады</t>
  </si>
  <si>
    <t>Стекло сатинат</t>
  </si>
  <si>
    <t>Штапик</t>
  </si>
  <si>
    <t>Слоновая кость, Белый матовый</t>
  </si>
  <si>
    <t>Серый шелк с патиной</t>
  </si>
  <si>
    <t>белый матовый с патиной</t>
  </si>
  <si>
    <t>Плёнка тыльная 100 мкм</t>
  </si>
  <si>
    <t>белый, чёрный</t>
  </si>
  <si>
    <t>Штапик окрашеный</t>
  </si>
  <si>
    <t>без плёнки</t>
  </si>
  <si>
    <t>Фрезеровка четверти под штапик</t>
  </si>
  <si>
    <t>однотонные</t>
  </si>
  <si>
    <t>древесные, серый шелк</t>
  </si>
  <si>
    <t>дуб мара</t>
  </si>
  <si>
    <t>белый матовый, слоновая кость</t>
  </si>
  <si>
    <t>П60-01-GS</t>
  </si>
  <si>
    <t>П60-01-WM</t>
  </si>
  <si>
    <t>П60-01-GS/P..</t>
  </si>
  <si>
    <t>П60-01-WM/P..</t>
  </si>
  <si>
    <t>ДЦ80-02-древ</t>
  </si>
  <si>
    <t>ДЦ80-02-GS</t>
  </si>
  <si>
    <t>ДЦ80-02-BMO</t>
  </si>
  <si>
    <t>ДЦ80-02-WM</t>
  </si>
  <si>
    <t>ДЦ80-02-древ/P..</t>
  </si>
  <si>
    <t>ДЦ80-02-BMO/P..</t>
  </si>
  <si>
    <t>ДЦ80-02-GS/P..</t>
  </si>
  <si>
    <t>ДЦ80-02-WM/P..</t>
  </si>
  <si>
    <t>Зеркало бронза</t>
  </si>
  <si>
    <t>Белый матовый - WHITE MATTE</t>
  </si>
  <si>
    <t>Слоновая кость - IVORY</t>
  </si>
  <si>
    <t>Белый матовый/патина золото - WHITE MATTE/patina gold</t>
  </si>
  <si>
    <t>Белый матовый/патина бежевая - WHITE MATTE/patina beige</t>
  </si>
  <si>
    <t>Слоновая кость/патина золото - IVORY/patina gold</t>
  </si>
  <si>
    <t>Белый матовый/патина серебро - WHITE MATTE/patina silver</t>
  </si>
  <si>
    <t>Слоновая кость/патина серебро - IVORY/patina silver</t>
  </si>
  <si>
    <t>Слоновая кость/патина бежевая- IVORY/patina beige</t>
  </si>
  <si>
    <t>-IV</t>
  </si>
  <si>
    <t>.(z.br)</t>
  </si>
  <si>
    <t>Серый шелк/патина золото - GREY SILK/patina gold</t>
  </si>
  <si>
    <t>Серый шелк/патина серебро - GREY SILK/patina silver</t>
  </si>
  <si>
    <t>-GS/PG</t>
  </si>
  <si>
    <t>-GS/PS</t>
  </si>
  <si>
    <t>3 категория сложности</t>
  </si>
  <si>
    <t xml:space="preserve">Инструкция: После заполнения всех данных, необходимо в столбце "B" сделать фильтр по цвету. </t>
  </si>
  <si>
    <t xml:space="preserve">    Таким образом остануться только те фасады в которых необходимо сделать присадку. </t>
  </si>
  <si>
    <t>Размеры между присадками</t>
  </si>
  <si>
    <t>ВНИМАНИЕ! Вид на ТЫЛЬНУЮ сторону фасада.
(Со стороны присадок)</t>
  </si>
  <si>
    <t>ВНИМАНИЕ! Вид на ТЫЛЬНУЮ сторону фасада. 
(Со стороны присадок)</t>
  </si>
  <si>
    <t>11. Если необходимы присадки, проставляем кол-во присадок и переходим по ссылки на чертеж присадки. Если какие то не стандартные чертежы, высылаем вместе со спецификацией.</t>
  </si>
  <si>
    <t>Белый матовый+патина</t>
  </si>
  <si>
    <t>Стекло М1, 8 мм</t>
  </si>
  <si>
    <t>Бевельсы DB 67 (551х252 мм)</t>
  </si>
  <si>
    <t>Декор F 322 240х70 мм</t>
  </si>
  <si>
    <t>абачи</t>
  </si>
  <si>
    <t>Фрезеровка  торца R2 и R6</t>
  </si>
  <si>
    <t>пазовой фрезой R2, R6</t>
  </si>
  <si>
    <t>Фрезеровка  канавок 103</t>
  </si>
  <si>
    <t>пазовой фрезой 103</t>
  </si>
  <si>
    <t>Фрезеровка  Цезарь прямой</t>
  </si>
  <si>
    <t>Фрезеровка  Цезарь фигурный</t>
  </si>
  <si>
    <t>1 прохлд  фрезой d20 + 1проход d8</t>
  </si>
  <si>
    <t>Гравировка 1 й рамки на зеркале</t>
  </si>
  <si>
    <t>Гравировка 2х рамок на зеркале</t>
  </si>
  <si>
    <t>2 категория сложности</t>
  </si>
  <si>
    <t>Вторая запрессовка древовидных</t>
  </si>
  <si>
    <t xml:space="preserve">Вторая запрессовка Мара </t>
  </si>
  <si>
    <t>Вторая запрессовка</t>
  </si>
  <si>
    <t>Декоративный цоколь,ДЦ80-02</t>
  </si>
  <si>
    <t>Обработка</t>
  </si>
  <si>
    <t>Древ, сер шёлк</t>
  </si>
  <si>
    <t>обгонная наружная</t>
  </si>
  <si>
    <t>Белый матов</t>
  </si>
  <si>
    <t>обгонная рамки</t>
  </si>
  <si>
    <t>Сер шелк с патин</t>
  </si>
  <si>
    <t>бел мат с патин</t>
  </si>
  <si>
    <t>ИТОГО</t>
  </si>
  <si>
    <t>Зеркало сатинат</t>
  </si>
  <si>
    <t>-GS</t>
  </si>
  <si>
    <t>Фасад глухой, МДФ.16,  /Италия/ вар 1, IT.1.F./1+0, односторонний</t>
  </si>
  <si>
    <t>IT.1.F./1+0</t>
  </si>
  <si>
    <t xml:space="preserve"> Аттика большая</t>
  </si>
  <si>
    <t>Фасад глухой, МДФ.16, /Италия/ вар 1  IT.1.F./1+1, двухсторонний</t>
  </si>
  <si>
    <t>IT.1.F./1+1</t>
  </si>
  <si>
    <t>Фасад ящика, МДФ.16 /Италия/ вар 2, IT.2.F./1+0, односторонний</t>
  </si>
  <si>
    <t>IT.2.F./1+0</t>
  </si>
  <si>
    <t>Аттика малая</t>
  </si>
  <si>
    <t>Фасад ящика, МДФ.16 /Италия/ вар 2, IT.2.F./1+1, двухсторонний</t>
  </si>
  <si>
    <t>IT.2.F./1+1</t>
  </si>
  <si>
    <t>Фасад витринный, МДФ.16,  /Италия/ вар 1, IT.1.FV.(st)/1+0, односторонний</t>
  </si>
  <si>
    <t>IT.1.FV./1+0</t>
  </si>
  <si>
    <t>Рамка Аттика</t>
  </si>
  <si>
    <t>Фацет 25</t>
  </si>
  <si>
    <t>Фасад витринный, МДФ.16,  /Италия/ вар 1, IT.1.FV.(st)/1+1, двухсторонний</t>
  </si>
  <si>
    <t>IT.1.FV./1+1</t>
  </si>
  <si>
    <t>Четверть</t>
  </si>
  <si>
    <t>Фасад боковой, МДФ.16,  /Италия/ вар 1, IT.1.FB./1+0, односторонний</t>
  </si>
  <si>
    <t>IT.1.FB./1+0</t>
  </si>
  <si>
    <t>Фасад боковой, МДФ.16, /Италия/ вар 1  IT.1.FB./1+1, двухсторонний</t>
  </si>
  <si>
    <t>IT.1.FB./1+1</t>
  </si>
  <si>
    <t>Фасад боковой, МДФ.16,  /Италия/ вар 2, IT.2.FB.(st)/1+0, односторонний</t>
  </si>
  <si>
    <t>IT.2.FB./1+1</t>
  </si>
  <si>
    <t>Хорда</t>
  </si>
  <si>
    <t>Аттика большая</t>
  </si>
  <si>
    <t>Спил торца</t>
  </si>
  <si>
    <t>Карниз/цоколь пилястровый, левый         U.PIL80-02</t>
  </si>
  <si>
    <t>Карниз/цоколь пилястровый, правый U.PIP80-02</t>
  </si>
  <si>
    <t>Соединительный элемент со сспилами</t>
  </si>
  <si>
    <t>Карниз/цоколь радиусный 80мм, вогнутый R500,      U.2.DCK80_V.500</t>
  </si>
  <si>
    <t>Карниз/цоколь радиусный 80мм, вогнутый R300,    U.1.RKC80_V.300</t>
  </si>
  <si>
    <t>Карниз/цоколь радиусный 80мм, гнутый R300,     U.1.RKC80_G.300</t>
  </si>
  <si>
    <t>25 мм</t>
  </si>
  <si>
    <t>Фацет</t>
  </si>
  <si>
    <t>Гравировка полос на зеркале</t>
  </si>
  <si>
    <t>Гравировка РОМБЫ</t>
  </si>
  <si>
    <t>работа</t>
  </si>
  <si>
    <t>Моллирование (изгиб стекла)</t>
  </si>
  <si>
    <t>1 проход 105 фрезы</t>
  </si>
  <si>
    <t xml:space="preserve">Фрезеровка рамки Аттика </t>
  </si>
  <si>
    <t>1 проход Аттика + Цезарь малый</t>
  </si>
  <si>
    <t>Фрез. Аттика малая д/глухого фасада</t>
  </si>
  <si>
    <t>1 проход Аттика + Цезарь большой</t>
  </si>
  <si>
    <t>Фрез. Аттика большая д/глухого фасада</t>
  </si>
  <si>
    <t>Фрезеровка Цезарь малый</t>
  </si>
  <si>
    <t>Фрезеровка Цезарь большой</t>
  </si>
  <si>
    <t>Обработка радиусных деталей</t>
  </si>
  <si>
    <t>Дуб МАРА R 500 с патиной</t>
  </si>
  <si>
    <t>древовидные R 500 с патиной</t>
  </si>
  <si>
    <t>Фасад радиусный 16 мм двухстор</t>
  </si>
  <si>
    <t>Фасад радиусный 16 мм одностор</t>
  </si>
  <si>
    <t>Дуб МАРА R 500</t>
  </si>
  <si>
    <t>древовидные R 500</t>
  </si>
  <si>
    <t>Дуб МАРА R 300 с патиной</t>
  </si>
  <si>
    <t>древовидные R 300 с патиной</t>
  </si>
  <si>
    <t>Дуб МАРА R 300</t>
  </si>
  <si>
    <t>древовидные R 300</t>
  </si>
  <si>
    <t>хорда</t>
  </si>
  <si>
    <t>Фасады витринные/
боковые</t>
  </si>
  <si>
    <t>Терминальный модуль R300</t>
  </si>
  <si>
    <t>Угловой модуль R300 - однодверный</t>
  </si>
  <si>
    <t>Угловой модуль -2х дверный</t>
  </si>
  <si>
    <t>IT.2.FB./1+0</t>
  </si>
  <si>
    <t>IT.1.FR_G.300./1+0</t>
  </si>
  <si>
    <t>IT.1.FR_G.300./1+1</t>
  </si>
  <si>
    <t>IT.1.FVR_G.300./1+0</t>
  </si>
  <si>
    <t>IT.1.FVR_G.300./1+1</t>
  </si>
  <si>
    <t>IT.1.FR_V.300./1+0</t>
  </si>
  <si>
    <t>IT.1.FR_V.300./1+1</t>
  </si>
  <si>
    <t>IT.1.FVR_V.300./1+0</t>
  </si>
  <si>
    <t>IT.1.FVR_V.300./1+1</t>
  </si>
  <si>
    <t>IT.2.FR_V.500./1+0</t>
  </si>
  <si>
    <t>IT.2.FR_V.500./1+1</t>
  </si>
  <si>
    <t>IT.2.FVR_V.500./1+0</t>
  </si>
  <si>
    <t>IT.2.FVR_V.500./1+1</t>
  </si>
  <si>
    <t>Фасад глухой гнутый вар1,R300, 16мм /1+0</t>
  </si>
  <si>
    <t>Фасад глухой гнутый вар 1, R300, 16мм /1+1</t>
  </si>
  <si>
    <t>Фасад витринный гнутый вар 1, R300, 16мм /1+0</t>
  </si>
  <si>
    <t>Фасад витринный гнутый вар 1, R300, 16мм /1+1</t>
  </si>
  <si>
    <t>Фасад глухой вогнутый вар1, R300, 16мм /1+0</t>
  </si>
  <si>
    <t>Фасад глухой вогнутый вар 1, R300, 16мм /1+1</t>
  </si>
  <si>
    <t>Фасад витринный вогнутый вар 1, R300, 16мм /1+0</t>
  </si>
  <si>
    <t>Фасад витринный вогнутый вар 1, R300, 16мм /1+1</t>
  </si>
  <si>
    <t>Фасад глухой вогнутый вар2, R500, 16мм /1+0</t>
  </si>
  <si>
    <t>Фасад глухой вогнутый вар 2, R500, 16мм /1+1</t>
  </si>
  <si>
    <t>Фасад витринный вогнутый вар 2, R500, 16мм /1+0</t>
  </si>
  <si>
    <t>Фасад витринный вогнутый вар 2, R500, 16мм /1+1</t>
  </si>
  <si>
    <t>IT.3.FR_V.500./1+0</t>
  </si>
  <si>
    <t>IT.3.FR_V.500./1+1</t>
  </si>
  <si>
    <t>IT.3.FVR_V.500./1+0</t>
  </si>
  <si>
    <t>IT.3.FVR_V.500./1+1</t>
  </si>
  <si>
    <t>IT.3.FR_G.500./1+0</t>
  </si>
  <si>
    <t>IT.3.FR_G.500./1+1</t>
  </si>
  <si>
    <t>IT.3.FVR_G.500./1+0</t>
  </si>
  <si>
    <t>IT.3.FVR_G.500./1+1</t>
  </si>
  <si>
    <t>Фасад глухой вогнутый вар3, R500, 16мм /1+0</t>
  </si>
  <si>
    <t>Фасад глухой вогнутый вар 3, R500, 16мм /1+1</t>
  </si>
  <si>
    <t>Фасад витринный вогнутый вар 3, R500, 16мм /1+0</t>
  </si>
  <si>
    <t>Фасад витринный вогнутый вар 3, R500, 16мм /1+1</t>
  </si>
  <si>
    <t>Фасад глухой гнутый вар3, R500, 16мм /1+0</t>
  </si>
  <si>
    <t>Фасад глухой гнутый вар 3, R500, 16мм /1+1</t>
  </si>
  <si>
    <t>Фасад витринный гнутый вар 3, R500, 16мм /1+0</t>
  </si>
  <si>
    <t>Фасад витринный гнутый вар 3, R500, 16мм /1+1</t>
  </si>
  <si>
    <t>IT.4.FR_G.500./1+0</t>
  </si>
  <si>
    <t>IT.4.FR_G.500./1+1</t>
  </si>
  <si>
    <t>IT.4.FVR_G.500./1+0</t>
  </si>
  <si>
    <t>IT.4.FVR_G.500./1+1</t>
  </si>
  <si>
    <t>IT.4.FR_V.500./1+0</t>
  </si>
  <si>
    <t>IT.4.FR_V.500./1+1</t>
  </si>
  <si>
    <t>IT.4.FVR_V.500./1+0</t>
  </si>
  <si>
    <t>IT.4.FVR_V.500./1+1</t>
  </si>
  <si>
    <t>Фасад глухой гнутый вар 4, R500, 16мм /1+1</t>
  </si>
  <si>
    <t>Фасад витринный гнутый вар 4, R500, 16мм /1+0</t>
  </si>
  <si>
    <t>Фасад витринный гнутый вар 4, R500, 16мм /1+1</t>
  </si>
  <si>
    <t>Фасад глухой вогнутый вар 4, R500, 16мм /1+1</t>
  </si>
  <si>
    <t>Фасад глухой вогнутый вар 4, R500, 16мм /1+0</t>
  </si>
  <si>
    <t>Фасад глухой гнутый вар 4, R500, 16мм /1+0</t>
  </si>
  <si>
    <t>Фасад витринный вогнутый вар 4, R500, 16мм /1+0</t>
  </si>
  <si>
    <t>Фасад витринный вогнутый вар 4, R500, 16мм /1+1</t>
  </si>
  <si>
    <t>U.1.RKC80_G.300</t>
  </si>
  <si>
    <t>U.1.RKC80_V.300</t>
  </si>
  <si>
    <t>U.PI80-01</t>
  </si>
  <si>
    <t>U.PIL80-02</t>
  </si>
  <si>
    <t>U.PIP80-02</t>
  </si>
  <si>
    <t>U.2.RKC80_G.500</t>
  </si>
  <si>
    <t>U.3.RKC80_G.500</t>
  </si>
  <si>
    <t>U.2.RKC80_V.500</t>
  </si>
  <si>
    <t>U.3.RKC80_V.500</t>
  </si>
  <si>
    <t>U.4.RKC80_V.500</t>
  </si>
  <si>
    <t>Карниз/цоколь пилястровый левый, 25мм</t>
  </si>
  <si>
    <t>Карниз/цоколь пилястровый правый, 25мм</t>
  </si>
  <si>
    <t>Карниз/цоколь вар 2, R500, гнутый 25мм</t>
  </si>
  <si>
    <t>Карниз/цоколь вар 3, R500, гнутый 25мм</t>
  </si>
  <si>
    <t>Карниз/цоколь терминальный вар 1, гнутый, 25мм</t>
  </si>
  <si>
    <t>Карниз/цоколь 1-дв вогнутый вар 1, 25мм</t>
  </si>
  <si>
    <t>Карниз/цоколь вогнутый, для углового 2х дверного модуля, 25мм</t>
  </si>
  <si>
    <t>Карниз/цоколь вар 2, R500, вогнутый, 25мм</t>
  </si>
  <si>
    <t>Карниз/цоколь вар 3, R500, вогнутый, 25мм</t>
  </si>
  <si>
    <t>Карниз/цоколь вар 4, R500, вогнутый, 25мм</t>
  </si>
  <si>
    <t>Карниз S, для малого витринного модуля вар 1, 25мм</t>
  </si>
  <si>
    <t>Цоколь S, для малого витринного модуля вар 1, 25мм</t>
  </si>
  <si>
    <t>S-образный малый модуль</t>
  </si>
  <si>
    <t>S-образный большой модуль</t>
  </si>
  <si>
    <t xml:space="preserve">Универсальные изделия </t>
  </si>
  <si>
    <t>Панель прямая, МДФ 16, вар. 1 U.1.P16./1+0, односторонняя</t>
  </si>
  <si>
    <t xml:space="preserve"> U.1.P16./1+0</t>
  </si>
  <si>
    <t>Панель прямая, МДФ 16, вар. 1 U.1.P16./1+1, двухсторонняя</t>
  </si>
  <si>
    <t xml:space="preserve"> U.1.P16./1+1</t>
  </si>
  <si>
    <t>Панель прямая, МДФ 16, вар. 1 U.1.P25./1+0, односторонняя</t>
  </si>
  <si>
    <t xml:space="preserve"> U.1.P25./1+0</t>
  </si>
  <si>
    <t>Панель прямая, МДФ 16, вар. 1 U.1.P25./1+1, двухсторонняя</t>
  </si>
  <si>
    <t xml:space="preserve"> U.1.P25./1+1</t>
  </si>
  <si>
    <t>Панель прямая, МДФ 16, вар. 2 U.2.P16./1+0, односторонняя</t>
  </si>
  <si>
    <t xml:space="preserve"> U.2.P16./1+0</t>
  </si>
  <si>
    <t>Панель прямая, МДФ 16, вар. 2 U.2.P16./1+1, двухсторонняя</t>
  </si>
  <si>
    <t xml:space="preserve"> U.2.P16./1+1</t>
  </si>
  <si>
    <t>Панель прямая, МДФ 16, вар. 2 U.2.P25./1+0, односторонняя</t>
  </si>
  <si>
    <t xml:space="preserve"> U.2.P25./1+0</t>
  </si>
  <si>
    <t>Панель прямая, МДФ 16, вар. 2 U.2.P25./1+1, двухсторонняя</t>
  </si>
  <si>
    <t xml:space="preserve"> U.2.P25./1+1</t>
  </si>
  <si>
    <t>Панель прямая, МДФ 16, вар. 3 U.3.P16./1+0, односторонняя</t>
  </si>
  <si>
    <t xml:space="preserve"> U.3.P16./1+0</t>
  </si>
  <si>
    <t>Торец 105</t>
  </si>
  <si>
    <t>Панель прямая, МДФ 16, вар. 3 U.3.P16./1+1, двухсторонняя</t>
  </si>
  <si>
    <t xml:space="preserve"> U.3.P16./1+1</t>
  </si>
  <si>
    <t>Панель прямая, МДФ 16, вар. 3 U.3.P25./1+0, односторонняя</t>
  </si>
  <si>
    <t xml:space="preserve"> U.3.P25./1+0</t>
  </si>
  <si>
    <t>Панель прямая, МДФ 16, вар. 3 U.3.P25./1+1, двухсторонняя</t>
  </si>
  <si>
    <t xml:space="preserve"> U.3.P25./1+1</t>
  </si>
  <si>
    <t>канавка 103</t>
  </si>
  <si>
    <t>Пилястра симметричная, МДФ 16, U.1.PSR60./1+0, односторонняя</t>
  </si>
  <si>
    <t>U.1.PSR60./1+0</t>
  </si>
  <si>
    <t>Пилястра симметричная, МДФ 16, U.1.PSR60./1+1, двухсторонняя</t>
  </si>
  <si>
    <t xml:space="preserve"> U.1.PSR60./1+1</t>
  </si>
  <si>
    <t>Пилястра, МДФ 16, U.1PR-01./1+0, односторонняя</t>
  </si>
  <si>
    <t>U.1.PR60./1+0</t>
  </si>
  <si>
    <t>Пилястра, МДФ 16, U.1.PR60./1+1, двухсторонняя</t>
  </si>
  <si>
    <t xml:space="preserve"> U.1.PR60./1+1</t>
  </si>
  <si>
    <t>U.1.KR60./1+0</t>
  </si>
  <si>
    <t>древовиные, серый шелк</t>
  </si>
  <si>
    <t>фреза 105</t>
  </si>
  <si>
    <t xml:space="preserve"> проход фрезой 105</t>
  </si>
  <si>
    <t>U.2.DCK80_V.500</t>
  </si>
  <si>
    <t>Фасад глухой, IT.1.F, 16мм /1+1</t>
  </si>
  <si>
    <t>Фасад глухой, IT.2.F, 16мм /1+0</t>
  </si>
  <si>
    <t>Фасад глухой, IT.2.F, 16мм /1+1</t>
  </si>
  <si>
    <t>Фасад витринный, IT.1.FV, 16мм /1+0</t>
  </si>
  <si>
    <t>Фасад витринный, IT.1.FV, 16мм /1+1</t>
  </si>
  <si>
    <t>Фасад боковой, IT.1.FB, 16мм /1+0</t>
  </si>
  <si>
    <t>Фасад боковой, IT.1.FB, 16мм /1+1</t>
  </si>
  <si>
    <t>Фасад боковой, IT.2.FB, 16мм /1+0</t>
  </si>
  <si>
    <t>Фасад боковой, IT.2.FB, 16мм /1+1</t>
  </si>
  <si>
    <t>Ручка-скоба 128мм бронза состаренная</t>
  </si>
  <si>
    <t>Ручка-скоба 128мм серебро Венецианское</t>
  </si>
  <si>
    <t>Крючок - античное серебро</t>
  </si>
  <si>
    <t>Крючек с ушком - антично серебро</t>
  </si>
  <si>
    <t>Крючок - античная бронза</t>
  </si>
  <si>
    <t>Крючек с ушком - античная бронза</t>
  </si>
  <si>
    <t>Ручка скоба серебро состаренное</t>
  </si>
  <si>
    <t>WMN.765.128.00E8</t>
  </si>
  <si>
    <t>Ручка скоба бронза Орваль</t>
  </si>
  <si>
    <t>WMN.765.128.00A8</t>
  </si>
  <si>
    <t>Ручка скоба, серебро 96 мм</t>
  </si>
  <si>
    <t>7492-825</t>
  </si>
  <si>
    <t>Ручка скоба, бронза 96 мм</t>
  </si>
  <si>
    <t>7492-831</t>
  </si>
  <si>
    <t>Ручка скоба, серебро состаренная 128мм</t>
  </si>
  <si>
    <t>UR4531/128 ZAMRA</t>
  </si>
  <si>
    <t>Ручка скоба, бронза состаренная 128мм</t>
  </si>
  <si>
    <t>UR4535/128 ZAMRA</t>
  </si>
  <si>
    <t>Крючек, серебро состаренное</t>
  </si>
  <si>
    <t>7710000.SFE</t>
  </si>
  <si>
    <t>Крючек, Бронза состаренная</t>
  </si>
  <si>
    <t>7710000.21OV</t>
  </si>
  <si>
    <t>Крючек двухрожковый, серебро состаренное</t>
  </si>
  <si>
    <t>WR4531 ZAMRA</t>
  </si>
  <si>
    <t>Крючек двухрожковый, бронза состаренная</t>
  </si>
  <si>
    <t>WR4535 ZAMRA</t>
  </si>
  <si>
    <t>U.1.PSR60./1+1</t>
  </si>
  <si>
    <t>U.1.PR60./1+1</t>
  </si>
  <si>
    <t>U.1.KR60./1+1</t>
  </si>
  <si>
    <t>К60-01</t>
  </si>
  <si>
    <t>U.2.P1350x60</t>
  </si>
  <si>
    <t>Основание О60-01</t>
  </si>
  <si>
    <t>О60-01-древ</t>
  </si>
  <si>
    <t>О60-01-GS</t>
  </si>
  <si>
    <t>пара</t>
  </si>
  <si>
    <t>О60-01-BMO</t>
  </si>
  <si>
    <t>О60-01-WM</t>
  </si>
  <si>
    <t>О60-01-древ/P..</t>
  </si>
  <si>
    <t>О60-01-BMO/P..</t>
  </si>
  <si>
    <t>О60-01-GS/P..</t>
  </si>
  <si>
    <t>О60-01-WM/P..</t>
  </si>
  <si>
    <t>Угол тумбыУТ60-03 МДФ 25</t>
  </si>
  <si>
    <t>УТ60-03-древ</t>
  </si>
  <si>
    <t>UT60--GS</t>
  </si>
  <si>
    <t>UT60--BMO</t>
  </si>
  <si>
    <t>UT60--WM</t>
  </si>
  <si>
    <t>UT60--древ/P..</t>
  </si>
  <si>
    <t>UT60--BMO/P..</t>
  </si>
  <si>
    <t>UT60--GS/P..</t>
  </si>
  <si>
    <t>UT60--WM/P..</t>
  </si>
  <si>
    <t>Пилястра 60 х 1350 симметричная</t>
  </si>
  <si>
    <t>P1350x60-02-древ</t>
  </si>
  <si>
    <t>P1350x60-02-GS</t>
  </si>
  <si>
    <t>P1350x60-02-BMO</t>
  </si>
  <si>
    <t>P1350x60-02-WM</t>
  </si>
  <si>
    <t>P1350x60-02-древ/P..</t>
  </si>
  <si>
    <t>P1350x60-02-BMO/P..</t>
  </si>
  <si>
    <t>P1350x60-02-GS/P..</t>
  </si>
  <si>
    <t>P1350x60-02-WM/P..</t>
  </si>
  <si>
    <t>U.1.PSR60./1+0 (Пилястра симметричная в размер), МДФ 16мм</t>
  </si>
  <si>
    <t>U.1.PSR60./1+1 (Пилястра симметричная в размер), МДФ 16мм</t>
  </si>
  <si>
    <t>U.1.PR60./1+0 (Пилястра в размер), МДФ 16мм</t>
  </si>
  <si>
    <t>U.1.PR60./1+1 (Пилястра в размер), МДФ 16мм</t>
  </si>
  <si>
    <t>U.1.KR60./1+0 (Карниз в размер), МДФ 16мм</t>
  </si>
  <si>
    <t>U.1.KR60./1+1 (Карниз в размер), МДФ 16мм</t>
  </si>
  <si>
    <t>К60-01, карниз 2700*60, МДФ 16мм</t>
  </si>
  <si>
    <t>U.PI80-02</t>
  </si>
  <si>
    <t>Стыковычной элемент, МДФ, 32мм</t>
  </si>
  <si>
    <t>Стыковычной элемент,  МДФ, 25мм</t>
  </si>
  <si>
    <t>U.1.SK80_X.636</t>
  </si>
  <si>
    <t>U.1.SC80_X.636</t>
  </si>
  <si>
    <t>U.2.SK80_X.740</t>
  </si>
  <si>
    <t>U.2.SC80_X.740</t>
  </si>
  <si>
    <t>U.1.DKC80_X.730</t>
  </si>
  <si>
    <t>Фасад глухой, IT.1.F, 16мм /1+0</t>
  </si>
  <si>
    <t>Карниз S, для большого витринного модуля вар 2, 25мм</t>
  </si>
  <si>
    <t>Цоколь S, для большого витринного модуля вар 2, 25мм</t>
  </si>
  <si>
    <t>ширина фасада = хорда</t>
  </si>
  <si>
    <t>U.1.P16./1+0</t>
  </si>
  <si>
    <t>U.1.P25./1+0</t>
  </si>
  <si>
    <t>U.2.P16./1+0</t>
  </si>
  <si>
    <t>U.2.P25./1+0</t>
  </si>
  <si>
    <t>U.3.P16./1+0</t>
  </si>
  <si>
    <t>U.3.P25./1+0</t>
  </si>
  <si>
    <t>U.1.P16./1+1</t>
  </si>
  <si>
    <t>U.1.P25./1+1</t>
  </si>
  <si>
    <t>U.2.P16./1+1</t>
  </si>
  <si>
    <t>U.2.P25./1+1</t>
  </si>
  <si>
    <t>U.3.P16./1+1</t>
  </si>
  <si>
    <t>U.3.P25./1+1</t>
  </si>
  <si>
    <t xml:space="preserve">6. Проставить высоту и ширину фасада, а так же кол-во, внимательно смотрим ограничение фасадов во вкладке "Конструктив-материалы-технологии"
Если фасады с радиусом, ширина фасада = хорда! </t>
  </si>
  <si>
    <t>IT.1.FV</t>
  </si>
  <si>
    <t>Вставки</t>
  </si>
  <si>
    <t>Запресовка</t>
  </si>
  <si>
    <t>IT.2.FB</t>
  </si>
  <si>
    <t>IT.1.FVR_G.300</t>
  </si>
  <si>
    <t>IT.1.FVR_V.300</t>
  </si>
  <si>
    <t>IT.2.FVR_V.500</t>
  </si>
  <si>
    <t>IT.3.FVR_G.500</t>
  </si>
  <si>
    <t>IT.3.FVR_V.500</t>
  </si>
  <si>
    <t>IT.4.FVR_G.500</t>
  </si>
  <si>
    <t>IT.4.FVR_V.500</t>
  </si>
  <si>
    <t>Серый шелк - GREY SILK</t>
  </si>
  <si>
    <t>Зеркало борнза</t>
  </si>
  <si>
    <t>Зеркало сатинат бронза</t>
  </si>
  <si>
    <t>.(z.satbr)</t>
  </si>
  <si>
    <t>Зеркало грей</t>
  </si>
  <si>
    <t>.(z.gr)</t>
  </si>
  <si>
    <t>Зеркало сатинат грей</t>
  </si>
  <si>
    <t>.(z.satgr)</t>
  </si>
  <si>
    <t>.(st.br)</t>
  </si>
  <si>
    <t>Стекло сатинат бронза</t>
  </si>
  <si>
    <t>.(st.satbr)</t>
  </si>
  <si>
    <t>Стекло сатинат грей</t>
  </si>
  <si>
    <t>.(st.satgr)</t>
  </si>
  <si>
    <t>нет</t>
  </si>
  <si>
    <t>цена 1</t>
  </si>
  <si>
    <t>Фасад глухой 19 односторонний</t>
  </si>
  <si>
    <t>Фасад глухой 19 двухсторонний</t>
  </si>
  <si>
    <t>Белый матовый R 300</t>
  </si>
  <si>
    <t>Серый шёлк R 300 с патиной</t>
  </si>
  <si>
    <t>Белый матовый R 300 с патиной</t>
  </si>
  <si>
    <t>Белый матовый R 500</t>
  </si>
  <si>
    <t>Стекло 4 мм</t>
  </si>
  <si>
    <t>Стекло грей</t>
  </si>
  <si>
    <t>Стекло осветлённое</t>
  </si>
  <si>
    <t>Стекло осветлённое сатин</t>
  </si>
  <si>
    <t>с плёнкой Армолан</t>
  </si>
  <si>
    <t>с плёнкой Ораджет</t>
  </si>
  <si>
    <t>с плёнкой д/зеркал</t>
  </si>
  <si>
    <t>Фрезеровка торца R2</t>
  </si>
  <si>
    <t>Фрезеровка торца R6</t>
  </si>
  <si>
    <t>Фрезеровка  торца и канавки 105</t>
  </si>
  <si>
    <t>Фрезеровка Рамки 105(Аттика)</t>
  </si>
  <si>
    <t>Фрезеровка Решётки 105</t>
  </si>
  <si>
    <t xml:space="preserve"> проход фрезой 105 + шлифовка</t>
  </si>
  <si>
    <t>Фрезеровка  Цезарь малый</t>
  </si>
  <si>
    <t>проход ф-зой цезарь малый</t>
  </si>
  <si>
    <t>Фрезеровка Аттика малая</t>
  </si>
  <si>
    <t xml:space="preserve"> проход ф-ой 105 и ф-зой цезари малый</t>
  </si>
  <si>
    <t>Фрезеровка Аттика Большая</t>
  </si>
  <si>
    <t xml:space="preserve"> проход ф-ой 105 и ф-зой цезари большой</t>
  </si>
  <si>
    <t>Фрез-ка решётка Аттика малая (глухая)</t>
  </si>
  <si>
    <t>фреза 105 + Цезарь малый+ шлифовка</t>
  </si>
  <si>
    <t>20 мм</t>
  </si>
  <si>
    <t>Покраска 1/4 под штапик</t>
  </si>
  <si>
    <t>Серый шёлк R 300</t>
  </si>
  <si>
    <t xml:space="preserve">Мара R 300 </t>
  </si>
  <si>
    <t xml:space="preserve">Белый матовый R 300 </t>
  </si>
  <si>
    <t>Мара R 300 с патиной</t>
  </si>
  <si>
    <t>Серый шёлк R 500</t>
  </si>
  <si>
    <t xml:space="preserve">Мара R 500 </t>
  </si>
  <si>
    <t xml:space="preserve">Белый матовый R 500 </t>
  </si>
  <si>
    <t>Мара R 500 с патиной</t>
  </si>
  <si>
    <t>Серый шёлк R 500 с патиной</t>
  </si>
  <si>
    <t>Белый матовый R 500 с патиной</t>
  </si>
  <si>
    <t>Карниз/цоколь радиусный S, 80мм, гнутый R500,     U.3.SCK80_GV.500</t>
  </si>
  <si>
    <t xml:space="preserve">Серый шёлк </t>
  </si>
  <si>
    <t xml:space="preserve">Мара </t>
  </si>
  <si>
    <t xml:space="preserve">Белый матовый </t>
  </si>
  <si>
    <t>древовидные  с патиной</t>
  </si>
  <si>
    <t>Мара  с патиной</t>
  </si>
  <si>
    <t>Серый шёлк  с патиной</t>
  </si>
  <si>
    <t>Белый матовый  с патиной</t>
  </si>
  <si>
    <t>Плёнка</t>
  </si>
  <si>
    <t>патина</t>
  </si>
  <si>
    <t>код</t>
  </si>
  <si>
    <t>Белый матовый</t>
  </si>
  <si>
    <t>WHITE MATE</t>
  </si>
  <si>
    <t>WM</t>
  </si>
  <si>
    <t>Дуб Мара</t>
  </si>
  <si>
    <t>без патины</t>
  </si>
  <si>
    <t>BRAWN MARA OAK</t>
  </si>
  <si>
    <t>BMO</t>
  </si>
  <si>
    <t>Дуб Сонома MCN 07067</t>
  </si>
  <si>
    <t>OAK SAHN</t>
  </si>
  <si>
    <t>DS</t>
  </si>
  <si>
    <t>Венге табакко MCN 04051</t>
  </si>
  <si>
    <t>TABACCO</t>
  </si>
  <si>
    <t>VT</t>
  </si>
  <si>
    <t>Патина ясень 27 MCN06059</t>
  </si>
  <si>
    <t>GOLD</t>
  </si>
  <si>
    <t>PY27</t>
  </si>
  <si>
    <t>Патина ясень белый 14474</t>
  </si>
  <si>
    <t>WHITE CREAM</t>
  </si>
  <si>
    <t>WC</t>
  </si>
  <si>
    <t>Патина ясень 143818</t>
  </si>
  <si>
    <t>WHITE PEARL</t>
  </si>
  <si>
    <t>WP</t>
  </si>
  <si>
    <t>Серый шёлк</t>
  </si>
  <si>
    <t>GREY SILK</t>
  </si>
  <si>
    <t>GS</t>
  </si>
  <si>
    <t>Слоновая кость</t>
  </si>
  <si>
    <t>IVORY</t>
  </si>
  <si>
    <t>IV</t>
  </si>
  <si>
    <t>Тиковое дерево CC8009</t>
  </si>
  <si>
    <t>TEAK</t>
  </si>
  <si>
    <t>TD</t>
  </si>
  <si>
    <t>Холст серый ТР202</t>
  </si>
  <si>
    <t>CANVAS GREY</t>
  </si>
  <si>
    <t>HS</t>
  </si>
  <si>
    <t>WHITE MATE/patina</t>
  </si>
  <si>
    <t>WM/P</t>
  </si>
  <si>
    <t>патина серебро</t>
  </si>
  <si>
    <t>TABACCO/patina silver</t>
  </si>
  <si>
    <t>VT/PS</t>
  </si>
  <si>
    <t>патина золото</t>
  </si>
  <si>
    <t>BRAWN MARA OAK/patina gold</t>
  </si>
  <si>
    <t>BMO/PG</t>
  </si>
  <si>
    <t>патина коричнев.</t>
  </si>
  <si>
    <t>BRAWN MARA OAK/patina brown</t>
  </si>
  <si>
    <t>BMO/PB</t>
  </si>
  <si>
    <t>Древ пат</t>
  </si>
  <si>
    <t>WHITE CREAM/patina gold</t>
  </si>
  <si>
    <t>WC/PG</t>
  </si>
  <si>
    <t>Мара пат</t>
  </si>
  <si>
    <t>WHITE CREAM/patina silver</t>
  </si>
  <si>
    <t>WC/PS</t>
  </si>
  <si>
    <t>GREY SILK/patina</t>
  </si>
  <si>
    <t>GS/P</t>
  </si>
  <si>
    <t>Бел мат с патин</t>
  </si>
  <si>
    <t>IVORY/patina</t>
  </si>
  <si>
    <t>IV/P</t>
  </si>
  <si>
    <t>Выбор наполнения</t>
  </si>
  <si>
    <t>Рамка 105(Аттика мал)</t>
  </si>
  <si>
    <t>1/4 под стекло</t>
  </si>
  <si>
    <t>1/4 под штапик</t>
  </si>
  <si>
    <t>Плёнка тыльная</t>
  </si>
  <si>
    <t>Fix All д/стекла</t>
  </si>
  <si>
    <t>Стекло осветлён.</t>
  </si>
  <si>
    <t>Термоклей д/стек</t>
  </si>
  <si>
    <t>Стекло осветлён. сатин</t>
  </si>
  <si>
    <t>Покраска 1/4</t>
  </si>
  <si>
    <t>Фасад боковой, МДФ.16,  /Италия/ вар 2, IT.1.FB.(st)/1+1, двухсторонний</t>
  </si>
  <si>
    <t>Фасад радиусный, вогнутый, МДФ.16 /Италия/ вар 3, IT.3.FR_V./1+0.500, односторонний</t>
  </si>
  <si>
    <t>IT.3.FR_V./1+0.500</t>
  </si>
  <si>
    <t>Фасад радиусный, вогнутый, МДФ.16 /Италия/ вар 3, IT.3.FR_V./1+1.500, двухсторонний</t>
  </si>
  <si>
    <t>IT.3.FR_V./1+1.500</t>
  </si>
  <si>
    <t>Фасад радиусный, вогнутый, МДФ.16 /Италия/ вар 4, IT.4.FR_V./1+0.500, односторонний</t>
  </si>
  <si>
    <t>IT.4.FR_V./1+0.500</t>
  </si>
  <si>
    <t>Фасад радиусный, вогнутый, МДФ.16 /Италия/ вар 4, IT.4.FR_V./1+1.500, двухсторонний</t>
  </si>
  <si>
    <t>IT.4.FR_V./1+1.500</t>
  </si>
  <si>
    <t>Фасад радиусный, гнутый, МДФ.16 /Италия/ вар 3, IT.3.FR_G./1+0.500, односторонний</t>
  </si>
  <si>
    <t>IT.3.FR_G./1+0.500</t>
  </si>
  <si>
    <t>Фасад радиусный, гнутый, МДФ.16 /Италия/ вар 3, IT.3.FR_G./1+1.500, двухсторонний</t>
  </si>
  <si>
    <t>IT.3.FR_G./1+1.500</t>
  </si>
  <si>
    <t>Фасад радиусный, гнутый, МДФ.16 /Италия/ вар 4, IT.4.FR_G./1+0.500, односторонний</t>
  </si>
  <si>
    <t>IT.4.FR_G./1+0.500</t>
  </si>
  <si>
    <t>Фасад радиусный, гнутый, МДФ.16 /Италия/ вар 4, IT.4.FR_G./1+1.500, двухсторонний</t>
  </si>
  <si>
    <t>IT.4.FR_G./1+1.500</t>
  </si>
  <si>
    <t>Фасад витринный, радиусный, вогнутый, МДФ.16 /Италия/ вар 3, IT.3.FVR_V./1+0.500, односторонний</t>
  </si>
  <si>
    <t>IT.3.FVR_V./1+0.500</t>
  </si>
  <si>
    <t>Шнур</t>
  </si>
  <si>
    <t>Моллирование</t>
  </si>
  <si>
    <t>Фасад витринный, радиусный, вогнутый, МДФ.16 /Италия/ вар 3, IT.3.FVR_V./1+1.500, двухсторонний</t>
  </si>
  <si>
    <t>IT.3.FVR_V./1+1.500</t>
  </si>
  <si>
    <t>Фасад витринный, радиусный, вогнутый, МДФ.16 /Италия/ вар 4, IT.4.FVR_V./1+0.500, односторонний</t>
  </si>
  <si>
    <t>IT.4.FVR_V./1+0.500</t>
  </si>
  <si>
    <t>Фасад витринный, радиусный, вогнутый, МДФ.16 /Италия/ вар 4, IT.4.FVR_V./1+1.500, двухсторонний</t>
  </si>
  <si>
    <t>IT.4.FVR_V./1+1.500</t>
  </si>
  <si>
    <t>Фасад витринный, радиусный, гнутый, МДФ.16 /Италия/ вар 3, IT.3.FVR_G./1+0.500, односторонний</t>
  </si>
  <si>
    <t>IT.3.FVR_G./1+0.500</t>
  </si>
  <si>
    <t>Фасад витринный, радиусный, гнутый, МДФ.16 /Италия/ вар 3, IT.3.FVR_G./1+1.500, двухсторонний</t>
  </si>
  <si>
    <t>IT.3.FVR_G./1+1.500</t>
  </si>
  <si>
    <t>Фасад витринный, радиусный, гнутый, МДФ.16 /Италия/ вар 4, IT.4.FVR_G./1+0.500, односторонний</t>
  </si>
  <si>
    <t>IT.4.FVR_G./1+0.500</t>
  </si>
  <si>
    <t>Фасад витринный, радиусный, гнутый, МДФ.16 /Италия/ вар 4, IT.4.FVR_G./1+1.500, двухсторонний</t>
  </si>
  <si>
    <t>IT.4.FVR_G./1+1.500</t>
  </si>
  <si>
    <t>Фасад радиусный, вогнутый, МДФ.16 /Италия/ вар 2, IT.2.FR_V./1+0.500, односторонний</t>
  </si>
  <si>
    <t>IT.2.FR_V./1+0.500</t>
  </si>
  <si>
    <t>Фасад радиусный, вогнутый, МДФ.16 /Италия/ вар 2, IT.2.FR_V./1+1.500, двухсторонний</t>
  </si>
  <si>
    <t>IT.2.FR_V./1+1.500</t>
  </si>
  <si>
    <t>Фасад витринный, радиусный, вогнутый, МДФ.16 /Италия/ вар 2, IT.2.FVR_V./1+0.500, односторонний</t>
  </si>
  <si>
    <t>IT.2.FVR_V./1+0.500</t>
  </si>
  <si>
    <t>Фасад витринный, радиусный, вогнутый, МДФ.16 /Италия/ вар 2, IT.2.FVR_V./1+1.500, двухсторонний</t>
  </si>
  <si>
    <t>IT.2.FVR_V./1+1.500</t>
  </si>
  <si>
    <t>Фасад радиусный, вогнутый, МДФ.16 /Италия/ вар 1, IT.1.FR_V./1+0.300, односторонний</t>
  </si>
  <si>
    <t>IT.1.FR_V./1+0.300</t>
  </si>
  <si>
    <t>Фасад радиусный, вогнутый, МДФ.16 /Италия/ вар 1, IT.1.FR_V./1+1.300, двухсторонний</t>
  </si>
  <si>
    <t>IT.1.FR_V./1+1.300</t>
  </si>
  <si>
    <t>Фасад радиусный, гнутый, МДФ.16 /Италия/ вар 1, IT.1.FR_G./1+0.300, односторонний</t>
  </si>
  <si>
    <t>IT.1.FR_G./1+0.300</t>
  </si>
  <si>
    <t>Фасад радиусный, гнутый, МДФ.16 /Италия/ вар 1, IT.1.FR_G./1+1.300, двухсторонний</t>
  </si>
  <si>
    <t>IT.1.FR_G./1+1.300</t>
  </si>
  <si>
    <t>Фасад витринный, радиусный, вогнутый, МДФ.16 /Италия/ вар 1, IT.1.FVR_V./1+0.300, односторонний</t>
  </si>
  <si>
    <t>IT.1.FVR_V./1+0.300</t>
  </si>
  <si>
    <t>Фасад витринный, радиусный, вогнутый, МДФ.16 /Италия/ вар 1, IT.1.FVR_V./1+1.300, двухсторонний</t>
  </si>
  <si>
    <t>IT.1.FVR_V./1+1.300</t>
  </si>
  <si>
    <t>Фасад витринный, радиусный, гнутый, МДФ.16 /Италия/ вар 1, IT.1.FVR_G./1+0.300, односторонний</t>
  </si>
  <si>
    <t>IT.1.FVR_G./1+0.300</t>
  </si>
  <si>
    <t>Фасад витринный, радиусный, гнутый, МДФ.16 /Италия/ вар 1, IT.1.FVR_G./1+1.300, двухсторонний</t>
  </si>
  <si>
    <t>IT.1.FVR_G./1+1.300</t>
  </si>
  <si>
    <r>
      <t xml:space="preserve">Фасад ящика Флоренция,   </t>
    </r>
    <r>
      <rPr>
        <b/>
        <sz val="11"/>
        <color indexed="8"/>
        <rFont val="Times New Roman"/>
        <family val="1"/>
        <charset val="204"/>
      </rPr>
      <t>толщина 16 мм</t>
    </r>
  </si>
  <si>
    <t>Характеристика</t>
  </si>
  <si>
    <t>Высота min = 235 мм</t>
  </si>
  <si>
    <t xml:space="preserve">Исполнение торцев </t>
  </si>
  <si>
    <t>4 торца</t>
  </si>
  <si>
    <t>Классика</t>
  </si>
  <si>
    <t>Высота max = 650 мм</t>
  </si>
  <si>
    <t>Ширина  min =300 мм</t>
  </si>
  <si>
    <t>Ширина  max =996 мм</t>
  </si>
  <si>
    <t>R углов = 0 мм</t>
  </si>
  <si>
    <t>ВИД торцев</t>
  </si>
  <si>
    <t>виды обработки</t>
  </si>
  <si>
    <t xml:space="preserve">Мдф 16 с фрез </t>
  </si>
  <si>
    <t>Торец</t>
  </si>
  <si>
    <t>периетр</t>
  </si>
  <si>
    <t>АТТИКА</t>
  </si>
  <si>
    <t>Фрезеровка рис. Венеция</t>
  </si>
  <si>
    <t>Фрезеровка рис. Флоренция</t>
  </si>
  <si>
    <t>Фрез рис</t>
  </si>
  <si>
    <t>площадь</t>
  </si>
  <si>
    <t>Обгон</t>
  </si>
  <si>
    <t>рис. Вен</t>
  </si>
  <si>
    <t>Аттика</t>
  </si>
  <si>
    <t xml:space="preserve"> рис. Флор</t>
  </si>
  <si>
    <t>фрезеровка рисунков на МДФ</t>
  </si>
  <si>
    <t>флоренция</t>
  </si>
  <si>
    <r>
      <t xml:space="preserve">Фасад ящика Верона,   </t>
    </r>
    <r>
      <rPr>
        <b/>
        <sz val="11"/>
        <color indexed="8"/>
        <rFont val="Times New Roman"/>
        <family val="1"/>
        <charset val="204"/>
      </rPr>
      <t>толщина 16 мм</t>
    </r>
  </si>
  <si>
    <t>Высота min = 196 мм</t>
  </si>
  <si>
    <t>Высота max = 2700 мм</t>
  </si>
  <si>
    <t>Ширина  max =1200 мм</t>
  </si>
  <si>
    <t>Классик</t>
  </si>
  <si>
    <t xml:space="preserve">Декоративный карниз                                               малый 80х2700 мм </t>
  </si>
  <si>
    <t>ДКМ80-01-древ</t>
  </si>
  <si>
    <t>ДКМ80-01-GS</t>
  </si>
  <si>
    <t>ДКМ80-01-BMO</t>
  </si>
  <si>
    <t>ДКМ80-01-WM</t>
  </si>
  <si>
    <t>ДКМ80-01-древ/Р..</t>
  </si>
  <si>
    <t>ДКМ80-01-BMO/P…</t>
  </si>
  <si>
    <t>ДКМ80-01-GS/Р..</t>
  </si>
  <si>
    <t>ДКМ80-01-WM/P…</t>
  </si>
  <si>
    <t>Пилястра в размер PR60</t>
  </si>
  <si>
    <t>Avi.1.PD-60-01./1+0</t>
  </si>
  <si>
    <t>Длина</t>
  </si>
  <si>
    <t>Пилястра декоративная с розеткой</t>
  </si>
  <si>
    <t>Avi.1.PD-60-01./1+0-древ</t>
  </si>
  <si>
    <t>м пог</t>
  </si>
  <si>
    <t>1000 х 60 мм                                            односторонняя</t>
  </si>
  <si>
    <t>Avi.1.PD-60-01./1+0-GS</t>
  </si>
  <si>
    <t>Avi.1.PD-60-01./1+0-BMO</t>
  </si>
  <si>
    <t>Avi.1.PD-60-01./1+0-WM</t>
  </si>
  <si>
    <t>Avi.1.PD-60-01./1+0-древ/P..</t>
  </si>
  <si>
    <t>Avi.1.PD-60-01./1+0-BMO/P..</t>
  </si>
  <si>
    <t>Avi.1.PD-60-01./1+0-GS/P..</t>
  </si>
  <si>
    <t>Avi.1.PD-60-01./1+0-WM/P..</t>
  </si>
  <si>
    <t>1000 х 60 мм                                         двусторонняя</t>
  </si>
  <si>
    <t>Avi.1.PD-60-01./1+1-древ</t>
  </si>
  <si>
    <t>Avi.1.PD-60-01./1+1-GS</t>
  </si>
  <si>
    <t>Avi.1.PD-60-01./1+1-BMO</t>
  </si>
  <si>
    <t>Avi.1.PD-60-01./1+1-WM</t>
  </si>
  <si>
    <t>Avi.1.PD-60-01./1+1-древ/P..</t>
  </si>
  <si>
    <t>Avi.1.PD-60-01./1+1-BMO/P..</t>
  </si>
  <si>
    <t>Avi.1.PD-60-01./1+1-GS/P..</t>
  </si>
  <si>
    <t>Avi.1.PD-60-01./1+1-WM/P..</t>
  </si>
  <si>
    <t>PD60-01/1+0</t>
  </si>
  <si>
    <t>PD60-01/1+1</t>
  </si>
  <si>
    <t>Ver.1.FV./1+0</t>
  </si>
  <si>
    <t>Ver.1.FV./1+1</t>
  </si>
  <si>
    <t>Flor.1.FV./1+0</t>
  </si>
  <si>
    <t>Flor.1.FV./1+1</t>
  </si>
  <si>
    <r>
      <t xml:space="preserve">Фасад ящика Флоренция 1+1,   </t>
    </r>
    <r>
      <rPr>
        <b/>
        <sz val="11"/>
        <color indexed="8"/>
        <rFont val="Times New Roman"/>
        <family val="1"/>
        <charset val="204"/>
      </rPr>
      <t>толщина 16 мм</t>
    </r>
  </si>
  <si>
    <r>
      <t xml:space="preserve">Фасад ящика Верона 1+1,   </t>
    </r>
    <r>
      <rPr>
        <b/>
        <sz val="11"/>
        <color indexed="8"/>
        <rFont val="Times New Roman"/>
        <family val="1"/>
        <charset val="204"/>
      </rPr>
      <t>толщина 16 мм</t>
    </r>
  </si>
  <si>
    <t>цена 2</t>
  </si>
  <si>
    <t>цена 3</t>
  </si>
  <si>
    <t>цена 4</t>
  </si>
  <si>
    <t>цена 5</t>
  </si>
  <si>
    <t>цена 6</t>
  </si>
  <si>
    <t>цена 7</t>
  </si>
  <si>
    <t>цена 8</t>
  </si>
  <si>
    <t>цена 9</t>
  </si>
  <si>
    <t>цена 10</t>
  </si>
  <si>
    <t>Фасад ящика Verona, 16мм /1+0</t>
  </si>
  <si>
    <t>Фасад ящика Verona, 16мм /1+1</t>
  </si>
  <si>
    <t>Фасад ящика Florence, 16мм /1+0</t>
  </si>
  <si>
    <t>Фасад ящика Florence, 16мм /1+1</t>
  </si>
  <si>
    <t>Панель прямая, U.1.P16./1+0, МДФ,16мм - R2</t>
  </si>
  <si>
    <t>Панель прямая, U.1.P16./1+1, МДФ,16мм - R2</t>
  </si>
  <si>
    <t>Панель прямая, U.1.P25./1+0, МДФ,25мм - R2</t>
  </si>
  <si>
    <t>Панель прямая, U.1.P25./1+1, МДФ,25мм - R2</t>
  </si>
  <si>
    <t>Панель прямая, U.2.P16./1+0, МДФ,16мм - R-Классика</t>
  </si>
  <si>
    <t>Панель прямая, U.2.P16./1+1, МДФ,16мм - R-Классика</t>
  </si>
  <si>
    <t>Панель прямая, U.2.P25./1+0, МДФ,25мм - R-Классика</t>
  </si>
  <si>
    <t>Панель прямая, U.2.P25./1+1, МДФ,25мм - R-Классика</t>
  </si>
  <si>
    <t>Панель прямая, U.3.P16./1+0, МДФ,16мм - R105</t>
  </si>
  <si>
    <t>Панель прямая, U.3.P16./1+1, МДФ,16мм - R105</t>
  </si>
  <si>
    <t>Панель прямая, U.3.P25./1+0, МДФ,25мм - R105</t>
  </si>
  <si>
    <t>Панель прямая, U.3.P25./1+1, МДФ,25мм - R105</t>
  </si>
  <si>
    <t>PD60-01/1+0, МДФ 16/изготавливается в размер, м.п.</t>
  </si>
  <si>
    <t>PD-60-01./1+0</t>
  </si>
  <si>
    <t>PD-60-01./1+1</t>
  </si>
  <si>
    <t>UT60 (Угол тумбы), МДФ 25мм, шт</t>
  </si>
  <si>
    <t>UT60</t>
  </si>
  <si>
    <t>PD60-01./1+1</t>
  </si>
  <si>
    <t>Скидка%</t>
  </si>
  <si>
    <t>Рекомендуемый модуль</t>
  </si>
  <si>
    <t>Декоративный карниз/цоколь радиусный, вогнутый, 80 мм, R500, к-кт.</t>
  </si>
  <si>
    <t>древовидные</t>
  </si>
  <si>
    <t>к-кт</t>
  </si>
  <si>
    <t>Серый шелк GS</t>
  </si>
  <si>
    <t>Мара BMO</t>
  </si>
  <si>
    <t>Белый матовый WM</t>
  </si>
  <si>
    <t>древовидные/ патина</t>
  </si>
  <si>
    <t>Мара/ патина BMO/P..</t>
  </si>
  <si>
    <t>Серый шелк с патиной GS/P..</t>
  </si>
  <si>
    <t>Белый матовый с патиной WM/P..</t>
  </si>
  <si>
    <t>Карниз/цоколь радиусный S, 80мм, R500,     U.2.RKC80_G.500 и  U.2.RKC80_V.500.</t>
  </si>
  <si>
    <t>Карниз S, для малого модуля, R500, в сборе     U.1.SK80_X.636</t>
  </si>
  <si>
    <t>Цоколь S, для малого модуля, R500, в сборе     U.1.SС80_X.636</t>
  </si>
  <si>
    <t>Карниз/цоколь радиусный S, 80мм, R500,     U.3.RKC80_G.500 и  U.3.RKC80_V.500.</t>
  </si>
  <si>
    <t>Карниз S, для большого модуля, R500, в сборе     U.2.SK80_X.740</t>
  </si>
  <si>
    <t>Цоколь S, для большого модуля, R500, в сборе     U.2.SC80_X.740</t>
  </si>
  <si>
    <t xml:space="preserve"> U.1.DKC80_X.730</t>
  </si>
  <si>
    <t>Стыковочный элемент, МДФ 32мм  U.PI80-01</t>
  </si>
  <si>
    <t>Стыковочный элемент, МДФ 25мм  U.PI80-02</t>
  </si>
  <si>
    <t xml:space="preserve">7. Фотографию фасада можно увеличить.
8. Устанавливаем скидку в конце спецификации.
9. Прописываем дополнительные заметки, если это необходимо. 
10. Все фасады поставляются в сборном виде!!! </t>
  </si>
  <si>
    <t>Крючок большой - античная бронза</t>
  </si>
  <si>
    <t>Крючок большой - античное серебро</t>
  </si>
  <si>
    <t>Менсолодержатель серебро состареное</t>
  </si>
  <si>
    <t>РФ</t>
  </si>
  <si>
    <t>ДВ</t>
  </si>
  <si>
    <t>UT60 (Угол декоративный), МДФ 25мм, шт</t>
  </si>
  <si>
    <t>РЦ</t>
  </si>
  <si>
    <t xml:space="preserve">РОЗНИЦА_СПЕЦИФИКАЦИЯ ФАСАДЫ ИТАЛИЯ (ITALY)
</t>
  </si>
  <si>
    <t>Редакция от 02.02.2021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</si>
</sst>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&quot;р.&quot;_-;\-* #,##0.00&quot;р.&quot;_-;_-* &quot;-&quot;??&quot;р.&quot;_-;_-@_-"/>
    <numFmt numFmtId="165" formatCode="0.000"/>
    <numFmt numFmtId="166" formatCode="0.0"/>
    <numFmt numFmtId="167" formatCode="0.0000"/>
    <numFmt numFmtId="168" formatCode="#,##0_р_."/>
    <numFmt numFmtId="169" formatCode="#,##0&quot;р.&quot;"/>
    <numFmt numFmtId="170" formatCode="#,##0.00&quot;р.&quot;"/>
    <numFmt numFmtId="171" formatCode="#,##0\ &quot;₽&quot;"/>
  </numFmts>
  <fonts count="71" x14ac:knownFonts="1"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Arial Cyr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8"/>
      <color rgb="FF222222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3" tint="0.39997558519241921"/>
      <name val="Arial"/>
      <family val="2"/>
      <charset val="204"/>
    </font>
    <font>
      <sz val="10"/>
      <color rgb="FF594304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Arial"/>
      <family val="2"/>
    </font>
    <font>
      <sz val="10"/>
      <color theme="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0"/>
      <color theme="0"/>
      <name val="Calibri"/>
      <family val="2"/>
      <charset val="204"/>
    </font>
    <font>
      <b/>
      <sz val="11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sz val="9"/>
      <name val="Arial"/>
      <family val="2"/>
      <charset val="204"/>
    </font>
    <font>
      <b/>
      <sz val="12"/>
      <color theme="0"/>
      <name val="Calibri"/>
      <family val="2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1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F2DD"/>
        <bgColor rgb="FFEEEEEE"/>
      </patternFill>
    </fill>
    <fill>
      <patternFill patternType="solid">
        <fgColor theme="0"/>
        <bgColor rgb="FFF5F2DD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23" fillId="0" borderId="0"/>
    <xf numFmtId="0" fontId="12" fillId="0" borderId="0"/>
    <xf numFmtId="0" fontId="12" fillId="0" borderId="0"/>
    <xf numFmtId="0" fontId="17" fillId="0" borderId="0"/>
    <xf numFmtId="0" fontId="18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/>
  </cellStyleXfs>
  <cellXfs count="718">
    <xf numFmtId="0" fontId="0" fillId="0" borderId="0" xfId="0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2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left" vertical="center" wrapText="1"/>
    </xf>
    <xf numFmtId="2" fontId="11" fillId="0" borderId="3" xfId="2" applyNumberFormat="1" applyFont="1" applyFill="1" applyBorder="1" applyAlignment="1">
      <alignment horizontal="center" vertical="center" wrapText="1"/>
    </xf>
    <xf numFmtId="0" fontId="11" fillId="0" borderId="3" xfId="2" applyFont="1" applyBorder="1" applyAlignment="1">
      <alignment horizontal="center" vertical="center" wrapText="1"/>
    </xf>
    <xf numFmtId="0" fontId="29" fillId="6" borderId="1" xfId="2" applyFont="1" applyFill="1" applyBorder="1" applyAlignment="1">
      <alignment horizontal="center" vertical="center" wrapText="1"/>
    </xf>
    <xf numFmtId="2" fontId="29" fillId="0" borderId="1" xfId="2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1" fontId="29" fillId="0" borderId="1" xfId="2" applyNumberFormat="1" applyFont="1" applyBorder="1" applyAlignment="1">
      <alignment horizontal="center" vertical="center" wrapText="1"/>
    </xf>
    <xf numFmtId="1" fontId="16" fillId="0" borderId="0" xfId="2" applyNumberFormat="1" applyFont="1" applyAlignment="1">
      <alignment wrapText="1"/>
    </xf>
    <xf numFmtId="0" fontId="16" fillId="0" borderId="0" xfId="2" applyFont="1" applyAlignment="1">
      <alignment wrapText="1"/>
    </xf>
    <xf numFmtId="0" fontId="16" fillId="0" borderId="0" xfId="2" applyFont="1" applyAlignment="1"/>
    <xf numFmtId="0" fontId="16" fillId="0" borderId="0" xfId="2" applyFont="1" applyBorder="1" applyAlignment="1"/>
    <xf numFmtId="0" fontId="29" fillId="0" borderId="0" xfId="2" applyFont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/>
    </xf>
    <xf numFmtId="0" fontId="16" fillId="0" borderId="1" xfId="2" applyFont="1" applyBorder="1" applyAlignment="1">
      <alignment horizontal="left" vertical="center" wrapText="1"/>
    </xf>
    <xf numFmtId="0" fontId="16" fillId="0" borderId="1" xfId="2" applyFont="1" applyBorder="1" applyAlignment="1">
      <alignment vertical="center" wrapText="1"/>
    </xf>
    <xf numFmtId="0" fontId="16" fillId="0" borderId="0" xfId="2" applyFont="1" applyFill="1" applyBorder="1" applyAlignment="1">
      <alignment horizontal="left" vertical="center" wrapText="1"/>
    </xf>
    <xf numFmtId="0" fontId="16" fillId="0" borderId="0" xfId="2" applyFont="1" applyFill="1" applyBorder="1" applyAlignment="1">
      <alignment horizontal="center" vertical="center" wrapText="1"/>
    </xf>
    <xf numFmtId="0" fontId="16" fillId="0" borderId="0" xfId="2" applyFont="1" applyBorder="1" applyAlignment="1">
      <alignment horizontal="left" vertical="center" wrapText="1"/>
    </xf>
    <xf numFmtId="0" fontId="16" fillId="0" borderId="6" xfId="2" applyFont="1" applyBorder="1" applyAlignment="1">
      <alignment horizontal="center" vertical="center" wrapText="1"/>
    </xf>
    <xf numFmtId="0" fontId="27" fillId="0" borderId="0" xfId="0" applyFont="1"/>
    <xf numFmtId="1" fontId="15" fillId="0" borderId="1" xfId="2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20" fillId="2" borderId="1" xfId="6" applyFont="1" applyFill="1" applyBorder="1" applyAlignment="1">
      <alignment horizontal="center" vertical="center"/>
    </xf>
    <xf numFmtId="0" fontId="20" fillId="5" borderId="1" xfId="6" applyFont="1" applyFill="1" applyBorder="1" applyAlignment="1">
      <alignment vertical="center" wrapText="1"/>
    </xf>
    <xf numFmtId="0" fontId="30" fillId="6" borderId="1" xfId="2" applyFont="1" applyFill="1" applyBorder="1" applyAlignment="1">
      <alignment horizontal="center" vertical="center" wrapText="1"/>
    </xf>
    <xf numFmtId="2" fontId="16" fillId="0" borderId="0" xfId="2" applyNumberFormat="1" applyFont="1" applyFill="1" applyBorder="1" applyAlignment="1">
      <alignment horizontal="center" vertical="center" wrapText="1"/>
    </xf>
    <xf numFmtId="0" fontId="16" fillId="0" borderId="0" xfId="6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30" fillId="0" borderId="0" xfId="2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2" fontId="30" fillId="0" borderId="0" xfId="2" applyNumberFormat="1" applyFont="1" applyFill="1" applyBorder="1" applyAlignment="1">
      <alignment horizontal="center" vertical="center" wrapText="1"/>
    </xf>
    <xf numFmtId="165" fontId="30" fillId="0" borderId="0" xfId="2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2" fontId="31" fillId="0" borderId="1" xfId="2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28" fillId="0" borderId="0" xfId="0" applyNumberFormat="1" applyFont="1" applyBorder="1" applyAlignment="1">
      <alignment horizontal="left" vertical="center" wrapText="1" indent="1"/>
    </xf>
    <xf numFmtId="1" fontId="32" fillId="0" borderId="0" xfId="0" applyNumberFormat="1" applyFont="1" applyBorder="1" applyAlignment="1">
      <alignment horizontal="left" vertical="center" wrapText="1" indent="1"/>
    </xf>
    <xf numFmtId="0" fontId="28" fillId="5" borderId="1" xfId="0" applyFont="1" applyFill="1" applyBorder="1"/>
    <xf numFmtId="165" fontId="29" fillId="0" borderId="1" xfId="0" applyNumberFormat="1" applyFont="1" applyFill="1" applyBorder="1" applyAlignment="1">
      <alignment horizontal="center" vertical="center"/>
    </xf>
    <xf numFmtId="165" fontId="29" fillId="0" borderId="1" xfId="0" applyNumberFormat="1" applyFont="1" applyBorder="1" applyAlignment="1">
      <alignment horizontal="center" vertical="center"/>
    </xf>
    <xf numFmtId="165" fontId="29" fillId="6" borderId="1" xfId="0" applyNumberFormat="1" applyFont="1" applyFill="1" applyBorder="1" applyAlignment="1">
      <alignment horizontal="center" vertical="center"/>
    </xf>
    <xf numFmtId="165" fontId="29" fillId="6" borderId="1" xfId="2" applyNumberFormat="1" applyFont="1" applyFill="1" applyBorder="1" applyAlignment="1">
      <alignment horizontal="center" vertical="center" wrapText="1"/>
    </xf>
    <xf numFmtId="0" fontId="28" fillId="7" borderId="4" xfId="0" applyFont="1" applyFill="1" applyBorder="1"/>
    <xf numFmtId="2" fontId="29" fillId="0" borderId="11" xfId="0" applyNumberFormat="1" applyFont="1" applyBorder="1" applyAlignment="1">
      <alignment horizontal="center" vertical="center"/>
    </xf>
    <xf numFmtId="1" fontId="29" fillId="0" borderId="1" xfId="2" applyNumberFormat="1" applyFont="1" applyFill="1" applyBorder="1" applyAlignment="1">
      <alignment horizontal="center" vertical="center" wrapText="1"/>
    </xf>
    <xf numFmtId="165" fontId="29" fillId="0" borderId="0" xfId="0" applyNumberFormat="1" applyFont="1" applyFill="1" applyBorder="1" applyAlignment="1">
      <alignment horizontal="center" vertical="center"/>
    </xf>
    <xf numFmtId="2" fontId="29" fillId="6" borderId="1" xfId="2" applyNumberFormat="1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left" vertical="center" wrapText="1"/>
    </xf>
    <xf numFmtId="1" fontId="29" fillId="0" borderId="0" xfId="2" applyNumberFormat="1" applyFont="1" applyFill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/>
    </xf>
    <xf numFmtId="0" fontId="20" fillId="0" borderId="0" xfId="2" applyFont="1" applyFill="1" applyBorder="1" applyAlignment="1">
      <alignment wrapText="1"/>
    </xf>
    <xf numFmtId="0" fontId="11" fillId="0" borderId="0" xfId="2" applyFont="1" applyFill="1" applyBorder="1" applyAlignment="1">
      <alignment horizontal="left" vertical="center" wrapText="1"/>
    </xf>
    <xf numFmtId="2" fontId="29" fillId="0" borderId="0" xfId="2" applyNumberFormat="1" applyFont="1" applyFill="1" applyBorder="1" applyAlignment="1">
      <alignment horizontal="center" vertical="center" wrapText="1"/>
    </xf>
    <xf numFmtId="0" fontId="28" fillId="0" borderId="0" xfId="0" applyFont="1" applyFill="1" applyBorder="1"/>
    <xf numFmtId="2" fontId="29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6" fillId="0" borderId="6" xfId="2" applyFont="1" applyBorder="1" applyAlignment="1">
      <alignment horizontal="left" vertical="center" wrapText="1"/>
    </xf>
    <xf numFmtId="2" fontId="31" fillId="0" borderId="0" xfId="2" applyNumberFormat="1" applyFont="1" applyBorder="1" applyAlignment="1">
      <alignment horizontal="center" vertical="center" wrapText="1"/>
    </xf>
    <xf numFmtId="0" fontId="16" fillId="0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vertical="center" wrapText="1"/>
    </xf>
    <xf numFmtId="1" fontId="29" fillId="0" borderId="0" xfId="0" applyNumberFormat="1" applyFont="1" applyBorder="1" applyAlignment="1">
      <alignment horizontal="center" vertical="center"/>
    </xf>
    <xf numFmtId="0" fontId="16" fillId="9" borderId="1" xfId="2" applyFont="1" applyFill="1" applyBorder="1" applyAlignment="1">
      <alignment horizontal="center" vertical="center"/>
    </xf>
    <xf numFmtId="2" fontId="29" fillId="0" borderId="27" xfId="0" applyNumberFormat="1" applyFont="1" applyBorder="1" applyAlignment="1">
      <alignment horizontal="center" vertical="center"/>
    </xf>
    <xf numFmtId="0" fontId="0" fillId="0" borderId="0" xfId="0" applyBorder="1"/>
    <xf numFmtId="0" fontId="0" fillId="10" borderId="0" xfId="0" applyFill="1"/>
    <xf numFmtId="0" fontId="16" fillId="0" borderId="0" xfId="0" applyFont="1" applyBorder="1" applyAlignment="1">
      <alignment horizontal="left" vertical="center"/>
    </xf>
    <xf numFmtId="0" fontId="0" fillId="10" borderId="0" xfId="0" applyFill="1" applyBorder="1"/>
    <xf numFmtId="0" fontId="34" fillId="0" borderId="0" xfId="2" applyFont="1" applyFill="1" applyBorder="1" applyAlignment="1">
      <alignment vertical="center" wrapText="1"/>
    </xf>
    <xf numFmtId="0" fontId="35" fillId="0" borderId="0" xfId="0" applyFont="1"/>
    <xf numFmtId="0" fontId="34" fillId="0" borderId="0" xfId="7" applyFont="1" applyFill="1" applyBorder="1" applyAlignment="1">
      <alignment vertical="center" wrapText="1"/>
    </xf>
    <xf numFmtId="0" fontId="36" fillId="0" borderId="0" xfId="0" applyFont="1" applyAlignment="1">
      <alignment horizontal="center"/>
    </xf>
    <xf numFmtId="0" fontId="39" fillId="0" borderId="0" xfId="0" applyFont="1" applyFill="1" applyBorder="1" applyProtection="1">
      <protection hidden="1"/>
    </xf>
    <xf numFmtId="0" fontId="0" fillId="0" borderId="0" xfId="0" applyProtection="1">
      <protection hidden="1"/>
    </xf>
    <xf numFmtId="1" fontId="0" fillId="0" borderId="0" xfId="0" applyNumberFormat="1" applyProtection="1">
      <protection hidden="1"/>
    </xf>
    <xf numFmtId="0" fontId="0" fillId="0" borderId="0" xfId="0" applyBorder="1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9" fontId="39" fillId="0" borderId="1" xfId="0" applyNumberFormat="1" applyFont="1" applyFill="1" applyBorder="1" applyAlignment="1" applyProtection="1">
      <alignment horizontal="center" vertical="center"/>
      <protection hidden="1"/>
    </xf>
    <xf numFmtId="170" fontId="23" fillId="0" borderId="1" xfId="0" applyNumberFormat="1" applyFont="1" applyBorder="1" applyAlignment="1" applyProtection="1">
      <alignment horizontal="center" vertical="center"/>
      <protection hidden="1"/>
    </xf>
    <xf numFmtId="169" fontId="23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1" xfId="0" applyBorder="1" applyProtection="1">
      <protection hidden="1"/>
    </xf>
    <xf numFmtId="169" fontId="40" fillId="10" borderId="14" xfId="0" applyNumberFormat="1" applyFont="1" applyFill="1" applyBorder="1" applyAlignment="1" applyProtection="1">
      <alignment horizontal="center"/>
      <protection hidden="1"/>
    </xf>
    <xf numFmtId="170" fontId="40" fillId="10" borderId="4" xfId="0" applyNumberFormat="1" applyFont="1" applyFill="1" applyBorder="1" applyAlignment="1" applyProtection="1">
      <alignment horizontal="center"/>
      <protection hidden="1"/>
    </xf>
    <xf numFmtId="9" fontId="40" fillId="10" borderId="1" xfId="0" applyNumberFormat="1" applyFont="1" applyFill="1" applyBorder="1" applyAlignment="1" applyProtection="1">
      <alignment horizontal="right"/>
      <protection hidden="1"/>
    </xf>
    <xf numFmtId="169" fontId="40" fillId="10" borderId="1" xfId="0" applyNumberFormat="1" applyFont="1" applyFill="1" applyBorder="1" applyAlignment="1" applyProtection="1">
      <alignment horizontal="right"/>
      <protection hidden="1"/>
    </xf>
    <xf numFmtId="170" fontId="0" fillId="0" borderId="0" xfId="0" applyNumberFormat="1" applyProtection="1">
      <protection hidden="1"/>
    </xf>
    <xf numFmtId="169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0" fontId="35" fillId="0" borderId="0" xfId="0" applyFont="1" applyProtection="1">
      <protection hidden="1"/>
    </xf>
    <xf numFmtId="169" fontId="39" fillId="12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12" borderId="1" xfId="0" applyNumberFormat="1" applyFont="1" applyFill="1" applyBorder="1" applyAlignment="1" applyProtection="1">
      <alignment horizontal="center" vertical="center"/>
      <protection locked="0" hidden="1"/>
    </xf>
    <xf numFmtId="0" fontId="23" fillId="12" borderId="1" xfId="0" applyFont="1" applyFill="1" applyBorder="1" applyAlignment="1" applyProtection="1">
      <alignment horizontal="center" vertical="center"/>
      <protection locked="0" hidden="1"/>
    </xf>
    <xf numFmtId="0" fontId="22" fillId="13" borderId="1" xfId="0" applyFont="1" applyFill="1" applyBorder="1" applyAlignment="1" applyProtection="1">
      <alignment horizontal="center" vertical="center"/>
      <protection hidden="1"/>
    </xf>
    <xf numFmtId="169" fontId="40" fillId="13" borderId="1" xfId="0" applyNumberFormat="1" applyFont="1" applyFill="1" applyBorder="1" applyAlignment="1" applyProtection="1">
      <alignment horizontal="center" vertical="center"/>
      <protection hidden="1"/>
    </xf>
    <xf numFmtId="169" fontId="40" fillId="13" borderId="1" xfId="0" applyNumberFormat="1" applyFont="1" applyFill="1" applyBorder="1" applyAlignment="1" applyProtection="1">
      <alignment horizontal="center" vertical="center" wrapText="1"/>
      <protection hidden="1"/>
    </xf>
    <xf numFmtId="1" fontId="40" fillId="13" borderId="1" xfId="0" applyNumberFormat="1" applyFont="1" applyFill="1" applyBorder="1" applyAlignment="1" applyProtection="1">
      <alignment horizontal="center" vertical="center"/>
      <protection hidden="1"/>
    </xf>
    <xf numFmtId="170" fontId="40" fillId="13" borderId="1" xfId="0" applyNumberFormat="1" applyFont="1" applyFill="1" applyBorder="1" applyAlignment="1" applyProtection="1">
      <alignment horizontal="center" vertical="center"/>
      <protection hidden="1"/>
    </xf>
    <xf numFmtId="9" fontId="40" fillId="13" borderId="1" xfId="0" applyNumberFormat="1" applyFont="1" applyFill="1" applyBorder="1" applyAlignment="1" applyProtection="1">
      <alignment horizontal="center" vertical="center" wrapText="1"/>
      <protection hidden="1"/>
    </xf>
    <xf numFmtId="170" fontId="40" fillId="13" borderId="1" xfId="0" applyNumberFormat="1" applyFont="1" applyFill="1" applyBorder="1" applyAlignment="1" applyProtection="1">
      <alignment horizontal="center" vertical="center" wrapText="1"/>
      <protection hidden="1"/>
    </xf>
    <xf numFmtId="9" fontId="23" fillId="14" borderId="1" xfId="0" applyNumberFormat="1" applyFont="1" applyFill="1" applyBorder="1" applyAlignment="1" applyProtection="1">
      <alignment horizontal="center" vertical="center"/>
      <protection hidden="1"/>
    </xf>
    <xf numFmtId="0" fontId="38" fillId="12" borderId="1" xfId="0" applyFont="1" applyFill="1" applyBorder="1" applyAlignment="1" applyProtection="1">
      <alignment vertical="center"/>
      <protection locked="0" hidden="1"/>
    </xf>
    <xf numFmtId="9" fontId="39" fillId="12" borderId="1" xfId="0" applyNumberFormat="1" applyFont="1" applyFill="1" applyBorder="1" applyAlignment="1" applyProtection="1">
      <alignment horizontal="left"/>
      <protection locked="0" hidden="1"/>
    </xf>
    <xf numFmtId="0" fontId="40" fillId="10" borderId="2" xfId="0" applyFont="1" applyFill="1" applyBorder="1" applyAlignment="1" applyProtection="1">
      <protection hidden="1"/>
    </xf>
    <xf numFmtId="0" fontId="40" fillId="10" borderId="14" xfId="0" applyFont="1" applyFill="1" applyBorder="1" applyAlignment="1" applyProtection="1">
      <protection hidden="1"/>
    </xf>
    <xf numFmtId="0" fontId="16" fillId="0" borderId="0" xfId="2" applyFont="1" applyFill="1" applyBorder="1" applyAlignment="1">
      <alignment horizontal="left" wrapText="1"/>
    </xf>
    <xf numFmtId="1" fontId="39" fillId="1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1" fillId="0" borderId="0" xfId="0" applyFont="1" applyAlignment="1">
      <alignment vertical="center" wrapText="1"/>
    </xf>
    <xf numFmtId="0" fontId="39" fillId="14" borderId="0" xfId="0" applyFont="1" applyFill="1" applyBorder="1" applyProtection="1">
      <protection hidden="1"/>
    </xf>
    <xf numFmtId="1" fontId="39" fillId="14" borderId="0" xfId="0" applyNumberFormat="1" applyFont="1" applyFill="1" applyBorder="1" applyProtection="1">
      <protection hidden="1"/>
    </xf>
    <xf numFmtId="169" fontId="39" fillId="14" borderId="0" xfId="0" applyNumberFormat="1" applyFont="1" applyFill="1" applyBorder="1" applyProtection="1">
      <protection hidden="1"/>
    </xf>
    <xf numFmtId="170" fontId="39" fillId="14" borderId="0" xfId="0" applyNumberFormat="1" applyFont="1" applyFill="1" applyBorder="1" applyProtection="1">
      <protection hidden="1"/>
    </xf>
    <xf numFmtId="9" fontId="39" fillId="14" borderId="0" xfId="0" applyNumberFormat="1" applyFont="1" applyFill="1" applyBorder="1" applyProtection="1">
      <protection hidden="1"/>
    </xf>
    <xf numFmtId="1" fontId="42" fillId="14" borderId="0" xfId="0" applyNumberFormat="1" applyFont="1" applyFill="1" applyBorder="1" applyAlignment="1" applyProtection="1">
      <alignment horizontal="right"/>
      <protection hidden="1"/>
    </xf>
    <xf numFmtId="169" fontId="42" fillId="14" borderId="0" xfId="0" applyNumberFormat="1" applyFont="1" applyFill="1" applyBorder="1" applyAlignment="1" applyProtection="1">
      <alignment horizontal="right"/>
      <protection hidden="1"/>
    </xf>
    <xf numFmtId="170" fontId="42" fillId="14" borderId="0" xfId="0" applyNumberFormat="1" applyFont="1" applyFill="1" applyBorder="1" applyAlignment="1" applyProtection="1">
      <alignment horizontal="right"/>
      <protection hidden="1"/>
    </xf>
    <xf numFmtId="168" fontId="39" fillId="14" borderId="0" xfId="0" applyNumberFormat="1" applyFont="1" applyFill="1" applyBorder="1" applyProtection="1">
      <protection hidden="1"/>
    </xf>
    <xf numFmtId="1" fontId="39" fillId="14" borderId="0" xfId="0" applyNumberFormat="1" applyFont="1" applyFill="1" applyBorder="1" applyAlignment="1" applyProtection="1">
      <alignment horizontal="right"/>
      <protection hidden="1"/>
    </xf>
    <xf numFmtId="169" fontId="39" fillId="14" borderId="0" xfId="0" applyNumberFormat="1" applyFont="1" applyFill="1" applyBorder="1" applyAlignment="1" applyProtection="1">
      <alignment horizontal="right"/>
      <protection hidden="1"/>
    </xf>
    <xf numFmtId="170" fontId="39" fillId="14" borderId="0" xfId="0" applyNumberFormat="1" applyFont="1" applyFill="1" applyBorder="1" applyAlignment="1" applyProtection="1">
      <alignment horizontal="right"/>
      <protection hidden="1"/>
    </xf>
    <xf numFmtId="0" fontId="0" fillId="14" borderId="0" xfId="0" applyFill="1" applyProtection="1">
      <protection hidden="1"/>
    </xf>
    <xf numFmtId="0" fontId="0" fillId="14" borderId="0" xfId="0" applyFill="1" applyBorder="1" applyProtection="1">
      <protection hidden="1"/>
    </xf>
    <xf numFmtId="0" fontId="23" fillId="14" borderId="0" xfId="0" applyFont="1" applyFill="1" applyBorder="1" applyAlignment="1" applyProtection="1">
      <protection hidden="1"/>
    </xf>
    <xf numFmtId="0" fontId="38" fillId="14" borderId="0" xfId="0" applyFont="1" applyFill="1" applyBorder="1" applyAlignment="1" applyProtection="1">
      <alignment horizontal="right" vertical="center"/>
      <protection hidden="1"/>
    </xf>
    <xf numFmtId="1" fontId="0" fillId="14" borderId="0" xfId="0" applyNumberFormat="1" applyFill="1" applyProtection="1">
      <protection hidden="1"/>
    </xf>
    <xf numFmtId="169" fontId="0" fillId="14" borderId="0" xfId="0" applyNumberFormat="1" applyFill="1" applyProtection="1">
      <protection hidden="1"/>
    </xf>
    <xf numFmtId="170" fontId="0" fillId="14" borderId="0" xfId="0" applyNumberFormat="1" applyFill="1" applyProtection="1">
      <protection hidden="1"/>
    </xf>
    <xf numFmtId="9" fontId="0" fillId="14" borderId="0" xfId="0" applyNumberFormat="1" applyFill="1" applyProtection="1">
      <protection hidden="1"/>
    </xf>
    <xf numFmtId="0" fontId="37" fillId="14" borderId="0" xfId="0" applyFont="1" applyFill="1" applyBorder="1" applyAlignment="1" applyProtection="1">
      <protection hidden="1"/>
    </xf>
    <xf numFmtId="0" fontId="38" fillId="14" borderId="0" xfId="0" applyFont="1" applyFill="1" applyBorder="1" applyAlignment="1" applyProtection="1">
      <alignment horizontal="right" vertical="center"/>
      <protection locked="0" hidden="1"/>
    </xf>
    <xf numFmtId="0" fontId="39" fillId="14" borderId="0" xfId="0" applyFont="1" applyFill="1" applyBorder="1" applyAlignment="1" applyProtection="1">
      <protection hidden="1"/>
    </xf>
    <xf numFmtId="0" fontId="39" fillId="14" borderId="23" xfId="0" applyFont="1" applyFill="1" applyBorder="1" applyProtection="1">
      <protection hidden="1"/>
    </xf>
    <xf numFmtId="0" fontId="38" fillId="14" borderId="23" xfId="0" applyFont="1" applyFill="1" applyBorder="1" applyAlignment="1" applyProtection="1">
      <alignment horizontal="center" vertical="center" wrapText="1"/>
      <protection hidden="1"/>
    </xf>
    <xf numFmtId="49" fontId="38" fillId="14" borderId="23" xfId="0" applyNumberFormat="1" applyFont="1" applyFill="1" applyBorder="1" applyAlignment="1" applyProtection="1">
      <alignment vertical="center" wrapText="1"/>
      <protection hidden="1"/>
    </xf>
    <xf numFmtId="0" fontId="23" fillId="14" borderId="23" xfId="0" applyFont="1" applyFill="1" applyBorder="1" applyProtection="1">
      <protection hidden="1"/>
    </xf>
    <xf numFmtId="0" fontId="0" fillId="14" borderId="23" xfId="0" applyFill="1" applyBorder="1" applyProtection="1">
      <protection hidden="1"/>
    </xf>
    <xf numFmtId="169" fontId="0" fillId="14" borderId="23" xfId="0" applyNumberFormat="1" applyFill="1" applyBorder="1" applyProtection="1">
      <protection hidden="1"/>
    </xf>
    <xf numFmtId="170" fontId="0" fillId="14" borderId="23" xfId="0" applyNumberFormat="1" applyFill="1" applyBorder="1" applyProtection="1">
      <protection hidden="1"/>
    </xf>
    <xf numFmtId="9" fontId="0" fillId="14" borderId="23" xfId="0" applyNumberFormat="1" applyFill="1" applyBorder="1" applyProtection="1">
      <protection hidden="1"/>
    </xf>
    <xf numFmtId="0" fontId="0" fillId="14" borderId="28" xfId="0" applyFill="1" applyBorder="1" applyProtection="1">
      <protection hidden="1"/>
    </xf>
    <xf numFmtId="0" fontId="0" fillId="14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14" borderId="8" xfId="0" applyFill="1" applyBorder="1" applyProtection="1">
      <protection hidden="1"/>
    </xf>
    <xf numFmtId="1" fontId="40" fillId="1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hidden="1"/>
    </xf>
    <xf numFmtId="168" fontId="39" fillId="0" borderId="0" xfId="0" applyNumberFormat="1" applyFont="1" applyFill="1" applyBorder="1" applyAlignment="1" applyProtection="1">
      <alignment horizontal="center"/>
      <protection hidden="1"/>
    </xf>
    <xf numFmtId="168" fontId="39" fillId="0" borderId="0" xfId="0" applyNumberFormat="1" applyFont="1" applyFill="1" applyBorder="1" applyProtection="1">
      <protection hidden="1"/>
    </xf>
    <xf numFmtId="0" fontId="44" fillId="0" borderId="0" xfId="0" applyFont="1" applyProtection="1">
      <protection hidden="1"/>
    </xf>
    <xf numFmtId="0" fontId="45" fillId="15" borderId="42" xfId="0" applyFont="1" applyFill="1" applyBorder="1" applyAlignment="1">
      <alignment horizontal="left" vertical="top"/>
    </xf>
    <xf numFmtId="0" fontId="46" fillId="16" borderId="42" xfId="0" applyFont="1" applyFill="1" applyBorder="1" applyAlignment="1">
      <alignment horizontal="left" vertical="top"/>
    </xf>
    <xf numFmtId="0" fontId="47" fillId="11" borderId="42" xfId="0" applyFont="1" applyFill="1" applyBorder="1" applyAlignment="1">
      <alignment horizontal="left" vertical="top"/>
    </xf>
    <xf numFmtId="1" fontId="0" fillId="0" borderId="0" xfId="0" applyNumberFormat="1"/>
    <xf numFmtId="0" fontId="11" fillId="0" borderId="2" xfId="3" applyFont="1" applyFill="1" applyBorder="1" applyAlignment="1">
      <alignment horizontal="center" vertical="center"/>
    </xf>
    <xf numFmtId="0" fontId="21" fillId="0" borderId="1" xfId="7" applyFont="1" applyFill="1" applyBorder="1" applyAlignment="1">
      <alignment horizontal="center" vertical="center" wrapText="1"/>
    </xf>
    <xf numFmtId="0" fontId="23" fillId="12" borderId="0" xfId="0" applyFont="1" applyFill="1" applyBorder="1" applyAlignment="1" applyProtection="1">
      <alignment horizontal="center"/>
      <protection locked="0" hidden="1"/>
    </xf>
    <xf numFmtId="0" fontId="0" fillId="12" borderId="0" xfId="0" applyFill="1" applyBorder="1" applyAlignment="1" applyProtection="1">
      <alignment horizontal="center"/>
      <protection locked="0" hidden="1"/>
    </xf>
    <xf numFmtId="0" fontId="38" fillId="12" borderId="0" xfId="0" applyFont="1" applyFill="1" applyBorder="1" applyAlignment="1" applyProtection="1">
      <alignment vertical="center"/>
      <protection locked="0" hidden="1"/>
    </xf>
    <xf numFmtId="0" fontId="35" fillId="0" borderId="0" xfId="0" applyFont="1" applyBorder="1" applyProtection="1">
      <protection hidden="1"/>
    </xf>
    <xf numFmtId="0" fontId="38" fillId="0" borderId="28" xfId="0" applyFont="1" applyFill="1" applyBorder="1" applyAlignment="1" applyProtection="1">
      <alignment horizontal="right"/>
      <protection hidden="1"/>
    </xf>
    <xf numFmtId="0" fontId="50" fillId="14" borderId="0" xfId="0" applyFont="1" applyFill="1" applyBorder="1" applyAlignment="1" applyProtection="1">
      <alignment horizontal="center" vertical="center"/>
      <protection hidden="1"/>
    </xf>
    <xf numFmtId="0" fontId="50" fillId="14" borderId="0" xfId="0" applyFont="1" applyFill="1" applyBorder="1" applyAlignment="1" applyProtection="1">
      <alignment horizontal="center" vertical="center"/>
      <protection hidden="1"/>
    </xf>
    <xf numFmtId="0" fontId="39" fillId="14" borderId="0" xfId="0" applyFont="1" applyFill="1" applyBorder="1" applyAlignment="1" applyProtection="1">
      <alignment horizontal="right"/>
      <protection hidden="1"/>
    </xf>
    <xf numFmtId="1" fontId="23" fillId="1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12" borderId="0" xfId="0" applyFont="1" applyFill="1" applyBorder="1" applyAlignment="1" applyProtection="1">
      <alignment horizontal="center" vertical="center"/>
      <protection locked="0" hidden="1"/>
    </xf>
    <xf numFmtId="0" fontId="38" fillId="12" borderId="28" xfId="0" applyFont="1" applyFill="1" applyBorder="1" applyAlignment="1" applyProtection="1">
      <alignment vertical="center"/>
      <protection locked="0" hidden="1"/>
    </xf>
    <xf numFmtId="0" fontId="8" fillId="0" borderId="0" xfId="0" applyFont="1"/>
    <xf numFmtId="0" fontId="7" fillId="0" borderId="0" xfId="9"/>
    <xf numFmtId="0" fontId="39" fillId="14" borderId="1" xfId="0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protection hidden="1"/>
    </xf>
    <xf numFmtId="0" fontId="26" fillId="0" borderId="0" xfId="0" applyFont="1" applyAlignment="1">
      <alignment horizontal="left" vertical="center"/>
    </xf>
    <xf numFmtId="165" fontId="15" fillId="0" borderId="1" xfId="0" applyNumberFormat="1" applyFont="1" applyBorder="1" applyAlignment="1">
      <alignment horizontal="center" vertical="center"/>
    </xf>
    <xf numFmtId="166" fontId="29" fillId="0" borderId="6" xfId="2" applyNumberFormat="1" applyFont="1" applyBorder="1" applyAlignment="1">
      <alignment horizontal="center" vertical="center" wrapText="1"/>
    </xf>
    <xf numFmtId="0" fontId="11" fillId="5" borderId="1" xfId="2" applyFont="1" applyFill="1" applyBorder="1" applyAlignment="1">
      <alignment wrapText="1"/>
    </xf>
    <xf numFmtId="2" fontId="30" fillId="0" borderId="9" xfId="0" applyNumberFormat="1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0" fillId="0" borderId="0" xfId="0" applyAlignment="1"/>
    <xf numFmtId="0" fontId="54" fillId="0" borderId="15" xfId="0" applyFont="1" applyBorder="1" applyAlignment="1">
      <alignment horizontal="center"/>
    </xf>
    <xf numFmtId="0" fontId="54" fillId="0" borderId="16" xfId="0" applyFont="1" applyBorder="1"/>
    <xf numFmtId="0" fontId="54" fillId="0" borderId="13" xfId="0" applyFont="1" applyBorder="1" applyAlignment="1">
      <alignment horizontal="center"/>
    </xf>
    <xf numFmtId="0" fontId="54" fillId="0" borderId="1" xfId="0" applyFont="1" applyBorder="1" applyAlignment="1"/>
    <xf numFmtId="0" fontId="54" fillId="0" borderId="0" xfId="0" applyFont="1" applyBorder="1" applyAlignment="1">
      <alignment horizontal="left"/>
    </xf>
    <xf numFmtId="0" fontId="54" fillId="0" borderId="1" xfId="0" applyFont="1" applyBorder="1"/>
    <xf numFmtId="0" fontId="54" fillId="0" borderId="1" xfId="0" applyFont="1" applyFill="1" applyBorder="1" applyAlignment="1">
      <alignment wrapText="1"/>
    </xf>
    <xf numFmtId="0" fontId="54" fillId="0" borderId="30" xfId="0" applyFont="1" applyBorder="1"/>
    <xf numFmtId="0" fontId="54" fillId="0" borderId="1" xfId="0" applyFont="1" applyFill="1" applyBorder="1" applyAlignment="1">
      <alignment horizontal="center"/>
    </xf>
    <xf numFmtId="0" fontId="0" fillId="14" borderId="30" xfId="0" applyFill="1" applyBorder="1"/>
    <xf numFmtId="0" fontId="0" fillId="14" borderId="0" xfId="0" applyFill="1" applyBorder="1"/>
    <xf numFmtId="0" fontId="0" fillId="14" borderId="31" xfId="0" applyFill="1" applyBorder="1"/>
    <xf numFmtId="0" fontId="0" fillId="14" borderId="32" xfId="0" applyFill="1" applyBorder="1"/>
    <xf numFmtId="0" fontId="0" fillId="14" borderId="33" xfId="0" applyFill="1" applyBorder="1"/>
    <xf numFmtId="0" fontId="0" fillId="14" borderId="34" xfId="0" applyFill="1" applyBorder="1"/>
    <xf numFmtId="0" fontId="50" fillId="14" borderId="0" xfId="0" applyFont="1" applyFill="1" applyBorder="1" applyAlignment="1" applyProtection="1">
      <alignment horizontal="center" vertical="center"/>
      <protection hidden="1"/>
    </xf>
    <xf numFmtId="0" fontId="54" fillId="0" borderId="1" xfId="0" applyFont="1" applyBorder="1" applyAlignment="1">
      <alignment wrapText="1"/>
    </xf>
    <xf numFmtId="0" fontId="54" fillId="0" borderId="29" xfId="0" applyFont="1" applyBorder="1"/>
    <xf numFmtId="0" fontId="54" fillId="0" borderId="35" xfId="0" applyFont="1" applyBorder="1"/>
    <xf numFmtId="0" fontId="54" fillId="0" borderId="31" xfId="0" applyFont="1" applyBorder="1"/>
    <xf numFmtId="0" fontId="54" fillId="0" borderId="0" xfId="0" applyFont="1" applyBorder="1" applyAlignment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14" borderId="1" xfId="0" applyFont="1" applyFill="1" applyBorder="1" applyAlignment="1">
      <alignment horizontal="left" vertical="center"/>
    </xf>
    <xf numFmtId="0" fontId="54" fillId="14" borderId="29" xfId="0" applyFont="1" applyFill="1" applyBorder="1" applyAlignment="1">
      <alignment horizontal="center"/>
    </xf>
    <xf numFmtId="0" fontId="54" fillId="14" borderId="0" xfId="0" applyFont="1" applyFill="1" applyBorder="1" applyAlignment="1">
      <alignment horizontal="center"/>
    </xf>
    <xf numFmtId="0" fontId="54" fillId="0" borderId="17" xfId="0" applyFont="1" applyFill="1" applyBorder="1" applyAlignment="1">
      <alignment horizontal="center"/>
    </xf>
    <xf numFmtId="0" fontId="54" fillId="14" borderId="33" xfId="0" applyFont="1" applyFill="1" applyBorder="1" applyAlignment="1">
      <alignment horizontal="center"/>
    </xf>
    <xf numFmtId="0" fontId="54" fillId="0" borderId="31" xfId="0" applyFont="1" applyBorder="1" applyAlignment="1">
      <alignment horizontal="center"/>
    </xf>
    <xf numFmtId="0" fontId="54" fillId="0" borderId="33" xfId="0" applyFont="1" applyBorder="1" applyAlignment="1">
      <alignment horizontal="center"/>
    </xf>
    <xf numFmtId="0" fontId="54" fillId="0" borderId="34" xfId="0" applyFont="1" applyBorder="1" applyAlignment="1">
      <alignment horizontal="center"/>
    </xf>
    <xf numFmtId="0" fontId="54" fillId="14" borderId="25" xfId="0" applyFont="1" applyFill="1" applyBorder="1" applyAlignment="1">
      <alignment horizontal="center"/>
    </xf>
    <xf numFmtId="0" fontId="54" fillId="14" borderId="35" xfId="0" applyFont="1" applyFill="1" applyBorder="1" applyAlignment="1">
      <alignment horizontal="center"/>
    </xf>
    <xf numFmtId="0" fontId="54" fillId="14" borderId="30" xfId="0" applyFont="1" applyFill="1" applyBorder="1" applyAlignment="1">
      <alignment horizontal="center"/>
    </xf>
    <xf numFmtId="0" fontId="54" fillId="14" borderId="31" xfId="0" applyFont="1" applyFill="1" applyBorder="1" applyAlignment="1">
      <alignment horizontal="center"/>
    </xf>
    <xf numFmtId="0" fontId="54" fillId="14" borderId="32" xfId="0" applyFont="1" applyFill="1" applyBorder="1" applyAlignment="1">
      <alignment horizontal="center"/>
    </xf>
    <xf numFmtId="0" fontId="54" fillId="14" borderId="34" xfId="0" applyFont="1" applyFill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54" fillId="0" borderId="28" xfId="0" applyFont="1" applyBorder="1" applyAlignment="1">
      <alignment horizontal="center" vertical="center"/>
    </xf>
    <xf numFmtId="0" fontId="0" fillId="0" borderId="33" xfId="0" applyBorder="1" applyAlignment="1"/>
    <xf numFmtId="0" fontId="54" fillId="0" borderId="40" xfId="0" applyFont="1" applyBorder="1" applyAlignment="1">
      <alignment horizontal="center"/>
    </xf>
    <xf numFmtId="0" fontId="54" fillId="0" borderId="4" xfId="0" applyFont="1" applyBorder="1" applyAlignment="1">
      <alignment horizontal="center"/>
    </xf>
    <xf numFmtId="0" fontId="0" fillId="0" borderId="0" xfId="0" applyBorder="1" applyAlignment="1"/>
    <xf numFmtId="0" fontId="54" fillId="14" borderId="25" xfId="0" applyFont="1" applyFill="1" applyBorder="1" applyAlignment="1"/>
    <xf numFmtId="0" fontId="54" fillId="14" borderId="29" xfId="0" applyFont="1" applyFill="1" applyBorder="1" applyAlignment="1"/>
    <xf numFmtId="0" fontId="54" fillId="14" borderId="35" xfId="0" applyFont="1" applyFill="1" applyBorder="1" applyAlignment="1"/>
    <xf numFmtId="0" fontId="54" fillId="14" borderId="30" xfId="0" applyFont="1" applyFill="1" applyBorder="1" applyAlignment="1"/>
    <xf numFmtId="0" fontId="54" fillId="14" borderId="0" xfId="0" applyFont="1" applyFill="1" applyBorder="1" applyAlignment="1"/>
    <xf numFmtId="0" fontId="54" fillId="14" borderId="31" xfId="0" applyFont="1" applyFill="1" applyBorder="1" applyAlignment="1"/>
    <xf numFmtId="0" fontId="54" fillId="14" borderId="32" xfId="0" applyFont="1" applyFill="1" applyBorder="1" applyAlignment="1"/>
    <xf numFmtId="0" fontId="54" fillId="14" borderId="33" xfId="0" applyFont="1" applyFill="1" applyBorder="1" applyAlignment="1"/>
    <xf numFmtId="0" fontId="54" fillId="14" borderId="34" xfId="0" applyFont="1" applyFill="1" applyBorder="1" applyAlignment="1"/>
    <xf numFmtId="0" fontId="0" fillId="0" borderId="6" xfId="0" applyBorder="1" applyAlignment="1"/>
    <xf numFmtId="0" fontId="0" fillId="0" borderId="19" xfId="0" applyBorder="1" applyAlignment="1"/>
    <xf numFmtId="0" fontId="0" fillId="0" borderId="3" xfId="0" applyBorder="1" applyAlignment="1"/>
    <xf numFmtId="168" fontId="39" fillId="14" borderId="0" xfId="0" applyNumberFormat="1" applyFont="1" applyFill="1" applyBorder="1" applyAlignment="1" applyProtection="1">
      <alignment horizontal="left"/>
      <protection hidden="1"/>
    </xf>
    <xf numFmtId="0" fontId="11" fillId="0" borderId="2" xfId="2" applyFont="1" applyFill="1" applyBorder="1" applyAlignment="1">
      <alignment horizontal="left" vertical="center"/>
    </xf>
    <xf numFmtId="165" fontId="29" fillId="0" borderId="0" xfId="2" applyNumberFormat="1" applyFont="1" applyFill="1" applyBorder="1" applyAlignment="1">
      <alignment horizontal="center" vertical="center" wrapText="1"/>
    </xf>
    <xf numFmtId="0" fontId="16" fillId="0" borderId="2" xfId="2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 vertical="center" wrapText="1"/>
    </xf>
    <xf numFmtId="0" fontId="54" fillId="0" borderId="26" xfId="0" applyFont="1" applyBorder="1" applyAlignment="1">
      <alignment horizontal="center"/>
    </xf>
    <xf numFmtId="0" fontId="54" fillId="0" borderId="20" xfId="0" applyFont="1" applyBorder="1" applyAlignment="1">
      <alignment horizontal="center" vertical="center"/>
    </xf>
    <xf numFmtId="0" fontId="54" fillId="18" borderId="1" xfId="0" applyFont="1" applyFill="1" applyBorder="1" applyAlignment="1" applyProtection="1">
      <alignment horizontal="left"/>
      <protection locked="0"/>
    </xf>
    <xf numFmtId="0" fontId="54" fillId="18" borderId="1" xfId="0" applyFont="1" applyFill="1" applyBorder="1" applyProtection="1">
      <protection locked="0"/>
    </xf>
    <xf numFmtId="0" fontId="54" fillId="18" borderId="17" xfId="0" applyFont="1" applyFill="1" applyBorder="1" applyProtection="1">
      <protection locked="0"/>
    </xf>
    <xf numFmtId="1" fontId="54" fillId="0" borderId="1" xfId="0" applyNumberFormat="1" applyFont="1" applyBorder="1" applyAlignment="1" applyProtection="1">
      <alignment horizontal="left"/>
      <protection hidden="1"/>
    </xf>
    <xf numFmtId="0" fontId="16" fillId="0" borderId="1" xfId="2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vertical="center" wrapText="1"/>
      <protection hidden="1"/>
    </xf>
    <xf numFmtId="0" fontId="35" fillId="0" borderId="1" xfId="0" applyFont="1" applyBorder="1" applyProtection="1">
      <protection hidden="1"/>
    </xf>
    <xf numFmtId="0" fontId="16" fillId="0" borderId="4" xfId="2" applyFont="1" applyBorder="1" applyAlignment="1">
      <alignment horizontal="center" vertical="center" wrapText="1"/>
    </xf>
    <xf numFmtId="0" fontId="20" fillId="4" borderId="10" xfId="2" applyFont="1" applyFill="1" applyBorder="1" applyAlignment="1"/>
    <xf numFmtId="0" fontId="20" fillId="4" borderId="23" xfId="2" applyFont="1" applyFill="1" applyBorder="1" applyAlignment="1"/>
    <xf numFmtId="0" fontId="16" fillId="0" borderId="4" xfId="2" applyFont="1" applyBorder="1" applyAlignment="1">
      <alignment horizontal="left" vertical="center"/>
    </xf>
    <xf numFmtId="0" fontId="16" fillId="0" borderId="0" xfId="2" applyFont="1" applyBorder="1" applyAlignment="1">
      <alignment horizontal="left" vertical="center"/>
    </xf>
    <xf numFmtId="0" fontId="11" fillId="0" borderId="0" xfId="2" applyFont="1" applyFill="1" applyBorder="1" applyAlignment="1">
      <alignment horizontal="left" vertical="center"/>
    </xf>
    <xf numFmtId="2" fontId="16" fillId="0" borderId="0" xfId="2" applyNumberFormat="1" applyFont="1" applyAlignment="1"/>
    <xf numFmtId="0" fontId="11" fillId="0" borderId="0" xfId="2" applyFont="1" applyBorder="1" applyAlignment="1">
      <alignment horizontal="center" vertical="center"/>
    </xf>
    <xf numFmtId="0" fontId="16" fillId="0" borderId="4" xfId="2" applyFont="1" applyFill="1" applyBorder="1" applyAlignment="1">
      <alignment horizontal="left" vertical="center"/>
    </xf>
    <xf numFmtId="1" fontId="31" fillId="0" borderId="0" xfId="3" applyNumberFormat="1" applyFont="1" applyBorder="1" applyAlignment="1"/>
    <xf numFmtId="0" fontId="11" fillId="0" borderId="4" xfId="2" applyFont="1" applyBorder="1" applyAlignment="1">
      <alignment horizontal="left" vertical="center"/>
    </xf>
    <xf numFmtId="0" fontId="16" fillId="0" borderId="5" xfId="3" applyFont="1" applyFill="1" applyBorder="1" applyAlignment="1">
      <alignment horizontal="left" vertical="center"/>
    </xf>
    <xf numFmtId="0" fontId="11" fillId="0" borderId="2" xfId="3" applyFont="1" applyBorder="1" applyAlignment="1">
      <alignment horizontal="center" vertical="center"/>
    </xf>
    <xf numFmtId="0" fontId="16" fillId="0" borderId="4" xfId="2" applyFont="1" applyFill="1" applyBorder="1" applyAlignment="1">
      <alignment horizontal="left" vertical="center" wrapText="1"/>
    </xf>
    <xf numFmtId="0" fontId="16" fillId="0" borderId="4" xfId="2" applyFont="1" applyBorder="1" applyAlignment="1">
      <alignment horizontal="left" vertical="center" wrapText="1"/>
    </xf>
    <xf numFmtId="0" fontId="16" fillId="0" borderId="4" xfId="2" applyFont="1" applyBorder="1" applyAlignment="1">
      <alignment vertical="center" wrapText="1"/>
    </xf>
    <xf numFmtId="0" fontId="27" fillId="5" borderId="0" xfId="0" applyFont="1" applyFill="1"/>
    <xf numFmtId="1" fontId="30" fillId="0" borderId="0" xfId="2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11" fillId="0" borderId="0" xfId="2" applyFont="1" applyFill="1" applyBorder="1" applyAlignment="1">
      <alignment wrapText="1"/>
    </xf>
    <xf numFmtId="0" fontId="11" fillId="0" borderId="39" xfId="2" applyFont="1" applyBorder="1" applyAlignment="1">
      <alignment horizontal="left" vertical="center" wrapText="1"/>
    </xf>
    <xf numFmtId="165" fontId="15" fillId="0" borderId="0" xfId="0" applyNumberFormat="1" applyFont="1" applyFill="1" applyBorder="1" applyAlignment="1">
      <alignment horizontal="center" vertical="center"/>
    </xf>
    <xf numFmtId="2" fontId="30" fillId="0" borderId="11" xfId="0" applyNumberFormat="1" applyFont="1" applyBorder="1" applyAlignment="1">
      <alignment horizontal="center" vertical="center"/>
    </xf>
    <xf numFmtId="167" fontId="15" fillId="0" borderId="1" xfId="0" applyNumberFormat="1" applyFont="1" applyBorder="1" applyAlignment="1">
      <alignment horizontal="center" vertical="center"/>
    </xf>
    <xf numFmtId="0" fontId="27" fillId="5" borderId="1" xfId="0" applyFont="1" applyFill="1" applyBorder="1"/>
    <xf numFmtId="0" fontId="27" fillId="5" borderId="10" xfId="0" applyFont="1" applyFill="1" applyBorder="1"/>
    <xf numFmtId="0" fontId="16" fillId="0" borderId="0" xfId="0" applyFont="1"/>
    <xf numFmtId="167" fontId="29" fillId="6" borderId="1" xfId="2" applyNumberFormat="1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vertical="center" wrapText="1"/>
    </xf>
    <xf numFmtId="0" fontId="29" fillId="6" borderId="1" xfId="6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wrapText="1"/>
    </xf>
    <xf numFmtId="0" fontId="16" fillId="9" borderId="1" xfId="2" applyFont="1" applyFill="1" applyBorder="1" applyAlignment="1">
      <alignment horizontal="left" vertical="center"/>
    </xf>
    <xf numFmtId="0" fontId="16" fillId="0" borderId="1" xfId="2" applyFont="1" applyFill="1" applyBorder="1" applyAlignment="1">
      <alignment horizontal="left" vertical="center"/>
    </xf>
    <xf numFmtId="0" fontId="16" fillId="0" borderId="10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left" vertical="center"/>
    </xf>
    <xf numFmtId="0" fontId="16" fillId="0" borderId="2" xfId="3" applyFont="1" applyFill="1" applyBorder="1" applyAlignment="1">
      <alignment horizontal="left" vertical="center"/>
    </xf>
    <xf numFmtId="0" fontId="16" fillId="0" borderId="2" xfId="3" applyFont="1" applyBorder="1" applyAlignment="1">
      <alignment horizontal="left" vertical="center"/>
    </xf>
    <xf numFmtId="0" fontId="16" fillId="0" borderId="14" xfId="2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35" fillId="0" borderId="0" xfId="0" applyFont="1" applyAlignment="1" applyProtection="1">
      <alignment wrapText="1"/>
      <protection hidden="1"/>
    </xf>
    <xf numFmtId="0" fontId="0" fillId="9" borderId="0" xfId="0" applyFill="1"/>
    <xf numFmtId="0" fontId="27" fillId="0" borderId="7" xfId="0" applyFont="1" applyFill="1" applyBorder="1"/>
    <xf numFmtId="0" fontId="16" fillId="0" borderId="0" xfId="0" applyFont="1" applyFill="1" applyBorder="1"/>
    <xf numFmtId="0" fontId="29" fillId="0" borderId="0" xfId="0" applyFont="1" applyFill="1" applyBorder="1" applyAlignment="1">
      <alignment horizontal="center" vertical="center"/>
    </xf>
    <xf numFmtId="0" fontId="16" fillId="0" borderId="14" xfId="3" applyFont="1" applyBorder="1" applyAlignment="1">
      <alignment horizontal="left" vertical="center"/>
    </xf>
    <xf numFmtId="0" fontId="16" fillId="0" borderId="6" xfId="2" applyFont="1" applyFill="1" applyBorder="1" applyAlignment="1">
      <alignment horizontal="left" vertical="center"/>
    </xf>
    <xf numFmtId="0" fontId="16" fillId="0" borderId="3" xfId="2" applyFont="1" applyBorder="1" applyAlignment="1">
      <alignment horizontal="left" vertical="center" wrapText="1" indent="4"/>
    </xf>
    <xf numFmtId="0" fontId="16" fillId="9" borderId="1" xfId="2" applyFont="1" applyFill="1" applyBorder="1" applyAlignment="1">
      <alignment horizontal="left" vertical="center" wrapText="1" indent="4"/>
    </xf>
    <xf numFmtId="0" fontId="16" fillId="0" borderId="1" xfId="2" applyFont="1" applyBorder="1" applyAlignment="1">
      <alignment horizontal="left" vertical="center" wrapText="1" indent="4"/>
    </xf>
    <xf numFmtId="0" fontId="52" fillId="14" borderId="0" xfId="0" applyFont="1" applyFill="1" applyBorder="1" applyAlignment="1" applyProtection="1">
      <alignment vertical="center"/>
      <protection hidden="1"/>
    </xf>
    <xf numFmtId="1" fontId="61" fillId="14" borderId="0" xfId="0" applyNumberFormat="1" applyFont="1" applyFill="1" applyBorder="1" applyAlignment="1" applyProtection="1">
      <protection hidden="1"/>
    </xf>
    <xf numFmtId="169" fontId="40" fillId="0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Fill="1" applyBorder="1" applyProtection="1">
      <protection hidden="1"/>
    </xf>
    <xf numFmtId="0" fontId="0" fillId="0" borderId="1" xfId="0" applyBorder="1"/>
    <xf numFmtId="0" fontId="0" fillId="14" borderId="5" xfId="0" applyFill="1" applyBorder="1" applyProtection="1">
      <protection hidden="1"/>
    </xf>
    <xf numFmtId="0" fontId="0" fillId="20" borderId="0" xfId="0" applyFill="1"/>
    <xf numFmtId="0" fontId="0" fillId="21" borderId="1" xfId="0" applyFill="1" applyBorder="1" applyProtection="1">
      <protection hidden="1"/>
    </xf>
    <xf numFmtId="1" fontId="39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20" xfId="2" applyFont="1" applyFill="1" applyBorder="1" applyAlignment="1" applyProtection="1">
      <alignment vertical="center" wrapText="1"/>
      <protection hidden="1"/>
    </xf>
    <xf numFmtId="0" fontId="34" fillId="0" borderId="28" xfId="2" applyFont="1" applyFill="1" applyBorder="1" applyAlignment="1" applyProtection="1">
      <alignment vertical="center" wrapText="1"/>
      <protection hidden="1"/>
    </xf>
    <xf numFmtId="0" fontId="34" fillId="0" borderId="7" xfId="2" applyFont="1" applyFill="1" applyBorder="1" applyAlignment="1" applyProtection="1">
      <alignment vertical="center" wrapText="1"/>
      <protection hidden="1"/>
    </xf>
    <xf numFmtId="0" fontId="34" fillId="0" borderId="24" xfId="2" applyFont="1" applyFill="1" applyBorder="1" applyAlignment="1" applyProtection="1">
      <alignment vertical="center" wrapText="1"/>
      <protection hidden="1"/>
    </xf>
    <xf numFmtId="0" fontId="34" fillId="0" borderId="7" xfId="7" applyFont="1" applyFill="1" applyBorder="1" applyAlignment="1" applyProtection="1">
      <alignment vertical="center" wrapText="1"/>
      <protection hidden="1"/>
    </xf>
    <xf numFmtId="0" fontId="34" fillId="0" borderId="24" xfId="7" applyFont="1" applyFill="1" applyBorder="1" applyAlignment="1" applyProtection="1">
      <alignment vertical="center" wrapText="1"/>
      <protection hidden="1"/>
    </xf>
    <xf numFmtId="0" fontId="35" fillId="0" borderId="7" xfId="0" applyFont="1" applyBorder="1" applyProtection="1">
      <protection hidden="1"/>
    </xf>
    <xf numFmtId="49" fontId="34" fillId="0" borderId="0" xfId="2" applyNumberFormat="1" applyFont="1" applyFill="1" applyBorder="1" applyAlignment="1" applyProtection="1">
      <alignment vertical="center" wrapText="1"/>
      <protection hidden="1"/>
    </xf>
    <xf numFmtId="0" fontId="34" fillId="0" borderId="0" xfId="2" applyFont="1" applyFill="1" applyBorder="1" applyAlignment="1" applyProtection="1">
      <alignment vertical="center" wrapText="1"/>
      <protection hidden="1"/>
    </xf>
    <xf numFmtId="0" fontId="11" fillId="0" borderId="1" xfId="2" applyFont="1" applyFill="1" applyBorder="1" applyAlignment="1">
      <alignment horizontal="left" vertical="center"/>
    </xf>
    <xf numFmtId="0" fontId="0" fillId="22" borderId="0" xfId="0" applyFill="1" applyProtection="1">
      <protection hidden="1"/>
    </xf>
    <xf numFmtId="0" fontId="11" fillId="0" borderId="1" xfId="3" applyFont="1" applyFill="1" applyBorder="1" applyAlignment="1">
      <alignment horizontal="left" vertical="center"/>
    </xf>
    <xf numFmtId="0" fontId="16" fillId="0" borderId="28" xfId="2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50" fillId="14" borderId="0" xfId="0" applyFont="1" applyFill="1" applyBorder="1" applyAlignment="1" applyProtection="1">
      <alignment horizontal="center" vertical="center"/>
      <protection hidden="1"/>
    </xf>
    <xf numFmtId="0" fontId="10" fillId="0" borderId="0" xfId="14" applyFont="1" applyBorder="1" applyAlignment="1"/>
    <xf numFmtId="0" fontId="60" fillId="0" borderId="0" xfId="14" applyFont="1" applyFill="1" applyBorder="1" applyAlignment="1">
      <alignment vertical="center"/>
    </xf>
    <xf numFmtId="1" fontId="10" fillId="0" borderId="0" xfId="14" applyNumberFormat="1" applyFont="1" applyBorder="1" applyAlignment="1"/>
    <xf numFmtId="1" fontId="60" fillId="0" borderId="0" xfId="14" applyNumberFormat="1" applyFont="1" applyFill="1" applyBorder="1" applyAlignment="1">
      <alignment vertical="center"/>
    </xf>
    <xf numFmtId="0" fontId="21" fillId="0" borderId="0" xfId="0" applyFont="1" applyBorder="1" applyAlignment="1">
      <alignment horizontal="left" vertical="center" wrapText="1" indent="1"/>
    </xf>
    <xf numFmtId="2" fontId="19" fillId="0" borderId="0" xfId="14" applyNumberFormat="1" applyFont="1" applyBorder="1" applyAlignment="1">
      <alignment horizontal="center" vertical="center"/>
    </xf>
    <xf numFmtId="0" fontId="16" fillId="0" borderId="2" xfId="2" applyFont="1" applyBorder="1" applyAlignment="1">
      <alignment horizontal="left" vertical="center"/>
    </xf>
    <xf numFmtId="0" fontId="16" fillId="0" borderId="1" xfId="2" applyFont="1" applyBorder="1" applyAlignment="1"/>
    <xf numFmtId="0" fontId="16" fillId="0" borderId="5" xfId="2" applyFont="1" applyFill="1" applyBorder="1" applyAlignment="1">
      <alignment horizontal="left" vertical="center"/>
    </xf>
    <xf numFmtId="0" fontId="16" fillId="9" borderId="4" xfId="2" applyFont="1" applyFill="1" applyBorder="1" applyAlignment="1">
      <alignment horizontal="left" vertical="center" wrapText="1"/>
    </xf>
    <xf numFmtId="0" fontId="16" fillId="9" borderId="1" xfId="2" applyFont="1" applyFill="1" applyBorder="1" applyAlignment="1">
      <alignment horizontal="left" vertical="center" wrapText="1"/>
    </xf>
    <xf numFmtId="0" fontId="16" fillId="6" borderId="4" xfId="2" applyFont="1" applyFill="1" applyBorder="1" applyAlignment="1">
      <alignment horizontal="left" vertical="center" wrapText="1"/>
    </xf>
    <xf numFmtId="0" fontId="20" fillId="6" borderId="4" xfId="2" applyFont="1" applyFill="1" applyBorder="1" applyAlignment="1">
      <alignment horizontal="left" vertical="center" wrapText="1"/>
    </xf>
    <xf numFmtId="0" fontId="16" fillId="6" borderId="1" xfId="2" applyFont="1" applyFill="1" applyBorder="1" applyAlignment="1">
      <alignment horizontal="left" vertical="center" wrapText="1"/>
    </xf>
    <xf numFmtId="0" fontId="11" fillId="6" borderId="1" xfId="2" applyFont="1" applyFill="1" applyBorder="1" applyAlignment="1">
      <alignment horizontal="left" vertical="center" wrapText="1"/>
    </xf>
    <xf numFmtId="0" fontId="58" fillId="6" borderId="1" xfId="2" applyFont="1" applyFill="1" applyBorder="1" applyAlignment="1">
      <alignment horizontal="left" vertical="center" wrapText="1"/>
    </xf>
    <xf numFmtId="0" fontId="11" fillId="6" borderId="6" xfId="2" applyFont="1" applyFill="1" applyBorder="1" applyAlignment="1">
      <alignment horizontal="left" vertical="center" wrapText="1"/>
    </xf>
    <xf numFmtId="0" fontId="16" fillId="6" borderId="6" xfId="2" applyFont="1" applyFill="1" applyBorder="1" applyAlignment="1">
      <alignment horizontal="left" vertical="center" wrapText="1"/>
    </xf>
    <xf numFmtId="0" fontId="16" fillId="9" borderId="6" xfId="2" applyFont="1" applyFill="1" applyBorder="1" applyAlignment="1">
      <alignment horizontal="left" vertical="center" wrapText="1"/>
    </xf>
    <xf numFmtId="0" fontId="16" fillId="0" borderId="10" xfId="2" applyFont="1" applyBorder="1" applyAlignment="1">
      <alignment horizontal="center" vertical="center" wrapText="1"/>
    </xf>
    <xf numFmtId="0" fontId="16" fillId="0" borderId="8" xfId="2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 vertical="center" wrapText="1" indent="4"/>
    </xf>
    <xf numFmtId="0" fontId="1" fillId="0" borderId="0" xfId="14" applyBorder="1" applyAlignment="1"/>
    <xf numFmtId="1" fontId="29" fillId="0" borderId="6" xfId="2" applyNumberFormat="1" applyFont="1" applyBorder="1" applyAlignment="1">
      <alignment horizontal="center" vertical="center" wrapText="1"/>
    </xf>
    <xf numFmtId="0" fontId="16" fillId="0" borderId="1" xfId="14" applyFont="1" applyFill="1" applyBorder="1" applyAlignment="1">
      <alignment vertical="center" wrapText="1"/>
    </xf>
    <xf numFmtId="0" fontId="25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center" vertical="center"/>
    </xf>
    <xf numFmtId="1" fontId="13" fillId="0" borderId="4" xfId="0" applyNumberFormat="1" applyFont="1" applyBorder="1" applyAlignment="1">
      <alignment horizontal="left" vertical="center" wrapText="1" indent="1"/>
    </xf>
    <xf numFmtId="0" fontId="11" fillId="0" borderId="1" xfId="2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 indent="1"/>
    </xf>
    <xf numFmtId="0" fontId="16" fillId="0" borderId="2" xfId="2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vertical="center" wrapText="1"/>
    </xf>
    <xf numFmtId="0" fontId="11" fillId="0" borderId="1" xfId="0" applyNumberFormat="1" applyFont="1" applyBorder="1" applyAlignment="1">
      <alignment horizontal="left" vertical="center" wrapText="1" indent="1"/>
    </xf>
    <xf numFmtId="0" fontId="16" fillId="0" borderId="2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27" fillId="0" borderId="1" xfId="0" applyFont="1" applyBorder="1"/>
    <xf numFmtId="0" fontId="16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3" fillId="0" borderId="0" xfId="6" applyFont="1" applyFill="1" applyBorder="1" applyAlignment="1">
      <alignment vertical="center" wrapText="1"/>
    </xf>
    <xf numFmtId="0" fontId="29" fillId="0" borderId="0" xfId="2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1" fontId="32" fillId="0" borderId="1" xfId="0" applyNumberFormat="1" applyFont="1" applyBorder="1" applyAlignment="1">
      <alignment horizontal="left" vertical="center" wrapText="1" indent="1"/>
    </xf>
    <xf numFmtId="2" fontId="31" fillId="0" borderId="0" xfId="0" applyNumberFormat="1" applyFont="1" applyFill="1" applyBorder="1" applyAlignment="1">
      <alignment horizontal="center" vertical="center"/>
    </xf>
    <xf numFmtId="0" fontId="28" fillId="0" borderId="2" xfId="0" applyNumberFormat="1" applyFont="1" applyBorder="1" applyAlignment="1">
      <alignment horizontal="left" vertical="center" wrapText="1" indent="1"/>
    </xf>
    <xf numFmtId="0" fontId="11" fillId="0" borderId="2" xfId="0" applyFont="1" applyBorder="1" applyAlignment="1">
      <alignment vertical="center"/>
    </xf>
    <xf numFmtId="0" fontId="11" fillId="0" borderId="2" xfId="2" applyFont="1" applyBorder="1" applyAlignment="1">
      <alignment horizontal="left" vertical="center" wrapText="1" indent="1"/>
    </xf>
    <xf numFmtId="0" fontId="28" fillId="0" borderId="1" xfId="0" applyNumberFormat="1" applyFont="1" applyBorder="1" applyAlignment="1">
      <alignment horizontal="left" vertical="center" wrapText="1" indent="1"/>
    </xf>
    <xf numFmtId="2" fontId="30" fillId="0" borderId="0" xfId="0" applyNumberFormat="1" applyFont="1" applyBorder="1" applyAlignment="1">
      <alignment horizontal="center" vertical="center"/>
    </xf>
    <xf numFmtId="0" fontId="62" fillId="6" borderId="1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 wrapText="1"/>
    </xf>
    <xf numFmtId="1" fontId="11" fillId="0" borderId="1" xfId="2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11" fillId="5" borderId="4" xfId="2" applyFont="1" applyFill="1" applyBorder="1" applyAlignment="1">
      <alignment horizontal="left" vertical="center" wrapText="1"/>
    </xf>
    <xf numFmtId="0" fontId="11" fillId="5" borderId="1" xfId="2" applyFont="1" applyFill="1" applyBorder="1" applyAlignment="1">
      <alignment horizontal="left" vertical="center" wrapText="1"/>
    </xf>
    <xf numFmtId="0" fontId="11" fillId="0" borderId="6" xfId="2" applyFont="1" applyFill="1" applyBorder="1" applyAlignment="1">
      <alignment horizontal="left" vertical="center"/>
    </xf>
    <xf numFmtId="165" fontId="29" fillId="6" borderId="6" xfId="2" applyNumberFormat="1" applyFont="1" applyFill="1" applyBorder="1" applyAlignment="1">
      <alignment horizontal="center" vertical="center" wrapText="1"/>
    </xf>
    <xf numFmtId="2" fontId="29" fillId="0" borderId="17" xfId="2" applyNumberFormat="1" applyFont="1" applyFill="1" applyBorder="1" applyAlignment="1">
      <alignment horizontal="center" vertical="center" wrapText="1"/>
    </xf>
    <xf numFmtId="0" fontId="13" fillId="5" borderId="15" xfId="6" applyFont="1" applyFill="1" applyBorder="1" applyAlignment="1">
      <alignment vertical="center" wrapText="1"/>
    </xf>
    <xf numFmtId="165" fontId="29" fillId="6" borderId="16" xfId="2" applyNumberFormat="1" applyFont="1" applyFill="1" applyBorder="1" applyAlignment="1">
      <alignment horizontal="center" vertical="center" wrapText="1"/>
    </xf>
    <xf numFmtId="1" fontId="29" fillId="0" borderId="16" xfId="2" applyNumberFormat="1" applyFont="1" applyBorder="1" applyAlignment="1">
      <alignment horizontal="center" vertical="center" wrapText="1"/>
    </xf>
    <xf numFmtId="2" fontId="29" fillId="0" borderId="43" xfId="2" applyNumberFormat="1" applyFont="1" applyBorder="1" applyAlignment="1">
      <alignment horizontal="center" vertical="center" wrapText="1"/>
    </xf>
    <xf numFmtId="0" fontId="13" fillId="3" borderId="40" xfId="6" applyFont="1" applyFill="1" applyBorder="1" applyAlignment="1">
      <alignment vertical="center" wrapText="1"/>
    </xf>
    <xf numFmtId="2" fontId="11" fillId="0" borderId="16" xfId="2" applyNumberFormat="1" applyFont="1" applyFill="1" applyBorder="1" applyAlignment="1">
      <alignment horizontal="center" vertical="center" wrapText="1"/>
    </xf>
    <xf numFmtId="0" fontId="11" fillId="0" borderId="16" xfId="2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0" fontId="13" fillId="5" borderId="13" xfId="6" applyFont="1" applyFill="1" applyBorder="1" applyAlignment="1">
      <alignment vertical="center" wrapText="1"/>
    </xf>
    <xf numFmtId="2" fontId="29" fillId="0" borderId="44" xfId="2" applyNumberFormat="1" applyFont="1" applyBorder="1" applyAlignment="1">
      <alignment horizontal="center" vertical="center" wrapText="1"/>
    </xf>
    <xf numFmtId="1" fontId="29" fillId="6" borderId="1" xfId="0" applyNumberFormat="1" applyFont="1" applyFill="1" applyBorder="1" applyAlignment="1">
      <alignment horizontal="center" vertical="center"/>
    </xf>
    <xf numFmtId="0" fontId="28" fillId="5" borderId="13" xfId="0" applyFont="1" applyFill="1" applyBorder="1"/>
    <xf numFmtId="0" fontId="28" fillId="7" borderId="45" xfId="0" applyFont="1" applyFill="1" applyBorder="1"/>
    <xf numFmtId="165" fontId="29" fillId="6" borderId="17" xfId="0" applyNumberFormat="1" applyFont="1" applyFill="1" applyBorder="1" applyAlignment="1">
      <alignment horizontal="center" vertical="center"/>
    </xf>
    <xf numFmtId="165" fontId="29" fillId="0" borderId="17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2" fontId="29" fillId="0" borderId="46" xfId="0" applyNumberFormat="1" applyFont="1" applyBorder="1" applyAlignment="1">
      <alignment horizontal="center" vertical="center"/>
    </xf>
    <xf numFmtId="0" fontId="16" fillId="5" borderId="13" xfId="0" applyFont="1" applyFill="1" applyBorder="1"/>
    <xf numFmtId="0" fontId="30" fillId="0" borderId="1" xfId="0" applyFont="1" applyFill="1" applyBorder="1" applyAlignment="1">
      <alignment horizontal="center" vertical="center"/>
    </xf>
    <xf numFmtId="1" fontId="29" fillId="0" borderId="1" xfId="0" applyNumberFormat="1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/>
    </xf>
    <xf numFmtId="0" fontId="27" fillId="0" borderId="0" xfId="0" applyFont="1" applyBorder="1"/>
    <xf numFmtId="165" fontId="29" fillId="0" borderId="0" xfId="6" applyNumberFormat="1" applyFont="1" applyFill="1" applyBorder="1" applyAlignment="1">
      <alignment horizontal="center" vertical="center" wrapText="1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2" applyNumberFormat="1" applyFont="1" applyBorder="1" applyAlignment="1">
      <alignment horizontal="center" vertical="center" wrapText="1"/>
    </xf>
    <xf numFmtId="0" fontId="13" fillId="5" borderId="47" xfId="6" applyFont="1" applyFill="1" applyBorder="1" applyAlignment="1">
      <alignment vertical="center" wrapText="1"/>
    </xf>
    <xf numFmtId="165" fontId="29" fillId="6" borderId="17" xfId="2" applyNumberFormat="1" applyFont="1" applyFill="1" applyBorder="1" applyAlignment="1">
      <alignment horizontal="center" vertical="center" wrapText="1"/>
    </xf>
    <xf numFmtId="0" fontId="29" fillId="6" borderId="17" xfId="2" applyFont="1" applyFill="1" applyBorder="1" applyAlignment="1">
      <alignment horizontal="center" vertical="center" wrapText="1"/>
    </xf>
    <xf numFmtId="1" fontId="29" fillId="0" borderId="17" xfId="2" applyNumberFormat="1" applyFont="1" applyBorder="1" applyAlignment="1">
      <alignment horizontal="center" vertical="center" wrapText="1"/>
    </xf>
    <xf numFmtId="2" fontId="29" fillId="0" borderId="48" xfId="2" applyNumberFormat="1" applyFont="1" applyBorder="1" applyAlignment="1">
      <alignment horizontal="center" vertical="center" wrapText="1"/>
    </xf>
    <xf numFmtId="2" fontId="30" fillId="0" borderId="11" xfId="2" applyNumberFormat="1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center" vertical="center" wrapText="1"/>
    </xf>
    <xf numFmtId="0" fontId="64" fillId="0" borderId="0" xfId="0" applyFont="1" applyFill="1" applyBorder="1"/>
    <xf numFmtId="0" fontId="48" fillId="0" borderId="0" xfId="6" applyFont="1" applyFill="1" applyBorder="1" applyAlignment="1">
      <alignment horizontal="center" vertical="center" wrapText="1"/>
    </xf>
    <xf numFmtId="165" fontId="48" fillId="0" borderId="0" xfId="0" applyNumberFormat="1" applyFont="1" applyFill="1" applyBorder="1" applyAlignment="1">
      <alignment horizontal="center" vertical="center"/>
    </xf>
    <xf numFmtId="1" fontId="48" fillId="0" borderId="0" xfId="2" applyNumberFormat="1" applyFont="1" applyFill="1" applyBorder="1" applyAlignment="1">
      <alignment horizontal="center" vertical="center" wrapText="1"/>
    </xf>
    <xf numFmtId="2" fontId="48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2" fontId="29" fillId="0" borderId="6" xfId="0" applyNumberFormat="1" applyFont="1" applyBorder="1" applyAlignment="1">
      <alignment horizontal="center" vertical="center"/>
    </xf>
    <xf numFmtId="1" fontId="65" fillId="0" borderId="0" xfId="2" applyNumberFormat="1" applyFont="1" applyFill="1" applyBorder="1" applyAlignment="1">
      <alignment horizontal="center" vertical="center" wrapText="1"/>
    </xf>
    <xf numFmtId="1" fontId="65" fillId="0" borderId="0" xfId="2" applyNumberFormat="1" applyFont="1" applyBorder="1" applyAlignment="1">
      <alignment horizontal="center" vertical="center" wrapText="1"/>
    </xf>
    <xf numFmtId="0" fontId="30" fillId="0" borderId="0" xfId="2" applyFont="1" applyBorder="1" applyAlignment="1">
      <alignment horizontal="center" vertical="center" wrapText="1"/>
    </xf>
    <xf numFmtId="0" fontId="30" fillId="0" borderId="0" xfId="0" applyFont="1" applyFill="1" applyBorder="1" applyAlignment="1"/>
    <xf numFmtId="2" fontId="30" fillId="0" borderId="49" xfId="0" applyNumberFormat="1" applyFont="1" applyBorder="1" applyAlignment="1">
      <alignment horizontal="center" vertical="center"/>
    </xf>
    <xf numFmtId="0" fontId="13" fillId="3" borderId="15" xfId="6" applyFont="1" applyFill="1" applyBorder="1" applyAlignment="1">
      <alignment vertical="center" wrapText="1"/>
    </xf>
    <xf numFmtId="0" fontId="28" fillId="7" borderId="13" xfId="0" applyFont="1" applyFill="1" applyBorder="1"/>
    <xf numFmtId="0" fontId="16" fillId="0" borderId="13" xfId="2" applyFont="1" applyFill="1" applyBorder="1" applyAlignment="1">
      <alignment vertical="center" wrapText="1"/>
    </xf>
    <xf numFmtId="0" fontId="27" fillId="0" borderId="47" xfId="0" applyFont="1" applyBorder="1"/>
    <xf numFmtId="0" fontId="27" fillId="6" borderId="17" xfId="0" applyFont="1" applyFill="1" applyBorder="1"/>
    <xf numFmtId="0" fontId="27" fillId="0" borderId="17" xfId="0" applyFont="1" applyBorder="1"/>
    <xf numFmtId="1" fontId="30" fillId="0" borderId="17" xfId="0" applyNumberFormat="1" applyFont="1" applyBorder="1" applyAlignment="1">
      <alignment horizontal="center" vertical="center"/>
    </xf>
    <xf numFmtId="1" fontId="30" fillId="0" borderId="48" xfId="0" applyNumberFormat="1" applyFont="1" applyBorder="1" applyAlignment="1">
      <alignment horizontal="center" vertical="center"/>
    </xf>
    <xf numFmtId="0" fontId="20" fillId="5" borderId="3" xfId="6" applyFont="1" applyFill="1" applyBorder="1" applyAlignment="1">
      <alignment vertical="center" wrapText="1"/>
    </xf>
    <xf numFmtId="0" fontId="11" fillId="0" borderId="3" xfId="2" applyFont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/>
    </xf>
    <xf numFmtId="2" fontId="11" fillId="0" borderId="0" xfId="2" applyNumberFormat="1" applyFont="1" applyFill="1" applyBorder="1" applyAlignment="1">
      <alignment horizontal="center" vertical="center" wrapText="1"/>
    </xf>
    <xf numFmtId="165" fontId="30" fillId="0" borderId="0" xfId="2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" fontId="11" fillId="0" borderId="0" xfId="2" applyNumberFormat="1" applyFont="1" applyFill="1" applyBorder="1" applyAlignment="1">
      <alignment horizontal="center" vertical="center" wrapText="1"/>
    </xf>
    <xf numFmtId="1" fontId="16" fillId="0" borderId="0" xfId="2" applyNumberFormat="1" applyFont="1" applyFill="1" applyBorder="1" applyAlignment="1">
      <alignment horizontal="center" vertical="center" wrapText="1"/>
    </xf>
    <xf numFmtId="165" fontId="16" fillId="0" borderId="0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2" fontId="11" fillId="0" borderId="0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2" fontId="29" fillId="0" borderId="2" xfId="2" applyNumberFormat="1" applyFont="1" applyFill="1" applyBorder="1" applyAlignment="1">
      <alignment horizontal="center" vertical="center" wrapText="1"/>
    </xf>
    <xf numFmtId="1" fontId="1" fillId="0" borderId="0" xfId="14" applyNumberFormat="1" applyFont="1" applyFill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 vertical="center" wrapText="1"/>
    </xf>
    <xf numFmtId="1" fontId="16" fillId="0" borderId="0" xfId="2" applyNumberFormat="1" applyFont="1" applyFill="1" applyBorder="1" applyAlignment="1">
      <alignment horizontal="center" vertical="center"/>
    </xf>
    <xf numFmtId="0" fontId="66" fillId="0" borderId="0" xfId="15" quotePrefix="1"/>
    <xf numFmtId="0" fontId="28" fillId="0" borderId="0" xfId="0" applyFont="1"/>
    <xf numFmtId="0" fontId="62" fillId="0" borderId="7" xfId="0" applyFont="1" applyBorder="1" applyAlignment="1">
      <alignment horizontal="center" vertical="center" wrapText="1"/>
    </xf>
    <xf numFmtId="0" fontId="62" fillId="0" borderId="0" xfId="0" applyFont="1" applyBorder="1" applyAlignment="1">
      <alignment vertical="center"/>
    </xf>
    <xf numFmtId="0" fontId="33" fillId="0" borderId="0" xfId="0" applyFont="1" applyAlignment="1">
      <alignment horizontal="left"/>
    </xf>
    <xf numFmtId="0" fontId="13" fillId="2" borderId="1" xfId="6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49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0" fontId="25" fillId="0" borderId="0" xfId="0" applyFont="1" applyBorder="1" applyAlignment="1">
      <alignment vertical="center" wrapText="1"/>
    </xf>
    <xf numFmtId="0" fontId="28" fillId="0" borderId="0" xfId="0" applyFont="1" applyBorder="1"/>
    <xf numFmtId="0" fontId="27" fillId="0" borderId="0" xfId="0" applyFont="1" applyBorder="1" applyAlignment="1">
      <alignment vertical="center" wrapText="1"/>
    </xf>
    <xf numFmtId="0" fontId="27" fillId="0" borderId="0" xfId="0" applyFont="1" applyAlignment="1">
      <alignment horizontal="center"/>
    </xf>
    <xf numFmtId="0" fontId="27" fillId="0" borderId="0" xfId="0" applyFont="1" applyAlignment="1"/>
    <xf numFmtId="0" fontId="13" fillId="5" borderId="1" xfId="6" applyFont="1" applyFill="1" applyBorder="1" applyAlignment="1">
      <alignment vertical="center" wrapText="1"/>
    </xf>
    <xf numFmtId="0" fontId="13" fillId="5" borderId="3" xfId="2" applyFont="1" applyFill="1" applyBorder="1" applyAlignment="1">
      <alignment wrapText="1"/>
    </xf>
    <xf numFmtId="0" fontId="13" fillId="5" borderId="3" xfId="2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11" fillId="3" borderId="1" xfId="2" applyFont="1" applyFill="1" applyBorder="1" applyAlignment="1">
      <alignment vertical="center" wrapText="1"/>
    </xf>
    <xf numFmtId="0" fontId="28" fillId="0" borderId="1" xfId="0" applyFont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center" vertical="center"/>
    </xf>
    <xf numFmtId="0" fontId="11" fillId="6" borderId="1" xfId="6" applyFont="1" applyFill="1" applyBorder="1" applyAlignment="1">
      <alignment horizontal="center" vertical="center" wrapText="1"/>
    </xf>
    <xf numFmtId="0" fontId="15" fillId="0" borderId="1" xfId="2" applyFont="1" applyBorder="1" applyAlignment="1">
      <alignment horizontal="center" vertical="center" wrapText="1"/>
    </xf>
    <xf numFmtId="0" fontId="29" fillId="0" borderId="1" xfId="2" applyFont="1" applyBorder="1" applyAlignment="1">
      <alignment horizontal="center" vertical="center" wrapText="1"/>
    </xf>
    <xf numFmtId="0" fontId="28" fillId="0" borderId="1" xfId="0" applyFont="1" applyBorder="1"/>
    <xf numFmtId="1" fontId="15" fillId="0" borderId="1" xfId="2" applyNumberFormat="1" applyFont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 wrapText="1"/>
    </xf>
    <xf numFmtId="0" fontId="11" fillId="0" borderId="0" xfId="6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15" fillId="0" borderId="0" xfId="2" applyFont="1" applyBorder="1" applyAlignment="1">
      <alignment horizontal="center" vertical="center" wrapText="1"/>
    </xf>
    <xf numFmtId="0" fontId="29" fillId="0" borderId="0" xfId="2" applyFont="1" applyBorder="1" applyAlignment="1">
      <alignment horizontal="center" vertical="center" wrapText="1"/>
    </xf>
    <xf numFmtId="0" fontId="13" fillId="9" borderId="3" xfId="2" applyFont="1" applyFill="1" applyBorder="1" applyAlignment="1">
      <alignment wrapText="1"/>
    </xf>
    <xf numFmtId="2" fontId="11" fillId="9" borderId="3" xfId="2" applyNumberFormat="1" applyFont="1" applyFill="1" applyBorder="1" applyAlignment="1">
      <alignment horizontal="center" vertical="center" wrapText="1"/>
    </xf>
    <xf numFmtId="0" fontId="11" fillId="9" borderId="3" xfId="2" applyFont="1" applyFill="1" applyBorder="1" applyAlignment="1">
      <alignment horizontal="center" vertical="center" wrapText="1"/>
    </xf>
    <xf numFmtId="0" fontId="11" fillId="9" borderId="3" xfId="2" applyFont="1" applyFill="1" applyBorder="1" applyAlignment="1">
      <alignment horizontal="left" vertical="center" wrapText="1"/>
    </xf>
    <xf numFmtId="0" fontId="11" fillId="9" borderId="1" xfId="2" applyFont="1" applyFill="1" applyBorder="1" applyAlignment="1">
      <alignment horizontal="left" vertical="center" wrapText="1"/>
    </xf>
    <xf numFmtId="0" fontId="29" fillId="9" borderId="1" xfId="0" applyFont="1" applyFill="1" applyBorder="1" applyAlignment="1">
      <alignment horizontal="center" vertical="center"/>
    </xf>
    <xf numFmtId="0" fontId="29" fillId="9" borderId="1" xfId="2" applyFont="1" applyFill="1" applyBorder="1" applyAlignment="1">
      <alignment horizontal="center" vertical="center" wrapText="1"/>
    </xf>
    <xf numFmtId="1" fontId="29" fillId="9" borderId="1" xfId="2" applyNumberFormat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 wrapText="1"/>
    </xf>
    <xf numFmtId="165" fontId="29" fillId="0" borderId="1" xfId="2" applyNumberFormat="1" applyFont="1" applyBorder="1" applyAlignment="1">
      <alignment horizontal="center" vertical="center" wrapText="1"/>
    </xf>
    <xf numFmtId="0" fontId="11" fillId="9" borderId="1" xfId="6" applyFont="1" applyFill="1" applyBorder="1" applyAlignment="1">
      <alignment horizontal="center" vertical="center" wrapText="1"/>
    </xf>
    <xf numFmtId="2" fontId="15" fillId="0" borderId="1" xfId="2" applyNumberFormat="1" applyFont="1" applyBorder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16" fillId="0" borderId="1" xfId="2" applyFont="1" applyBorder="1" applyAlignment="1">
      <alignment horizontal="left" vertical="center"/>
    </xf>
    <xf numFmtId="0" fontId="11" fillId="0" borderId="10" xfId="2" applyFont="1" applyBorder="1" applyAlignment="1">
      <alignment horizontal="left" vertical="center"/>
    </xf>
    <xf numFmtId="0" fontId="11" fillId="0" borderId="20" xfId="2" applyFont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 wrapText="1"/>
    </xf>
    <xf numFmtId="0" fontId="13" fillId="0" borderId="0" xfId="6" applyFont="1" applyFill="1" applyBorder="1" applyAlignment="1">
      <alignment horizontal="center" vertical="center"/>
    </xf>
    <xf numFmtId="0" fontId="11" fillId="0" borderId="0" xfId="2" applyFont="1" applyAlignment="1">
      <alignment horizontal="center" vertical="center" wrapText="1"/>
    </xf>
    <xf numFmtId="0" fontId="13" fillId="0" borderId="0" xfId="2" applyFont="1" applyFill="1" applyBorder="1" applyAlignment="1">
      <alignment vertical="center" wrapText="1"/>
    </xf>
    <xf numFmtId="0" fontId="11" fillId="0" borderId="6" xfId="2" applyFont="1" applyBorder="1" applyAlignment="1">
      <alignment horizontal="left" vertical="center" wrapText="1"/>
    </xf>
    <xf numFmtId="0" fontId="29" fillId="6" borderId="6" xfId="0" applyFont="1" applyFill="1" applyBorder="1" applyAlignment="1">
      <alignment horizontal="center" vertical="center"/>
    </xf>
    <xf numFmtId="0" fontId="29" fillId="6" borderId="6" xfId="2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1" fontId="15" fillId="9" borderId="3" xfId="2" applyNumberFormat="1" applyFont="1" applyFill="1" applyBorder="1" applyAlignment="1">
      <alignment horizontal="center" vertical="center" wrapText="1"/>
    </xf>
    <xf numFmtId="0" fontId="29" fillId="9" borderId="3" xfId="2" applyFont="1" applyFill="1" applyBorder="1" applyAlignment="1">
      <alignment horizontal="center" vertical="center" wrapText="1"/>
    </xf>
    <xf numFmtId="2" fontId="11" fillId="0" borderId="0" xfId="2" applyNumberFormat="1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54" fillId="0" borderId="1" xfId="0" applyFont="1" applyFill="1" applyBorder="1" applyAlignment="1">
      <alignment horizontal="left" vertical="center" indent="2"/>
    </xf>
    <xf numFmtId="1" fontId="31" fillId="0" borderId="1" xfId="2" applyNumberFormat="1" applyFont="1" applyBorder="1" applyAlignment="1">
      <alignment horizontal="center" vertical="center" wrapText="1"/>
    </xf>
    <xf numFmtId="0" fontId="11" fillId="0" borderId="28" xfId="2" applyFont="1" applyBorder="1" applyAlignment="1">
      <alignment vertical="center" wrapText="1"/>
    </xf>
    <xf numFmtId="1" fontId="39" fillId="12" borderId="0" xfId="0" applyNumberFormat="1" applyFont="1" applyFill="1" applyBorder="1" applyAlignment="1" applyProtection="1">
      <alignment horizontal="left" vertical="center" wrapText="1"/>
      <protection locked="0" hidden="1"/>
    </xf>
    <xf numFmtId="0" fontId="16" fillId="0" borderId="1" xfId="4" applyFont="1" applyFill="1" applyBorder="1" applyAlignment="1">
      <alignment vertical="center" wrapText="1"/>
    </xf>
    <xf numFmtId="0" fontId="16" fillId="0" borderId="1" xfId="2" applyFont="1" applyFill="1" applyBorder="1" applyAlignment="1">
      <alignment vertical="center"/>
    </xf>
    <xf numFmtId="0" fontId="16" fillId="14" borderId="1" xfId="4" applyFont="1" applyFill="1" applyBorder="1" applyAlignment="1">
      <alignment vertical="center" wrapText="1"/>
    </xf>
    <xf numFmtId="0" fontId="16" fillId="14" borderId="1" xfId="2" applyFont="1" applyFill="1" applyBorder="1" applyAlignment="1">
      <alignment vertical="center"/>
    </xf>
    <xf numFmtId="0" fontId="14" fillId="9" borderId="14" xfId="2" applyFont="1" applyFill="1" applyBorder="1" applyAlignment="1">
      <alignment vertical="center"/>
    </xf>
    <xf numFmtId="0" fontId="0" fillId="0" borderId="2" xfId="0" applyBorder="1" applyProtection="1">
      <protection hidden="1"/>
    </xf>
    <xf numFmtId="0" fontId="0" fillId="0" borderId="4" xfId="0" applyBorder="1" applyProtection="1">
      <protection hidden="1"/>
    </xf>
    <xf numFmtId="0" fontId="0" fillId="21" borderId="1" xfId="0" applyFill="1" applyBorder="1"/>
    <xf numFmtId="0" fontId="0" fillId="14" borderId="1" xfId="0" applyFill="1" applyBorder="1" applyProtection="1">
      <protection hidden="1"/>
    </xf>
    <xf numFmtId="1" fontId="0" fillId="0" borderId="1" xfId="0" applyNumberFormat="1" applyBorder="1" applyProtection="1">
      <protection hidden="1"/>
    </xf>
    <xf numFmtId="9" fontId="0" fillId="0" borderId="1" xfId="0" applyNumberFormat="1" applyBorder="1" applyProtection="1">
      <protection hidden="1"/>
    </xf>
    <xf numFmtId="1" fontId="0" fillId="14" borderId="1" xfId="0" applyNumberFormat="1" applyFill="1" applyBorder="1" applyProtection="1">
      <protection hidden="1"/>
    </xf>
    <xf numFmtId="9" fontId="0" fillId="14" borderId="1" xfId="0" applyNumberFormat="1" applyFill="1" applyBorder="1" applyProtection="1">
      <protection hidden="1"/>
    </xf>
    <xf numFmtId="10" fontId="0" fillId="0" borderId="0" xfId="0" applyNumberFormat="1"/>
    <xf numFmtId="0" fontId="26" fillId="0" borderId="1" xfId="0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0" fontId="11" fillId="14" borderId="1" xfId="2" applyFont="1" applyFill="1" applyBorder="1" applyAlignment="1">
      <alignment horizontal="center" wrapText="1"/>
    </xf>
    <xf numFmtId="0" fontId="11" fillId="14" borderId="7" xfId="2" applyFont="1" applyFill="1" applyBorder="1" applyAlignment="1">
      <alignment horizontal="center" wrapText="1"/>
    </xf>
    <xf numFmtId="0" fontId="16" fillId="14" borderId="6" xfId="2" applyFont="1" applyFill="1" applyBorder="1" applyAlignment="1">
      <alignment horizontal="center" vertical="center" wrapText="1"/>
    </xf>
    <xf numFmtId="0" fontId="16" fillId="14" borderId="7" xfId="2" applyFont="1" applyFill="1" applyBorder="1" applyAlignment="1">
      <alignment horizontal="center" vertical="center" wrapText="1"/>
    </xf>
    <xf numFmtId="0" fontId="20" fillId="14" borderId="23" xfId="2" applyFont="1" applyFill="1" applyBorder="1" applyAlignment="1"/>
    <xf numFmtId="0" fontId="20" fillId="14" borderId="0" xfId="2" applyFont="1" applyFill="1" applyBorder="1" applyAlignment="1"/>
    <xf numFmtId="1" fontId="16" fillId="14" borderId="0" xfId="7" applyNumberFormat="1" applyFont="1" applyFill="1" applyBorder="1" applyAlignment="1">
      <alignment horizontal="center" vertical="center"/>
    </xf>
    <xf numFmtId="0" fontId="68" fillId="0" borderId="0" xfId="2" applyFont="1" applyFill="1" applyBorder="1" applyAlignment="1">
      <alignment horizontal="center" vertical="center"/>
    </xf>
    <xf numFmtId="0" fontId="11" fillId="14" borderId="1" xfId="2" applyFont="1" applyFill="1" applyBorder="1" applyAlignment="1">
      <alignment horizontal="center" vertical="center"/>
    </xf>
    <xf numFmtId="1" fontId="11" fillId="14" borderId="1" xfId="2" applyNumberFormat="1" applyFont="1" applyFill="1" applyBorder="1" applyAlignment="1">
      <alignment horizontal="center" vertical="center"/>
    </xf>
    <xf numFmtId="1" fontId="11" fillId="14" borderId="0" xfId="2" applyNumberFormat="1" applyFont="1" applyFill="1" applyBorder="1" applyAlignment="1">
      <alignment horizontal="center" vertical="center"/>
    </xf>
    <xf numFmtId="1" fontId="20" fillId="14" borderId="0" xfId="3" applyNumberFormat="1" applyFont="1" applyFill="1" applyAlignment="1">
      <alignment horizontal="center"/>
    </xf>
    <xf numFmtId="1" fontId="16" fillId="0" borderId="0" xfId="2" applyNumberFormat="1" applyFont="1" applyBorder="1" applyAlignment="1">
      <alignment horizontal="center"/>
    </xf>
    <xf numFmtId="1" fontId="68" fillId="0" borderId="0" xfId="2" applyNumberFormat="1" applyFont="1" applyFill="1" applyBorder="1" applyAlignment="1">
      <alignment horizontal="center" vertical="center"/>
    </xf>
    <xf numFmtId="0" fontId="16" fillId="14" borderId="0" xfId="2" applyFont="1" applyFill="1" applyAlignment="1"/>
    <xf numFmtId="1" fontId="16" fillId="0" borderId="0" xfId="7" applyNumberFormat="1" applyFont="1" applyFill="1" applyBorder="1" applyAlignment="1">
      <alignment horizontal="center" vertical="center"/>
    </xf>
    <xf numFmtId="1" fontId="21" fillId="0" borderId="0" xfId="0" applyNumberFormat="1" applyFont="1" applyBorder="1" applyAlignment="1">
      <alignment horizontal="left" vertical="center" wrapText="1" indent="1"/>
    </xf>
    <xf numFmtId="1" fontId="68" fillId="0" borderId="0" xfId="2" applyNumberFormat="1" applyFont="1" applyFill="1" applyBorder="1" applyAlignment="1">
      <alignment horizontal="left" vertical="center"/>
    </xf>
    <xf numFmtId="0" fontId="11" fillId="14" borderId="1" xfId="3" applyFont="1" applyFill="1" applyBorder="1" applyAlignment="1">
      <alignment horizontal="center" vertical="center"/>
    </xf>
    <xf numFmtId="1" fontId="11" fillId="14" borderId="0" xfId="3" applyNumberFormat="1" applyFont="1" applyFill="1" applyBorder="1" applyAlignment="1">
      <alignment horizontal="center" vertical="center"/>
    </xf>
    <xf numFmtId="0" fontId="14" fillId="14" borderId="14" xfId="2" applyFont="1" applyFill="1" applyBorder="1" applyAlignment="1">
      <alignment vertical="center"/>
    </xf>
    <xf numFmtId="0" fontId="14" fillId="14" borderId="0" xfId="2" applyFont="1" applyFill="1" applyBorder="1" applyAlignment="1">
      <alignment vertical="center"/>
    </xf>
    <xf numFmtId="0" fontId="16" fillId="14" borderId="1" xfId="2" applyFont="1" applyFill="1" applyBorder="1" applyAlignment="1">
      <alignment horizontal="center" vertical="center"/>
    </xf>
    <xf numFmtId="1" fontId="16" fillId="14" borderId="0" xfId="2" applyNumberFormat="1" applyFont="1" applyFill="1" applyBorder="1" applyAlignment="1">
      <alignment horizontal="center" vertical="center"/>
    </xf>
    <xf numFmtId="0" fontId="16" fillId="14" borderId="1" xfId="2" applyFont="1" applyFill="1" applyBorder="1" applyAlignment="1">
      <alignment horizontal="center" vertical="center" wrapText="1"/>
    </xf>
    <xf numFmtId="0" fontId="11" fillId="14" borderId="1" xfId="2" applyFont="1" applyFill="1" applyBorder="1" applyAlignment="1">
      <alignment horizontal="center" vertical="center" wrapText="1"/>
    </xf>
    <xf numFmtId="0" fontId="16" fillId="14" borderId="1" xfId="8" applyFont="1" applyFill="1" applyBorder="1" applyAlignment="1">
      <alignment horizontal="center" vertical="center" wrapText="1"/>
    </xf>
    <xf numFmtId="1" fontId="16" fillId="14" borderId="0" xfId="8" applyNumberFormat="1" applyFont="1" applyFill="1" applyBorder="1" applyAlignment="1">
      <alignment horizontal="center" vertical="center" wrapText="1"/>
    </xf>
    <xf numFmtId="0" fontId="16" fillId="14" borderId="4" xfId="8" applyFont="1" applyFill="1" applyBorder="1" applyAlignment="1">
      <alignment horizontal="center" vertical="center" wrapText="1"/>
    </xf>
    <xf numFmtId="0" fontId="16" fillId="14" borderId="6" xfId="2" applyFont="1" applyFill="1" applyBorder="1" applyAlignment="1">
      <alignment vertical="center" wrapText="1"/>
    </xf>
    <xf numFmtId="0" fontId="16" fillId="14" borderId="0" xfId="2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left" vertical="center"/>
    </xf>
    <xf numFmtId="1" fontId="11" fillId="14" borderId="7" xfId="2" applyNumberFormat="1" applyFont="1" applyFill="1" applyBorder="1" applyAlignment="1">
      <alignment horizontal="center" vertical="center"/>
    </xf>
    <xf numFmtId="1" fontId="16" fillId="0" borderId="0" xfId="2" applyNumberFormat="1" applyFont="1" applyAlignment="1">
      <alignment horizontal="center"/>
    </xf>
    <xf numFmtId="0" fontId="70" fillId="0" borderId="0" xfId="14" applyFont="1" applyBorder="1" applyAlignment="1"/>
    <xf numFmtId="1" fontId="11" fillId="14" borderId="7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11" fillId="14" borderId="7" xfId="2" applyFont="1" applyFill="1" applyBorder="1" applyAlignment="1">
      <alignment horizontal="center" vertical="center"/>
    </xf>
    <xf numFmtId="0" fontId="11" fillId="14" borderId="2" xfId="2" applyFont="1" applyFill="1" applyBorder="1" applyAlignment="1">
      <alignment horizontal="center" vertical="center" wrapText="1"/>
    </xf>
    <xf numFmtId="0" fontId="16" fillId="0" borderId="1" xfId="0" applyFont="1" applyFill="1" applyBorder="1" applyAlignment="1"/>
    <xf numFmtId="0" fontId="16" fillId="14" borderId="4" xfId="14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indent="4"/>
    </xf>
    <xf numFmtId="0" fontId="16" fillId="14" borderId="2" xfId="2" applyFont="1" applyFill="1" applyBorder="1" applyAlignment="1">
      <alignment horizontal="center" vertical="center" wrapText="1"/>
    </xf>
    <xf numFmtId="1" fontId="16" fillId="14" borderId="0" xfId="0" applyNumberFormat="1" applyFont="1" applyFill="1" applyBorder="1" applyAlignment="1">
      <alignment horizontal="center" vertical="center" wrapText="1"/>
    </xf>
    <xf numFmtId="0" fontId="11" fillId="14" borderId="6" xfId="2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left" indent="4"/>
    </xf>
    <xf numFmtId="0" fontId="16" fillId="9" borderId="0" xfId="0" applyFont="1" applyFill="1" applyBorder="1" applyAlignment="1">
      <alignment horizontal="left" indent="4"/>
    </xf>
    <xf numFmtId="1" fontId="16" fillId="14" borderId="0" xfId="2" applyNumberFormat="1" applyFont="1" applyFill="1" applyBorder="1" applyAlignment="1">
      <alignment horizontal="center" vertical="center" wrapText="1"/>
    </xf>
    <xf numFmtId="0" fontId="16" fillId="14" borderId="20" xfId="2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/>
    </xf>
    <xf numFmtId="1" fontId="11" fillId="14" borderId="0" xfId="2" applyNumberFormat="1" applyFont="1" applyFill="1" applyBorder="1" applyAlignment="1">
      <alignment horizontal="center" vertical="center" wrapText="1"/>
    </xf>
    <xf numFmtId="0" fontId="16" fillId="0" borderId="19" xfId="4" applyFont="1" applyFill="1" applyBorder="1" applyAlignment="1">
      <alignment vertical="center" wrapText="1"/>
    </xf>
    <xf numFmtId="0" fontId="11" fillId="14" borderId="0" xfId="2" applyFont="1" applyFill="1" applyAlignment="1">
      <alignment horizontal="center" wrapText="1"/>
    </xf>
    <xf numFmtId="1" fontId="16" fillId="14" borderId="0" xfId="2" applyNumberFormat="1" applyFont="1" applyFill="1" applyAlignment="1">
      <alignment horizontal="center" wrapText="1"/>
    </xf>
    <xf numFmtId="0" fontId="20" fillId="17" borderId="25" xfId="6" applyFont="1" applyFill="1" applyBorder="1" applyAlignment="1">
      <alignment horizontal="center" wrapText="1"/>
    </xf>
    <xf numFmtId="0" fontId="20" fillId="17" borderId="29" xfId="6" applyFont="1" applyFill="1" applyBorder="1" applyAlignment="1">
      <alignment horizontal="center" wrapText="1"/>
    </xf>
    <xf numFmtId="0" fontId="20" fillId="17" borderId="35" xfId="6" applyFont="1" applyFill="1" applyBorder="1" applyAlignment="1">
      <alignment horizontal="center" wrapText="1"/>
    </xf>
    <xf numFmtId="0" fontId="20" fillId="8" borderId="21" xfId="2" applyFont="1" applyFill="1" applyBorder="1" applyAlignment="1">
      <alignment horizontal="center" wrapText="1"/>
    </xf>
    <xf numFmtId="0" fontId="20" fillId="8" borderId="22" xfId="2" applyFont="1" applyFill="1" applyBorder="1" applyAlignment="1">
      <alignment horizontal="center" wrapText="1"/>
    </xf>
    <xf numFmtId="0" fontId="20" fillId="8" borderId="29" xfId="2" applyFont="1" applyFill="1" applyBorder="1" applyAlignment="1">
      <alignment horizontal="center" wrapText="1"/>
    </xf>
    <xf numFmtId="0" fontId="16" fillId="0" borderId="6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" xfId="2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6" fillId="19" borderId="7" xfId="0" applyFont="1" applyFill="1" applyBorder="1" applyAlignment="1">
      <alignment horizontal="center" vertical="center" wrapText="1"/>
    </xf>
    <xf numFmtId="0" fontId="56" fillId="19" borderId="0" xfId="0" applyFont="1" applyFill="1" applyBorder="1" applyAlignment="1">
      <alignment horizontal="center" vertical="center" wrapText="1"/>
    </xf>
    <xf numFmtId="0" fontId="20" fillId="8" borderId="12" xfId="2" applyFont="1" applyFill="1" applyBorder="1" applyAlignment="1">
      <alignment horizontal="center" wrapText="1"/>
    </xf>
    <xf numFmtId="0" fontId="9" fillId="7" borderId="7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 wrapText="1"/>
    </xf>
    <xf numFmtId="0" fontId="20" fillId="17" borderId="21" xfId="6" applyFont="1" applyFill="1" applyBorder="1" applyAlignment="1">
      <alignment horizontal="center" wrapText="1"/>
    </xf>
    <xf numFmtId="0" fontId="20" fillId="17" borderId="22" xfId="6" applyFont="1" applyFill="1" applyBorder="1" applyAlignment="1">
      <alignment horizontal="center" wrapText="1"/>
    </xf>
    <xf numFmtId="0" fontId="20" fillId="17" borderId="12" xfId="6" applyFont="1" applyFill="1" applyBorder="1" applyAlignment="1">
      <alignment horizontal="center" wrapText="1"/>
    </xf>
    <xf numFmtId="0" fontId="67" fillId="7" borderId="10" xfId="0" applyFont="1" applyFill="1" applyBorder="1" applyAlignment="1">
      <alignment horizontal="center" vertical="center" wrapText="1"/>
    </xf>
    <xf numFmtId="0" fontId="67" fillId="7" borderId="23" xfId="0" applyFont="1" applyFill="1" applyBorder="1" applyAlignment="1">
      <alignment horizontal="center" vertical="center" wrapText="1"/>
    </xf>
    <xf numFmtId="0" fontId="67" fillId="7" borderId="8" xfId="0" applyFont="1" applyFill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textRotation="90"/>
    </xf>
    <xf numFmtId="0" fontId="14" fillId="17" borderId="50" xfId="6" applyFont="1" applyFill="1" applyBorder="1" applyAlignment="1">
      <alignment horizontal="center" wrapText="1"/>
    </xf>
    <xf numFmtId="0" fontId="14" fillId="17" borderId="38" xfId="6" applyFont="1" applyFill="1" applyBorder="1" applyAlignment="1">
      <alignment horizontal="center" wrapText="1"/>
    </xf>
    <xf numFmtId="0" fontId="14" fillId="17" borderId="39" xfId="6" applyFont="1" applyFill="1" applyBorder="1" applyAlignment="1">
      <alignment horizontal="center" wrapText="1"/>
    </xf>
    <xf numFmtId="0" fontId="14" fillId="8" borderId="21" xfId="2" applyFont="1" applyFill="1" applyBorder="1" applyAlignment="1">
      <alignment horizontal="center" wrapText="1"/>
    </xf>
    <xf numFmtId="0" fontId="14" fillId="8" borderId="22" xfId="2" applyFont="1" applyFill="1" applyBorder="1" applyAlignment="1">
      <alignment horizontal="center" wrapText="1"/>
    </xf>
    <xf numFmtId="0" fontId="14" fillId="8" borderId="12" xfId="2" applyFont="1" applyFill="1" applyBorder="1" applyAlignment="1">
      <alignment horizontal="center" wrapText="1"/>
    </xf>
    <xf numFmtId="0" fontId="16" fillId="14" borderId="14" xfId="2" applyFont="1" applyFill="1" applyBorder="1" applyAlignment="1">
      <alignment horizontal="center" vertical="center" wrapText="1"/>
    </xf>
    <xf numFmtId="0" fontId="16" fillId="0" borderId="28" xfId="2" applyFont="1" applyFill="1" applyBorder="1" applyAlignment="1">
      <alignment horizontal="center" vertical="center" wrapText="1"/>
    </xf>
    <xf numFmtId="0" fontId="16" fillId="0" borderId="24" xfId="2" applyFont="1" applyFill="1" applyBorder="1" applyAlignment="1">
      <alignment horizontal="center" vertical="center" wrapText="1"/>
    </xf>
    <xf numFmtId="0" fontId="16" fillId="0" borderId="8" xfId="2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" fontId="16" fillId="0" borderId="7" xfId="2" applyNumberFormat="1" applyFont="1" applyBorder="1" applyAlignment="1">
      <alignment horizontal="center" wrapText="1"/>
    </xf>
    <xf numFmtId="1" fontId="16" fillId="0" borderId="0" xfId="2" applyNumberFormat="1" applyFont="1" applyAlignment="1">
      <alignment horizontal="center" wrapText="1"/>
    </xf>
    <xf numFmtId="0" fontId="16" fillId="0" borderId="28" xfId="2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/>
    </xf>
    <xf numFmtId="0" fontId="11" fillId="0" borderId="28" xfId="14" applyFont="1" applyFill="1" applyBorder="1" applyAlignment="1">
      <alignment horizontal="center" vertical="center"/>
    </xf>
    <xf numFmtId="0" fontId="11" fillId="0" borderId="24" xfId="14" applyFont="1" applyFill="1" applyBorder="1" applyAlignment="1">
      <alignment horizontal="center" vertical="center"/>
    </xf>
    <xf numFmtId="0" fontId="11" fillId="0" borderId="8" xfId="14" applyFont="1" applyFill="1" applyBorder="1" applyAlignment="1">
      <alignment horizontal="center" vertical="center"/>
    </xf>
    <xf numFmtId="0" fontId="16" fillId="23" borderId="6" xfId="14" applyFont="1" applyFill="1" applyBorder="1" applyAlignment="1">
      <alignment horizontal="center" vertical="center" wrapText="1"/>
    </xf>
    <xf numFmtId="0" fontId="16" fillId="23" borderId="19" xfId="14" applyFont="1" applyFill="1" applyBorder="1" applyAlignment="1">
      <alignment horizontal="center" vertical="center" wrapText="1"/>
    </xf>
    <xf numFmtId="0" fontId="16" fillId="23" borderId="3" xfId="14" applyFont="1" applyFill="1" applyBorder="1" applyAlignment="1">
      <alignment horizontal="center" vertical="center" wrapText="1"/>
    </xf>
    <xf numFmtId="0" fontId="16" fillId="0" borderId="19" xfId="14" applyFont="1" applyFill="1" applyBorder="1" applyAlignment="1">
      <alignment horizontal="center" vertical="center" wrapText="1"/>
    </xf>
    <xf numFmtId="0" fontId="16" fillId="0" borderId="3" xfId="14" applyFont="1" applyFill="1" applyBorder="1" applyAlignment="1">
      <alignment horizontal="center" vertical="center" wrapText="1"/>
    </xf>
    <xf numFmtId="0" fontId="16" fillId="0" borderId="6" xfId="14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6" fillId="0" borderId="6" xfId="4" applyFont="1" applyFill="1" applyBorder="1" applyAlignment="1">
      <alignment horizontal="left" vertical="top" wrapText="1"/>
    </xf>
    <xf numFmtId="0" fontId="16" fillId="0" borderId="19" xfId="4" applyFont="1" applyFill="1" applyBorder="1" applyAlignment="1">
      <alignment horizontal="left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51" xfId="2" applyFont="1" applyBorder="1" applyAlignment="1">
      <alignment horizontal="center" vertical="center" wrapText="1"/>
    </xf>
    <xf numFmtId="0" fontId="16" fillId="0" borderId="52" xfId="2" applyFont="1" applyBorder="1" applyAlignment="1">
      <alignment horizontal="center" vertical="center" wrapText="1"/>
    </xf>
    <xf numFmtId="0" fontId="16" fillId="0" borderId="53" xfId="2" applyFont="1" applyBorder="1" applyAlignment="1">
      <alignment horizontal="center" vertical="center" wrapText="1"/>
    </xf>
    <xf numFmtId="0" fontId="16" fillId="0" borderId="1" xfId="2" applyFont="1" applyBorder="1" applyAlignment="1">
      <alignment horizontal="center" vertical="center" wrapText="1"/>
    </xf>
    <xf numFmtId="0" fontId="20" fillId="0" borderId="24" xfId="2" applyFont="1" applyFill="1" applyBorder="1" applyAlignment="1">
      <alignment horizontal="center" vertical="center" wrapText="1"/>
    </xf>
    <xf numFmtId="0" fontId="20" fillId="0" borderId="8" xfId="2" applyFont="1" applyFill="1" applyBorder="1" applyAlignment="1">
      <alignment horizontal="center" vertical="center" wrapText="1"/>
    </xf>
    <xf numFmtId="0" fontId="40" fillId="14" borderId="0" xfId="0" applyFont="1" applyFill="1" applyBorder="1" applyAlignment="1" applyProtection="1">
      <alignment horizontal="right" vertical="center" wrapText="1"/>
      <protection hidden="1"/>
    </xf>
    <xf numFmtId="0" fontId="43" fillId="0" borderId="4" xfId="0" applyFont="1" applyBorder="1" applyAlignment="1" applyProtection="1">
      <alignment horizontal="left" vertical="center" wrapText="1"/>
      <protection hidden="1"/>
    </xf>
    <xf numFmtId="0" fontId="43" fillId="0" borderId="1" xfId="0" applyFont="1" applyBorder="1" applyAlignment="1" applyProtection="1">
      <alignment horizontal="left" vertical="center" wrapText="1"/>
      <protection hidden="1"/>
    </xf>
    <xf numFmtId="169" fontId="39" fillId="12" borderId="2" xfId="0" applyNumberFormat="1" applyFont="1" applyFill="1" applyBorder="1" applyAlignment="1" applyProtection="1">
      <alignment horizontal="center" vertical="center" wrapText="1"/>
      <protection locked="0" hidden="1"/>
    </xf>
    <xf numFmtId="169" fontId="39" fillId="1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6" fillId="12" borderId="2" xfId="0" applyNumberFormat="1" applyFont="1" applyFill="1" applyBorder="1" applyAlignment="1" applyProtection="1">
      <alignment horizontal="center"/>
      <protection locked="0"/>
    </xf>
    <xf numFmtId="0" fontId="6" fillId="12" borderId="14" xfId="0" applyNumberFormat="1" applyFont="1" applyFill="1" applyBorder="1" applyAlignment="1" applyProtection="1">
      <alignment horizontal="center"/>
      <protection locked="0"/>
    </xf>
    <xf numFmtId="0" fontId="6" fillId="12" borderId="4" xfId="0" applyNumberFormat="1" applyFont="1" applyFill="1" applyBorder="1" applyAlignment="1" applyProtection="1">
      <alignment horizontal="center"/>
      <protection locked="0"/>
    </xf>
    <xf numFmtId="0" fontId="0" fillId="12" borderId="2" xfId="0" applyFill="1" applyBorder="1" applyAlignment="1" applyProtection="1">
      <alignment horizontal="center"/>
      <protection locked="0" hidden="1"/>
    </xf>
    <xf numFmtId="0" fontId="0" fillId="12" borderId="14" xfId="0" applyFill="1" applyBorder="1" applyAlignment="1" applyProtection="1">
      <alignment horizontal="center"/>
      <protection locked="0" hidden="1"/>
    </xf>
    <xf numFmtId="0" fontId="0" fillId="12" borderId="4" xfId="0" applyFill="1" applyBorder="1" applyAlignment="1" applyProtection="1">
      <alignment horizontal="center"/>
      <protection locked="0" hidden="1"/>
    </xf>
    <xf numFmtId="171" fontId="39" fillId="14" borderId="0" xfId="0" applyNumberFormat="1" applyFont="1" applyFill="1" applyBorder="1" applyAlignment="1" applyProtection="1">
      <alignment horizontal="left"/>
      <protection hidden="1"/>
    </xf>
    <xf numFmtId="0" fontId="50" fillId="14" borderId="0" xfId="0" applyFont="1" applyFill="1" applyBorder="1" applyAlignment="1" applyProtection="1">
      <alignment horizontal="center" vertical="center" wrapText="1"/>
      <protection hidden="1"/>
    </xf>
    <xf numFmtId="0" fontId="50" fillId="14" borderId="0" xfId="0" applyFont="1" applyFill="1" applyBorder="1" applyAlignment="1" applyProtection="1">
      <alignment horizontal="center" vertical="center"/>
      <protection hidden="1"/>
    </xf>
    <xf numFmtId="0" fontId="51" fillId="0" borderId="1" xfId="0" applyFont="1" applyFill="1" applyBorder="1" applyAlignment="1" applyProtection="1">
      <alignment horizontal="center" vertical="center"/>
      <protection hidden="1"/>
    </xf>
    <xf numFmtId="0" fontId="43" fillId="0" borderId="1" xfId="0" applyFont="1" applyBorder="1" applyAlignment="1" applyProtection="1">
      <alignment horizontal="left" vertical="center"/>
      <protection hidden="1"/>
    </xf>
    <xf numFmtId="0" fontId="43" fillId="0" borderId="1" xfId="0" applyFont="1" applyFill="1" applyBorder="1" applyAlignment="1" applyProtection="1">
      <alignment horizontal="left" vertical="center" wrapText="1"/>
      <protection hidden="1"/>
    </xf>
    <xf numFmtId="1" fontId="39" fillId="12" borderId="2" xfId="0" applyNumberFormat="1" applyFont="1" applyFill="1" applyBorder="1" applyAlignment="1" applyProtection="1">
      <alignment horizontal="left" vertical="center" wrapText="1"/>
      <protection locked="0" hidden="1"/>
    </xf>
    <xf numFmtId="1" fontId="39" fillId="12" borderId="4" xfId="0" applyNumberFormat="1" applyFont="1" applyFill="1" applyBorder="1" applyAlignment="1" applyProtection="1">
      <alignment horizontal="left" vertical="center" wrapText="1"/>
      <protection locked="0" hidden="1"/>
    </xf>
    <xf numFmtId="169" fontId="40" fillId="13" borderId="2" xfId="0" applyNumberFormat="1" applyFont="1" applyFill="1" applyBorder="1" applyAlignment="1" applyProtection="1">
      <alignment horizontal="center" vertical="center"/>
      <protection hidden="1"/>
    </xf>
    <xf numFmtId="169" fontId="40" fillId="13" borderId="4" xfId="0" applyNumberFormat="1" applyFont="1" applyFill="1" applyBorder="1" applyAlignment="1" applyProtection="1">
      <alignment horizontal="center" vertical="center"/>
      <protection hidden="1"/>
    </xf>
    <xf numFmtId="1" fontId="61" fillId="14" borderId="0" xfId="0" applyNumberFormat="1" applyFont="1" applyFill="1" applyBorder="1" applyAlignment="1" applyProtection="1">
      <alignment horizontal="center" wrapText="1"/>
      <protection hidden="1"/>
    </xf>
    <xf numFmtId="1" fontId="61" fillId="14" borderId="23" xfId="0" applyNumberFormat="1" applyFont="1" applyFill="1" applyBorder="1" applyAlignment="1" applyProtection="1">
      <alignment horizontal="center" wrapText="1"/>
      <protection hidden="1"/>
    </xf>
    <xf numFmtId="9" fontId="39" fillId="14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textRotation="90"/>
    </xf>
    <xf numFmtId="0" fontId="54" fillId="0" borderId="36" xfId="0" applyFont="1" applyBorder="1" applyAlignment="1" applyProtection="1">
      <alignment horizontal="left"/>
      <protection hidden="1"/>
    </xf>
    <xf numFmtId="0" fontId="54" fillId="0" borderId="38" xfId="0" applyFont="1" applyBorder="1" applyAlignment="1" applyProtection="1">
      <alignment horizontal="left"/>
      <protection hidden="1"/>
    </xf>
    <xf numFmtId="0" fontId="54" fillId="0" borderId="40" xfId="0" applyFont="1" applyBorder="1" applyAlignment="1" applyProtection="1">
      <alignment horizontal="left"/>
      <protection hidden="1"/>
    </xf>
    <xf numFmtId="1" fontId="55" fillId="0" borderId="0" xfId="0" applyNumberFormat="1" applyFont="1" applyBorder="1" applyAlignment="1">
      <alignment horizontal="left" vertical="center" wrapText="1"/>
    </xf>
    <xf numFmtId="1" fontId="55" fillId="0" borderId="31" xfId="0" applyNumberFormat="1" applyFont="1" applyBorder="1" applyAlignment="1">
      <alignment horizontal="left" vertical="center" wrapText="1"/>
    </xf>
    <xf numFmtId="0" fontId="54" fillId="0" borderId="5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33" xfId="0" applyFont="1" applyFill="1" applyBorder="1" applyAlignment="1">
      <alignment horizontal="center" vertical="center"/>
    </xf>
    <xf numFmtId="0" fontId="54" fillId="0" borderId="28" xfId="0" applyFont="1" applyFill="1" applyBorder="1" applyAlignment="1">
      <alignment horizontal="left" vertical="center" wrapText="1"/>
    </xf>
    <xf numFmtId="0" fontId="54" fillId="0" borderId="24" xfId="0" applyFont="1" applyFill="1" applyBorder="1" applyAlignment="1">
      <alignment horizontal="left" vertical="center" wrapText="1"/>
    </xf>
    <xf numFmtId="0" fontId="54" fillId="0" borderId="41" xfId="0" applyFont="1" applyFill="1" applyBorder="1" applyAlignment="1">
      <alignment horizontal="left" vertical="center" wrapText="1"/>
    </xf>
    <xf numFmtId="0" fontId="0" fillId="14" borderId="25" xfId="0" applyFill="1" applyBorder="1" applyAlignment="1">
      <alignment horizontal="center"/>
    </xf>
    <xf numFmtId="0" fontId="0" fillId="14" borderId="29" xfId="0" applyFill="1" applyBorder="1" applyAlignment="1">
      <alignment horizontal="center"/>
    </xf>
    <xf numFmtId="0" fontId="0" fillId="14" borderId="35" xfId="0" applyFill="1" applyBorder="1" applyAlignment="1">
      <alignment horizontal="center"/>
    </xf>
    <xf numFmtId="0" fontId="54" fillId="14" borderId="25" xfId="0" applyFont="1" applyFill="1" applyBorder="1" applyAlignment="1">
      <alignment horizontal="center"/>
    </xf>
    <xf numFmtId="0" fontId="54" fillId="14" borderId="29" xfId="0" applyFont="1" applyFill="1" applyBorder="1" applyAlignment="1">
      <alignment horizontal="center"/>
    </xf>
    <xf numFmtId="0" fontId="54" fillId="14" borderId="35" xfId="0" applyFont="1" applyFill="1" applyBorder="1" applyAlignment="1">
      <alignment horizontal="center"/>
    </xf>
    <xf numFmtId="0" fontId="54" fillId="14" borderId="30" xfId="0" applyFont="1" applyFill="1" applyBorder="1" applyAlignment="1">
      <alignment horizontal="center"/>
    </xf>
    <xf numFmtId="0" fontId="54" fillId="14" borderId="0" xfId="0" applyFont="1" applyFill="1" applyBorder="1" applyAlignment="1">
      <alignment horizontal="center"/>
    </xf>
    <xf numFmtId="0" fontId="54" fillId="14" borderId="31" xfId="0" applyFont="1" applyFill="1" applyBorder="1" applyAlignment="1">
      <alignment horizontal="center"/>
    </xf>
    <xf numFmtId="0" fontId="54" fillId="14" borderId="32" xfId="0" applyFont="1" applyFill="1" applyBorder="1" applyAlignment="1">
      <alignment horizontal="center"/>
    </xf>
    <xf numFmtId="0" fontId="54" fillId="14" borderId="33" xfId="0" applyFont="1" applyFill="1" applyBorder="1" applyAlignment="1">
      <alignment horizontal="center"/>
    </xf>
    <xf numFmtId="0" fontId="54" fillId="14" borderId="34" xfId="0" applyFont="1" applyFill="1" applyBorder="1" applyAlignment="1">
      <alignment horizontal="center"/>
    </xf>
    <xf numFmtId="0" fontId="54" fillId="0" borderId="37" xfId="0" applyFont="1" applyFill="1" applyBorder="1" applyAlignment="1">
      <alignment horizontal="center" vertical="center"/>
    </xf>
    <xf numFmtId="0" fontId="54" fillId="0" borderId="30" xfId="0" applyFont="1" applyFill="1" applyBorder="1" applyAlignment="1">
      <alignment horizontal="center" vertical="center"/>
    </xf>
    <xf numFmtId="0" fontId="54" fillId="0" borderId="32" xfId="0" applyFont="1" applyFill="1" applyBorder="1" applyAlignment="1">
      <alignment horizontal="center" vertical="center"/>
    </xf>
    <xf numFmtId="0" fontId="24" fillId="21" borderId="1" xfId="0" applyFont="1" applyFill="1" applyBorder="1" applyAlignment="1" applyProtection="1">
      <alignment horizontal="center"/>
      <protection hidden="1"/>
    </xf>
  </cellXfs>
  <cellStyles count="16">
    <cellStyle name="Гиперссылка" xfId="15" builtinId="8"/>
    <cellStyle name="Денежный 2" xfId="1"/>
    <cellStyle name="Обычный" xfId="0" builtinId="0"/>
    <cellStyle name="Обычный 2" xfId="2"/>
    <cellStyle name="Обычный 2 2" xfId="3"/>
    <cellStyle name="Обычный 3" xfId="4"/>
    <cellStyle name="Обычный 3 2" xfId="10"/>
    <cellStyle name="Обычный 3 3" xfId="11"/>
    <cellStyle name="Обычный 3 4" xfId="12"/>
    <cellStyle name="Обычный 3 5" xfId="13"/>
    <cellStyle name="Обычный 3 6" xfId="14"/>
    <cellStyle name="Обычный 4" xfId="5"/>
    <cellStyle name="Обычный 5" xfId="9"/>
    <cellStyle name="Обычный_Правила оформления чертежей и заказов" xfId="6"/>
    <cellStyle name="Обычный_ПРАЙС дилерский -40" xfId="7"/>
    <cellStyle name="Обычный_прайс-лист на продукцию raumplus от 01 марта 2013 года" xfId="8"/>
  </cellStyles>
  <dxfs count="24"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ont>
        <b/>
        <i val="0"/>
        <color rgb="FFFF000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b val="0"/>
        <i val="0"/>
        <color rgb="FF0000FF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19" Type="http://schemas.openxmlformats.org/officeDocument/2006/relationships/image" Target="../media/image24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9" Type="http://schemas.openxmlformats.org/officeDocument/2006/relationships/image" Target="../media/image10.jpeg"/><Relationship Id="rId21" Type="http://schemas.openxmlformats.org/officeDocument/2006/relationships/image" Target="../media/image45.png"/><Relationship Id="rId34" Type="http://schemas.openxmlformats.org/officeDocument/2006/relationships/image" Target="../media/image58.jpeg"/><Relationship Id="rId42" Type="http://schemas.openxmlformats.org/officeDocument/2006/relationships/image" Target="../media/image62.png"/><Relationship Id="rId47" Type="http://schemas.openxmlformats.org/officeDocument/2006/relationships/image" Target="../media/image67.png"/><Relationship Id="rId50" Type="http://schemas.openxmlformats.org/officeDocument/2006/relationships/image" Target="../media/image70.jpe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6" Type="http://schemas.openxmlformats.org/officeDocument/2006/relationships/image" Target="../media/image40.jpeg"/><Relationship Id="rId29" Type="http://schemas.openxmlformats.org/officeDocument/2006/relationships/image" Target="../media/image53.png"/><Relationship Id="rId11" Type="http://schemas.openxmlformats.org/officeDocument/2006/relationships/image" Target="../media/image35.png"/><Relationship Id="rId24" Type="http://schemas.openxmlformats.org/officeDocument/2006/relationships/image" Target="../media/image48.png"/><Relationship Id="rId32" Type="http://schemas.openxmlformats.org/officeDocument/2006/relationships/image" Target="../media/image56.jpeg"/><Relationship Id="rId37" Type="http://schemas.openxmlformats.org/officeDocument/2006/relationships/image" Target="../media/image11.jpeg"/><Relationship Id="rId40" Type="http://schemas.openxmlformats.org/officeDocument/2006/relationships/image" Target="../media/image61.png"/><Relationship Id="rId45" Type="http://schemas.openxmlformats.org/officeDocument/2006/relationships/image" Target="../media/image65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60.png"/><Relationship Id="rId49" Type="http://schemas.openxmlformats.org/officeDocument/2006/relationships/image" Target="../media/image69.jpeg"/><Relationship Id="rId10" Type="http://schemas.openxmlformats.org/officeDocument/2006/relationships/image" Target="../media/image34.png"/><Relationship Id="rId19" Type="http://schemas.openxmlformats.org/officeDocument/2006/relationships/image" Target="../media/image43.png"/><Relationship Id="rId31" Type="http://schemas.openxmlformats.org/officeDocument/2006/relationships/image" Target="../media/image55.png"/><Relationship Id="rId44" Type="http://schemas.openxmlformats.org/officeDocument/2006/relationships/image" Target="../media/image6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Relationship Id="rId35" Type="http://schemas.openxmlformats.org/officeDocument/2006/relationships/image" Target="../media/image59.jpeg"/><Relationship Id="rId43" Type="http://schemas.openxmlformats.org/officeDocument/2006/relationships/image" Target="../media/image63.png"/><Relationship Id="rId48" Type="http://schemas.openxmlformats.org/officeDocument/2006/relationships/image" Target="../media/image68.emf"/><Relationship Id="rId8" Type="http://schemas.openxmlformats.org/officeDocument/2006/relationships/image" Target="../media/image32.emf"/><Relationship Id="rId51" Type="http://schemas.openxmlformats.org/officeDocument/2006/relationships/image" Target="../media/image71.jpeg"/><Relationship Id="rId3" Type="http://schemas.openxmlformats.org/officeDocument/2006/relationships/image" Target="../media/image27.png"/><Relationship Id="rId12" Type="http://schemas.openxmlformats.org/officeDocument/2006/relationships/image" Target="../media/image36.png"/><Relationship Id="rId17" Type="http://schemas.openxmlformats.org/officeDocument/2006/relationships/image" Target="../media/image41.jpe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openxmlformats.org/officeDocument/2006/relationships/image" Target="../media/image13.jpeg"/><Relationship Id="rId46" Type="http://schemas.openxmlformats.org/officeDocument/2006/relationships/image" Target="../media/image66.png"/><Relationship Id="rId20" Type="http://schemas.openxmlformats.org/officeDocument/2006/relationships/image" Target="../media/image44.png"/><Relationship Id="rId41" Type="http://schemas.openxmlformats.org/officeDocument/2006/relationships/image" Target="../media/image12.jpeg"/><Relationship Id="rId1" Type="http://schemas.openxmlformats.org/officeDocument/2006/relationships/image" Target="../media/image25.jpeg"/><Relationship Id="rId6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86.png"/><Relationship Id="rId18" Type="http://schemas.openxmlformats.org/officeDocument/2006/relationships/image" Target="../media/image91.emf"/><Relationship Id="rId3" Type="http://schemas.openxmlformats.org/officeDocument/2006/relationships/image" Target="../media/image76.pn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17" Type="http://schemas.openxmlformats.org/officeDocument/2006/relationships/image" Target="../media/image90.png"/><Relationship Id="rId2" Type="http://schemas.openxmlformats.org/officeDocument/2006/relationships/image" Target="../media/image75.png"/><Relationship Id="rId16" Type="http://schemas.openxmlformats.org/officeDocument/2006/relationships/image" Target="../media/image89.pn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png"/><Relationship Id="rId15" Type="http://schemas.openxmlformats.org/officeDocument/2006/relationships/image" Target="../media/image88.png"/><Relationship Id="rId10" Type="http://schemas.openxmlformats.org/officeDocument/2006/relationships/image" Target="../media/image83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Relationship Id="rId14" Type="http://schemas.openxmlformats.org/officeDocument/2006/relationships/image" Target="../media/image8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png"/><Relationship Id="rId18" Type="http://schemas.openxmlformats.org/officeDocument/2006/relationships/image" Target="../media/image110.png"/><Relationship Id="rId26" Type="http://schemas.openxmlformats.org/officeDocument/2006/relationships/image" Target="../media/image118.png"/><Relationship Id="rId3" Type="http://schemas.openxmlformats.org/officeDocument/2006/relationships/image" Target="../media/image95.png"/><Relationship Id="rId21" Type="http://schemas.openxmlformats.org/officeDocument/2006/relationships/image" Target="../media/image113.pn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17" Type="http://schemas.openxmlformats.org/officeDocument/2006/relationships/image" Target="../media/image109.png"/><Relationship Id="rId25" Type="http://schemas.openxmlformats.org/officeDocument/2006/relationships/image" Target="../media/image117.png"/><Relationship Id="rId2" Type="http://schemas.openxmlformats.org/officeDocument/2006/relationships/image" Target="../media/image94.png"/><Relationship Id="rId16" Type="http://schemas.openxmlformats.org/officeDocument/2006/relationships/image" Target="../media/image108.png"/><Relationship Id="rId20" Type="http://schemas.openxmlformats.org/officeDocument/2006/relationships/image" Target="../media/image112.png"/><Relationship Id="rId1" Type="http://schemas.openxmlformats.org/officeDocument/2006/relationships/image" Target="../media/image93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24" Type="http://schemas.openxmlformats.org/officeDocument/2006/relationships/image" Target="../media/image116.png"/><Relationship Id="rId5" Type="http://schemas.openxmlformats.org/officeDocument/2006/relationships/image" Target="../media/image97.png"/><Relationship Id="rId15" Type="http://schemas.openxmlformats.org/officeDocument/2006/relationships/image" Target="../media/image107.png"/><Relationship Id="rId23" Type="http://schemas.openxmlformats.org/officeDocument/2006/relationships/image" Target="../media/image115.png"/><Relationship Id="rId10" Type="http://schemas.openxmlformats.org/officeDocument/2006/relationships/image" Target="../media/image102.png"/><Relationship Id="rId19" Type="http://schemas.openxmlformats.org/officeDocument/2006/relationships/image" Target="../media/image111.pn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Relationship Id="rId22" Type="http://schemas.openxmlformats.org/officeDocument/2006/relationships/image" Target="../media/image114.png"/><Relationship Id="rId27" Type="http://schemas.openxmlformats.org/officeDocument/2006/relationships/image" Target="../media/image1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3.emf"/><Relationship Id="rId1" Type="http://schemas.openxmlformats.org/officeDocument/2006/relationships/image" Target="../media/image7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313</xdr:row>
      <xdr:rowOff>133350</xdr:rowOff>
    </xdr:from>
    <xdr:to>
      <xdr:col>9</xdr:col>
      <xdr:colOff>284093</xdr:colOff>
      <xdr:row>318</xdr:row>
      <xdr:rowOff>66676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6275" y="13858875"/>
          <a:ext cx="971550" cy="88582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320</xdr:row>
      <xdr:rowOff>219075</xdr:rowOff>
    </xdr:from>
    <xdr:to>
      <xdr:col>9</xdr:col>
      <xdr:colOff>125268</xdr:colOff>
      <xdr:row>322</xdr:row>
      <xdr:rowOff>31750</xdr:rowOff>
    </xdr:to>
    <xdr:pic>
      <xdr:nvPicPr>
        <xdr:cNvPr id="29" name="Рисунок 28" descr="Плинтус гнутый 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8175" y="15544800"/>
          <a:ext cx="812725" cy="22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322</xdr:row>
      <xdr:rowOff>190500</xdr:rowOff>
    </xdr:from>
    <xdr:to>
      <xdr:col>9</xdr:col>
      <xdr:colOff>162961</xdr:colOff>
      <xdr:row>324</xdr:row>
      <xdr:rowOff>42333</xdr:rowOff>
    </xdr:to>
    <xdr:pic>
      <xdr:nvPicPr>
        <xdr:cNvPr id="30" name="Рисунок 29" descr="Плинтус вогнутый 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48175" y="15973425"/>
          <a:ext cx="850418" cy="232833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329</xdr:row>
      <xdr:rowOff>47625</xdr:rowOff>
    </xdr:from>
    <xdr:to>
      <xdr:col>0</xdr:col>
      <xdr:colOff>2133599</xdr:colOff>
      <xdr:row>333</xdr:row>
      <xdr:rowOff>66675</xdr:rowOff>
    </xdr:to>
    <xdr:grpSp>
      <xdr:nvGrpSpPr>
        <xdr:cNvPr id="31" name="Группа 30"/>
        <xdr:cNvGrpSpPr/>
      </xdr:nvGrpSpPr>
      <xdr:grpSpPr>
        <a:xfrm flipH="1">
          <a:off x="542925" y="73058821"/>
          <a:ext cx="1590674" cy="781050"/>
          <a:chOff x="1204132" y="4832290"/>
          <a:chExt cx="781660" cy="512885"/>
        </a:xfrm>
      </xdr:grpSpPr>
      <xdr:pic>
        <xdr:nvPicPr>
          <xdr:cNvPr id="32" name="Рисунок 31"/>
          <xdr:cNvPicPr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 flipH="1">
            <a:off x="1204132" y="4832290"/>
            <a:ext cx="636403" cy="512885"/>
          </a:xfrm>
          <a:prstGeom prst="rect">
            <a:avLst/>
          </a:prstGeom>
        </xdr:spPr>
      </xdr:pic>
      <xdr:pic>
        <xdr:nvPicPr>
          <xdr:cNvPr id="33" name="Рисунок 32"/>
          <xdr:cNvPicPr/>
        </xdr:nvPicPr>
        <xdr:blipFill rotWithShape="1">
          <a:blip xmlns:r="http://schemas.openxmlformats.org/officeDocument/2006/relationships" r:embed="rId5" cstate="print"/>
          <a:srcRect l="8427" r="49948"/>
          <a:stretch/>
        </xdr:blipFill>
        <xdr:spPr>
          <a:xfrm>
            <a:off x="1836964" y="4834028"/>
            <a:ext cx="148828" cy="48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542925</xdr:colOff>
      <xdr:row>337</xdr:row>
      <xdr:rowOff>47625</xdr:rowOff>
    </xdr:from>
    <xdr:to>
      <xdr:col>0</xdr:col>
      <xdr:colOff>2133599</xdr:colOff>
      <xdr:row>341</xdr:row>
      <xdr:rowOff>66675</xdr:rowOff>
    </xdr:to>
    <xdr:grpSp>
      <xdr:nvGrpSpPr>
        <xdr:cNvPr id="34" name="Группа 33"/>
        <xdr:cNvGrpSpPr/>
      </xdr:nvGrpSpPr>
      <xdr:grpSpPr>
        <a:xfrm flipH="1">
          <a:off x="542925" y="74582821"/>
          <a:ext cx="1590674" cy="781050"/>
          <a:chOff x="1204132" y="4832290"/>
          <a:chExt cx="781660" cy="512885"/>
        </a:xfrm>
      </xdr:grpSpPr>
      <xdr:pic>
        <xdr:nvPicPr>
          <xdr:cNvPr id="35" name="Рисунок 34"/>
          <xdr:cNvPicPr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 flipH="1">
            <a:off x="1204132" y="4832290"/>
            <a:ext cx="636403" cy="512885"/>
          </a:xfrm>
          <a:prstGeom prst="rect">
            <a:avLst/>
          </a:prstGeom>
        </xdr:spPr>
      </xdr:pic>
      <xdr:pic>
        <xdr:nvPicPr>
          <xdr:cNvPr id="36" name="Рисунок 35"/>
          <xdr:cNvPicPr/>
        </xdr:nvPicPr>
        <xdr:blipFill rotWithShape="1">
          <a:blip xmlns:r="http://schemas.openxmlformats.org/officeDocument/2006/relationships" r:embed="rId5" cstate="print"/>
          <a:srcRect l="8427" r="49948"/>
          <a:stretch/>
        </xdr:blipFill>
        <xdr:spPr>
          <a:xfrm>
            <a:off x="1836964" y="4834028"/>
            <a:ext cx="148828" cy="483578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19050</xdr:colOff>
      <xdr:row>344</xdr:row>
      <xdr:rowOff>219075</xdr:rowOff>
    </xdr:from>
    <xdr:to>
      <xdr:col>9</xdr:col>
      <xdr:colOff>125268</xdr:colOff>
      <xdr:row>346</xdr:row>
      <xdr:rowOff>31750</xdr:rowOff>
    </xdr:to>
    <xdr:pic>
      <xdr:nvPicPr>
        <xdr:cNvPr id="37" name="Рисунок 36" descr="Плинтус гнутый 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8175" y="21031200"/>
          <a:ext cx="812725" cy="22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346</xdr:row>
      <xdr:rowOff>190500</xdr:rowOff>
    </xdr:from>
    <xdr:to>
      <xdr:col>9</xdr:col>
      <xdr:colOff>162961</xdr:colOff>
      <xdr:row>348</xdr:row>
      <xdr:rowOff>42333</xdr:rowOff>
    </xdr:to>
    <xdr:pic>
      <xdr:nvPicPr>
        <xdr:cNvPr id="38" name="Рисунок 37" descr="Плинтус вогнутый 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48175" y="21459825"/>
          <a:ext cx="850418" cy="2328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1164165</xdr:colOff>
      <xdr:row>117</xdr:row>
      <xdr:rowOff>31749</xdr:rowOff>
    </xdr:from>
    <xdr:to>
      <xdr:col>1</xdr:col>
      <xdr:colOff>912282</xdr:colOff>
      <xdr:row>121</xdr:row>
      <xdr:rowOff>374649</xdr:rowOff>
    </xdr:to>
    <xdr:pic>
      <xdr:nvPicPr>
        <xdr:cNvPr id="2" name="Рисунок 52" descr="Yv.1.FV(z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4165" y="25063449"/>
          <a:ext cx="1595967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1217082</xdr:colOff>
      <xdr:row>148</xdr:row>
      <xdr:rowOff>31750</xdr:rowOff>
    </xdr:from>
    <xdr:to>
      <xdr:col>1</xdr:col>
      <xdr:colOff>965199</xdr:colOff>
      <xdr:row>152</xdr:row>
      <xdr:rowOff>374650</xdr:rowOff>
    </xdr:to>
    <xdr:pic>
      <xdr:nvPicPr>
        <xdr:cNvPr id="3" name="Рисунок 52" descr="Yv.1.FV(z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7082" y="31921450"/>
          <a:ext cx="1595967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1799166</xdr:colOff>
      <xdr:row>181</xdr:row>
      <xdr:rowOff>63500</xdr:rowOff>
    </xdr:from>
    <xdr:to>
      <xdr:col>2</xdr:col>
      <xdr:colOff>388170</xdr:colOff>
      <xdr:row>186</xdr:row>
      <xdr:rowOff>0</xdr:rowOff>
    </xdr:to>
    <xdr:pic>
      <xdr:nvPicPr>
        <xdr:cNvPr id="4" name="Рисунок 3" descr="Фасад боково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99166" y="39192200"/>
          <a:ext cx="1427454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1767417</xdr:colOff>
      <xdr:row>210</xdr:row>
      <xdr:rowOff>31750</xdr:rowOff>
    </xdr:from>
    <xdr:to>
      <xdr:col>2</xdr:col>
      <xdr:colOff>381000</xdr:colOff>
      <xdr:row>214</xdr:row>
      <xdr:rowOff>380771</xdr:rowOff>
    </xdr:to>
    <xdr:pic>
      <xdr:nvPicPr>
        <xdr:cNvPr id="5" name="Рисунок 4" descr="Фасад боково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67417" y="45637450"/>
          <a:ext cx="1452033" cy="1873021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1375833</xdr:colOff>
      <xdr:row>270</xdr:row>
      <xdr:rowOff>31750</xdr:rowOff>
    </xdr:from>
    <xdr:to>
      <xdr:col>1</xdr:col>
      <xdr:colOff>963083</xdr:colOff>
      <xdr:row>274</xdr:row>
      <xdr:rowOff>357579</xdr:rowOff>
    </xdr:to>
    <xdr:pic>
      <xdr:nvPicPr>
        <xdr:cNvPr id="6" name="Рисунок 5" descr="Фасад витринный боково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5833" y="58972450"/>
          <a:ext cx="1435100" cy="18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1380066</xdr:colOff>
      <xdr:row>239</xdr:row>
      <xdr:rowOff>35984</xdr:rowOff>
    </xdr:from>
    <xdr:to>
      <xdr:col>1</xdr:col>
      <xdr:colOff>967316</xdr:colOff>
      <xdr:row>243</xdr:row>
      <xdr:rowOff>361813</xdr:rowOff>
    </xdr:to>
    <xdr:pic>
      <xdr:nvPicPr>
        <xdr:cNvPr id="7" name="Рисунок 6" descr="Фасад витринный боково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80066" y="52118684"/>
          <a:ext cx="1435100" cy="18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1651000</xdr:colOff>
      <xdr:row>1</xdr:row>
      <xdr:rowOff>42334</xdr:rowOff>
    </xdr:from>
    <xdr:to>
      <xdr:col>2</xdr:col>
      <xdr:colOff>264583</xdr:colOff>
      <xdr:row>6</xdr:row>
      <xdr:rowOff>14868</xdr:rowOff>
    </xdr:to>
    <xdr:pic>
      <xdr:nvPicPr>
        <xdr:cNvPr id="8" name="Рисунок 7" descr="Фасад прям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51000" y="232834"/>
          <a:ext cx="1452033" cy="1877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1703917</xdr:colOff>
      <xdr:row>30</xdr:row>
      <xdr:rowOff>42333</xdr:rowOff>
    </xdr:from>
    <xdr:to>
      <xdr:col>2</xdr:col>
      <xdr:colOff>317500</xdr:colOff>
      <xdr:row>35</xdr:row>
      <xdr:rowOff>14867</xdr:rowOff>
    </xdr:to>
    <xdr:pic>
      <xdr:nvPicPr>
        <xdr:cNvPr id="9" name="Рисунок 8" descr="Фасад прямо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3917" y="6919383"/>
          <a:ext cx="1452033" cy="1877534"/>
        </a:xfrm>
        <a:prstGeom prst="rect">
          <a:avLst/>
        </a:prstGeom>
      </xdr:spPr>
    </xdr:pic>
    <xdr:clientData/>
  </xdr:twoCellAnchor>
  <xdr:twoCellAnchor editAs="oneCell">
    <xdr:from>
      <xdr:col>0</xdr:col>
      <xdr:colOff>1418167</xdr:colOff>
      <xdr:row>563</xdr:row>
      <xdr:rowOff>31750</xdr:rowOff>
    </xdr:from>
    <xdr:to>
      <xdr:col>1</xdr:col>
      <xdr:colOff>966351</xdr:colOff>
      <xdr:row>568</xdr:row>
      <xdr:rowOff>10584</xdr:rowOff>
    </xdr:to>
    <xdr:pic>
      <xdr:nvPicPr>
        <xdr:cNvPr id="10" name="Рисунок 9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18167" y="124894975"/>
          <a:ext cx="1396034" cy="1883834"/>
        </a:xfrm>
        <a:prstGeom prst="rect">
          <a:avLst/>
        </a:prstGeom>
      </xdr:spPr>
    </xdr:pic>
    <xdr:clientData/>
  </xdr:twoCellAnchor>
  <xdr:twoCellAnchor editAs="oneCell">
    <xdr:from>
      <xdr:col>0</xdr:col>
      <xdr:colOff>1449915</xdr:colOff>
      <xdr:row>532</xdr:row>
      <xdr:rowOff>21167</xdr:rowOff>
    </xdr:from>
    <xdr:to>
      <xdr:col>2</xdr:col>
      <xdr:colOff>3265</xdr:colOff>
      <xdr:row>537</xdr:row>
      <xdr:rowOff>1</xdr:rowOff>
    </xdr:to>
    <xdr:pic>
      <xdr:nvPicPr>
        <xdr:cNvPr id="11" name="Рисунок 10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49915" y="117788267"/>
          <a:ext cx="1391800" cy="18838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42332</xdr:rowOff>
    </xdr:from>
    <xdr:to>
      <xdr:col>2</xdr:col>
      <xdr:colOff>461053</xdr:colOff>
      <xdr:row>306</xdr:row>
      <xdr:rowOff>95249</xdr:rowOff>
    </xdr:to>
    <xdr:pic>
      <xdr:nvPicPr>
        <xdr:cNvPr id="12" name="Рисунок 11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47850" y="65841032"/>
          <a:ext cx="1451653" cy="19579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2</xdr:col>
      <xdr:colOff>461053</xdr:colOff>
      <xdr:row>335</xdr:row>
      <xdr:rowOff>52917</xdr:rowOff>
    </xdr:to>
    <xdr:pic>
      <xdr:nvPicPr>
        <xdr:cNvPr id="13" name="Рисунок 12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47850" y="72656700"/>
          <a:ext cx="1451653" cy="1957917"/>
        </a:xfrm>
        <a:prstGeom prst="rect">
          <a:avLst/>
        </a:prstGeom>
      </xdr:spPr>
    </xdr:pic>
    <xdr:clientData/>
  </xdr:twoCellAnchor>
  <xdr:twoCellAnchor editAs="oneCell">
    <xdr:from>
      <xdr:col>0</xdr:col>
      <xdr:colOff>1280585</xdr:colOff>
      <xdr:row>656</xdr:row>
      <xdr:rowOff>52917</xdr:rowOff>
    </xdr:from>
    <xdr:to>
      <xdr:col>1</xdr:col>
      <xdr:colOff>942156</xdr:colOff>
      <xdr:row>660</xdr:row>
      <xdr:rowOff>323869</xdr:rowOff>
    </xdr:to>
    <xdr:pic>
      <xdr:nvPicPr>
        <xdr:cNvPr id="14" name="Рисунок 13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80585" y="145537767"/>
          <a:ext cx="1509421" cy="1794952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687</xdr:row>
      <xdr:rowOff>95250</xdr:rowOff>
    </xdr:from>
    <xdr:to>
      <xdr:col>1</xdr:col>
      <xdr:colOff>931570</xdr:colOff>
      <xdr:row>691</xdr:row>
      <xdr:rowOff>366202</xdr:rowOff>
    </xdr:to>
    <xdr:pic>
      <xdr:nvPicPr>
        <xdr:cNvPr id="15" name="Рисунок 14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69999" y="152676225"/>
          <a:ext cx="1509421" cy="1794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1496230</xdr:colOff>
      <xdr:row>416</xdr:row>
      <xdr:rowOff>42334</xdr:rowOff>
    </xdr:from>
    <xdr:to>
      <xdr:col>2</xdr:col>
      <xdr:colOff>52916</xdr:colOff>
      <xdr:row>421</xdr:row>
      <xdr:rowOff>49743</xdr:rowOff>
    </xdr:to>
    <xdr:pic>
      <xdr:nvPicPr>
        <xdr:cNvPr id="16" name="Рисунок 15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96230" y="91882384"/>
          <a:ext cx="1395136" cy="191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1693333</xdr:colOff>
      <xdr:row>445</xdr:row>
      <xdr:rowOff>63500</xdr:rowOff>
    </xdr:from>
    <xdr:to>
      <xdr:col>2</xdr:col>
      <xdr:colOff>250019</xdr:colOff>
      <xdr:row>450</xdr:row>
      <xdr:rowOff>70909</xdr:rowOff>
    </xdr:to>
    <xdr:pic>
      <xdr:nvPicPr>
        <xdr:cNvPr id="17" name="Рисунок 16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93333" y="98437700"/>
          <a:ext cx="1395136" cy="191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1704975</xdr:colOff>
      <xdr:row>780</xdr:row>
      <xdr:rowOff>61382</xdr:rowOff>
    </xdr:from>
    <xdr:to>
      <xdr:col>2</xdr:col>
      <xdr:colOff>318178</xdr:colOff>
      <xdr:row>785</xdr:row>
      <xdr:rowOff>114299</xdr:rowOff>
    </xdr:to>
    <xdr:pic>
      <xdr:nvPicPr>
        <xdr:cNvPr id="18" name="Рисунок 17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04975" y="173263982"/>
          <a:ext cx="1451653" cy="19579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809</xdr:row>
      <xdr:rowOff>0</xdr:rowOff>
    </xdr:from>
    <xdr:to>
      <xdr:col>2</xdr:col>
      <xdr:colOff>461053</xdr:colOff>
      <xdr:row>814</xdr:row>
      <xdr:rowOff>52917</xdr:rowOff>
    </xdr:to>
    <xdr:pic>
      <xdr:nvPicPr>
        <xdr:cNvPr id="19" name="Рисунок 18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47850" y="179679600"/>
          <a:ext cx="1451653" cy="1957917"/>
        </a:xfrm>
        <a:prstGeom prst="rect">
          <a:avLst/>
        </a:prstGeom>
      </xdr:spPr>
    </xdr:pic>
    <xdr:clientData/>
  </xdr:twoCellAnchor>
  <xdr:twoCellAnchor editAs="oneCell">
    <xdr:from>
      <xdr:col>0</xdr:col>
      <xdr:colOff>1418167</xdr:colOff>
      <xdr:row>869</xdr:row>
      <xdr:rowOff>31750</xdr:rowOff>
    </xdr:from>
    <xdr:to>
      <xdr:col>1</xdr:col>
      <xdr:colOff>966351</xdr:colOff>
      <xdr:row>874</xdr:row>
      <xdr:rowOff>10584</xdr:rowOff>
    </xdr:to>
    <xdr:pic>
      <xdr:nvPicPr>
        <xdr:cNvPr id="20" name="Рисунок 19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18167" y="193046350"/>
          <a:ext cx="1396034" cy="1883834"/>
        </a:xfrm>
        <a:prstGeom prst="rect">
          <a:avLst/>
        </a:prstGeom>
      </xdr:spPr>
    </xdr:pic>
    <xdr:clientData/>
  </xdr:twoCellAnchor>
  <xdr:twoCellAnchor editAs="oneCell">
    <xdr:from>
      <xdr:col>0</xdr:col>
      <xdr:colOff>1449915</xdr:colOff>
      <xdr:row>838</xdr:row>
      <xdr:rowOff>21167</xdr:rowOff>
    </xdr:from>
    <xdr:to>
      <xdr:col>2</xdr:col>
      <xdr:colOff>3265</xdr:colOff>
      <xdr:row>843</xdr:row>
      <xdr:rowOff>1</xdr:rowOff>
    </xdr:to>
    <xdr:pic>
      <xdr:nvPicPr>
        <xdr:cNvPr id="21" name="Рисунок 20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49915" y="186177767"/>
          <a:ext cx="1391800" cy="1883834"/>
        </a:xfrm>
        <a:prstGeom prst="rect">
          <a:avLst/>
        </a:prstGeom>
      </xdr:spPr>
    </xdr:pic>
    <xdr:clientData/>
  </xdr:twoCellAnchor>
  <xdr:twoCellAnchor editAs="oneCell">
    <xdr:from>
      <xdr:col>0</xdr:col>
      <xdr:colOff>1545168</xdr:colOff>
      <xdr:row>1047</xdr:row>
      <xdr:rowOff>63500</xdr:rowOff>
    </xdr:from>
    <xdr:to>
      <xdr:col>1</xdr:col>
      <xdr:colOff>920751</xdr:colOff>
      <xdr:row>1052</xdr:row>
      <xdr:rowOff>0</xdr:rowOff>
    </xdr:to>
    <xdr:pic>
      <xdr:nvPicPr>
        <xdr:cNvPr id="22" name="Рисунок 21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45168" y="232702100"/>
          <a:ext cx="1223433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1619250</xdr:colOff>
      <xdr:row>1016</xdr:row>
      <xdr:rowOff>84667</xdr:rowOff>
    </xdr:from>
    <xdr:to>
      <xdr:col>1</xdr:col>
      <xdr:colOff>984251</xdr:colOff>
      <xdr:row>1021</xdr:row>
      <xdr:rowOff>10583</xdr:rowOff>
    </xdr:to>
    <xdr:pic>
      <xdr:nvPicPr>
        <xdr:cNvPr id="23" name="Рисунок 22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19250" y="225865267"/>
          <a:ext cx="1212851" cy="183091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1809751</xdr:colOff>
      <xdr:row>900</xdr:row>
      <xdr:rowOff>52915</xdr:rowOff>
    </xdr:from>
    <xdr:to>
      <xdr:col>2</xdr:col>
      <xdr:colOff>211668</xdr:colOff>
      <xdr:row>905</xdr:row>
      <xdr:rowOff>105832</xdr:rowOff>
    </xdr:to>
    <xdr:pic>
      <xdr:nvPicPr>
        <xdr:cNvPr id="24" name="Рисунок 23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51" y="199925515"/>
          <a:ext cx="1240367" cy="1957917"/>
        </a:xfrm>
        <a:prstGeom prst="rect">
          <a:avLst/>
        </a:prstGeom>
      </xdr:spPr>
    </xdr:pic>
    <xdr:clientData/>
  </xdr:twoCellAnchor>
  <xdr:twoCellAnchor editAs="oneCell">
    <xdr:from>
      <xdr:col>0</xdr:col>
      <xdr:colOff>1820334</xdr:colOff>
      <xdr:row>929</xdr:row>
      <xdr:rowOff>42333</xdr:rowOff>
    </xdr:from>
    <xdr:to>
      <xdr:col>2</xdr:col>
      <xdr:colOff>190501</xdr:colOff>
      <xdr:row>934</xdr:row>
      <xdr:rowOff>95250</xdr:rowOff>
    </xdr:to>
    <xdr:pic>
      <xdr:nvPicPr>
        <xdr:cNvPr id="25" name="Рисунок 24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20334" y="206391933"/>
          <a:ext cx="1208617" cy="1957917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1481668</xdr:colOff>
      <xdr:row>1078</xdr:row>
      <xdr:rowOff>105832</xdr:rowOff>
    </xdr:from>
    <xdr:to>
      <xdr:col>1</xdr:col>
      <xdr:colOff>899583</xdr:colOff>
      <xdr:row>1083</xdr:row>
      <xdr:rowOff>21165</xdr:rowOff>
    </xdr:to>
    <xdr:pic>
      <xdr:nvPicPr>
        <xdr:cNvPr id="26" name="Рисунок 25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81668" y="239602432"/>
          <a:ext cx="1265765" cy="1820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1555749</xdr:colOff>
      <xdr:row>1109</xdr:row>
      <xdr:rowOff>95250</xdr:rowOff>
    </xdr:from>
    <xdr:to>
      <xdr:col>1</xdr:col>
      <xdr:colOff>963084</xdr:colOff>
      <xdr:row>1113</xdr:row>
      <xdr:rowOff>370416</xdr:rowOff>
    </xdr:to>
    <xdr:pic>
      <xdr:nvPicPr>
        <xdr:cNvPr id="27" name="Рисунок 26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55749" y="246449850"/>
          <a:ext cx="1255185" cy="1799166"/>
        </a:xfrm>
        <a:prstGeom prst="rect">
          <a:avLst/>
        </a:prstGeom>
      </xdr:spPr>
    </xdr:pic>
    <xdr:clientData/>
  </xdr:twoCellAnchor>
  <xdr:twoCellAnchor editAs="oneCell">
    <xdr:from>
      <xdr:col>0</xdr:col>
      <xdr:colOff>1654981</xdr:colOff>
      <xdr:row>958</xdr:row>
      <xdr:rowOff>42334</xdr:rowOff>
    </xdr:from>
    <xdr:to>
      <xdr:col>1</xdr:col>
      <xdr:colOff>973668</xdr:colOff>
      <xdr:row>963</xdr:row>
      <xdr:rowOff>49743</xdr:rowOff>
    </xdr:to>
    <xdr:pic>
      <xdr:nvPicPr>
        <xdr:cNvPr id="28" name="Рисунок 27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54981" y="212868934"/>
          <a:ext cx="1166537" cy="191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1693333</xdr:colOff>
      <xdr:row>987</xdr:row>
      <xdr:rowOff>31750</xdr:rowOff>
    </xdr:from>
    <xdr:to>
      <xdr:col>2</xdr:col>
      <xdr:colOff>31749</xdr:colOff>
      <xdr:row>992</xdr:row>
      <xdr:rowOff>39159</xdr:rowOff>
    </xdr:to>
    <xdr:pic>
      <xdr:nvPicPr>
        <xdr:cNvPr id="29" name="Рисунок 28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93333" y="219335350"/>
          <a:ext cx="1176866" cy="191240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60</xdr:row>
      <xdr:rowOff>0</xdr:rowOff>
    </xdr:from>
    <xdr:to>
      <xdr:col>2</xdr:col>
      <xdr:colOff>852593</xdr:colOff>
      <xdr:row>63</xdr:row>
      <xdr:rowOff>117348</xdr:rowOff>
    </xdr:to>
    <xdr:pic>
      <xdr:nvPicPr>
        <xdr:cNvPr id="30" name="Рисунок 29" descr="Фасад глух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13754100"/>
          <a:ext cx="2643293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1058333</xdr:colOff>
      <xdr:row>88</xdr:row>
      <xdr:rowOff>169333</xdr:rowOff>
    </xdr:from>
    <xdr:to>
      <xdr:col>2</xdr:col>
      <xdr:colOff>863176</xdr:colOff>
      <xdr:row>92</xdr:row>
      <xdr:rowOff>96181</xdr:rowOff>
    </xdr:to>
    <xdr:pic>
      <xdr:nvPicPr>
        <xdr:cNvPr id="31" name="Рисунок 30" descr="Фасад глух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58333" y="19466983"/>
          <a:ext cx="2643293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474</xdr:row>
      <xdr:rowOff>42334</xdr:rowOff>
    </xdr:from>
    <xdr:to>
      <xdr:col>2</xdr:col>
      <xdr:colOff>52916</xdr:colOff>
      <xdr:row>479</xdr:row>
      <xdr:rowOff>95250</xdr:rowOff>
    </xdr:to>
    <xdr:pic>
      <xdr:nvPicPr>
        <xdr:cNvPr id="32" name="Рисунок 31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105103084"/>
          <a:ext cx="1329266" cy="16245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63500</xdr:rowOff>
    </xdr:from>
    <xdr:to>
      <xdr:col>2</xdr:col>
      <xdr:colOff>142876</xdr:colOff>
      <xdr:row>508</xdr:row>
      <xdr:rowOff>85725</xdr:rowOff>
    </xdr:to>
    <xdr:pic>
      <xdr:nvPicPr>
        <xdr:cNvPr id="33" name="Рисунок 32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47850" y="111477425"/>
          <a:ext cx="1133476" cy="1593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42332</xdr:rowOff>
    </xdr:from>
    <xdr:to>
      <xdr:col>2</xdr:col>
      <xdr:colOff>142875</xdr:colOff>
      <xdr:row>364</xdr:row>
      <xdr:rowOff>66675</xdr:rowOff>
    </xdr:to>
    <xdr:pic>
      <xdr:nvPicPr>
        <xdr:cNvPr id="34" name="Рисунок 33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47850" y="79366532"/>
          <a:ext cx="1133475" cy="159596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1809750</xdr:colOff>
      <xdr:row>388</xdr:row>
      <xdr:rowOff>66675</xdr:rowOff>
    </xdr:from>
    <xdr:to>
      <xdr:col>2</xdr:col>
      <xdr:colOff>142875</xdr:colOff>
      <xdr:row>393</xdr:row>
      <xdr:rowOff>161925</xdr:rowOff>
    </xdr:to>
    <xdr:pic>
      <xdr:nvPicPr>
        <xdr:cNvPr id="35" name="Рисунок 34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50" y="85744050"/>
          <a:ext cx="11715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1418167</xdr:colOff>
      <xdr:row>625</xdr:row>
      <xdr:rowOff>31750</xdr:rowOff>
    </xdr:from>
    <xdr:to>
      <xdr:col>1</xdr:col>
      <xdr:colOff>966351</xdr:colOff>
      <xdr:row>630</xdr:row>
      <xdr:rowOff>85725</xdr:rowOff>
    </xdr:to>
    <xdr:pic>
      <xdr:nvPicPr>
        <xdr:cNvPr id="36" name="Рисунок 35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18167" y="138753850"/>
          <a:ext cx="1396034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1449915</xdr:colOff>
      <xdr:row>594</xdr:row>
      <xdr:rowOff>21167</xdr:rowOff>
    </xdr:from>
    <xdr:to>
      <xdr:col>2</xdr:col>
      <xdr:colOff>3265</xdr:colOff>
      <xdr:row>599</xdr:row>
      <xdr:rowOff>95250</xdr:rowOff>
    </xdr:to>
    <xdr:pic>
      <xdr:nvPicPr>
        <xdr:cNvPr id="37" name="Рисунок 36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49915" y="131980517"/>
          <a:ext cx="1391800" cy="1645708"/>
        </a:xfrm>
        <a:prstGeom prst="rect">
          <a:avLst/>
        </a:prstGeom>
      </xdr:spPr>
    </xdr:pic>
    <xdr:clientData/>
  </xdr:twoCellAnchor>
  <xdr:twoCellAnchor editAs="oneCell">
    <xdr:from>
      <xdr:col>0</xdr:col>
      <xdr:colOff>1280585</xdr:colOff>
      <xdr:row>718</xdr:row>
      <xdr:rowOff>52916</xdr:rowOff>
    </xdr:from>
    <xdr:to>
      <xdr:col>1</xdr:col>
      <xdr:colOff>942156</xdr:colOff>
      <xdr:row>722</xdr:row>
      <xdr:rowOff>304799</xdr:rowOff>
    </xdr:to>
    <xdr:pic>
      <xdr:nvPicPr>
        <xdr:cNvPr id="38" name="Рисунок 37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80585" y="159730016"/>
          <a:ext cx="1509421" cy="1509183"/>
        </a:xfrm>
        <a:prstGeom prst="rect">
          <a:avLst/>
        </a:prstGeom>
      </xdr:spPr>
    </xdr:pic>
    <xdr:clientData/>
  </xdr:twoCellAnchor>
  <xdr:twoCellAnchor editAs="oneCell">
    <xdr:from>
      <xdr:col>0</xdr:col>
      <xdr:colOff>1317624</xdr:colOff>
      <xdr:row>749</xdr:row>
      <xdr:rowOff>133349</xdr:rowOff>
    </xdr:from>
    <xdr:to>
      <xdr:col>1</xdr:col>
      <xdr:colOff>979195</xdr:colOff>
      <xdr:row>754</xdr:row>
      <xdr:rowOff>19049</xdr:rowOff>
    </xdr:to>
    <xdr:pic>
      <xdr:nvPicPr>
        <xdr:cNvPr id="39" name="Рисунок 38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17624" y="166573199"/>
          <a:ext cx="1509421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1276350</xdr:colOff>
      <xdr:row>1141</xdr:row>
      <xdr:rowOff>57150</xdr:rowOff>
    </xdr:from>
    <xdr:to>
      <xdr:col>2</xdr:col>
      <xdr:colOff>609600</xdr:colOff>
      <xdr:row>1145</xdr:row>
      <xdr:rowOff>168591</xdr:rowOff>
    </xdr:to>
    <xdr:pic>
      <xdr:nvPicPr>
        <xdr:cNvPr id="40" name="Рисунок 39" descr="Uni.1.P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6350" y="874614075"/>
          <a:ext cx="2171700" cy="87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1170</xdr:row>
      <xdr:rowOff>66675</xdr:rowOff>
    </xdr:from>
    <xdr:to>
      <xdr:col>2</xdr:col>
      <xdr:colOff>542925</xdr:colOff>
      <xdr:row>1174</xdr:row>
      <xdr:rowOff>178116</xdr:rowOff>
    </xdr:to>
    <xdr:pic>
      <xdr:nvPicPr>
        <xdr:cNvPr id="41" name="Рисунок 40" descr="Uni.1.P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09675" y="880224300"/>
          <a:ext cx="2171700" cy="87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1295400</xdr:colOff>
      <xdr:row>1257</xdr:row>
      <xdr:rowOff>0</xdr:rowOff>
    </xdr:from>
    <xdr:to>
      <xdr:col>2</xdr:col>
      <xdr:colOff>781050</xdr:colOff>
      <xdr:row>1261</xdr:row>
      <xdr:rowOff>172735</xdr:rowOff>
    </xdr:to>
    <xdr:pic>
      <xdr:nvPicPr>
        <xdr:cNvPr id="42" name="Рисунок 41" descr="Uni.2.P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95400" y="896959725"/>
          <a:ext cx="2324100" cy="93473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1286</xdr:row>
      <xdr:rowOff>47625</xdr:rowOff>
    </xdr:from>
    <xdr:to>
      <xdr:col>2</xdr:col>
      <xdr:colOff>828675</xdr:colOff>
      <xdr:row>1291</xdr:row>
      <xdr:rowOff>29860</xdr:rowOff>
    </xdr:to>
    <xdr:pic>
      <xdr:nvPicPr>
        <xdr:cNvPr id="43" name="Рисунок 42" descr="Uni.2.P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43025" y="902608050"/>
          <a:ext cx="2324100" cy="934735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1257300</xdr:colOff>
      <xdr:row>1372</xdr:row>
      <xdr:rowOff>38100</xdr:rowOff>
    </xdr:from>
    <xdr:to>
      <xdr:col>2</xdr:col>
      <xdr:colOff>762000</xdr:colOff>
      <xdr:row>1377</xdr:row>
      <xdr:rowOff>27997</xdr:rowOff>
    </xdr:to>
    <xdr:pic>
      <xdr:nvPicPr>
        <xdr:cNvPr id="44" name="Рисунок 43" descr="Uni.3.P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7300" y="919210125"/>
          <a:ext cx="2343150" cy="94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1401</xdr:row>
      <xdr:rowOff>28575</xdr:rowOff>
    </xdr:from>
    <xdr:to>
      <xdr:col>2</xdr:col>
      <xdr:colOff>704850</xdr:colOff>
      <xdr:row>1406</xdr:row>
      <xdr:rowOff>18472</xdr:rowOff>
    </xdr:to>
    <xdr:pic>
      <xdr:nvPicPr>
        <xdr:cNvPr id="45" name="Рисунок 44" descr="Uni.3.P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00150" y="924801300"/>
          <a:ext cx="2343150" cy="94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1276350</xdr:colOff>
      <xdr:row>1199</xdr:row>
      <xdr:rowOff>57150</xdr:rowOff>
    </xdr:from>
    <xdr:to>
      <xdr:col>2</xdr:col>
      <xdr:colOff>609600</xdr:colOff>
      <xdr:row>1203</xdr:row>
      <xdr:rowOff>168591</xdr:rowOff>
    </xdr:to>
    <xdr:pic>
      <xdr:nvPicPr>
        <xdr:cNvPr id="46" name="Рисунок 45" descr="Uni.1.P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6350" y="885815475"/>
          <a:ext cx="2171700" cy="87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1228</xdr:row>
      <xdr:rowOff>66675</xdr:rowOff>
    </xdr:from>
    <xdr:to>
      <xdr:col>2</xdr:col>
      <xdr:colOff>542925</xdr:colOff>
      <xdr:row>1232</xdr:row>
      <xdr:rowOff>178116</xdr:rowOff>
    </xdr:to>
    <xdr:pic>
      <xdr:nvPicPr>
        <xdr:cNvPr id="47" name="Рисунок 46" descr="Uni.1.P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09675" y="891425700"/>
          <a:ext cx="2171700" cy="87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1181100</xdr:colOff>
      <xdr:row>1315</xdr:row>
      <xdr:rowOff>38100</xdr:rowOff>
    </xdr:from>
    <xdr:to>
      <xdr:col>2</xdr:col>
      <xdr:colOff>666750</xdr:colOff>
      <xdr:row>1320</xdr:row>
      <xdr:rowOff>20335</xdr:rowOff>
    </xdr:to>
    <xdr:pic>
      <xdr:nvPicPr>
        <xdr:cNvPr id="48" name="Рисунок 47" descr="Uni.2.P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81100" y="908199225"/>
          <a:ext cx="2324100" cy="9347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1344</xdr:row>
      <xdr:rowOff>38100</xdr:rowOff>
    </xdr:from>
    <xdr:to>
      <xdr:col>2</xdr:col>
      <xdr:colOff>628650</xdr:colOff>
      <xdr:row>1349</xdr:row>
      <xdr:rowOff>20335</xdr:rowOff>
    </xdr:to>
    <xdr:pic>
      <xdr:nvPicPr>
        <xdr:cNvPr id="49" name="Рисунок 48" descr="Uni.2.P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43000" y="913799925"/>
          <a:ext cx="2324100" cy="93473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1190625</xdr:colOff>
      <xdr:row>1430</xdr:row>
      <xdr:rowOff>28575</xdr:rowOff>
    </xdr:from>
    <xdr:to>
      <xdr:col>2</xdr:col>
      <xdr:colOff>695325</xdr:colOff>
      <xdr:row>1435</xdr:row>
      <xdr:rowOff>18472</xdr:rowOff>
    </xdr:to>
    <xdr:pic>
      <xdr:nvPicPr>
        <xdr:cNvPr id="50" name="Рисунок 49" descr="Uni.3.P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90625" y="930402000"/>
          <a:ext cx="2343150" cy="94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1459</xdr:row>
      <xdr:rowOff>19050</xdr:rowOff>
    </xdr:from>
    <xdr:to>
      <xdr:col>2</xdr:col>
      <xdr:colOff>533400</xdr:colOff>
      <xdr:row>1464</xdr:row>
      <xdr:rowOff>8947</xdr:rowOff>
    </xdr:to>
    <xdr:pic>
      <xdr:nvPicPr>
        <xdr:cNvPr id="51" name="Рисунок 50" descr="Uni.3.P1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8700" y="935993175"/>
          <a:ext cx="2343150" cy="9423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1489</xdr:row>
      <xdr:rowOff>189190</xdr:rowOff>
    </xdr:from>
    <xdr:to>
      <xdr:col>2</xdr:col>
      <xdr:colOff>1607608</xdr:colOff>
      <xdr:row>1491</xdr:row>
      <xdr:rowOff>189190</xdr:rowOff>
    </xdr:to>
    <xdr:pic>
      <xdr:nvPicPr>
        <xdr:cNvPr id="53" name="Рисунок 52" descr="Пилястра симметричная U.2.P60-0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2151592" y="945060723"/>
          <a:ext cx="381000" cy="420793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1519</xdr:row>
      <xdr:rowOff>76201</xdr:rowOff>
    </xdr:from>
    <xdr:to>
      <xdr:col>2</xdr:col>
      <xdr:colOff>1598083</xdr:colOff>
      <xdr:row>1521</xdr:row>
      <xdr:rowOff>76201</xdr:rowOff>
    </xdr:to>
    <xdr:pic>
      <xdr:nvPicPr>
        <xdr:cNvPr id="54" name="Рисунок 53" descr="Пилястра симметричная U.2.P60-0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2142067" y="950738934"/>
          <a:ext cx="381000" cy="4207933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1577</xdr:row>
      <xdr:rowOff>9525</xdr:rowOff>
    </xdr:from>
    <xdr:to>
      <xdr:col>2</xdr:col>
      <xdr:colOff>1638299</xdr:colOff>
      <xdr:row>1578</xdr:row>
      <xdr:rowOff>147175</xdr:rowOff>
    </xdr:to>
    <xdr:pic>
      <xdr:nvPicPr>
        <xdr:cNvPr id="55" name="Рисунок 54" descr="Пилястра П60-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2421962" y="962060488"/>
          <a:ext cx="328150" cy="378142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1548</xdr:row>
      <xdr:rowOff>57150</xdr:rowOff>
    </xdr:from>
    <xdr:to>
      <xdr:col>2</xdr:col>
      <xdr:colOff>1476374</xdr:colOff>
      <xdr:row>1550</xdr:row>
      <xdr:rowOff>4300</xdr:rowOff>
    </xdr:to>
    <xdr:pic>
      <xdr:nvPicPr>
        <xdr:cNvPr id="56" name="Рисунок 55" descr="Пилястра П60-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2260037" y="956507413"/>
          <a:ext cx="328150" cy="37814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1618</xdr:row>
      <xdr:rowOff>142875</xdr:rowOff>
    </xdr:from>
    <xdr:to>
      <xdr:col>0</xdr:col>
      <xdr:colOff>1123950</xdr:colOff>
      <xdr:row>1620</xdr:row>
      <xdr:rowOff>142875</xdr:rowOff>
    </xdr:to>
    <xdr:pic>
      <xdr:nvPicPr>
        <xdr:cNvPr id="57" name="Рисунок 35" descr="Классик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53990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1610</xdr:row>
      <xdr:rowOff>114301</xdr:rowOff>
    </xdr:from>
    <xdr:to>
      <xdr:col>3</xdr:col>
      <xdr:colOff>342900</xdr:colOff>
      <xdr:row>1617</xdr:row>
      <xdr:rowOff>82586</xdr:rowOff>
    </xdr:to>
    <xdr:pic>
      <xdr:nvPicPr>
        <xdr:cNvPr id="65" name="Рисунок 235" descr="фасад Флоренция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46519501"/>
          <a:ext cx="2362200" cy="133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1663</xdr:row>
      <xdr:rowOff>133350</xdr:rowOff>
    </xdr:from>
    <xdr:to>
      <xdr:col>0</xdr:col>
      <xdr:colOff>1133475</xdr:colOff>
      <xdr:row>1665</xdr:row>
      <xdr:rowOff>133350</xdr:rowOff>
    </xdr:to>
    <xdr:pic>
      <xdr:nvPicPr>
        <xdr:cNvPr id="66" name="Рисунок 36" descr="Классик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48162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1655</xdr:row>
      <xdr:rowOff>76200</xdr:rowOff>
    </xdr:from>
    <xdr:to>
      <xdr:col>3</xdr:col>
      <xdr:colOff>152400</xdr:colOff>
      <xdr:row>1662</xdr:row>
      <xdr:rowOff>121561</xdr:rowOff>
    </xdr:to>
    <xdr:pic>
      <xdr:nvPicPr>
        <xdr:cNvPr id="74" name="Рисунок 234" descr="фасад Аттика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355968300"/>
          <a:ext cx="2486025" cy="1378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133350</xdr:colOff>
      <xdr:row>1718</xdr:row>
      <xdr:rowOff>142875</xdr:rowOff>
    </xdr:from>
    <xdr:ext cx="990600" cy="381000"/>
    <xdr:pic>
      <xdr:nvPicPr>
        <xdr:cNvPr id="75" name="Рисунок 35" descr="Классик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810065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1710</xdr:row>
      <xdr:rowOff>114301</xdr:rowOff>
    </xdr:from>
    <xdr:ext cx="2590800" cy="1459104"/>
    <xdr:pic>
      <xdr:nvPicPr>
        <xdr:cNvPr id="83" name="Рисунок 235" descr="фасад Флоренция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66931576"/>
          <a:ext cx="2590800" cy="1459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1763</xdr:row>
      <xdr:rowOff>133350</xdr:rowOff>
    </xdr:from>
    <xdr:ext cx="990600" cy="381000"/>
    <xdr:pic>
      <xdr:nvPicPr>
        <xdr:cNvPr id="84" name="Рисунок 36" descr="Классика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75589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1755</xdr:row>
      <xdr:rowOff>95250</xdr:rowOff>
    </xdr:from>
    <xdr:ext cx="2124075" cy="1178107"/>
    <xdr:pic>
      <xdr:nvPicPr>
        <xdr:cNvPr id="92" name="Рисунок 234" descr="фасад Аттика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76047000"/>
          <a:ext cx="2124075" cy="117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194469</xdr:colOff>
      <xdr:row>0</xdr:row>
      <xdr:rowOff>121707</xdr:rowOff>
    </xdr:from>
    <xdr:to>
      <xdr:col>2</xdr:col>
      <xdr:colOff>159437</xdr:colOff>
      <xdr:row>4</xdr:row>
      <xdr:rowOff>126999</xdr:rowOff>
    </xdr:to>
    <xdr:pic>
      <xdr:nvPicPr>
        <xdr:cNvPr id="65146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69" y="121707"/>
          <a:ext cx="1500874" cy="74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450318</xdr:colOff>
      <xdr:row>233</xdr:row>
      <xdr:rowOff>423332</xdr:rowOff>
    </xdr:from>
    <xdr:to>
      <xdr:col>24</xdr:col>
      <xdr:colOff>1526643</xdr:colOff>
      <xdr:row>233</xdr:row>
      <xdr:rowOff>1147232</xdr:rowOff>
    </xdr:to>
    <xdr:pic>
      <xdr:nvPicPr>
        <xdr:cNvPr id="65149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5443" y="161193426"/>
          <a:ext cx="1076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421744</xdr:colOff>
      <xdr:row>232</xdr:row>
      <xdr:rowOff>396611</xdr:rowOff>
    </xdr:from>
    <xdr:to>
      <xdr:col>24</xdr:col>
      <xdr:colOff>1488544</xdr:colOff>
      <xdr:row>232</xdr:row>
      <xdr:rowOff>1139561</xdr:rowOff>
    </xdr:to>
    <xdr:pic>
      <xdr:nvPicPr>
        <xdr:cNvPr id="651491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6869" y="159416486"/>
          <a:ext cx="1066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309563</xdr:colOff>
      <xdr:row>214</xdr:row>
      <xdr:rowOff>483921</xdr:rowOff>
    </xdr:from>
    <xdr:to>
      <xdr:col>24</xdr:col>
      <xdr:colOff>1557338</xdr:colOff>
      <xdr:row>214</xdr:row>
      <xdr:rowOff>1264971</xdr:rowOff>
    </xdr:to>
    <xdr:pic>
      <xdr:nvPicPr>
        <xdr:cNvPr id="65149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4688" y="134988827"/>
          <a:ext cx="1247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254001</xdr:colOff>
      <xdr:row>220</xdr:row>
      <xdr:rowOff>382850</xdr:rowOff>
    </xdr:from>
    <xdr:to>
      <xdr:col>24</xdr:col>
      <xdr:colOff>1454151</xdr:colOff>
      <xdr:row>220</xdr:row>
      <xdr:rowOff>1382975</xdr:rowOff>
    </xdr:to>
    <xdr:pic>
      <xdr:nvPicPr>
        <xdr:cNvPr id="651493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9126" y="145400975"/>
          <a:ext cx="12001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546894</xdr:colOff>
      <xdr:row>218</xdr:row>
      <xdr:rowOff>179122</xdr:rowOff>
    </xdr:from>
    <xdr:to>
      <xdr:col>24</xdr:col>
      <xdr:colOff>1213644</xdr:colOff>
      <xdr:row>218</xdr:row>
      <xdr:rowOff>1445947</xdr:rowOff>
    </xdr:to>
    <xdr:pic>
      <xdr:nvPicPr>
        <xdr:cNvPr id="651494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2019" y="141696810"/>
          <a:ext cx="6667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733424</xdr:colOff>
      <xdr:row>217</xdr:row>
      <xdr:rowOff>149753</xdr:rowOff>
    </xdr:from>
    <xdr:to>
      <xdr:col>24</xdr:col>
      <xdr:colOff>895349</xdr:colOff>
      <xdr:row>217</xdr:row>
      <xdr:rowOff>1588028</xdr:rowOff>
    </xdr:to>
    <xdr:pic>
      <xdr:nvPicPr>
        <xdr:cNvPr id="651495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8549" y="139917222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66675</xdr:colOff>
          <xdr:row>9</xdr:row>
          <xdr:rowOff>46640</xdr:rowOff>
        </xdr:from>
        <xdr:to>
          <xdr:col>18</xdr:col>
          <xdr:colOff>1171575</xdr:colOff>
          <xdr:row>9</xdr:row>
          <xdr:rowOff>1020881</xdr:rowOff>
        </xdr:to>
        <xdr:pic>
          <xdr:nvPicPr>
            <xdr:cNvPr id="651496" name="Рисунок 118"/>
            <xdr:cNvPicPr>
              <a:picLocks noChangeAspect="1"/>
              <a:extLst>
                <a:ext uri="{84589F7E-364E-4C9E-8A38-B11213B215E9}">
                  <a14:cameraTool cellRange="ф_фасад1" spid="_x0000_s1146416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39575" y="2751740"/>
              <a:ext cx="1104900" cy="97424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35495</xdr:colOff>
          <xdr:row>10</xdr:row>
          <xdr:rowOff>27028</xdr:rowOff>
        </xdr:from>
        <xdr:to>
          <xdr:col>18</xdr:col>
          <xdr:colOff>1149224</xdr:colOff>
          <xdr:row>10</xdr:row>
          <xdr:rowOff>989134</xdr:rowOff>
        </xdr:to>
        <xdr:pic>
          <xdr:nvPicPr>
            <xdr:cNvPr id="651497" name="Рисунок 118"/>
            <xdr:cNvPicPr>
              <a:picLocks noChangeAspect="1"/>
              <a:extLst>
                <a:ext uri="{84589F7E-364E-4C9E-8A38-B11213B215E9}">
                  <a14:cameraTool cellRange="ф_фасад2" spid="_x0000_s114641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46495" y="3763759"/>
              <a:ext cx="1113729" cy="96210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21981</xdr:colOff>
          <xdr:row>11</xdr:row>
          <xdr:rowOff>36471</xdr:rowOff>
        </xdr:from>
        <xdr:to>
          <xdr:col>18</xdr:col>
          <xdr:colOff>1165215</xdr:colOff>
          <xdr:row>11</xdr:row>
          <xdr:rowOff>996460</xdr:rowOff>
        </xdr:to>
        <xdr:pic>
          <xdr:nvPicPr>
            <xdr:cNvPr id="651498" name="Рисунок 118"/>
            <xdr:cNvPicPr>
              <a:picLocks noChangeAspect="1"/>
              <a:extLst>
                <a:ext uri="{84589F7E-364E-4C9E-8A38-B11213B215E9}">
                  <a14:cameraTool cellRange="ф_фасад3" spid="_x0000_s114641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32981" y="4813625"/>
              <a:ext cx="1143234" cy="95998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34760</xdr:colOff>
          <xdr:row>12</xdr:row>
          <xdr:rowOff>33297</xdr:rowOff>
        </xdr:from>
        <xdr:to>
          <xdr:col>18</xdr:col>
          <xdr:colOff>1174801</xdr:colOff>
          <xdr:row>12</xdr:row>
          <xdr:rowOff>996461</xdr:rowOff>
        </xdr:to>
        <xdr:pic>
          <xdr:nvPicPr>
            <xdr:cNvPr id="651499" name="Рисунок 118"/>
            <xdr:cNvPicPr>
              <a:picLocks noChangeAspect="1"/>
              <a:extLst>
                <a:ext uri="{84589F7E-364E-4C9E-8A38-B11213B215E9}">
                  <a14:cameraTool cellRange="ф_фасад4" spid="_x0000_s1146419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45760" y="5850874"/>
              <a:ext cx="1140041" cy="9631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25237</xdr:colOff>
          <xdr:row>13</xdr:row>
          <xdr:rowOff>19375</xdr:rowOff>
        </xdr:from>
        <xdr:to>
          <xdr:col>18</xdr:col>
          <xdr:colOff>1164981</xdr:colOff>
          <xdr:row>13</xdr:row>
          <xdr:rowOff>989134</xdr:rowOff>
        </xdr:to>
        <xdr:pic>
          <xdr:nvPicPr>
            <xdr:cNvPr id="651500" name="Рисунок 118"/>
            <xdr:cNvPicPr>
              <a:picLocks noChangeAspect="1"/>
              <a:extLst>
                <a:ext uri="{84589F7E-364E-4C9E-8A38-B11213B215E9}">
                  <a14:cameraTool cellRange="ф_фасад5" spid="_x0000_s1146420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36237" y="6877375"/>
              <a:ext cx="1139744" cy="96975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14</xdr:row>
          <xdr:rowOff>32971</xdr:rowOff>
        </xdr:from>
        <xdr:to>
          <xdr:col>18</xdr:col>
          <xdr:colOff>1162050</xdr:colOff>
          <xdr:row>14</xdr:row>
          <xdr:rowOff>996462</xdr:rowOff>
        </xdr:to>
        <xdr:pic>
          <xdr:nvPicPr>
            <xdr:cNvPr id="651501" name="Рисунок 118"/>
            <xdr:cNvPicPr>
              <a:picLocks noChangeAspect="1"/>
              <a:extLst>
                <a:ext uri="{84589F7E-364E-4C9E-8A38-B11213B215E9}">
                  <a14:cameraTool cellRange="ф_фасад6" spid="_x0000_s1146421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39575" y="7931394"/>
              <a:ext cx="1133475" cy="96349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46160</xdr:colOff>
          <xdr:row>15</xdr:row>
          <xdr:rowOff>40298</xdr:rowOff>
        </xdr:from>
        <xdr:to>
          <xdr:col>18</xdr:col>
          <xdr:colOff>1154734</xdr:colOff>
          <xdr:row>15</xdr:row>
          <xdr:rowOff>1011116</xdr:rowOff>
        </xdr:to>
        <xdr:pic>
          <xdr:nvPicPr>
            <xdr:cNvPr id="651502" name="Рисунок 118"/>
            <xdr:cNvPicPr>
              <a:picLocks noChangeAspect="1"/>
              <a:extLst>
                <a:ext uri="{84589F7E-364E-4C9E-8A38-B11213B215E9}">
                  <a14:cameraTool cellRange="ф_фасад7" spid="_x0000_s114642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57160" y="8979144"/>
              <a:ext cx="1108574" cy="9708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43228</xdr:colOff>
          <xdr:row>16</xdr:row>
          <xdr:rowOff>35169</xdr:rowOff>
        </xdr:from>
        <xdr:to>
          <xdr:col>18</xdr:col>
          <xdr:colOff>1142999</xdr:colOff>
          <xdr:row>16</xdr:row>
          <xdr:rowOff>989135</xdr:rowOff>
        </xdr:to>
        <xdr:pic>
          <xdr:nvPicPr>
            <xdr:cNvPr id="651503" name="Рисунок 118"/>
            <xdr:cNvPicPr>
              <a:picLocks noChangeAspect="1"/>
              <a:extLst>
                <a:ext uri="{84589F7E-364E-4C9E-8A38-B11213B215E9}">
                  <a14:cameraTool cellRange="ф_фасад8" spid="_x0000_s1146423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54228" y="10014438"/>
              <a:ext cx="1099771" cy="9539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36635</xdr:colOff>
          <xdr:row>17</xdr:row>
          <xdr:rowOff>30772</xdr:rowOff>
        </xdr:from>
        <xdr:to>
          <xdr:col>18</xdr:col>
          <xdr:colOff>1146350</xdr:colOff>
          <xdr:row>17</xdr:row>
          <xdr:rowOff>981807</xdr:rowOff>
        </xdr:to>
        <xdr:pic>
          <xdr:nvPicPr>
            <xdr:cNvPr id="651504" name="Рисунок 118"/>
            <xdr:cNvPicPr>
              <a:picLocks noChangeAspect="1"/>
              <a:extLst>
                <a:ext uri="{84589F7E-364E-4C9E-8A38-B11213B215E9}">
                  <a14:cameraTool cellRange="ф_фасад9" spid="_x0000_s114642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47635" y="11050464"/>
              <a:ext cx="1109715" cy="95103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36635</xdr:colOff>
          <xdr:row>18</xdr:row>
          <xdr:rowOff>47625</xdr:rowOff>
        </xdr:from>
        <xdr:to>
          <xdr:col>18</xdr:col>
          <xdr:colOff>1146175</xdr:colOff>
          <xdr:row>18</xdr:row>
          <xdr:rowOff>981075</xdr:rowOff>
        </xdr:to>
        <xdr:pic>
          <xdr:nvPicPr>
            <xdr:cNvPr id="651505" name="Рисунок 118"/>
            <xdr:cNvPicPr>
              <a:picLocks noChangeAspect="1"/>
              <a:extLst>
                <a:ext uri="{84589F7E-364E-4C9E-8A38-B11213B215E9}">
                  <a14:cameraTool cellRange="ф_фасад10" spid="_x0000_s114642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847635" y="12107740"/>
              <a:ext cx="110954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24</xdr:col>
      <xdr:colOff>449793</xdr:colOff>
      <xdr:row>219</xdr:row>
      <xdr:rowOff>325701</xdr:rowOff>
    </xdr:from>
    <xdr:to>
      <xdr:col>24</xdr:col>
      <xdr:colOff>1373718</xdr:colOff>
      <xdr:row>219</xdr:row>
      <xdr:rowOff>1382976</xdr:rowOff>
    </xdr:to>
    <xdr:pic>
      <xdr:nvPicPr>
        <xdr:cNvPr id="651506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4918" y="143593607"/>
          <a:ext cx="9239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757501</xdr:colOff>
      <xdr:row>215</xdr:row>
      <xdr:rowOff>168010</xdr:rowOff>
    </xdr:from>
    <xdr:to>
      <xdr:col>24</xdr:col>
      <xdr:colOff>898596</xdr:colOff>
      <xdr:row>215</xdr:row>
      <xdr:rowOff>1562362</xdr:rowOff>
    </xdr:to>
    <xdr:pic>
      <xdr:nvPicPr>
        <xdr:cNvPr id="651507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2626" y="136435041"/>
          <a:ext cx="141095" cy="139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622828</xdr:colOff>
      <xdr:row>216</xdr:row>
      <xdr:rowOff>23809</xdr:rowOff>
    </xdr:from>
    <xdr:to>
      <xdr:col>24</xdr:col>
      <xdr:colOff>935301</xdr:colOff>
      <xdr:row>216</xdr:row>
      <xdr:rowOff>1580882</xdr:rowOff>
    </xdr:to>
    <xdr:pic>
      <xdr:nvPicPr>
        <xdr:cNvPr id="651508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7953" y="138041059"/>
          <a:ext cx="312473" cy="1557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275430</xdr:colOff>
      <xdr:row>234</xdr:row>
      <xdr:rowOff>343427</xdr:rowOff>
    </xdr:from>
    <xdr:to>
      <xdr:col>24</xdr:col>
      <xdr:colOff>1285080</xdr:colOff>
      <xdr:row>234</xdr:row>
      <xdr:rowOff>1181627</xdr:rowOff>
    </xdr:to>
    <xdr:pic>
      <xdr:nvPicPr>
        <xdr:cNvPr id="651544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0555" y="162863740"/>
          <a:ext cx="1009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232567</xdr:colOff>
      <xdr:row>235</xdr:row>
      <xdr:rowOff>101598</xdr:rowOff>
    </xdr:from>
    <xdr:to>
      <xdr:col>24</xdr:col>
      <xdr:colOff>1394617</xdr:colOff>
      <xdr:row>235</xdr:row>
      <xdr:rowOff>1444623</xdr:rowOff>
    </xdr:to>
    <xdr:pic>
      <xdr:nvPicPr>
        <xdr:cNvPr id="651545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7692" y="164193536"/>
          <a:ext cx="11620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424656</xdr:colOff>
      <xdr:row>236</xdr:row>
      <xdr:rowOff>260348</xdr:rowOff>
    </xdr:from>
    <xdr:to>
      <xdr:col>24</xdr:col>
      <xdr:colOff>1234281</xdr:colOff>
      <xdr:row>236</xdr:row>
      <xdr:rowOff>1193798</xdr:rowOff>
    </xdr:to>
    <xdr:pic>
      <xdr:nvPicPr>
        <xdr:cNvPr id="651546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9781" y="165923911"/>
          <a:ext cx="8096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171713</xdr:colOff>
      <xdr:row>237</xdr:row>
      <xdr:rowOff>97100</xdr:rowOff>
    </xdr:from>
    <xdr:to>
      <xdr:col>24</xdr:col>
      <xdr:colOff>1352813</xdr:colOff>
      <xdr:row>237</xdr:row>
      <xdr:rowOff>1487750</xdr:rowOff>
    </xdr:to>
    <xdr:pic>
      <xdr:nvPicPr>
        <xdr:cNvPr id="651547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6838" y="167332288"/>
          <a:ext cx="11811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132555</xdr:colOff>
      <xdr:row>238</xdr:row>
      <xdr:rowOff>192350</xdr:rowOff>
    </xdr:from>
    <xdr:to>
      <xdr:col>24</xdr:col>
      <xdr:colOff>1466055</xdr:colOff>
      <xdr:row>238</xdr:row>
      <xdr:rowOff>1268675</xdr:rowOff>
    </xdr:to>
    <xdr:pic>
      <xdr:nvPicPr>
        <xdr:cNvPr id="651548" name="Picture 1" descr="https://www.mdm-complect.ru/img_katalog/bracket/mensol/WRM-800-200-00G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7680" y="168999163"/>
          <a:ext cx="1333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160071</xdr:colOff>
      <xdr:row>239</xdr:row>
      <xdr:rowOff>352159</xdr:rowOff>
    </xdr:from>
    <xdr:to>
      <xdr:col>24</xdr:col>
      <xdr:colOff>1503096</xdr:colOff>
      <xdr:row>239</xdr:row>
      <xdr:rowOff>1295134</xdr:rowOff>
    </xdr:to>
    <xdr:pic>
      <xdr:nvPicPr>
        <xdr:cNvPr id="651549" name="Picture 2" descr="https://www.mdm-complect.ru/img_katalog/bracket/mensol/WRM-800-200-00AN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5196" y="170730597"/>
          <a:ext cx="1343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226219</xdr:colOff>
      <xdr:row>153</xdr:row>
      <xdr:rowOff>107157</xdr:rowOff>
    </xdr:from>
    <xdr:to>
      <xdr:col>24</xdr:col>
      <xdr:colOff>1547812</xdr:colOff>
      <xdr:row>153</xdr:row>
      <xdr:rowOff>1553002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371344" y="37707095"/>
          <a:ext cx="1321593" cy="1445845"/>
        </a:xfrm>
        <a:prstGeom prst="rect">
          <a:avLst/>
        </a:prstGeom>
      </xdr:spPr>
    </xdr:pic>
    <xdr:clientData/>
  </xdr:twoCellAnchor>
  <xdr:twoCellAnchor editAs="oneCell">
    <xdr:from>
      <xdr:col>24</xdr:col>
      <xdr:colOff>214312</xdr:colOff>
      <xdr:row>154</xdr:row>
      <xdr:rowOff>154781</xdr:rowOff>
    </xdr:from>
    <xdr:to>
      <xdr:col>24</xdr:col>
      <xdr:colOff>1535905</xdr:colOff>
      <xdr:row>154</xdr:row>
      <xdr:rowOff>1600626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359437" y="39504937"/>
          <a:ext cx="1321593" cy="1445845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95249</xdr:colOff>
      <xdr:row>155</xdr:row>
      <xdr:rowOff>535782</xdr:rowOff>
    </xdr:from>
    <xdr:to>
      <xdr:col>24</xdr:col>
      <xdr:colOff>1729086</xdr:colOff>
      <xdr:row>155</xdr:row>
      <xdr:rowOff>1178492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240374" y="41648063"/>
          <a:ext cx="1633837" cy="642710"/>
        </a:xfrm>
        <a:prstGeom prst="rect">
          <a:avLst/>
        </a:prstGeom>
      </xdr:spPr>
    </xdr:pic>
    <xdr:clientData/>
  </xdr:twoCellAnchor>
  <xdr:twoCellAnchor editAs="oneCell">
    <xdr:from>
      <xdr:col>24</xdr:col>
      <xdr:colOff>107156</xdr:colOff>
      <xdr:row>156</xdr:row>
      <xdr:rowOff>474373</xdr:rowOff>
    </xdr:from>
    <xdr:to>
      <xdr:col>24</xdr:col>
      <xdr:colOff>1654968</xdr:colOff>
      <xdr:row>156</xdr:row>
      <xdr:rowOff>1083243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252281" y="43348779"/>
          <a:ext cx="1547812" cy="608870"/>
        </a:xfrm>
        <a:prstGeom prst="rect">
          <a:avLst/>
        </a:prstGeom>
      </xdr:spPr>
    </xdr:pic>
    <xdr:clientData/>
  </xdr:twoCellAnchor>
  <xdr:twoCellAnchor editAs="oneCell">
    <xdr:from>
      <xdr:col>24</xdr:col>
      <xdr:colOff>261939</xdr:colOff>
      <xdr:row>157</xdr:row>
      <xdr:rowOff>127786</xdr:rowOff>
    </xdr:from>
    <xdr:to>
      <xdr:col>24</xdr:col>
      <xdr:colOff>1512094</xdr:colOff>
      <xdr:row>157</xdr:row>
      <xdr:rowOff>1604396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407064" y="44764317"/>
          <a:ext cx="1250155" cy="1476610"/>
        </a:xfrm>
        <a:prstGeom prst="rect">
          <a:avLst/>
        </a:prstGeom>
      </xdr:spPr>
    </xdr:pic>
    <xdr:clientData/>
  </xdr:twoCellAnchor>
  <xdr:twoCellAnchor editAs="oneCell">
    <xdr:from>
      <xdr:col>24</xdr:col>
      <xdr:colOff>226220</xdr:colOff>
      <xdr:row>158</xdr:row>
      <xdr:rowOff>124595</xdr:rowOff>
    </xdr:from>
    <xdr:to>
      <xdr:col>24</xdr:col>
      <xdr:colOff>1559719</xdr:colOff>
      <xdr:row>158</xdr:row>
      <xdr:rowOff>1699646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371345" y="46523251"/>
          <a:ext cx="1333499" cy="1575051"/>
        </a:xfrm>
        <a:prstGeom prst="rect">
          <a:avLst/>
        </a:prstGeom>
      </xdr:spPr>
    </xdr:pic>
    <xdr:clientData/>
  </xdr:twoCellAnchor>
  <xdr:twoCellAnchor editAs="oneCell">
    <xdr:from>
      <xdr:col>24</xdr:col>
      <xdr:colOff>273844</xdr:colOff>
      <xdr:row>159</xdr:row>
      <xdr:rowOff>130737</xdr:rowOff>
    </xdr:from>
    <xdr:to>
      <xdr:col>24</xdr:col>
      <xdr:colOff>1583531</xdr:colOff>
      <xdr:row>159</xdr:row>
      <xdr:rowOff>1637826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418969" y="48291518"/>
          <a:ext cx="1309687" cy="1507089"/>
        </a:xfrm>
        <a:prstGeom prst="rect">
          <a:avLst/>
        </a:prstGeom>
      </xdr:spPr>
    </xdr:pic>
    <xdr:clientData/>
  </xdr:twoCellAnchor>
  <xdr:twoCellAnchor editAs="oneCell">
    <xdr:from>
      <xdr:col>24</xdr:col>
      <xdr:colOff>214312</xdr:colOff>
      <xdr:row>160</xdr:row>
      <xdr:rowOff>130969</xdr:rowOff>
    </xdr:from>
    <xdr:to>
      <xdr:col>24</xdr:col>
      <xdr:colOff>1523999</xdr:colOff>
      <xdr:row>160</xdr:row>
      <xdr:rowOff>1638058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359437" y="50053875"/>
          <a:ext cx="1309687" cy="1507089"/>
        </a:xfrm>
        <a:prstGeom prst="rect">
          <a:avLst/>
        </a:prstGeom>
      </xdr:spPr>
    </xdr:pic>
    <xdr:clientData/>
  </xdr:twoCellAnchor>
  <xdr:twoCellAnchor editAs="oneCell">
    <xdr:from>
      <xdr:col>24</xdr:col>
      <xdr:colOff>202408</xdr:colOff>
      <xdr:row>161</xdr:row>
      <xdr:rowOff>135565</xdr:rowOff>
    </xdr:from>
    <xdr:to>
      <xdr:col>24</xdr:col>
      <xdr:colOff>1512093</xdr:colOff>
      <xdr:row>161</xdr:row>
      <xdr:rowOff>1636724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347533" y="51820596"/>
          <a:ext cx="1309685" cy="1501159"/>
        </a:xfrm>
        <a:prstGeom prst="rect">
          <a:avLst/>
        </a:prstGeom>
      </xdr:spPr>
    </xdr:pic>
    <xdr:clientData/>
  </xdr:twoCellAnchor>
  <xdr:twoCellAnchor editAs="oneCell">
    <xdr:from>
      <xdr:col>24</xdr:col>
      <xdr:colOff>154782</xdr:colOff>
      <xdr:row>162</xdr:row>
      <xdr:rowOff>63215</xdr:rowOff>
    </xdr:from>
    <xdr:to>
      <xdr:col>24</xdr:col>
      <xdr:colOff>1559719</xdr:colOff>
      <xdr:row>162</xdr:row>
      <xdr:rowOff>1673552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299907" y="53510371"/>
          <a:ext cx="1404937" cy="1610337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163</xdr:row>
      <xdr:rowOff>488156</xdr:rowOff>
    </xdr:from>
    <xdr:to>
      <xdr:col>24</xdr:col>
      <xdr:colOff>1702593</xdr:colOff>
      <xdr:row>163</xdr:row>
      <xdr:rowOff>1191624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335625" y="55697437"/>
          <a:ext cx="1512093" cy="703468"/>
        </a:xfrm>
        <a:prstGeom prst="rect">
          <a:avLst/>
        </a:prstGeom>
      </xdr:spPr>
    </xdr:pic>
    <xdr:clientData/>
  </xdr:twoCellAnchor>
  <xdr:twoCellAnchor editAs="oneCell">
    <xdr:from>
      <xdr:col>24</xdr:col>
      <xdr:colOff>202407</xdr:colOff>
      <xdr:row>165</xdr:row>
      <xdr:rowOff>464344</xdr:rowOff>
    </xdr:from>
    <xdr:to>
      <xdr:col>24</xdr:col>
      <xdr:colOff>1714500</xdr:colOff>
      <xdr:row>165</xdr:row>
      <xdr:rowOff>1167812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347532" y="57435750"/>
          <a:ext cx="1512093" cy="703468"/>
        </a:xfrm>
        <a:prstGeom prst="rect">
          <a:avLst/>
        </a:prstGeom>
      </xdr:spPr>
    </xdr:pic>
    <xdr:clientData/>
  </xdr:twoCellAnchor>
  <xdr:twoCellAnchor editAs="oneCell">
    <xdr:from>
      <xdr:col>24</xdr:col>
      <xdr:colOff>83344</xdr:colOff>
      <xdr:row>167</xdr:row>
      <xdr:rowOff>472266</xdr:rowOff>
    </xdr:from>
    <xdr:to>
      <xdr:col>24</xdr:col>
      <xdr:colOff>1797843</xdr:colOff>
      <xdr:row>167</xdr:row>
      <xdr:rowOff>1221358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28469" y="59205797"/>
          <a:ext cx="1714499" cy="749092"/>
        </a:xfrm>
        <a:prstGeom prst="rect">
          <a:avLst/>
        </a:prstGeom>
      </xdr:spPr>
    </xdr:pic>
    <xdr:clientData/>
  </xdr:twoCellAnchor>
  <xdr:twoCellAnchor editAs="oneCell">
    <xdr:from>
      <xdr:col>24</xdr:col>
      <xdr:colOff>142875</xdr:colOff>
      <xdr:row>169</xdr:row>
      <xdr:rowOff>500062</xdr:rowOff>
    </xdr:from>
    <xdr:to>
      <xdr:col>24</xdr:col>
      <xdr:colOff>1766503</xdr:colOff>
      <xdr:row>169</xdr:row>
      <xdr:rowOff>1209451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88000" y="60995718"/>
          <a:ext cx="1623628" cy="709389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</xdr:colOff>
      <xdr:row>171</xdr:row>
      <xdr:rowOff>369094</xdr:rowOff>
    </xdr:from>
    <xdr:to>
      <xdr:col>24</xdr:col>
      <xdr:colOff>1770804</xdr:colOff>
      <xdr:row>171</xdr:row>
      <xdr:rowOff>1214194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192750" y="62626875"/>
          <a:ext cx="1723179" cy="845100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</xdr:colOff>
      <xdr:row>173</xdr:row>
      <xdr:rowOff>404812</xdr:rowOff>
    </xdr:from>
    <xdr:to>
      <xdr:col>24</xdr:col>
      <xdr:colOff>1770804</xdr:colOff>
      <xdr:row>173</xdr:row>
      <xdr:rowOff>1249912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192750" y="64424718"/>
          <a:ext cx="1723179" cy="845100"/>
        </a:xfrm>
        <a:prstGeom prst="rect">
          <a:avLst/>
        </a:prstGeom>
      </xdr:spPr>
    </xdr:pic>
    <xdr:clientData/>
  </xdr:twoCellAnchor>
  <xdr:twoCellAnchor editAs="oneCell">
    <xdr:from>
      <xdr:col>24</xdr:col>
      <xdr:colOff>178595</xdr:colOff>
      <xdr:row>175</xdr:row>
      <xdr:rowOff>98984</xdr:rowOff>
    </xdr:from>
    <xdr:to>
      <xdr:col>24</xdr:col>
      <xdr:colOff>1643063</xdr:colOff>
      <xdr:row>175</xdr:row>
      <xdr:rowOff>1666457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323720" y="65881015"/>
          <a:ext cx="1464468" cy="1567473"/>
        </a:xfrm>
        <a:prstGeom prst="rect">
          <a:avLst/>
        </a:prstGeom>
      </xdr:spPr>
    </xdr:pic>
    <xdr:clientData/>
  </xdr:twoCellAnchor>
  <xdr:twoCellAnchor editAs="oneCell">
    <xdr:from>
      <xdr:col>24</xdr:col>
      <xdr:colOff>166688</xdr:colOff>
      <xdr:row>176</xdr:row>
      <xdr:rowOff>119062</xdr:rowOff>
    </xdr:from>
    <xdr:to>
      <xdr:col>24</xdr:col>
      <xdr:colOff>1631156</xdr:colOff>
      <xdr:row>176</xdr:row>
      <xdr:rowOff>1686535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311813" y="67663218"/>
          <a:ext cx="1464468" cy="1567473"/>
        </a:xfrm>
        <a:prstGeom prst="rect">
          <a:avLst/>
        </a:prstGeom>
      </xdr:spPr>
    </xdr:pic>
    <xdr:clientData/>
  </xdr:twoCellAnchor>
  <xdr:twoCellAnchor editAs="oneCell">
    <xdr:from>
      <xdr:col>24</xdr:col>
      <xdr:colOff>166688</xdr:colOff>
      <xdr:row>177</xdr:row>
      <xdr:rowOff>132572</xdr:rowOff>
    </xdr:from>
    <xdr:to>
      <xdr:col>24</xdr:col>
      <xdr:colOff>1702593</xdr:colOff>
      <xdr:row>177</xdr:row>
      <xdr:rowOff>1673665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11813" y="69438853"/>
          <a:ext cx="1535905" cy="1541093"/>
        </a:xfrm>
        <a:prstGeom prst="rect">
          <a:avLst/>
        </a:prstGeom>
      </xdr:spPr>
    </xdr:pic>
    <xdr:clientData/>
  </xdr:twoCellAnchor>
  <xdr:twoCellAnchor editAs="oneCell">
    <xdr:from>
      <xdr:col>24</xdr:col>
      <xdr:colOff>214313</xdr:colOff>
      <xdr:row>178</xdr:row>
      <xdr:rowOff>107157</xdr:rowOff>
    </xdr:from>
    <xdr:to>
      <xdr:col>24</xdr:col>
      <xdr:colOff>1750218</xdr:colOff>
      <xdr:row>178</xdr:row>
      <xdr:rowOff>1648250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59438" y="71175563"/>
          <a:ext cx="1535905" cy="1541093"/>
        </a:xfrm>
        <a:prstGeom prst="rect">
          <a:avLst/>
        </a:prstGeom>
      </xdr:spPr>
    </xdr:pic>
    <xdr:clientData/>
  </xdr:twoCellAnchor>
  <xdr:twoCellAnchor editAs="oneCell">
    <xdr:from>
      <xdr:col>24</xdr:col>
      <xdr:colOff>59532</xdr:colOff>
      <xdr:row>179</xdr:row>
      <xdr:rowOff>440530</xdr:rowOff>
    </xdr:from>
    <xdr:to>
      <xdr:col>24</xdr:col>
      <xdr:colOff>1759457</xdr:colOff>
      <xdr:row>179</xdr:row>
      <xdr:rowOff>1233263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204657" y="73271061"/>
          <a:ext cx="1699925" cy="792733"/>
        </a:xfrm>
        <a:prstGeom prst="rect">
          <a:avLst/>
        </a:prstGeom>
      </xdr:spPr>
    </xdr:pic>
    <xdr:clientData/>
  </xdr:twoCellAnchor>
  <xdr:twoCellAnchor editAs="oneCell">
    <xdr:from>
      <xdr:col>24</xdr:col>
      <xdr:colOff>464343</xdr:colOff>
      <xdr:row>212</xdr:row>
      <xdr:rowOff>243364</xdr:rowOff>
    </xdr:from>
    <xdr:to>
      <xdr:col>24</xdr:col>
      <xdr:colOff>1333500</xdr:colOff>
      <xdr:row>212</xdr:row>
      <xdr:rowOff>1552273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609468" y="131224020"/>
          <a:ext cx="869157" cy="1308909"/>
        </a:xfrm>
        <a:prstGeom prst="rect">
          <a:avLst/>
        </a:prstGeom>
      </xdr:spPr>
    </xdr:pic>
    <xdr:clientData/>
  </xdr:twoCellAnchor>
  <xdr:twoCellAnchor editAs="oneCell">
    <xdr:from>
      <xdr:col>24</xdr:col>
      <xdr:colOff>452438</xdr:colOff>
      <xdr:row>213</xdr:row>
      <xdr:rowOff>142099</xdr:rowOff>
    </xdr:from>
    <xdr:to>
      <xdr:col>24</xdr:col>
      <xdr:colOff>1393032</xdr:colOff>
      <xdr:row>213</xdr:row>
      <xdr:rowOff>1628470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597563" y="132884880"/>
          <a:ext cx="940594" cy="1486371"/>
        </a:xfrm>
        <a:prstGeom prst="rect">
          <a:avLst/>
        </a:prstGeom>
      </xdr:spPr>
    </xdr:pic>
    <xdr:clientData/>
  </xdr:twoCellAnchor>
  <xdr:twoCellAnchor editAs="oneCell">
    <xdr:from>
      <xdr:col>24</xdr:col>
      <xdr:colOff>357187</xdr:colOff>
      <xdr:row>210</xdr:row>
      <xdr:rowOff>202406</xdr:rowOff>
    </xdr:from>
    <xdr:to>
      <xdr:col>24</xdr:col>
      <xdr:colOff>1280952</xdr:colOff>
      <xdr:row>210</xdr:row>
      <xdr:rowOff>1535906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502312" y="127658812"/>
          <a:ext cx="923765" cy="1333500"/>
        </a:xfrm>
        <a:prstGeom prst="rect">
          <a:avLst/>
        </a:prstGeom>
      </xdr:spPr>
    </xdr:pic>
    <xdr:clientData/>
  </xdr:twoCellAnchor>
  <xdr:twoCellAnchor editAs="oneCell">
    <xdr:from>
      <xdr:col>24</xdr:col>
      <xdr:colOff>809625</xdr:colOff>
      <xdr:row>221</xdr:row>
      <xdr:rowOff>190500</xdr:rowOff>
    </xdr:from>
    <xdr:to>
      <xdr:col>24</xdr:col>
      <xdr:colOff>950720</xdr:colOff>
      <xdr:row>221</xdr:row>
      <xdr:rowOff>1584852</xdr:rowOff>
    </xdr:to>
    <xdr:pic>
      <xdr:nvPicPr>
        <xdr:cNvPr id="138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0" y="146958844"/>
          <a:ext cx="141095" cy="139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785813</xdr:colOff>
      <xdr:row>222</xdr:row>
      <xdr:rowOff>250031</xdr:rowOff>
    </xdr:from>
    <xdr:to>
      <xdr:col>24</xdr:col>
      <xdr:colOff>926908</xdr:colOff>
      <xdr:row>222</xdr:row>
      <xdr:rowOff>1644383</xdr:rowOff>
    </xdr:to>
    <xdr:pic>
      <xdr:nvPicPr>
        <xdr:cNvPr id="139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38" y="148768594"/>
          <a:ext cx="141095" cy="139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785813</xdr:colOff>
      <xdr:row>223</xdr:row>
      <xdr:rowOff>142875</xdr:rowOff>
    </xdr:from>
    <xdr:to>
      <xdr:col>24</xdr:col>
      <xdr:colOff>947738</xdr:colOff>
      <xdr:row>223</xdr:row>
      <xdr:rowOff>1581150</xdr:rowOff>
    </xdr:to>
    <xdr:pic>
      <xdr:nvPicPr>
        <xdr:cNvPr id="140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38" y="150411656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797719</xdr:colOff>
      <xdr:row>224</xdr:row>
      <xdr:rowOff>119062</xdr:rowOff>
    </xdr:from>
    <xdr:to>
      <xdr:col>24</xdr:col>
      <xdr:colOff>959644</xdr:colOff>
      <xdr:row>224</xdr:row>
      <xdr:rowOff>1557337</xdr:rowOff>
    </xdr:to>
    <xdr:pic>
      <xdr:nvPicPr>
        <xdr:cNvPr id="141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2844" y="152138062"/>
          <a:ext cx="161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119063</xdr:colOff>
      <xdr:row>225</xdr:row>
      <xdr:rowOff>711459</xdr:rowOff>
    </xdr:from>
    <xdr:to>
      <xdr:col>24</xdr:col>
      <xdr:colOff>1654969</xdr:colOff>
      <xdr:row>225</xdr:row>
      <xdr:rowOff>913469</xdr:rowOff>
    </xdr:to>
    <xdr:pic>
      <xdr:nvPicPr>
        <xdr:cNvPr id="142" name="Рисунок 141" descr="Карниз К60-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18931136" y="153813730"/>
          <a:ext cx="202010" cy="1535906"/>
        </a:xfrm>
        <a:prstGeom prst="rect">
          <a:avLst/>
        </a:prstGeom>
      </xdr:spPr>
    </xdr:pic>
    <xdr:clientData/>
  </xdr:twoCellAnchor>
  <xdr:twoCellAnchor editAs="oneCell">
    <xdr:from>
      <xdr:col>24</xdr:col>
      <xdr:colOff>119063</xdr:colOff>
      <xdr:row>226</xdr:row>
      <xdr:rowOff>833437</xdr:rowOff>
    </xdr:from>
    <xdr:to>
      <xdr:col>24</xdr:col>
      <xdr:colOff>1654969</xdr:colOff>
      <xdr:row>226</xdr:row>
      <xdr:rowOff>1035447</xdr:rowOff>
    </xdr:to>
    <xdr:pic>
      <xdr:nvPicPr>
        <xdr:cNvPr id="143" name="Рисунок 142" descr="Карниз К60-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18931136" y="155685927"/>
          <a:ext cx="202010" cy="1535906"/>
        </a:xfrm>
        <a:prstGeom prst="rect">
          <a:avLst/>
        </a:prstGeom>
      </xdr:spPr>
    </xdr:pic>
    <xdr:clientData/>
  </xdr:twoCellAnchor>
  <xdr:twoCellAnchor editAs="oneCell">
    <xdr:from>
      <xdr:col>24</xdr:col>
      <xdr:colOff>59531</xdr:colOff>
      <xdr:row>227</xdr:row>
      <xdr:rowOff>714375</xdr:rowOff>
    </xdr:from>
    <xdr:to>
      <xdr:col>24</xdr:col>
      <xdr:colOff>1595437</xdr:colOff>
      <xdr:row>227</xdr:row>
      <xdr:rowOff>916385</xdr:rowOff>
    </xdr:to>
    <xdr:pic>
      <xdr:nvPicPr>
        <xdr:cNvPr id="151" name="Рисунок 150" descr="Карниз К60-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18871604" y="157317083"/>
          <a:ext cx="202010" cy="1535906"/>
        </a:xfrm>
        <a:prstGeom prst="rect">
          <a:avLst/>
        </a:prstGeom>
      </xdr:spPr>
    </xdr:pic>
    <xdr:clientData/>
  </xdr:twoCellAnchor>
  <xdr:twoCellAnchor editAs="oneCell">
    <xdr:from>
      <xdr:col>24</xdr:col>
      <xdr:colOff>369093</xdr:colOff>
      <xdr:row>211</xdr:row>
      <xdr:rowOff>226219</xdr:rowOff>
    </xdr:from>
    <xdr:to>
      <xdr:col>24</xdr:col>
      <xdr:colOff>1292858</xdr:colOff>
      <xdr:row>211</xdr:row>
      <xdr:rowOff>1559719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514218" y="129444750"/>
          <a:ext cx="923765" cy="1333500"/>
        </a:xfrm>
        <a:prstGeom prst="rect">
          <a:avLst/>
        </a:prstGeom>
      </xdr:spPr>
    </xdr:pic>
    <xdr:clientData/>
  </xdr:twoCellAnchor>
  <xdr:twoCellAnchor editAs="oneCell">
    <xdr:from>
      <xdr:col>24</xdr:col>
      <xdr:colOff>723900</xdr:colOff>
      <xdr:row>211</xdr:row>
      <xdr:rowOff>1333500</xdr:rowOff>
    </xdr:from>
    <xdr:to>
      <xdr:col>24</xdr:col>
      <xdr:colOff>1000125</xdr:colOff>
      <xdr:row>211</xdr:row>
      <xdr:rowOff>1639749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888075" y="130797300"/>
          <a:ext cx="276225" cy="306249"/>
        </a:xfrm>
        <a:prstGeom prst="rect">
          <a:avLst/>
        </a:prstGeom>
      </xdr:spPr>
    </xdr:pic>
    <xdr:clientData/>
  </xdr:twoCellAnchor>
  <xdr:oneCellAnchor>
    <xdr:from>
      <xdr:col>24</xdr:col>
      <xdr:colOff>704850</xdr:colOff>
      <xdr:row>211</xdr:row>
      <xdr:rowOff>1352550</xdr:rowOff>
    </xdr:from>
    <xdr:ext cx="327654" cy="264560"/>
    <xdr:sp macro="" textlink="">
      <xdr:nvSpPr>
        <xdr:cNvPr id="35" name="TextBox 34"/>
        <xdr:cNvSpPr txBox="1"/>
      </xdr:nvSpPr>
      <xdr:spPr>
        <a:xfrm>
          <a:off x="18869025" y="13081635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rgbClr val="00B050"/>
              </a:solidFill>
            </a:rPr>
            <a:t>25</a:t>
          </a:r>
        </a:p>
      </xdr:txBody>
    </xdr:sp>
    <xdr:clientData/>
  </xdr:oneCellAnchor>
  <xdr:twoCellAnchor editAs="oneCell">
    <xdr:from>
      <xdr:col>24</xdr:col>
      <xdr:colOff>389404</xdr:colOff>
      <xdr:row>180</xdr:row>
      <xdr:rowOff>219635</xdr:rowOff>
    </xdr:from>
    <xdr:to>
      <xdr:col>24</xdr:col>
      <xdr:colOff>1435567</xdr:colOff>
      <xdr:row>180</xdr:row>
      <xdr:rowOff>1624852</xdr:rowOff>
    </xdr:to>
    <xdr:pic>
      <xdr:nvPicPr>
        <xdr:cNvPr id="153" name="Рисунок 152" descr="Фасад глухой вогнутый 3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542933" y="74929253"/>
          <a:ext cx="1046163" cy="1405217"/>
        </a:xfrm>
        <a:prstGeom prst="rect">
          <a:avLst/>
        </a:prstGeom>
      </xdr:spPr>
    </xdr:pic>
    <xdr:clientData/>
  </xdr:twoCellAnchor>
  <xdr:twoCellAnchor editAs="oneCell">
    <xdr:from>
      <xdr:col>24</xdr:col>
      <xdr:colOff>392206</xdr:colOff>
      <xdr:row>181</xdr:row>
      <xdr:rowOff>190500</xdr:rowOff>
    </xdr:from>
    <xdr:to>
      <xdr:col>24</xdr:col>
      <xdr:colOff>1438369</xdr:colOff>
      <xdr:row>181</xdr:row>
      <xdr:rowOff>1595717</xdr:rowOff>
    </xdr:to>
    <xdr:pic>
      <xdr:nvPicPr>
        <xdr:cNvPr id="154" name="Рисунок 153" descr="Фасад глухой вогнутый 3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545735" y="76659441"/>
          <a:ext cx="1046163" cy="1405217"/>
        </a:xfrm>
        <a:prstGeom prst="rect">
          <a:avLst/>
        </a:prstGeom>
      </xdr:spPr>
    </xdr:pic>
    <xdr:clientData/>
  </xdr:twoCellAnchor>
  <xdr:twoCellAnchor editAs="oneCell">
    <xdr:from>
      <xdr:col>24</xdr:col>
      <xdr:colOff>358588</xdr:colOff>
      <xdr:row>182</xdr:row>
      <xdr:rowOff>123263</xdr:rowOff>
    </xdr:from>
    <xdr:to>
      <xdr:col>24</xdr:col>
      <xdr:colOff>1419571</xdr:colOff>
      <xdr:row>182</xdr:row>
      <xdr:rowOff>1665864</xdr:rowOff>
    </xdr:to>
    <xdr:pic>
      <xdr:nvPicPr>
        <xdr:cNvPr id="155" name="Рисунок 154" descr="Фасад витринный вогнутый 30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512117" y="78351528"/>
          <a:ext cx="1060983" cy="1542601"/>
        </a:xfrm>
        <a:prstGeom prst="rect">
          <a:avLst/>
        </a:prstGeom>
      </xdr:spPr>
    </xdr:pic>
    <xdr:clientData/>
  </xdr:twoCellAnchor>
  <xdr:twoCellAnchor editAs="oneCell">
    <xdr:from>
      <xdr:col>24</xdr:col>
      <xdr:colOff>358588</xdr:colOff>
      <xdr:row>183</xdr:row>
      <xdr:rowOff>123265</xdr:rowOff>
    </xdr:from>
    <xdr:to>
      <xdr:col>24</xdr:col>
      <xdr:colOff>1419571</xdr:colOff>
      <xdr:row>183</xdr:row>
      <xdr:rowOff>1665866</xdr:rowOff>
    </xdr:to>
    <xdr:pic>
      <xdr:nvPicPr>
        <xdr:cNvPr id="156" name="Рисунок 155" descr="Фасад витринный вогнутый 30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512117" y="80110853"/>
          <a:ext cx="1060983" cy="1542601"/>
        </a:xfrm>
        <a:prstGeom prst="rect">
          <a:avLst/>
        </a:prstGeom>
      </xdr:spPr>
    </xdr:pic>
    <xdr:clientData/>
  </xdr:twoCellAnchor>
  <xdr:twoCellAnchor editAs="oneCell">
    <xdr:from>
      <xdr:col>24</xdr:col>
      <xdr:colOff>56030</xdr:colOff>
      <xdr:row>184</xdr:row>
      <xdr:rowOff>595483</xdr:rowOff>
    </xdr:from>
    <xdr:to>
      <xdr:col>24</xdr:col>
      <xdr:colOff>1703295</xdr:colOff>
      <xdr:row>184</xdr:row>
      <xdr:rowOff>1255980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209559" y="82342395"/>
          <a:ext cx="1647265" cy="660497"/>
        </a:xfrm>
        <a:prstGeom prst="rect">
          <a:avLst/>
        </a:prstGeom>
      </xdr:spPr>
    </xdr:pic>
    <xdr:clientData/>
  </xdr:twoCellAnchor>
  <xdr:twoCellAnchor editAs="oneCell">
    <xdr:from>
      <xdr:col>24</xdr:col>
      <xdr:colOff>324972</xdr:colOff>
      <xdr:row>185</xdr:row>
      <xdr:rowOff>162988</xdr:rowOff>
    </xdr:from>
    <xdr:to>
      <xdr:col>24</xdr:col>
      <xdr:colOff>1423148</xdr:colOff>
      <xdr:row>185</xdr:row>
      <xdr:rowOff>1644153</xdr:rowOff>
    </xdr:to>
    <xdr:pic>
      <xdr:nvPicPr>
        <xdr:cNvPr id="157" name="Рисунок 156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478501" y="83669223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302559</xdr:colOff>
      <xdr:row>186</xdr:row>
      <xdr:rowOff>100853</xdr:rowOff>
    </xdr:from>
    <xdr:to>
      <xdr:col>24</xdr:col>
      <xdr:colOff>1400735</xdr:colOff>
      <xdr:row>186</xdr:row>
      <xdr:rowOff>1582018</xdr:rowOff>
    </xdr:to>
    <xdr:pic>
      <xdr:nvPicPr>
        <xdr:cNvPr id="158" name="Рисунок 157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456088" y="85366412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358588</xdr:colOff>
      <xdr:row>190</xdr:row>
      <xdr:rowOff>145677</xdr:rowOff>
    </xdr:from>
    <xdr:to>
      <xdr:col>24</xdr:col>
      <xdr:colOff>1410378</xdr:colOff>
      <xdr:row>190</xdr:row>
      <xdr:rowOff>1587438</xdr:rowOff>
    </xdr:to>
    <xdr:pic>
      <xdr:nvPicPr>
        <xdr:cNvPr id="159" name="Рисунок 158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512117" y="92448530"/>
          <a:ext cx="1051790" cy="1441761"/>
        </a:xfrm>
        <a:prstGeom prst="rect">
          <a:avLst/>
        </a:prstGeom>
      </xdr:spPr>
    </xdr:pic>
    <xdr:clientData/>
  </xdr:twoCellAnchor>
  <xdr:twoCellAnchor editAs="oneCell">
    <xdr:from>
      <xdr:col>24</xdr:col>
      <xdr:colOff>324970</xdr:colOff>
      <xdr:row>191</xdr:row>
      <xdr:rowOff>145677</xdr:rowOff>
    </xdr:from>
    <xdr:to>
      <xdr:col>24</xdr:col>
      <xdr:colOff>1376760</xdr:colOff>
      <xdr:row>191</xdr:row>
      <xdr:rowOff>1587438</xdr:rowOff>
    </xdr:to>
    <xdr:pic>
      <xdr:nvPicPr>
        <xdr:cNvPr id="160" name="Рисунок 159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478499" y="94207853"/>
          <a:ext cx="1051790" cy="1441761"/>
        </a:xfrm>
        <a:prstGeom prst="rect">
          <a:avLst/>
        </a:prstGeom>
      </xdr:spPr>
    </xdr:pic>
    <xdr:clientData/>
  </xdr:twoCellAnchor>
  <xdr:twoCellAnchor editAs="oneCell">
    <xdr:from>
      <xdr:col>24</xdr:col>
      <xdr:colOff>291353</xdr:colOff>
      <xdr:row>187</xdr:row>
      <xdr:rowOff>134471</xdr:rowOff>
    </xdr:from>
    <xdr:to>
      <xdr:col>24</xdr:col>
      <xdr:colOff>1385107</xdr:colOff>
      <xdr:row>187</xdr:row>
      <xdr:rowOff>1614893</xdr:rowOff>
    </xdr:to>
    <xdr:pic>
      <xdr:nvPicPr>
        <xdr:cNvPr id="161" name="Рисунок 160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44882" y="87159353"/>
          <a:ext cx="1093754" cy="1480422"/>
        </a:xfrm>
        <a:prstGeom prst="rect">
          <a:avLst/>
        </a:prstGeom>
      </xdr:spPr>
    </xdr:pic>
    <xdr:clientData/>
  </xdr:twoCellAnchor>
  <xdr:twoCellAnchor editAs="oneCell">
    <xdr:from>
      <xdr:col>24</xdr:col>
      <xdr:colOff>302558</xdr:colOff>
      <xdr:row>188</xdr:row>
      <xdr:rowOff>108676</xdr:rowOff>
    </xdr:from>
    <xdr:to>
      <xdr:col>24</xdr:col>
      <xdr:colOff>1456764</xdr:colOff>
      <xdr:row>188</xdr:row>
      <xdr:rowOff>1670921</xdr:rowOff>
    </xdr:to>
    <xdr:pic>
      <xdr:nvPicPr>
        <xdr:cNvPr id="162" name="Рисунок 161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56087" y="88892882"/>
          <a:ext cx="1154206" cy="156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67237</xdr:colOff>
      <xdr:row>189</xdr:row>
      <xdr:rowOff>246530</xdr:rowOff>
    </xdr:from>
    <xdr:to>
      <xdr:col>24</xdr:col>
      <xdr:colOff>1592265</xdr:colOff>
      <xdr:row>189</xdr:row>
      <xdr:rowOff>1423454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220766" y="90790059"/>
          <a:ext cx="1525028" cy="1176924"/>
        </a:xfrm>
        <a:prstGeom prst="rect">
          <a:avLst/>
        </a:prstGeom>
      </xdr:spPr>
    </xdr:pic>
    <xdr:clientData/>
  </xdr:twoCellAnchor>
  <xdr:twoCellAnchor editAs="oneCell">
    <xdr:from>
      <xdr:col>24</xdr:col>
      <xdr:colOff>459442</xdr:colOff>
      <xdr:row>192</xdr:row>
      <xdr:rowOff>212523</xdr:rowOff>
    </xdr:from>
    <xdr:to>
      <xdr:col>24</xdr:col>
      <xdr:colOff>1479177</xdr:colOff>
      <xdr:row>192</xdr:row>
      <xdr:rowOff>1425157</xdr:rowOff>
    </xdr:to>
    <xdr:pic>
      <xdr:nvPicPr>
        <xdr:cNvPr id="163" name="Рисунок 162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612971" y="96034023"/>
          <a:ext cx="1019735" cy="1212634"/>
        </a:xfrm>
        <a:prstGeom prst="rect">
          <a:avLst/>
        </a:prstGeom>
      </xdr:spPr>
    </xdr:pic>
    <xdr:clientData/>
  </xdr:twoCellAnchor>
  <xdr:twoCellAnchor editAs="oneCell">
    <xdr:from>
      <xdr:col>24</xdr:col>
      <xdr:colOff>381001</xdr:colOff>
      <xdr:row>193</xdr:row>
      <xdr:rowOff>201704</xdr:rowOff>
    </xdr:from>
    <xdr:to>
      <xdr:col>24</xdr:col>
      <xdr:colOff>1560607</xdr:colOff>
      <xdr:row>193</xdr:row>
      <xdr:rowOff>1604451</xdr:rowOff>
    </xdr:to>
    <xdr:pic>
      <xdr:nvPicPr>
        <xdr:cNvPr id="164" name="Рисунок 163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534530" y="97782528"/>
          <a:ext cx="1179606" cy="1402747"/>
        </a:xfrm>
        <a:prstGeom prst="rect">
          <a:avLst/>
        </a:prstGeom>
      </xdr:spPr>
    </xdr:pic>
    <xdr:clientData/>
  </xdr:twoCellAnchor>
  <xdr:twoCellAnchor editAs="oneCell">
    <xdr:from>
      <xdr:col>24</xdr:col>
      <xdr:colOff>302559</xdr:colOff>
      <xdr:row>194</xdr:row>
      <xdr:rowOff>134471</xdr:rowOff>
    </xdr:from>
    <xdr:to>
      <xdr:col>24</xdr:col>
      <xdr:colOff>1400735</xdr:colOff>
      <xdr:row>194</xdr:row>
      <xdr:rowOff>1615636</xdr:rowOff>
    </xdr:to>
    <xdr:pic>
      <xdr:nvPicPr>
        <xdr:cNvPr id="165" name="Рисунок 164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456088" y="99474618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306481</xdr:colOff>
      <xdr:row>195</xdr:row>
      <xdr:rowOff>166408</xdr:rowOff>
    </xdr:from>
    <xdr:to>
      <xdr:col>24</xdr:col>
      <xdr:colOff>1404657</xdr:colOff>
      <xdr:row>195</xdr:row>
      <xdr:rowOff>1647573</xdr:rowOff>
    </xdr:to>
    <xdr:pic>
      <xdr:nvPicPr>
        <xdr:cNvPr id="166" name="Рисунок 165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527806" y="101674333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280147</xdr:colOff>
      <xdr:row>196</xdr:row>
      <xdr:rowOff>89647</xdr:rowOff>
    </xdr:from>
    <xdr:to>
      <xdr:col>24</xdr:col>
      <xdr:colOff>1434353</xdr:colOff>
      <xdr:row>196</xdr:row>
      <xdr:rowOff>1651892</xdr:rowOff>
    </xdr:to>
    <xdr:pic>
      <xdr:nvPicPr>
        <xdr:cNvPr id="167" name="Рисунок 166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33676" y="102948441"/>
          <a:ext cx="1154206" cy="156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280147</xdr:colOff>
      <xdr:row>197</xdr:row>
      <xdr:rowOff>134470</xdr:rowOff>
    </xdr:from>
    <xdr:to>
      <xdr:col>24</xdr:col>
      <xdr:colOff>1434353</xdr:colOff>
      <xdr:row>197</xdr:row>
      <xdr:rowOff>1696715</xdr:rowOff>
    </xdr:to>
    <xdr:pic>
      <xdr:nvPicPr>
        <xdr:cNvPr id="168" name="Рисунок 167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33676" y="104752588"/>
          <a:ext cx="1154206" cy="156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246531</xdr:colOff>
      <xdr:row>198</xdr:row>
      <xdr:rowOff>193354</xdr:rowOff>
    </xdr:from>
    <xdr:to>
      <xdr:col>24</xdr:col>
      <xdr:colOff>1378325</xdr:colOff>
      <xdr:row>198</xdr:row>
      <xdr:rowOff>1543325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flipH="1" flipV="1">
          <a:off x="18400060" y="106570795"/>
          <a:ext cx="1131794" cy="1349971"/>
        </a:xfrm>
        <a:prstGeom prst="rect">
          <a:avLst/>
        </a:prstGeom>
      </xdr:spPr>
    </xdr:pic>
    <xdr:clientData/>
  </xdr:twoCellAnchor>
  <xdr:twoCellAnchor editAs="oneCell">
    <xdr:from>
      <xdr:col>24</xdr:col>
      <xdr:colOff>179294</xdr:colOff>
      <xdr:row>199</xdr:row>
      <xdr:rowOff>100853</xdr:rowOff>
    </xdr:from>
    <xdr:to>
      <xdr:col>24</xdr:col>
      <xdr:colOff>1490383</xdr:colOff>
      <xdr:row>199</xdr:row>
      <xdr:rowOff>1664682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332823" y="108237618"/>
          <a:ext cx="1311089" cy="1563829"/>
        </a:xfrm>
        <a:prstGeom prst="rect">
          <a:avLst/>
        </a:prstGeom>
      </xdr:spPr>
    </xdr:pic>
    <xdr:clientData/>
  </xdr:twoCellAnchor>
  <xdr:twoCellAnchor editAs="oneCell">
    <xdr:from>
      <xdr:col>24</xdr:col>
      <xdr:colOff>268941</xdr:colOff>
      <xdr:row>200</xdr:row>
      <xdr:rowOff>212912</xdr:rowOff>
    </xdr:from>
    <xdr:to>
      <xdr:col>24</xdr:col>
      <xdr:colOff>1320731</xdr:colOff>
      <xdr:row>200</xdr:row>
      <xdr:rowOff>1654673</xdr:rowOff>
    </xdr:to>
    <xdr:pic>
      <xdr:nvPicPr>
        <xdr:cNvPr id="170" name="Рисунок 169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422470" y="110109000"/>
          <a:ext cx="1051790" cy="1441761"/>
        </a:xfrm>
        <a:prstGeom prst="rect">
          <a:avLst/>
        </a:prstGeom>
      </xdr:spPr>
    </xdr:pic>
    <xdr:clientData/>
  </xdr:twoCellAnchor>
  <xdr:twoCellAnchor editAs="oneCell">
    <xdr:from>
      <xdr:col>24</xdr:col>
      <xdr:colOff>369795</xdr:colOff>
      <xdr:row>202</xdr:row>
      <xdr:rowOff>279758</xdr:rowOff>
    </xdr:from>
    <xdr:to>
      <xdr:col>24</xdr:col>
      <xdr:colOff>1389530</xdr:colOff>
      <xdr:row>202</xdr:row>
      <xdr:rowOff>1492392</xdr:rowOff>
    </xdr:to>
    <xdr:pic>
      <xdr:nvPicPr>
        <xdr:cNvPr id="171" name="Рисунок 170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523324" y="113694493"/>
          <a:ext cx="1019735" cy="1212634"/>
        </a:xfrm>
        <a:prstGeom prst="rect">
          <a:avLst/>
        </a:prstGeom>
      </xdr:spPr>
    </xdr:pic>
    <xdr:clientData/>
  </xdr:twoCellAnchor>
  <xdr:twoCellAnchor editAs="oneCell">
    <xdr:from>
      <xdr:col>24</xdr:col>
      <xdr:colOff>313765</xdr:colOff>
      <xdr:row>201</xdr:row>
      <xdr:rowOff>156883</xdr:rowOff>
    </xdr:from>
    <xdr:to>
      <xdr:col>24</xdr:col>
      <xdr:colOff>1365555</xdr:colOff>
      <xdr:row>201</xdr:row>
      <xdr:rowOff>1598644</xdr:rowOff>
    </xdr:to>
    <xdr:pic>
      <xdr:nvPicPr>
        <xdr:cNvPr id="172" name="Рисунок 171" descr="Фасад глухой гнутый 50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467294" y="111812295"/>
          <a:ext cx="1051790" cy="1441761"/>
        </a:xfrm>
        <a:prstGeom prst="rect">
          <a:avLst/>
        </a:prstGeom>
      </xdr:spPr>
    </xdr:pic>
    <xdr:clientData/>
  </xdr:twoCellAnchor>
  <xdr:twoCellAnchor editAs="oneCell">
    <xdr:from>
      <xdr:col>24</xdr:col>
      <xdr:colOff>414619</xdr:colOff>
      <xdr:row>203</xdr:row>
      <xdr:rowOff>223729</xdr:rowOff>
    </xdr:from>
    <xdr:to>
      <xdr:col>24</xdr:col>
      <xdr:colOff>1434354</xdr:colOff>
      <xdr:row>203</xdr:row>
      <xdr:rowOff>1436363</xdr:rowOff>
    </xdr:to>
    <xdr:pic>
      <xdr:nvPicPr>
        <xdr:cNvPr id="173" name="Рисунок 172" descr="Фасад витринный гнутый 5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8568148" y="115397788"/>
          <a:ext cx="1019735" cy="1212634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347382</xdr:colOff>
      <xdr:row>204</xdr:row>
      <xdr:rowOff>145676</xdr:rowOff>
    </xdr:from>
    <xdr:to>
      <xdr:col>24</xdr:col>
      <xdr:colOff>1445558</xdr:colOff>
      <xdr:row>204</xdr:row>
      <xdr:rowOff>1626841</xdr:rowOff>
    </xdr:to>
    <xdr:pic>
      <xdr:nvPicPr>
        <xdr:cNvPr id="174" name="Рисунок 173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500911" y="117079058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280146</xdr:colOff>
      <xdr:row>206</xdr:row>
      <xdr:rowOff>100851</xdr:rowOff>
    </xdr:from>
    <xdr:to>
      <xdr:col>24</xdr:col>
      <xdr:colOff>1434352</xdr:colOff>
      <xdr:row>206</xdr:row>
      <xdr:rowOff>1663096</xdr:rowOff>
    </xdr:to>
    <xdr:pic>
      <xdr:nvPicPr>
        <xdr:cNvPr id="175" name="Рисунок 174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33675" y="120552880"/>
          <a:ext cx="1154206" cy="156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313765</xdr:colOff>
      <xdr:row>205</xdr:row>
      <xdr:rowOff>179294</xdr:rowOff>
    </xdr:from>
    <xdr:to>
      <xdr:col>24</xdr:col>
      <xdr:colOff>1411941</xdr:colOff>
      <xdr:row>205</xdr:row>
      <xdr:rowOff>1660459</xdr:rowOff>
    </xdr:to>
    <xdr:pic>
      <xdr:nvPicPr>
        <xdr:cNvPr id="176" name="Рисунок 175" descr="Фасад глухой вогнутый 500 х 32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8467294" y="118872000"/>
          <a:ext cx="1098176" cy="1481165"/>
        </a:xfrm>
        <a:prstGeom prst="rect">
          <a:avLst/>
        </a:prstGeom>
      </xdr:spPr>
    </xdr:pic>
    <xdr:clientData/>
  </xdr:twoCellAnchor>
  <xdr:twoCellAnchor editAs="oneCell">
    <xdr:from>
      <xdr:col>24</xdr:col>
      <xdr:colOff>246529</xdr:colOff>
      <xdr:row>207</xdr:row>
      <xdr:rowOff>134469</xdr:rowOff>
    </xdr:from>
    <xdr:to>
      <xdr:col>24</xdr:col>
      <xdr:colOff>1400735</xdr:colOff>
      <xdr:row>207</xdr:row>
      <xdr:rowOff>1696714</xdr:rowOff>
    </xdr:to>
    <xdr:pic>
      <xdr:nvPicPr>
        <xdr:cNvPr id="177" name="Рисунок 176" descr="Фасад витринный вогнутый 500 х 32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8400058" y="122345822"/>
          <a:ext cx="1154206" cy="1562245"/>
        </a:xfrm>
        <a:prstGeom prst="rect">
          <a:avLst/>
        </a:prstGeom>
      </xdr:spPr>
    </xdr:pic>
    <xdr:clientData/>
  </xdr:twoCellAnchor>
  <xdr:twoCellAnchor editAs="oneCell">
    <xdr:from>
      <xdr:col>24</xdr:col>
      <xdr:colOff>257737</xdr:colOff>
      <xdr:row>208</xdr:row>
      <xdr:rowOff>212912</xdr:rowOff>
    </xdr:from>
    <xdr:to>
      <xdr:col>24</xdr:col>
      <xdr:colOff>1389531</xdr:colOff>
      <xdr:row>208</xdr:row>
      <xdr:rowOff>1562883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flipH="1" flipV="1">
          <a:off x="18411266" y="124183588"/>
          <a:ext cx="1131794" cy="134997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209</xdr:row>
      <xdr:rowOff>120411</xdr:rowOff>
    </xdr:from>
    <xdr:to>
      <xdr:col>24</xdr:col>
      <xdr:colOff>1501589</xdr:colOff>
      <xdr:row>209</xdr:row>
      <xdr:rowOff>1684240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344029" y="125850411"/>
          <a:ext cx="1311089" cy="1563829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66675</xdr:colOff>
      <xdr:row>156</xdr:row>
      <xdr:rowOff>60325</xdr:rowOff>
    </xdr:from>
    <xdr:to>
      <xdr:col>29</xdr:col>
      <xdr:colOff>1535144</xdr:colOff>
      <xdr:row>156</xdr:row>
      <xdr:rowOff>1552575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612475" y="43418125"/>
          <a:ext cx="1468469" cy="1492250"/>
        </a:xfrm>
        <a:prstGeom prst="rect">
          <a:avLst/>
        </a:prstGeom>
      </xdr:spPr>
    </xdr:pic>
    <xdr:clientData/>
  </xdr:twoCellAnchor>
  <xdr:twoCellAnchor editAs="oneCell">
    <xdr:from>
      <xdr:col>29</xdr:col>
      <xdr:colOff>96309</xdr:colOff>
      <xdr:row>157</xdr:row>
      <xdr:rowOff>44450</xdr:rowOff>
    </xdr:from>
    <xdr:to>
      <xdr:col>29</xdr:col>
      <xdr:colOff>1641476</xdr:colOff>
      <xdr:row>157</xdr:row>
      <xdr:rowOff>1666110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3642109" y="45164375"/>
          <a:ext cx="1545167" cy="1621660"/>
        </a:xfrm>
        <a:prstGeom prst="rect">
          <a:avLst/>
        </a:prstGeom>
      </xdr:spPr>
    </xdr:pic>
    <xdr:clientData/>
  </xdr:twoCellAnchor>
  <xdr:twoCellAnchor editAs="oneCell">
    <xdr:from>
      <xdr:col>29</xdr:col>
      <xdr:colOff>68793</xdr:colOff>
      <xdr:row>158</xdr:row>
      <xdr:rowOff>157692</xdr:rowOff>
    </xdr:from>
    <xdr:to>
      <xdr:col>29</xdr:col>
      <xdr:colOff>1571627</xdr:colOff>
      <xdr:row>158</xdr:row>
      <xdr:rowOff>1709161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614593" y="47039742"/>
          <a:ext cx="1502834" cy="1551469"/>
        </a:xfrm>
        <a:prstGeom prst="rect">
          <a:avLst/>
        </a:prstGeom>
      </xdr:spPr>
    </xdr:pic>
    <xdr:clientData/>
  </xdr:twoCellAnchor>
  <xdr:twoCellAnchor editAs="oneCell">
    <xdr:from>
      <xdr:col>29</xdr:col>
      <xdr:colOff>117476</xdr:colOff>
      <xdr:row>159</xdr:row>
      <xdr:rowOff>141818</xdr:rowOff>
    </xdr:from>
    <xdr:to>
      <xdr:col>29</xdr:col>
      <xdr:colOff>1609726</xdr:colOff>
      <xdr:row>159</xdr:row>
      <xdr:rowOff>1445253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3663276" y="48785993"/>
          <a:ext cx="1492250" cy="1303435"/>
        </a:xfrm>
        <a:prstGeom prst="rect">
          <a:avLst/>
        </a:prstGeom>
      </xdr:spPr>
    </xdr:pic>
    <xdr:clientData/>
  </xdr:twoCellAnchor>
  <xdr:twoCellAnchor editAs="oneCell">
    <xdr:from>
      <xdr:col>29</xdr:col>
      <xdr:colOff>32808</xdr:colOff>
      <xdr:row>160</xdr:row>
      <xdr:rowOff>49742</xdr:rowOff>
    </xdr:from>
    <xdr:to>
      <xdr:col>29</xdr:col>
      <xdr:colOff>1704975</xdr:colOff>
      <xdr:row>160</xdr:row>
      <xdr:rowOff>1514371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578608" y="50456042"/>
          <a:ext cx="1672167" cy="14646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74083</xdr:colOff>
          <xdr:row>9</xdr:row>
          <xdr:rowOff>31749</xdr:rowOff>
        </xdr:from>
        <xdr:to>
          <xdr:col>20</xdr:col>
          <xdr:colOff>1102683</xdr:colOff>
          <xdr:row>9</xdr:row>
          <xdr:rowOff>1005416</xdr:rowOff>
        </xdr:to>
        <xdr:pic>
          <xdr:nvPicPr>
            <xdr:cNvPr id="98" name="Рисунок 118"/>
            <xdr:cNvPicPr>
              <a:picLocks noChangeAspect="1"/>
              <a:extLst>
                <a:ext uri="{84589F7E-364E-4C9E-8A38-B11213B215E9}">
                  <a14:cameraTool cellRange="м_модуль1" spid="_x0000_s1146426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91583" y="2741082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24</xdr:col>
      <xdr:colOff>180975</xdr:colOff>
      <xdr:row>164</xdr:row>
      <xdr:rowOff>514350</xdr:rowOff>
    </xdr:from>
    <xdr:to>
      <xdr:col>24</xdr:col>
      <xdr:colOff>1693068</xdr:colOff>
      <xdr:row>164</xdr:row>
      <xdr:rowOff>1217818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402300" y="57969150"/>
          <a:ext cx="1512093" cy="703468"/>
        </a:xfrm>
        <a:prstGeom prst="rect">
          <a:avLst/>
        </a:prstGeom>
      </xdr:spPr>
    </xdr:pic>
    <xdr:clientData/>
  </xdr:twoCellAnchor>
  <xdr:twoCellAnchor editAs="oneCell">
    <xdr:from>
      <xdr:col>24</xdr:col>
      <xdr:colOff>133350</xdr:colOff>
      <xdr:row>166</xdr:row>
      <xdr:rowOff>476250</xdr:rowOff>
    </xdr:from>
    <xdr:to>
      <xdr:col>24</xdr:col>
      <xdr:colOff>1645443</xdr:colOff>
      <xdr:row>166</xdr:row>
      <xdr:rowOff>1179718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354675" y="61455300"/>
          <a:ext cx="1512093" cy="703468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</xdr:colOff>
      <xdr:row>168</xdr:row>
      <xdr:rowOff>457200</xdr:rowOff>
    </xdr:from>
    <xdr:to>
      <xdr:col>24</xdr:col>
      <xdr:colOff>1762124</xdr:colOff>
      <xdr:row>168</xdr:row>
      <xdr:rowOff>1206292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68950" y="64960500"/>
          <a:ext cx="1714499" cy="749092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</xdr:colOff>
      <xdr:row>170</xdr:row>
      <xdr:rowOff>523875</xdr:rowOff>
    </xdr:from>
    <xdr:to>
      <xdr:col>24</xdr:col>
      <xdr:colOff>1733549</xdr:colOff>
      <xdr:row>170</xdr:row>
      <xdr:rowOff>1272967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40375" y="68551425"/>
          <a:ext cx="1714499" cy="749092"/>
        </a:xfrm>
        <a:prstGeom prst="rect">
          <a:avLst/>
        </a:prstGeom>
      </xdr:spPr>
    </xdr:pic>
    <xdr:clientData/>
  </xdr:twoCellAnchor>
  <xdr:twoCellAnchor editAs="oneCell">
    <xdr:from>
      <xdr:col>24</xdr:col>
      <xdr:colOff>76200</xdr:colOff>
      <xdr:row>172</xdr:row>
      <xdr:rowOff>438150</xdr:rowOff>
    </xdr:from>
    <xdr:to>
      <xdr:col>24</xdr:col>
      <xdr:colOff>1790699</xdr:colOff>
      <xdr:row>172</xdr:row>
      <xdr:rowOff>1187242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97525" y="71989950"/>
          <a:ext cx="1714499" cy="749092"/>
        </a:xfrm>
        <a:prstGeom prst="rect">
          <a:avLst/>
        </a:prstGeom>
      </xdr:spPr>
    </xdr:pic>
    <xdr:clientData/>
  </xdr:twoCellAnchor>
  <xdr:twoCellAnchor editAs="oneCell">
    <xdr:from>
      <xdr:col>24</xdr:col>
      <xdr:colOff>28575</xdr:colOff>
      <xdr:row>174</xdr:row>
      <xdr:rowOff>390525</xdr:rowOff>
    </xdr:from>
    <xdr:to>
      <xdr:col>24</xdr:col>
      <xdr:colOff>1751754</xdr:colOff>
      <xdr:row>174</xdr:row>
      <xdr:rowOff>1235625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49900" y="75466575"/>
          <a:ext cx="1723179" cy="845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10</xdr:row>
          <xdr:rowOff>47625</xdr:rowOff>
        </xdr:from>
        <xdr:to>
          <xdr:col>20</xdr:col>
          <xdr:colOff>1095275</xdr:colOff>
          <xdr:row>10</xdr:row>
          <xdr:rowOff>1021292</xdr:rowOff>
        </xdr:to>
        <xdr:pic>
          <xdr:nvPicPr>
            <xdr:cNvPr id="105" name="Рисунок 118"/>
            <xdr:cNvPicPr>
              <a:picLocks noChangeAspect="1"/>
              <a:extLst>
                <a:ext uri="{84589F7E-364E-4C9E-8A38-B11213B215E9}">
                  <a14:cameraTool cellRange="м_модуль2" spid="_x0000_s1146427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68300" y="3790950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11</xdr:row>
          <xdr:rowOff>38100</xdr:rowOff>
        </xdr:from>
        <xdr:to>
          <xdr:col>20</xdr:col>
          <xdr:colOff>1095275</xdr:colOff>
          <xdr:row>11</xdr:row>
          <xdr:rowOff>1011767</xdr:rowOff>
        </xdr:to>
        <xdr:pic>
          <xdr:nvPicPr>
            <xdr:cNvPr id="106" name="Рисунок 118"/>
            <xdr:cNvPicPr>
              <a:picLocks noChangeAspect="1"/>
              <a:extLst>
                <a:ext uri="{84589F7E-364E-4C9E-8A38-B11213B215E9}">
                  <a14:cameraTool cellRange="м_модуль3" spid="_x0000_s1146428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68300" y="4819650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12</xdr:row>
          <xdr:rowOff>38100</xdr:rowOff>
        </xdr:from>
        <xdr:to>
          <xdr:col>20</xdr:col>
          <xdr:colOff>1095275</xdr:colOff>
          <xdr:row>12</xdr:row>
          <xdr:rowOff>1011767</xdr:rowOff>
        </xdr:to>
        <xdr:pic>
          <xdr:nvPicPr>
            <xdr:cNvPr id="107" name="Рисунок 118"/>
            <xdr:cNvPicPr>
              <a:picLocks noChangeAspect="1"/>
              <a:extLst>
                <a:ext uri="{84589F7E-364E-4C9E-8A38-B11213B215E9}">
                  <a14:cameraTool cellRange="м_модуль4" spid="_x0000_s1146429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68300" y="5857875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13</xdr:row>
          <xdr:rowOff>47625</xdr:rowOff>
        </xdr:from>
        <xdr:to>
          <xdr:col>20</xdr:col>
          <xdr:colOff>1076225</xdr:colOff>
          <xdr:row>13</xdr:row>
          <xdr:rowOff>1021292</xdr:rowOff>
        </xdr:to>
        <xdr:pic>
          <xdr:nvPicPr>
            <xdr:cNvPr id="108" name="Рисунок 118"/>
            <xdr:cNvPicPr>
              <a:picLocks noChangeAspect="1"/>
              <a:extLst>
                <a:ext uri="{84589F7E-364E-4C9E-8A38-B11213B215E9}">
                  <a14:cameraTool cellRange="м_модуль5" spid="_x0000_s1146430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49250" y="6905625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14</xdr:row>
          <xdr:rowOff>28575</xdr:rowOff>
        </xdr:from>
        <xdr:to>
          <xdr:col>20</xdr:col>
          <xdr:colOff>1085750</xdr:colOff>
          <xdr:row>14</xdr:row>
          <xdr:rowOff>1002242</xdr:rowOff>
        </xdr:to>
        <xdr:pic>
          <xdr:nvPicPr>
            <xdr:cNvPr id="109" name="Рисунок 118"/>
            <xdr:cNvPicPr>
              <a:picLocks noChangeAspect="1"/>
              <a:extLst>
                <a:ext uri="{84589F7E-364E-4C9E-8A38-B11213B215E9}">
                  <a14:cameraTool cellRange="м_модуль6" spid="_x0000_s1146431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58775" y="7924800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15</xdr:row>
          <xdr:rowOff>47625</xdr:rowOff>
        </xdr:from>
        <xdr:to>
          <xdr:col>20</xdr:col>
          <xdr:colOff>1076225</xdr:colOff>
          <xdr:row>15</xdr:row>
          <xdr:rowOff>1021292</xdr:rowOff>
        </xdr:to>
        <xdr:pic>
          <xdr:nvPicPr>
            <xdr:cNvPr id="110" name="Рисунок 118"/>
            <xdr:cNvPicPr>
              <a:picLocks noChangeAspect="1"/>
              <a:extLst>
                <a:ext uri="{84589F7E-364E-4C9E-8A38-B11213B215E9}">
                  <a14:cameraTool cellRange="м_модуль7" spid="_x0000_s1146432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49250" y="8982075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16</xdr:row>
          <xdr:rowOff>47625</xdr:rowOff>
        </xdr:from>
        <xdr:to>
          <xdr:col>20</xdr:col>
          <xdr:colOff>1085750</xdr:colOff>
          <xdr:row>16</xdr:row>
          <xdr:rowOff>1021292</xdr:rowOff>
        </xdr:to>
        <xdr:pic>
          <xdr:nvPicPr>
            <xdr:cNvPr id="111" name="Рисунок 118"/>
            <xdr:cNvPicPr>
              <a:picLocks noChangeAspect="1"/>
              <a:extLst>
                <a:ext uri="{84589F7E-364E-4C9E-8A38-B11213B215E9}">
                  <a14:cameraTool cellRange="м_модуль8" spid="_x0000_s1146433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58775" y="10020300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17</xdr:row>
          <xdr:rowOff>47625</xdr:rowOff>
        </xdr:from>
        <xdr:to>
          <xdr:col>20</xdr:col>
          <xdr:colOff>1076225</xdr:colOff>
          <xdr:row>17</xdr:row>
          <xdr:rowOff>1021292</xdr:rowOff>
        </xdr:to>
        <xdr:pic>
          <xdr:nvPicPr>
            <xdr:cNvPr id="112" name="Рисунок 118"/>
            <xdr:cNvPicPr>
              <a:picLocks noChangeAspect="1"/>
              <a:extLst>
                <a:ext uri="{84589F7E-364E-4C9E-8A38-B11213B215E9}">
                  <a14:cameraTool cellRange="м_модуль9" spid="_x0000_s1146434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49250" y="11058525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18</xdr:row>
          <xdr:rowOff>57150</xdr:rowOff>
        </xdr:from>
        <xdr:to>
          <xdr:col>20</xdr:col>
          <xdr:colOff>1085750</xdr:colOff>
          <xdr:row>18</xdr:row>
          <xdr:rowOff>1030817</xdr:rowOff>
        </xdr:to>
        <xdr:pic>
          <xdr:nvPicPr>
            <xdr:cNvPr id="113" name="Рисунок 118"/>
            <xdr:cNvPicPr>
              <a:picLocks noChangeAspect="1"/>
              <a:extLst>
                <a:ext uri="{84589F7E-364E-4C9E-8A38-B11213B215E9}">
                  <a14:cameraTool cellRange="м_модуль10" spid="_x0000_s1146435"/>
                </a:ext>
              </a:extLst>
            </xdr:cNvPicPr>
          </xdr:nvPicPr>
          <xdr:blipFill>
            <a:blip xmlns:r="http://schemas.openxmlformats.org/officeDocument/2006/relationships" r:embed="rId48"/>
            <a:srcRect/>
            <a:stretch>
              <a:fillRect/>
            </a:stretch>
          </xdr:blipFill>
          <xdr:spPr bwMode="auto">
            <a:xfrm>
              <a:off x="13058775" y="12106275"/>
              <a:ext cx="1028600" cy="97366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oneCellAnchor>
    <xdr:from>
      <xdr:col>24</xdr:col>
      <xdr:colOff>57151</xdr:colOff>
      <xdr:row>228</xdr:row>
      <xdr:rowOff>371475</xdr:rowOff>
    </xdr:from>
    <xdr:ext cx="1665796" cy="923925"/>
    <xdr:pic>
      <xdr:nvPicPr>
        <xdr:cNvPr id="114" name="Рисунок 234" descr="фасад Аттика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0376" y="171221400"/>
          <a:ext cx="1665796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66675</xdr:colOff>
      <xdr:row>229</xdr:row>
      <xdr:rowOff>409575</xdr:rowOff>
    </xdr:from>
    <xdr:ext cx="1665796" cy="923925"/>
    <xdr:pic>
      <xdr:nvPicPr>
        <xdr:cNvPr id="115" name="Рисунок 234" descr="фасад Аттика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173012100"/>
          <a:ext cx="1665796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57150</xdr:colOff>
      <xdr:row>230</xdr:row>
      <xdr:rowOff>342900</xdr:rowOff>
    </xdr:from>
    <xdr:ext cx="1695450" cy="954855"/>
    <xdr:pic>
      <xdr:nvPicPr>
        <xdr:cNvPr id="116" name="Рисунок 235" descr="фасад Флоренция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0375" y="174698025"/>
          <a:ext cx="1695450" cy="954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66675</xdr:colOff>
      <xdr:row>231</xdr:row>
      <xdr:rowOff>504825</xdr:rowOff>
    </xdr:from>
    <xdr:ext cx="1640531" cy="923925"/>
    <xdr:pic>
      <xdr:nvPicPr>
        <xdr:cNvPr id="117" name="Рисунок 235" descr="фасад Флоренция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176612550"/>
          <a:ext cx="164053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609600</xdr:colOff>
      <xdr:row>219</xdr:row>
      <xdr:rowOff>523875</xdr:rowOff>
    </xdr:from>
    <xdr:to>
      <xdr:col>24</xdr:col>
      <xdr:colOff>1181100</xdr:colOff>
      <xdr:row>219</xdr:row>
      <xdr:rowOff>1152525</xdr:rowOff>
    </xdr:to>
    <xdr:sp macro="" textlink="">
      <xdr:nvSpPr>
        <xdr:cNvPr id="7" name="Прямоугольник 6"/>
        <xdr:cNvSpPr/>
      </xdr:nvSpPr>
      <xdr:spPr>
        <a:xfrm>
          <a:off x="18792825" y="155600400"/>
          <a:ext cx="571500" cy="6286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268432</xdr:colOff>
      <xdr:row>204</xdr:row>
      <xdr:rowOff>147205</xdr:rowOff>
    </xdr:from>
    <xdr:to>
      <xdr:col>19</xdr:col>
      <xdr:colOff>1994697</xdr:colOff>
      <xdr:row>204</xdr:row>
      <xdr:rowOff>2392833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8205" y="37277387"/>
          <a:ext cx="1726265" cy="2245628"/>
        </a:xfrm>
        <a:prstGeom prst="rect">
          <a:avLst/>
        </a:prstGeom>
      </xdr:spPr>
    </xdr:pic>
    <xdr:clientData/>
  </xdr:twoCellAnchor>
  <xdr:twoCellAnchor editAs="oneCell">
    <xdr:from>
      <xdr:col>19</xdr:col>
      <xdr:colOff>251114</xdr:colOff>
      <xdr:row>205</xdr:row>
      <xdr:rowOff>112568</xdr:rowOff>
    </xdr:from>
    <xdr:to>
      <xdr:col>19</xdr:col>
      <xdr:colOff>2062515</xdr:colOff>
      <xdr:row>205</xdr:row>
      <xdr:rowOff>2404963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40887" y="39701932"/>
          <a:ext cx="1811401" cy="2292395"/>
        </a:xfrm>
        <a:prstGeom prst="rect">
          <a:avLst/>
        </a:prstGeom>
      </xdr:spPr>
    </xdr:pic>
    <xdr:clientData/>
  </xdr:twoCellAnchor>
  <xdr:twoCellAnchor editAs="oneCell">
    <xdr:from>
      <xdr:col>19</xdr:col>
      <xdr:colOff>277092</xdr:colOff>
      <xdr:row>206</xdr:row>
      <xdr:rowOff>216477</xdr:rowOff>
    </xdr:from>
    <xdr:to>
      <xdr:col>19</xdr:col>
      <xdr:colOff>2100216</xdr:colOff>
      <xdr:row>206</xdr:row>
      <xdr:rowOff>2509747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6865" y="42559432"/>
          <a:ext cx="1823124" cy="2293270"/>
        </a:xfrm>
        <a:prstGeom prst="rect">
          <a:avLst/>
        </a:prstGeom>
      </xdr:spPr>
    </xdr:pic>
    <xdr:clientData/>
  </xdr:twoCellAnchor>
  <xdr:twoCellAnchor editAs="oneCell">
    <xdr:from>
      <xdr:col>19</xdr:col>
      <xdr:colOff>337705</xdr:colOff>
      <xdr:row>207</xdr:row>
      <xdr:rowOff>121228</xdr:rowOff>
    </xdr:from>
    <xdr:to>
      <xdr:col>19</xdr:col>
      <xdr:colOff>2157397</xdr:colOff>
      <xdr:row>207</xdr:row>
      <xdr:rowOff>2376402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27478" y="45018614"/>
          <a:ext cx="1819692" cy="2255174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95251</xdr:colOff>
      <xdr:row>208</xdr:row>
      <xdr:rowOff>122640</xdr:rowOff>
    </xdr:from>
    <xdr:to>
      <xdr:col>19</xdr:col>
      <xdr:colOff>1850572</xdr:colOff>
      <xdr:row>208</xdr:row>
      <xdr:rowOff>2299238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56572" y="46699890"/>
          <a:ext cx="1755321" cy="2176598"/>
        </a:xfrm>
        <a:prstGeom prst="rect">
          <a:avLst/>
        </a:prstGeom>
      </xdr:spPr>
    </xdr:pic>
    <xdr:clientData/>
  </xdr:twoCellAnchor>
  <xdr:twoCellAnchor editAs="oneCell">
    <xdr:from>
      <xdr:col>19</xdr:col>
      <xdr:colOff>68036</xdr:colOff>
      <xdr:row>209</xdr:row>
      <xdr:rowOff>149678</xdr:rowOff>
    </xdr:from>
    <xdr:to>
      <xdr:col>19</xdr:col>
      <xdr:colOff>1823796</xdr:colOff>
      <xdr:row>209</xdr:row>
      <xdr:rowOff>2326821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29357" y="49189821"/>
          <a:ext cx="1755760" cy="2177143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95251</xdr:colOff>
      <xdr:row>210</xdr:row>
      <xdr:rowOff>149681</xdr:rowOff>
    </xdr:from>
    <xdr:to>
      <xdr:col>19</xdr:col>
      <xdr:colOff>1867667</xdr:colOff>
      <xdr:row>210</xdr:row>
      <xdr:rowOff>2326821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56572" y="51652717"/>
          <a:ext cx="1772416" cy="2177140"/>
        </a:xfrm>
        <a:prstGeom prst="rect">
          <a:avLst/>
        </a:prstGeom>
      </xdr:spPr>
    </xdr:pic>
    <xdr:clientData/>
  </xdr:twoCellAnchor>
  <xdr:twoCellAnchor editAs="oneCell">
    <xdr:from>
      <xdr:col>19</xdr:col>
      <xdr:colOff>108858</xdr:colOff>
      <xdr:row>211</xdr:row>
      <xdr:rowOff>163286</xdr:rowOff>
    </xdr:from>
    <xdr:to>
      <xdr:col>19</xdr:col>
      <xdr:colOff>1899428</xdr:colOff>
      <xdr:row>211</xdr:row>
      <xdr:rowOff>2340058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70179" y="54129215"/>
          <a:ext cx="1790570" cy="2176772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190501</xdr:colOff>
      <xdr:row>212</xdr:row>
      <xdr:rowOff>446499</xdr:rowOff>
    </xdr:from>
    <xdr:to>
      <xdr:col>19</xdr:col>
      <xdr:colOff>1986643</xdr:colOff>
      <xdr:row>212</xdr:row>
      <xdr:rowOff>1885644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51822" y="56875320"/>
          <a:ext cx="1796142" cy="143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136072</xdr:colOff>
      <xdr:row>213</xdr:row>
      <xdr:rowOff>272143</xdr:rowOff>
    </xdr:from>
    <xdr:to>
      <xdr:col>19</xdr:col>
      <xdr:colOff>2106741</xdr:colOff>
      <xdr:row>213</xdr:row>
      <xdr:rowOff>1835297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97393" y="59163857"/>
          <a:ext cx="1970669" cy="1563154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214</xdr:row>
      <xdr:rowOff>297309</xdr:rowOff>
    </xdr:from>
    <xdr:to>
      <xdr:col>19</xdr:col>
      <xdr:colOff>2122715</xdr:colOff>
      <xdr:row>214</xdr:row>
      <xdr:rowOff>1934631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56571" y="61651916"/>
          <a:ext cx="2027465" cy="1637322"/>
        </a:xfrm>
        <a:prstGeom prst="rect">
          <a:avLst/>
        </a:prstGeom>
      </xdr:spPr>
    </xdr:pic>
    <xdr:clientData/>
  </xdr:twoCellAnchor>
  <xdr:twoCellAnchor editAs="oneCell">
    <xdr:from>
      <xdr:col>19</xdr:col>
      <xdr:colOff>81643</xdr:colOff>
      <xdr:row>215</xdr:row>
      <xdr:rowOff>285749</xdr:rowOff>
    </xdr:from>
    <xdr:to>
      <xdr:col>19</xdr:col>
      <xdr:colOff>2149849</xdr:colOff>
      <xdr:row>215</xdr:row>
      <xdr:rowOff>1946880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42964" y="64103249"/>
          <a:ext cx="2068206" cy="1661131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216</xdr:row>
      <xdr:rowOff>544286</xdr:rowOff>
    </xdr:from>
    <xdr:to>
      <xdr:col>19</xdr:col>
      <xdr:colOff>2117706</xdr:colOff>
      <xdr:row>216</xdr:row>
      <xdr:rowOff>2193167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56571" y="66824679"/>
          <a:ext cx="2022456" cy="1648881"/>
        </a:xfrm>
        <a:prstGeom prst="rect">
          <a:avLst/>
        </a:prstGeom>
      </xdr:spPr>
    </xdr:pic>
    <xdr:clientData/>
  </xdr:twoCellAnchor>
  <xdr:twoCellAnchor editAs="oneCell">
    <xdr:from>
      <xdr:col>19</xdr:col>
      <xdr:colOff>108857</xdr:colOff>
      <xdr:row>217</xdr:row>
      <xdr:rowOff>540328</xdr:rowOff>
    </xdr:from>
    <xdr:to>
      <xdr:col>19</xdr:col>
      <xdr:colOff>2081893</xdr:colOff>
      <xdr:row>217</xdr:row>
      <xdr:rowOff>2138737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70178" y="69283614"/>
          <a:ext cx="1973036" cy="1598409"/>
        </a:xfrm>
        <a:prstGeom prst="rect">
          <a:avLst/>
        </a:prstGeom>
      </xdr:spPr>
    </xdr:pic>
    <xdr:clientData/>
  </xdr:twoCellAnchor>
  <xdr:twoCellAnchor editAs="oneCell">
    <xdr:from>
      <xdr:col>19</xdr:col>
      <xdr:colOff>122464</xdr:colOff>
      <xdr:row>218</xdr:row>
      <xdr:rowOff>488363</xdr:rowOff>
    </xdr:from>
    <xdr:to>
      <xdr:col>19</xdr:col>
      <xdr:colOff>2136321</xdr:colOff>
      <xdr:row>218</xdr:row>
      <xdr:rowOff>2121048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83785" y="71694542"/>
          <a:ext cx="2013857" cy="1632685"/>
        </a:xfrm>
        <a:prstGeom prst="rect">
          <a:avLst/>
        </a:prstGeom>
      </xdr:spPr>
    </xdr:pic>
    <xdr:clientData/>
  </xdr:twoCellAnchor>
  <xdr:twoCellAnchor editAs="oneCell">
    <xdr:from>
      <xdr:col>19</xdr:col>
      <xdr:colOff>108857</xdr:colOff>
      <xdr:row>219</xdr:row>
      <xdr:rowOff>435429</xdr:rowOff>
    </xdr:from>
    <xdr:to>
      <xdr:col>19</xdr:col>
      <xdr:colOff>2152491</xdr:colOff>
      <xdr:row>219</xdr:row>
      <xdr:rowOff>2126488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70178" y="74104500"/>
          <a:ext cx="2043634" cy="1691059"/>
        </a:xfrm>
        <a:prstGeom prst="rect">
          <a:avLst/>
        </a:prstGeom>
      </xdr:spPr>
    </xdr:pic>
    <xdr:clientData/>
  </xdr:twoCellAnchor>
  <xdr:twoCellAnchor editAs="oneCell">
    <xdr:from>
      <xdr:col>11</xdr:col>
      <xdr:colOff>271568</xdr:colOff>
      <xdr:row>2</xdr:row>
      <xdr:rowOff>121228</xdr:rowOff>
    </xdr:from>
    <xdr:to>
      <xdr:col>13</xdr:col>
      <xdr:colOff>268431</xdr:colOff>
      <xdr:row>10</xdr:row>
      <xdr:rowOff>35378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488795" y="303069"/>
          <a:ext cx="1364999" cy="17412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285750</xdr:colOff>
          <xdr:row>19</xdr:row>
          <xdr:rowOff>60615</xdr:rowOff>
        </xdr:from>
        <xdr:to>
          <xdr:col>9</xdr:col>
          <xdr:colOff>484043</xdr:colOff>
          <xdr:row>26</xdr:row>
          <xdr:rowOff>181538</xdr:rowOff>
        </xdr:to>
        <xdr:pic>
          <xdr:nvPicPr>
            <xdr:cNvPr id="39" name="Рисунок 118"/>
            <xdr:cNvPicPr>
              <a:picLocks noChangeAspect="1"/>
              <a:extLst>
                <a:ext uri="{84589F7E-364E-4C9E-8A38-B11213B215E9}">
                  <a14:cameraTool cellRange="фприс2" spid="_x0000_s1131995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4251614" y="4208320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285748</xdr:colOff>
          <xdr:row>32</xdr:row>
          <xdr:rowOff>60615</xdr:rowOff>
        </xdr:from>
        <xdr:to>
          <xdr:col>9</xdr:col>
          <xdr:colOff>484041</xdr:colOff>
          <xdr:row>39</xdr:row>
          <xdr:rowOff>181538</xdr:rowOff>
        </xdr:to>
        <xdr:pic>
          <xdr:nvPicPr>
            <xdr:cNvPr id="42" name="Рисунок 118"/>
            <xdr:cNvPicPr>
              <a:picLocks noChangeAspect="1"/>
              <a:extLst>
                <a:ext uri="{84589F7E-364E-4C9E-8A38-B11213B215E9}">
                  <a14:cameraTool cellRange="фприс3" spid="_x0000_s1131996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4710543" y="6875320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268432</xdr:colOff>
          <xdr:row>45</xdr:row>
          <xdr:rowOff>43295</xdr:rowOff>
        </xdr:from>
        <xdr:to>
          <xdr:col>9</xdr:col>
          <xdr:colOff>466725</xdr:colOff>
          <xdr:row>52</xdr:row>
          <xdr:rowOff>164218</xdr:rowOff>
        </xdr:to>
        <xdr:pic>
          <xdr:nvPicPr>
            <xdr:cNvPr id="44" name="Рисунок 118"/>
            <xdr:cNvPicPr>
              <a:picLocks noChangeAspect="1"/>
              <a:extLst>
                <a:ext uri="{84589F7E-364E-4C9E-8A38-B11213B215E9}">
                  <a14:cameraTool cellRange="фприс4" spid="_x0000_s1131997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775364" y="9334500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251114</xdr:colOff>
          <xdr:row>58</xdr:row>
          <xdr:rowOff>60613</xdr:rowOff>
        </xdr:from>
        <xdr:to>
          <xdr:col>9</xdr:col>
          <xdr:colOff>449407</xdr:colOff>
          <xdr:row>65</xdr:row>
          <xdr:rowOff>181536</xdr:rowOff>
        </xdr:to>
        <xdr:pic>
          <xdr:nvPicPr>
            <xdr:cNvPr id="46" name="Рисунок 118"/>
            <xdr:cNvPicPr>
              <a:picLocks noChangeAspect="1"/>
              <a:extLst>
                <a:ext uri="{84589F7E-364E-4C9E-8A38-B11213B215E9}">
                  <a14:cameraTool cellRange="фприс5" spid="_x0000_s1131998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758046" y="12018818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285750</xdr:colOff>
          <xdr:row>71</xdr:row>
          <xdr:rowOff>43294</xdr:rowOff>
        </xdr:from>
        <xdr:to>
          <xdr:col>9</xdr:col>
          <xdr:colOff>484043</xdr:colOff>
          <xdr:row>78</xdr:row>
          <xdr:rowOff>164217</xdr:rowOff>
        </xdr:to>
        <xdr:pic>
          <xdr:nvPicPr>
            <xdr:cNvPr id="47" name="Рисунок 118"/>
            <xdr:cNvPicPr>
              <a:picLocks noChangeAspect="1"/>
              <a:extLst>
                <a:ext uri="{84589F7E-364E-4C9E-8A38-B11213B215E9}">
                  <a14:cameraTool cellRange="фприс6" spid="_x0000_s1131999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792682" y="14668499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285750</xdr:colOff>
          <xdr:row>84</xdr:row>
          <xdr:rowOff>25976</xdr:rowOff>
        </xdr:from>
        <xdr:to>
          <xdr:col>9</xdr:col>
          <xdr:colOff>484043</xdr:colOff>
          <xdr:row>91</xdr:row>
          <xdr:rowOff>146899</xdr:rowOff>
        </xdr:to>
        <xdr:pic>
          <xdr:nvPicPr>
            <xdr:cNvPr id="48" name="Рисунок 118"/>
            <xdr:cNvPicPr>
              <a:picLocks noChangeAspect="1"/>
              <a:extLst>
                <a:ext uri="{84589F7E-364E-4C9E-8A38-B11213B215E9}">
                  <a14:cameraTool cellRange="фприс7" spid="_x0000_s1132000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792682" y="17318181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311727</xdr:colOff>
          <xdr:row>97</xdr:row>
          <xdr:rowOff>43294</xdr:rowOff>
        </xdr:from>
        <xdr:to>
          <xdr:col>9</xdr:col>
          <xdr:colOff>510020</xdr:colOff>
          <xdr:row>104</xdr:row>
          <xdr:rowOff>164217</xdr:rowOff>
        </xdr:to>
        <xdr:pic>
          <xdr:nvPicPr>
            <xdr:cNvPr id="49" name="Рисунок 118"/>
            <xdr:cNvPicPr>
              <a:picLocks noChangeAspect="1"/>
              <a:extLst>
                <a:ext uri="{84589F7E-364E-4C9E-8A38-B11213B215E9}">
                  <a14:cameraTool cellRange="фприс8" spid="_x0000_s1132001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818659" y="20002499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294409</xdr:colOff>
          <xdr:row>110</xdr:row>
          <xdr:rowOff>43295</xdr:rowOff>
        </xdr:from>
        <xdr:to>
          <xdr:col>9</xdr:col>
          <xdr:colOff>492702</xdr:colOff>
          <xdr:row>117</xdr:row>
          <xdr:rowOff>164218</xdr:rowOff>
        </xdr:to>
        <xdr:pic>
          <xdr:nvPicPr>
            <xdr:cNvPr id="50" name="Рисунок 118"/>
            <xdr:cNvPicPr>
              <a:picLocks noChangeAspect="1"/>
              <a:extLst>
                <a:ext uri="{84589F7E-364E-4C9E-8A38-B11213B215E9}">
                  <a14:cameraTool cellRange="фприс9" spid="_x0000_s1132002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801341" y="22669500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268432</xdr:colOff>
          <xdr:row>123</xdr:row>
          <xdr:rowOff>43295</xdr:rowOff>
        </xdr:from>
        <xdr:to>
          <xdr:col>9</xdr:col>
          <xdr:colOff>466725</xdr:colOff>
          <xdr:row>130</xdr:row>
          <xdr:rowOff>164218</xdr:rowOff>
        </xdr:to>
        <xdr:pic>
          <xdr:nvPicPr>
            <xdr:cNvPr id="51" name="Рисунок 118"/>
            <xdr:cNvPicPr>
              <a:picLocks noChangeAspect="1"/>
              <a:extLst>
                <a:ext uri="{84589F7E-364E-4C9E-8A38-B11213B215E9}">
                  <a14:cameraTool cellRange="фприс10" spid="_x0000_s1132003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3775364" y="25336500"/>
              <a:ext cx="1453862" cy="13938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257175</xdr:colOff>
          <xdr:row>6</xdr:row>
          <xdr:rowOff>47625</xdr:rowOff>
        </xdr:from>
        <xdr:to>
          <xdr:col>9</xdr:col>
          <xdr:colOff>455468</xdr:colOff>
          <xdr:row>13</xdr:row>
          <xdr:rowOff>149498</xdr:rowOff>
        </xdr:to>
        <xdr:pic>
          <xdr:nvPicPr>
            <xdr:cNvPr id="41" name="Рисунок 118"/>
            <xdr:cNvPicPr>
              <a:picLocks noChangeAspect="1"/>
              <a:extLst>
                <a:ext uri="{84589F7E-364E-4C9E-8A38-B11213B215E9}">
                  <a14:cameraTool cellRange="фприс1" spid="_x0000_s1132004"/>
                </a:ext>
              </a:extLst>
            </xdr:cNvPicPr>
          </xdr:nvPicPr>
          <xdr:blipFill>
            <a:blip xmlns:r="http://schemas.openxmlformats.org/officeDocument/2006/relationships" r:embed="rId18"/>
            <a:srcRect/>
            <a:stretch>
              <a:fillRect/>
            </a:stretch>
          </xdr:blipFill>
          <xdr:spPr bwMode="auto">
            <a:xfrm>
              <a:off x="4676775" y="1514475"/>
              <a:ext cx="1455593" cy="138774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579148</xdr:colOff>
      <xdr:row>16</xdr:row>
      <xdr:rowOff>171048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47619" cy="3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145676</xdr:rowOff>
    </xdr:from>
    <xdr:to>
      <xdr:col>10</xdr:col>
      <xdr:colOff>173936</xdr:colOff>
      <xdr:row>24</xdr:row>
      <xdr:rowOff>59771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93676"/>
          <a:ext cx="7009524" cy="14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11206</xdr:rowOff>
    </xdr:from>
    <xdr:to>
      <xdr:col>10</xdr:col>
      <xdr:colOff>135840</xdr:colOff>
      <xdr:row>48</xdr:row>
      <xdr:rowOff>143968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83206"/>
          <a:ext cx="6971428" cy="4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89647</xdr:rowOff>
    </xdr:from>
    <xdr:to>
      <xdr:col>10</xdr:col>
      <xdr:colOff>192983</xdr:colOff>
      <xdr:row>72</xdr:row>
      <xdr:rowOff>60504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233647"/>
          <a:ext cx="7028571" cy="4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78441</xdr:rowOff>
    </xdr:from>
    <xdr:to>
      <xdr:col>14</xdr:col>
      <xdr:colOff>258747</xdr:colOff>
      <xdr:row>99</xdr:row>
      <xdr:rowOff>125417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794441"/>
          <a:ext cx="9828571" cy="5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89647</xdr:rowOff>
    </xdr:from>
    <xdr:to>
      <xdr:col>9</xdr:col>
      <xdr:colOff>133685</xdr:colOff>
      <xdr:row>106</xdr:row>
      <xdr:rowOff>165671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8949147"/>
          <a:ext cx="6285714" cy="1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156882</xdr:rowOff>
    </xdr:from>
    <xdr:to>
      <xdr:col>15</xdr:col>
      <xdr:colOff>546618</xdr:colOff>
      <xdr:row>134</xdr:row>
      <xdr:rowOff>137168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349882"/>
          <a:ext cx="10800000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100853</xdr:rowOff>
    </xdr:from>
    <xdr:to>
      <xdr:col>9</xdr:col>
      <xdr:colOff>86066</xdr:colOff>
      <xdr:row>141</xdr:row>
      <xdr:rowOff>119734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5627853"/>
          <a:ext cx="6238095" cy="1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78441</xdr:rowOff>
    </xdr:from>
    <xdr:to>
      <xdr:col>15</xdr:col>
      <xdr:colOff>98999</xdr:colOff>
      <xdr:row>171</xdr:row>
      <xdr:rowOff>20584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6938941"/>
          <a:ext cx="10352381" cy="5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11206</xdr:rowOff>
    </xdr:from>
    <xdr:to>
      <xdr:col>9</xdr:col>
      <xdr:colOff>143209</xdr:colOff>
      <xdr:row>178</xdr:row>
      <xdr:rowOff>68182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2586706"/>
          <a:ext cx="6295238" cy="1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12</xdr:col>
      <xdr:colOff>444913</xdr:colOff>
      <xdr:row>211</xdr:row>
      <xdr:rowOff>46833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3909000"/>
          <a:ext cx="8647619" cy="6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33618</xdr:rowOff>
    </xdr:from>
    <xdr:to>
      <xdr:col>9</xdr:col>
      <xdr:colOff>238447</xdr:colOff>
      <xdr:row>220</xdr:row>
      <xdr:rowOff>100070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0229118"/>
          <a:ext cx="6390476" cy="1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78442</xdr:rowOff>
    </xdr:from>
    <xdr:to>
      <xdr:col>13</xdr:col>
      <xdr:colOff>628021</xdr:colOff>
      <xdr:row>254</xdr:row>
      <xdr:rowOff>153823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1988442"/>
          <a:ext cx="9514286" cy="6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9</xdr:col>
      <xdr:colOff>114638</xdr:colOff>
      <xdr:row>264</xdr:row>
      <xdr:rowOff>47405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8577500"/>
          <a:ext cx="6266667" cy="1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56030</xdr:rowOff>
    </xdr:from>
    <xdr:to>
      <xdr:col>15</xdr:col>
      <xdr:colOff>537094</xdr:colOff>
      <xdr:row>298</xdr:row>
      <xdr:rowOff>7601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50348030"/>
          <a:ext cx="10790476" cy="642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414619</xdr:colOff>
      <xdr:row>267</xdr:row>
      <xdr:rowOff>179294</xdr:rowOff>
    </xdr:from>
    <xdr:to>
      <xdr:col>19</xdr:col>
      <xdr:colOff>404192</xdr:colOff>
      <xdr:row>292</xdr:row>
      <xdr:rowOff>64413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68001" y="51042794"/>
          <a:ext cx="2723809" cy="4647619"/>
        </a:xfrm>
        <a:prstGeom prst="rect">
          <a:avLst/>
        </a:prstGeom>
      </xdr:spPr>
    </xdr:pic>
    <xdr:clientData/>
  </xdr:twoCellAnchor>
  <xdr:twoCellAnchor>
    <xdr:from>
      <xdr:col>11</xdr:col>
      <xdr:colOff>291353</xdr:colOff>
      <xdr:row>285</xdr:row>
      <xdr:rowOff>56029</xdr:rowOff>
    </xdr:from>
    <xdr:to>
      <xdr:col>15</xdr:col>
      <xdr:colOff>381000</xdr:colOff>
      <xdr:row>298</xdr:row>
      <xdr:rowOff>123265</xdr:rowOff>
    </xdr:to>
    <xdr:sp macro="" textlink="">
      <xdr:nvSpPr>
        <xdr:cNvPr id="66" name="Прямоугольник 65"/>
        <xdr:cNvSpPr/>
      </xdr:nvSpPr>
      <xdr:spPr>
        <a:xfrm>
          <a:off x="7810500" y="54348529"/>
          <a:ext cx="2823882" cy="2543736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0</xdr:colOff>
      <xdr:row>298</xdr:row>
      <xdr:rowOff>0</xdr:rowOff>
    </xdr:from>
    <xdr:to>
      <xdr:col>15</xdr:col>
      <xdr:colOff>422808</xdr:colOff>
      <xdr:row>317</xdr:row>
      <xdr:rowOff>161452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6769000"/>
          <a:ext cx="10676190" cy="3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123265</xdr:rowOff>
    </xdr:from>
    <xdr:to>
      <xdr:col>10</xdr:col>
      <xdr:colOff>288221</xdr:colOff>
      <xdr:row>330</xdr:row>
      <xdr:rowOff>170574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60511765"/>
          <a:ext cx="7123809" cy="2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100853</xdr:rowOff>
    </xdr:from>
    <xdr:to>
      <xdr:col>15</xdr:col>
      <xdr:colOff>451380</xdr:colOff>
      <xdr:row>350</xdr:row>
      <xdr:rowOff>109901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2965853"/>
          <a:ext cx="10704762" cy="3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56029</xdr:rowOff>
    </xdr:from>
    <xdr:to>
      <xdr:col>10</xdr:col>
      <xdr:colOff>183460</xdr:colOff>
      <xdr:row>363</xdr:row>
      <xdr:rowOff>103338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66731029"/>
          <a:ext cx="7019048" cy="2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9</xdr:col>
      <xdr:colOff>286066</xdr:colOff>
      <xdr:row>389</xdr:row>
      <xdr:rowOff>151786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69342000"/>
          <a:ext cx="6438095" cy="4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14</xdr:col>
      <xdr:colOff>563509</xdr:colOff>
      <xdr:row>424</xdr:row>
      <xdr:rowOff>46809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74295000"/>
          <a:ext cx="10133333" cy="6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10</xdr:col>
      <xdr:colOff>631079</xdr:colOff>
      <xdr:row>441</xdr:row>
      <xdr:rowOff>113905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80962500"/>
          <a:ext cx="7466667" cy="3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13</xdr:col>
      <xdr:colOff>113735</xdr:colOff>
      <xdr:row>478</xdr:row>
      <xdr:rowOff>18190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84201000"/>
          <a:ext cx="9000000" cy="6876190"/>
        </a:xfrm>
        <a:prstGeom prst="rect">
          <a:avLst/>
        </a:prstGeom>
      </xdr:spPr>
    </xdr:pic>
    <xdr:clientData/>
  </xdr:twoCellAnchor>
  <xdr:twoCellAnchor editAs="oneCell">
    <xdr:from>
      <xdr:col>9</xdr:col>
      <xdr:colOff>582706</xdr:colOff>
      <xdr:row>461</xdr:row>
      <xdr:rowOff>190499</xdr:rowOff>
    </xdr:from>
    <xdr:to>
      <xdr:col>14</xdr:col>
      <xdr:colOff>155274</xdr:colOff>
      <xdr:row>477</xdr:row>
      <xdr:rowOff>171447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734735" y="88010999"/>
          <a:ext cx="2990363" cy="30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15</xdr:col>
      <xdr:colOff>137094</xdr:colOff>
      <xdr:row>505</xdr:row>
      <xdr:rowOff>8905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91249500"/>
          <a:ext cx="10390476" cy="4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168088</xdr:rowOff>
    </xdr:from>
    <xdr:to>
      <xdr:col>15</xdr:col>
      <xdr:colOff>356142</xdr:colOff>
      <xdr:row>529</xdr:row>
      <xdr:rowOff>167493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96180088"/>
          <a:ext cx="10609524" cy="4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66" zoomScaleNormal="100" zoomScaleSheetLayoutView="100" workbookViewId="0">
      <selection activeCell="K310" sqref="K310:K316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высота10</f>
        <v>0</v>
      </c>
    </row>
    <row r="4" spans="1:17" ht="30" customHeight="1" x14ac:dyDescent="0.25">
      <c r="D4" s="2" t="s">
        <v>5</v>
      </c>
      <c r="E4" s="28">
        <f>ширина10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высота10</f>
        <v>0</v>
      </c>
    </row>
    <row r="33" spans="1:17" ht="30" customHeight="1" x14ac:dyDescent="0.25">
      <c r="D33" s="2" t="s">
        <v>5</v>
      </c>
      <c r="E33" s="28">
        <f>ширина10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высота10</f>
        <v>0</v>
      </c>
    </row>
    <row r="62" spans="1:17" x14ac:dyDescent="0.25">
      <c r="D62" s="2" t="s">
        <v>5</v>
      </c>
      <c r="E62" s="28">
        <f>ширина10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высота10</f>
        <v>0</v>
      </c>
    </row>
    <row r="91" spans="1:17" x14ac:dyDescent="0.25">
      <c r="D91" s="2" t="s">
        <v>5</v>
      </c>
      <c r="E91" s="28">
        <f>ширина10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вставка10</f>
        <v>0</v>
      </c>
      <c r="D119" s="178" t="s">
        <v>4</v>
      </c>
      <c r="E119" s="28">
        <f>высота10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ширина10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вставка10</f>
        <v>0</v>
      </c>
      <c r="D150" s="178" t="s">
        <v>4</v>
      </c>
      <c r="E150" s="28">
        <f>высота10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ширина10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высота10</f>
        <v>0</v>
      </c>
    </row>
    <row r="184" spans="1:21" ht="30" customHeight="1" x14ac:dyDescent="0.25">
      <c r="D184" s="2" t="s">
        <v>5</v>
      </c>
      <c r="E184" s="28">
        <f>ширина10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высота10</f>
        <v>0</v>
      </c>
    </row>
    <row r="213" spans="1:17" ht="30" customHeight="1" x14ac:dyDescent="0.25">
      <c r="D213" s="2" t="s">
        <v>5</v>
      </c>
      <c r="E213" s="28">
        <f>ширина10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вставка10</f>
        <v>0</v>
      </c>
      <c r="D241" s="178" t="s">
        <v>4</v>
      </c>
      <c r="E241" s="28">
        <f>высота10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ширина10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вставка10</f>
        <v>0</v>
      </c>
      <c r="D272" s="178" t="s">
        <v>4</v>
      </c>
      <c r="E272" s="28">
        <f>высота10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ширина10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высота10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высота10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высота10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высота10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высота10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высота10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высота10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высота10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вставка10</f>
        <v>0</v>
      </c>
      <c r="D534" s="178" t="s">
        <v>4</v>
      </c>
      <c r="E534" s="28">
        <f>высота10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вставка10</f>
        <v>0</v>
      </c>
      <c r="D565" s="178" t="s">
        <v>4</v>
      </c>
      <c r="E565" s="28">
        <f>высота10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вставка10</f>
        <v>0</v>
      </c>
      <c r="D596" s="178" t="s">
        <v>4</v>
      </c>
      <c r="E596" s="28">
        <f>высота10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вставка10</f>
        <v>0</v>
      </c>
      <c r="D627" s="178" t="s">
        <v>4</v>
      </c>
      <c r="E627" s="28">
        <f>высота10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вставка10</f>
        <v>0</v>
      </c>
      <c r="D658" s="178" t="s">
        <v>4</v>
      </c>
      <c r="E658" s="28">
        <f>высота10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вставка10</f>
        <v>0</v>
      </c>
      <c r="D689" s="178" t="s">
        <v>4</v>
      </c>
      <c r="E689" s="28">
        <f>высота10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вставка10</f>
        <v>0</v>
      </c>
      <c r="D720" s="178" t="s">
        <v>4</v>
      </c>
      <c r="E720" s="28">
        <f>высота10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вставка10</f>
        <v>0</v>
      </c>
      <c r="D751" s="178" t="s">
        <v>4</v>
      </c>
      <c r="E751" s="28">
        <f>высота10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высота10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высота10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вставка10</f>
        <v>0</v>
      </c>
      <c r="D840" s="178" t="s">
        <v>4</v>
      </c>
      <c r="E840" s="28">
        <f>высота10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вставка10</f>
        <v>0</v>
      </c>
      <c r="D871" s="178" t="s">
        <v>4</v>
      </c>
      <c r="E871" s="28">
        <f>высота10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высота10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высота10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высота10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высота10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вставка10</f>
        <v>0</v>
      </c>
      <c r="D1018" s="178" t="s">
        <v>4</v>
      </c>
      <c r="E1018" s="28">
        <f>высота10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вставка10</f>
        <v>0</v>
      </c>
      <c r="D1049" s="178" t="s">
        <v>4</v>
      </c>
      <c r="E1049" s="28">
        <f>высота10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вставка10</f>
        <v>0</v>
      </c>
      <c r="D1080" s="178" t="s">
        <v>4</v>
      </c>
      <c r="E1080" s="28">
        <f>высота10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вставка10</f>
        <v>0</v>
      </c>
      <c r="D1111" s="178" t="s">
        <v>4</v>
      </c>
      <c r="E1111" s="28">
        <f>высота10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высота10</f>
        <v>0</v>
      </c>
    </row>
    <row r="1144" spans="1:17" x14ac:dyDescent="0.25">
      <c r="D1144" s="2" t="s">
        <v>5</v>
      </c>
      <c r="E1144" s="28">
        <f>ширина10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высота10</f>
        <v>0</v>
      </c>
    </row>
    <row r="1173" spans="1:17" x14ac:dyDescent="0.25">
      <c r="D1173" s="2" t="s">
        <v>5</v>
      </c>
      <c r="E1173" s="28">
        <f>ширина10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высота10</f>
        <v>0</v>
      </c>
    </row>
    <row r="1202" spans="1:17" x14ac:dyDescent="0.25">
      <c r="D1202" s="2" t="s">
        <v>5</v>
      </c>
      <c r="E1202" s="28">
        <f>ширина10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высота10</f>
        <v>0</v>
      </c>
    </row>
    <row r="1231" spans="1:17" x14ac:dyDescent="0.25">
      <c r="D1231" s="2" t="s">
        <v>5</v>
      </c>
      <c r="E1231" s="28">
        <f>ширина10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высота10</f>
        <v>0</v>
      </c>
    </row>
    <row r="1260" spans="1:17" x14ac:dyDescent="0.25">
      <c r="D1260" s="2" t="s">
        <v>5</v>
      </c>
      <c r="E1260" s="28">
        <f>ширина10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высота10</f>
        <v>0</v>
      </c>
    </row>
    <row r="1289" spans="1:17" x14ac:dyDescent="0.25">
      <c r="D1289" s="2" t="s">
        <v>5</v>
      </c>
      <c r="E1289" s="28">
        <f>ширина10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высота10</f>
        <v>0</v>
      </c>
    </row>
    <row r="1318" spans="1:17" x14ac:dyDescent="0.25">
      <c r="D1318" s="2" t="s">
        <v>5</v>
      </c>
      <c r="E1318" s="28">
        <f>ширина10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высота10</f>
        <v>0</v>
      </c>
    </row>
    <row r="1347" spans="1:17" x14ac:dyDescent="0.25">
      <c r="D1347" s="2" t="s">
        <v>5</v>
      </c>
      <c r="E1347" s="28">
        <f>ширина10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высота10</f>
        <v>0</v>
      </c>
    </row>
    <row r="1375" spans="1:17" x14ac:dyDescent="0.25">
      <c r="D1375" s="2" t="s">
        <v>5</v>
      </c>
      <c r="E1375" s="28">
        <f>ширина10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высота10</f>
        <v>0</v>
      </c>
    </row>
    <row r="1404" spans="1:17" x14ac:dyDescent="0.25">
      <c r="D1404" s="2" t="s">
        <v>5</v>
      </c>
      <c r="E1404" s="28">
        <f>ширина10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высота10</f>
        <v>0</v>
      </c>
    </row>
    <row r="1433" spans="1:17" x14ac:dyDescent="0.25">
      <c r="D1433" s="2" t="s">
        <v>5</v>
      </c>
      <c r="E1433" s="28">
        <f>ширина10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высота10</f>
        <v>0</v>
      </c>
    </row>
    <row r="1462" spans="1:17" x14ac:dyDescent="0.25">
      <c r="D1462" s="2" t="s">
        <v>5</v>
      </c>
      <c r="E1462" s="28">
        <f>ширина10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высота10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высота10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высота10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высота10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высота10</f>
        <v>0</v>
      </c>
      <c r="D1609" s="468"/>
      <c r="E1609" s="472">
        <f>ширина10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высота10</f>
        <v>0</v>
      </c>
      <c r="E1654" s="472">
        <f>ширина10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высота10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высота10</f>
        <v>0</v>
      </c>
      <c r="D1709" s="468"/>
      <c r="E1709" s="472">
        <f>ширина10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высота10</f>
        <v>0</v>
      </c>
      <c r="E1754" s="472">
        <f>ширина10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2"/>
  <sheetViews>
    <sheetView view="pageBreakPreview" topLeftCell="I4" zoomScale="115" zoomScaleNormal="100" zoomScaleSheetLayoutView="115" workbookViewId="0">
      <selection activeCell="H1" sqref="A1:H1048576"/>
    </sheetView>
  </sheetViews>
  <sheetFormatPr defaultRowHeight="15" x14ac:dyDescent="0.25"/>
  <cols>
    <col min="1" max="1" width="32.625" style="13" hidden="1" customWidth="1"/>
    <col min="2" max="2" width="28.125" style="13" hidden="1" customWidth="1"/>
    <col min="3" max="3" width="5.375" style="601" hidden="1" customWidth="1"/>
    <col min="4" max="5" width="6.625" style="601" hidden="1" customWidth="1"/>
    <col min="6" max="6" width="10" style="602" hidden="1" customWidth="1"/>
    <col min="7" max="7" width="10" style="13" hidden="1" customWidth="1"/>
    <col min="8" max="8" width="11.625" style="13" hidden="1" customWidth="1"/>
    <col min="9" max="9" width="9" style="13"/>
    <col min="10" max="10" width="10" style="13" bestFit="1" customWidth="1"/>
    <col min="11" max="11" width="31.875" style="13" customWidth="1"/>
    <col min="12" max="12" width="17.375" style="13" customWidth="1"/>
    <col min="13" max="16384" width="9" style="13"/>
  </cols>
  <sheetData>
    <row r="1" spans="1:14" ht="24.75" customHeight="1" x14ac:dyDescent="0.25">
      <c r="A1" s="255" t="s">
        <v>11</v>
      </c>
      <c r="B1" s="548" t="s">
        <v>12</v>
      </c>
      <c r="C1" s="549" t="s">
        <v>13</v>
      </c>
      <c r="D1" s="549"/>
      <c r="E1" s="550"/>
      <c r="F1" s="640"/>
      <c r="G1" s="641"/>
    </row>
    <row r="2" spans="1:14" ht="19.5" customHeight="1" x14ac:dyDescent="0.25">
      <c r="A2" s="329" t="s">
        <v>15</v>
      </c>
      <c r="B2" s="24"/>
      <c r="C2" s="551"/>
      <c r="D2" s="551"/>
      <c r="E2" s="552"/>
      <c r="F2" s="640"/>
      <c r="G2" s="641"/>
    </row>
    <row r="3" spans="1:14" s="14" customFormat="1" ht="18" customHeight="1" x14ac:dyDescent="0.25">
      <c r="A3" s="256" t="s">
        <v>19</v>
      </c>
      <c r="B3" s="257"/>
      <c r="C3" s="553"/>
      <c r="D3" s="553"/>
      <c r="E3" s="554" t="s">
        <v>1077</v>
      </c>
      <c r="F3" s="555" t="s">
        <v>1078</v>
      </c>
      <c r="G3" s="14">
        <v>1.07317</v>
      </c>
      <c r="H3" s="556">
        <v>1.27</v>
      </c>
      <c r="I3" s="332"/>
      <c r="J3" s="333"/>
      <c r="K3" s="15"/>
      <c r="L3" s="15"/>
      <c r="M3" s="15"/>
    </row>
    <row r="4" spans="1:14" s="14" customFormat="1" ht="18" customHeight="1" x14ac:dyDescent="0.25">
      <c r="A4" s="258" t="s">
        <v>56</v>
      </c>
      <c r="B4" s="241" t="s">
        <v>645</v>
      </c>
      <c r="C4" s="557" t="s">
        <v>20</v>
      </c>
      <c r="D4" s="558">
        <f>IF('Спецификация - фасады'!$Q$1="РФ",'Редактор цен '!E4,IF('Спецификация - фасады'!$Q$1="ДВ",'Редактор цен '!F4,G4))</f>
        <v>8383.27</v>
      </c>
      <c r="E4" s="559">
        <v>6601</v>
      </c>
      <c r="F4" s="560">
        <f>E4*$G$3</f>
        <v>7083.9951700000001</v>
      </c>
      <c r="G4" s="561">
        <f>E4*$H$3</f>
        <v>8383.27</v>
      </c>
      <c r="H4" s="562"/>
      <c r="I4" s="334"/>
      <c r="J4" s="335"/>
      <c r="K4" s="259"/>
      <c r="L4" s="260"/>
      <c r="M4" s="15"/>
    </row>
    <row r="5" spans="1:14" s="14" customFormat="1" ht="18" customHeight="1" x14ac:dyDescent="0.25">
      <c r="A5" s="258" t="s">
        <v>55</v>
      </c>
      <c r="B5" s="241" t="s">
        <v>645</v>
      </c>
      <c r="C5" s="557" t="s">
        <v>20</v>
      </c>
      <c r="D5" s="558">
        <f>IF('Спецификация - фасады'!$Q$1="РФ",'Редактор цен '!E5,IF('Спецификация - фасады'!$Q$1="ДВ",'Редактор цен '!F5,G5))</f>
        <v>13169.0237</v>
      </c>
      <c r="E5" s="559">
        <v>10369.31</v>
      </c>
      <c r="F5" s="560">
        <f t="shared" ref="F5:F68" si="0">E5*$G$3</f>
        <v>11128.032412699999</v>
      </c>
      <c r="G5" s="561">
        <f t="shared" ref="G5:G68" si="1">E5*$H$3</f>
        <v>13169.0237</v>
      </c>
      <c r="H5" s="562"/>
      <c r="I5" s="334"/>
      <c r="J5" s="333"/>
      <c r="K5" s="259"/>
      <c r="L5" s="260"/>
      <c r="M5" s="15"/>
      <c r="N5" s="261"/>
    </row>
    <row r="6" spans="1:14" s="14" customFormat="1" ht="18" customHeight="1" x14ac:dyDescent="0.25">
      <c r="A6" s="258" t="s">
        <v>56</v>
      </c>
      <c r="B6" s="241" t="s">
        <v>21</v>
      </c>
      <c r="C6" s="557" t="s">
        <v>20</v>
      </c>
      <c r="D6" s="558">
        <f>IF('Спецификация - фасады'!$Q$1="РФ",'Редактор цен '!E6,IF('Спецификация - фасады'!$Q$1="ДВ",'Редактор цен '!F6,G6))</f>
        <v>10406.1895</v>
      </c>
      <c r="E6" s="559">
        <v>8193.85</v>
      </c>
      <c r="F6" s="560">
        <f t="shared" si="0"/>
        <v>8793.3940044999999</v>
      </c>
      <c r="G6" s="561">
        <f t="shared" si="1"/>
        <v>10406.1895</v>
      </c>
      <c r="H6" s="562"/>
      <c r="I6" s="334"/>
      <c r="J6" s="333"/>
      <c r="K6" s="259"/>
      <c r="L6" s="260"/>
      <c r="M6" s="262"/>
    </row>
    <row r="7" spans="1:14" s="14" customFormat="1" ht="18" customHeight="1" x14ac:dyDescent="0.25">
      <c r="A7" s="258" t="s">
        <v>55</v>
      </c>
      <c r="B7" s="241" t="s">
        <v>21</v>
      </c>
      <c r="C7" s="557" t="s">
        <v>20</v>
      </c>
      <c r="D7" s="558">
        <f>IF('Спецификация - фасады'!$Q$1="РФ",'Редактор цен '!E7,IF('Спецификация - фасады'!$Q$1="ДВ",'Редактор цен '!F7,G7))</f>
        <v>17007.1034</v>
      </c>
      <c r="E7" s="559">
        <v>13391.42</v>
      </c>
      <c r="F7" s="560">
        <f t="shared" si="0"/>
        <v>14371.270201399999</v>
      </c>
      <c r="G7" s="561">
        <f t="shared" si="1"/>
        <v>17007.1034</v>
      </c>
      <c r="H7" s="562"/>
      <c r="I7" s="334"/>
      <c r="J7" s="333"/>
      <c r="K7" s="259"/>
      <c r="L7" s="260"/>
      <c r="M7" s="262"/>
      <c r="N7" s="261"/>
    </row>
    <row r="8" spans="1:14" s="14" customFormat="1" ht="18" customHeight="1" x14ac:dyDescent="0.25">
      <c r="A8" s="258" t="s">
        <v>56</v>
      </c>
      <c r="B8" s="241" t="s">
        <v>391</v>
      </c>
      <c r="C8" s="557" t="s">
        <v>20</v>
      </c>
      <c r="D8" s="558">
        <f>IF('Спецификация - фасады'!$Q$1="РФ",'Редактор цен '!E8,IF('Спецификация - фасады'!$Q$1="ДВ",'Редактор цен '!F8,G8))</f>
        <v>10788.904</v>
      </c>
      <c r="E8" s="559">
        <v>8495.2000000000007</v>
      </c>
      <c r="F8" s="560">
        <f t="shared" si="0"/>
        <v>9116.7937840000013</v>
      </c>
      <c r="G8" s="561">
        <f t="shared" si="1"/>
        <v>10788.904</v>
      </c>
      <c r="H8" s="562"/>
      <c r="I8" s="334"/>
      <c r="J8" s="333"/>
      <c r="K8" s="259"/>
      <c r="L8" s="260"/>
      <c r="M8" s="262"/>
      <c r="N8" s="261"/>
    </row>
    <row r="9" spans="1:14" s="14" customFormat="1" ht="18" customHeight="1" x14ac:dyDescent="0.25">
      <c r="A9" s="258" t="s">
        <v>55</v>
      </c>
      <c r="B9" s="241" t="s">
        <v>391</v>
      </c>
      <c r="C9" s="557" t="s">
        <v>20</v>
      </c>
      <c r="D9" s="558">
        <f>IF('Спецификация - фасады'!$Q$1="РФ",'Редактор цен '!E9,IF('Спецификация - фасады'!$Q$1="ДВ",'Редактор цен '!F9,G9))</f>
        <v>17305.985199999999</v>
      </c>
      <c r="E9" s="559">
        <v>13626.76</v>
      </c>
      <c r="F9" s="560">
        <f t="shared" si="0"/>
        <v>14623.8300292</v>
      </c>
      <c r="G9" s="561">
        <f t="shared" si="1"/>
        <v>17305.985199999999</v>
      </c>
      <c r="H9" s="562"/>
      <c r="I9" s="334"/>
      <c r="J9" s="333"/>
      <c r="K9" s="259"/>
      <c r="L9" s="260"/>
      <c r="M9" s="262"/>
      <c r="N9" s="261"/>
    </row>
    <row r="10" spans="1:14" s="14" customFormat="1" ht="18" customHeight="1" x14ac:dyDescent="0.25">
      <c r="A10" s="258" t="s">
        <v>775</v>
      </c>
      <c r="B10" s="241" t="s">
        <v>645</v>
      </c>
      <c r="C10" s="557" t="s">
        <v>20</v>
      </c>
      <c r="D10" s="558">
        <f>IF('Спецификация - фасады'!$Q$1="РФ",'Редактор цен '!E10,IF('Спецификация - фасады'!$Q$1="ДВ",'Редактор цен '!F10,G10))</f>
        <v>10169.271000000001</v>
      </c>
      <c r="E10" s="559">
        <v>8007.3</v>
      </c>
      <c r="F10" s="560">
        <f t="shared" si="0"/>
        <v>8593.1941409999999</v>
      </c>
      <c r="G10" s="561">
        <f t="shared" si="1"/>
        <v>10169.271000000001</v>
      </c>
      <c r="H10" s="562"/>
      <c r="I10" s="334"/>
      <c r="J10" s="333"/>
      <c r="K10" s="259"/>
      <c r="L10" s="260"/>
      <c r="M10" s="262"/>
      <c r="N10" s="261"/>
    </row>
    <row r="11" spans="1:14" s="14" customFormat="1" ht="18" customHeight="1" x14ac:dyDescent="0.25">
      <c r="A11" s="258" t="s">
        <v>776</v>
      </c>
      <c r="B11" s="241" t="s">
        <v>645</v>
      </c>
      <c r="C11" s="557" t="s">
        <v>20</v>
      </c>
      <c r="D11" s="558">
        <f>IF('Спецификация - фасады'!$Q$1="РФ",'Редактор цен '!E11,IF('Спецификация - фасады'!$Q$1="ДВ",'Редактор цен '!F11,G11))</f>
        <v>14845.6777</v>
      </c>
      <c r="E11" s="559">
        <v>11689.51</v>
      </c>
      <c r="F11" s="560">
        <f t="shared" si="0"/>
        <v>12544.8314467</v>
      </c>
      <c r="G11" s="561">
        <f t="shared" si="1"/>
        <v>14845.6777</v>
      </c>
      <c r="H11" s="562"/>
      <c r="I11" s="334"/>
      <c r="J11" s="333"/>
      <c r="K11" s="259"/>
      <c r="L11" s="260"/>
      <c r="M11" s="262"/>
      <c r="N11" s="261"/>
    </row>
    <row r="12" spans="1:14" s="14" customFormat="1" ht="18" customHeight="1" x14ac:dyDescent="0.25">
      <c r="A12" s="258" t="s">
        <v>775</v>
      </c>
      <c r="B12" s="241" t="s">
        <v>21</v>
      </c>
      <c r="C12" s="557" t="s">
        <v>20</v>
      </c>
      <c r="D12" s="558">
        <f>IF('Спецификация - фасады'!$Q$1="РФ",'Редактор цен '!E12,IF('Спецификация - фасады'!$Q$1="ДВ",'Редактор цен '!F12,G12))</f>
        <v>11955.272000000001</v>
      </c>
      <c r="E12" s="559">
        <v>9413.6</v>
      </c>
      <c r="F12" s="560">
        <f t="shared" si="0"/>
        <v>10102.393112</v>
      </c>
      <c r="G12" s="561">
        <f t="shared" si="1"/>
        <v>11955.272000000001</v>
      </c>
      <c r="H12" s="562"/>
      <c r="I12" s="334"/>
      <c r="J12" s="333"/>
      <c r="K12" s="259"/>
      <c r="L12" s="260"/>
      <c r="M12" s="262"/>
      <c r="N12" s="261"/>
    </row>
    <row r="13" spans="1:14" s="14" customFormat="1" ht="18" customHeight="1" x14ac:dyDescent="0.25">
      <c r="A13" s="258" t="s">
        <v>776</v>
      </c>
      <c r="B13" s="241" t="s">
        <v>21</v>
      </c>
      <c r="C13" s="557" t="s">
        <v>20</v>
      </c>
      <c r="D13" s="558">
        <f>IF('Спецификация - фасады'!$Q$1="РФ",'Редактор цен '!E13,IF('Спецификация - фасады'!$Q$1="ДВ",'Редактор цен '!F13,G13))</f>
        <v>18556.1859</v>
      </c>
      <c r="E13" s="559">
        <v>14611.17</v>
      </c>
      <c r="F13" s="560">
        <f t="shared" si="0"/>
        <v>15680.269308899999</v>
      </c>
      <c r="G13" s="561">
        <f t="shared" si="1"/>
        <v>18556.1859</v>
      </c>
      <c r="H13" s="562"/>
      <c r="I13" s="334"/>
      <c r="J13" s="333"/>
      <c r="K13" s="259"/>
      <c r="L13" s="260"/>
      <c r="M13" s="262"/>
      <c r="N13" s="261"/>
    </row>
    <row r="14" spans="1:14" s="14" customFormat="1" ht="18" customHeight="1" x14ac:dyDescent="0.25">
      <c r="A14" s="258" t="s">
        <v>775</v>
      </c>
      <c r="B14" s="241" t="s">
        <v>391</v>
      </c>
      <c r="C14" s="557" t="s">
        <v>20</v>
      </c>
      <c r="D14" s="558">
        <f>IF('Спецификация - фасады'!$Q$1="РФ",'Редактор цен '!E14,IF('Спецификация - фасады'!$Q$1="ДВ",'Редактор цен '!F14,G14))</f>
        <v>12731.635700000001</v>
      </c>
      <c r="E14" s="559">
        <v>10024.91</v>
      </c>
      <c r="F14" s="560">
        <f t="shared" si="0"/>
        <v>10758.4326647</v>
      </c>
      <c r="G14" s="561">
        <f t="shared" si="1"/>
        <v>12731.635700000001</v>
      </c>
      <c r="H14" s="562"/>
      <c r="I14" s="334"/>
      <c r="J14" s="333"/>
      <c r="K14" s="259"/>
      <c r="L14" s="260"/>
      <c r="M14" s="262"/>
      <c r="N14" s="261"/>
    </row>
    <row r="15" spans="1:14" s="14" customFormat="1" ht="18" customHeight="1" x14ac:dyDescent="0.25">
      <c r="A15" s="258" t="s">
        <v>776</v>
      </c>
      <c r="B15" s="241" t="s">
        <v>391</v>
      </c>
      <c r="C15" s="557" t="s">
        <v>20</v>
      </c>
      <c r="D15" s="558">
        <f>IF('Спецификация - фасады'!$Q$1="РФ",'Редактор цен '!E15,IF('Спецификация - фасады'!$Q$1="ДВ",'Редактор цен '!F15,G15))</f>
        <v>19248.716900000003</v>
      </c>
      <c r="E15" s="559">
        <v>15156.470000000001</v>
      </c>
      <c r="F15" s="560">
        <f t="shared" si="0"/>
        <v>16265.468909900001</v>
      </c>
      <c r="G15" s="561">
        <f t="shared" si="1"/>
        <v>19248.716900000003</v>
      </c>
      <c r="H15" s="562"/>
      <c r="I15" s="334"/>
      <c r="J15" s="333"/>
      <c r="K15" s="259"/>
      <c r="L15" s="260"/>
      <c r="M15" s="262"/>
      <c r="N15" s="261"/>
    </row>
    <row r="16" spans="1:14" s="14" customFormat="1" ht="18" customHeight="1" x14ac:dyDescent="0.25">
      <c r="A16" s="258" t="s">
        <v>57</v>
      </c>
      <c r="B16" s="241" t="s">
        <v>645</v>
      </c>
      <c r="C16" s="557" t="s">
        <v>20</v>
      </c>
      <c r="D16" s="558">
        <f>IF('Спецификация - фасады'!$Q$1="РФ",'Редактор цен '!E16,IF('Спецификация - фасады'!$Q$1="ДВ",'Редактор цен '!F16,G16))</f>
        <v>10683.201900000002</v>
      </c>
      <c r="E16" s="559">
        <v>8411.9700000000012</v>
      </c>
      <c r="F16" s="560">
        <f t="shared" si="0"/>
        <v>9027.4738449000015</v>
      </c>
      <c r="G16" s="561">
        <f t="shared" si="1"/>
        <v>10683.201900000002</v>
      </c>
      <c r="H16" s="562"/>
      <c r="I16" s="334"/>
      <c r="J16" s="333"/>
      <c r="K16" s="259"/>
      <c r="L16" s="260"/>
      <c r="M16" s="262"/>
    </row>
    <row r="17" spans="1:14" s="14" customFormat="1" ht="18" customHeight="1" x14ac:dyDescent="0.25">
      <c r="A17" s="258" t="s">
        <v>58</v>
      </c>
      <c r="B17" s="241" t="s">
        <v>645</v>
      </c>
      <c r="C17" s="557" t="s">
        <v>20</v>
      </c>
      <c r="D17" s="558">
        <f>IF('Спецификация - фасады'!$Q$1="РФ",'Редактор цен '!E17,IF('Спецификация - фасады'!$Q$1="ДВ",'Редактор цен '!F17,G17))</f>
        <v>15468.955600000001</v>
      </c>
      <c r="E17" s="559">
        <v>12180.28</v>
      </c>
      <c r="F17" s="560">
        <f t="shared" si="0"/>
        <v>13071.5110876</v>
      </c>
      <c r="G17" s="561">
        <f t="shared" si="1"/>
        <v>15468.955600000001</v>
      </c>
      <c r="H17" s="562"/>
      <c r="I17" s="334"/>
      <c r="J17" s="333"/>
      <c r="K17" s="259"/>
      <c r="L17" s="260"/>
      <c r="M17" s="262"/>
      <c r="N17" s="261"/>
    </row>
    <row r="18" spans="1:14" s="14" customFormat="1" ht="18" customHeight="1" x14ac:dyDescent="0.25">
      <c r="A18" s="258" t="s">
        <v>57</v>
      </c>
      <c r="B18" s="241" t="s">
        <v>21</v>
      </c>
      <c r="C18" s="557" t="s">
        <v>20</v>
      </c>
      <c r="D18" s="558">
        <f>IF('Спецификация - фасады'!$Q$1="РФ",'Редактор цен '!E18,IF('Спецификация - фасады'!$Q$1="ДВ",'Редактор цен '!F18,G18))</f>
        <v>12330.696700000002</v>
      </c>
      <c r="E18" s="559">
        <v>9709.2100000000009</v>
      </c>
      <c r="F18" s="560">
        <f t="shared" si="0"/>
        <v>10419.632895700001</v>
      </c>
      <c r="G18" s="561">
        <f t="shared" si="1"/>
        <v>12330.696700000002</v>
      </c>
      <c r="H18" s="562"/>
      <c r="I18" s="334"/>
      <c r="J18" s="333"/>
      <c r="K18" s="259"/>
      <c r="L18" s="260"/>
      <c r="M18" s="262"/>
    </row>
    <row r="19" spans="1:14" s="14" customFormat="1" ht="18" customHeight="1" x14ac:dyDescent="0.25">
      <c r="A19" s="258" t="s">
        <v>58</v>
      </c>
      <c r="B19" s="241" t="s">
        <v>21</v>
      </c>
      <c r="C19" s="557" t="s">
        <v>20</v>
      </c>
      <c r="D19" s="558">
        <f>IF('Спецификация - фасады'!$Q$1="РФ",'Редактор цен '!E19,IF('Спецификация - фасады'!$Q$1="ДВ",'Редактор цен '!F19,G19))</f>
        <v>18931.6106</v>
      </c>
      <c r="E19" s="559">
        <v>14906.78</v>
      </c>
      <c r="F19" s="560">
        <f t="shared" si="0"/>
        <v>15997.509092599999</v>
      </c>
      <c r="G19" s="561">
        <f t="shared" si="1"/>
        <v>18931.6106</v>
      </c>
      <c r="H19" s="562"/>
      <c r="I19" s="334"/>
      <c r="J19" s="333"/>
      <c r="K19" s="259"/>
      <c r="L19" s="260"/>
      <c r="M19" s="262"/>
      <c r="N19" s="261"/>
    </row>
    <row r="20" spans="1:14" s="14" customFormat="1" ht="18" customHeight="1" x14ac:dyDescent="0.25">
      <c r="A20" s="258" t="s">
        <v>57</v>
      </c>
      <c r="B20" s="241" t="s">
        <v>391</v>
      </c>
      <c r="C20" s="557" t="s">
        <v>20</v>
      </c>
      <c r="D20" s="558">
        <f>IF('Спецификация - фасады'!$Q$1="РФ",'Редактор цен '!E20,IF('Спецификация - фасады'!$Q$1="ДВ",'Редактор цен '!F20,G20))</f>
        <v>13241.921700000001</v>
      </c>
      <c r="E20" s="559">
        <v>10426.710000000001</v>
      </c>
      <c r="F20" s="560">
        <f t="shared" si="0"/>
        <v>11189.632370700001</v>
      </c>
      <c r="G20" s="561">
        <f t="shared" si="1"/>
        <v>13241.921700000001</v>
      </c>
      <c r="H20" s="562"/>
      <c r="I20" s="334"/>
      <c r="J20" s="333"/>
      <c r="K20" s="259"/>
      <c r="L20" s="260"/>
      <c r="M20" s="262"/>
      <c r="N20" s="261"/>
    </row>
    <row r="21" spans="1:14" s="14" customFormat="1" ht="18" customHeight="1" x14ac:dyDescent="0.25">
      <c r="A21" s="258" t="s">
        <v>58</v>
      </c>
      <c r="B21" s="241" t="s">
        <v>391</v>
      </c>
      <c r="C21" s="557" t="s">
        <v>20</v>
      </c>
      <c r="D21" s="558">
        <f>IF('Спецификация - фасады'!$Q$1="РФ",'Редактор цен '!E21,IF('Спецификация - фасады'!$Q$1="ДВ",'Редактор цен '!F21,G21))</f>
        <v>19759.002899999999</v>
      </c>
      <c r="E21" s="558">
        <v>15558.27</v>
      </c>
      <c r="F21" s="560">
        <f t="shared" si="0"/>
        <v>16696.668615899998</v>
      </c>
      <c r="G21" s="561">
        <f t="shared" si="1"/>
        <v>19759.002899999999</v>
      </c>
      <c r="H21" s="562"/>
      <c r="I21" s="334"/>
      <c r="J21" s="333"/>
      <c r="K21" s="259"/>
      <c r="L21" s="260"/>
      <c r="M21" s="262"/>
      <c r="N21" s="261"/>
    </row>
    <row r="22" spans="1:14" s="14" customFormat="1" ht="18" customHeight="1" x14ac:dyDescent="0.25">
      <c r="A22" s="258" t="s">
        <v>56</v>
      </c>
      <c r="B22" s="241" t="s">
        <v>22</v>
      </c>
      <c r="C22" s="557" t="s">
        <v>20</v>
      </c>
      <c r="D22" s="558">
        <f>IF('Спецификация - фасады'!$Q$1="РФ",'Редактор цен '!E22,IF('Спецификация - фасады'!$Q$1="ДВ",'Редактор цен '!F22,G22))</f>
        <v>13322.1095</v>
      </c>
      <c r="E22" s="563">
        <v>10489.85</v>
      </c>
      <c r="F22" s="560">
        <f t="shared" si="0"/>
        <v>11257.392324500001</v>
      </c>
      <c r="G22" s="561">
        <f t="shared" si="1"/>
        <v>13322.1095</v>
      </c>
      <c r="H22" s="564"/>
      <c r="I22" s="334"/>
      <c r="J22" s="333"/>
      <c r="K22" s="259"/>
      <c r="L22" s="260"/>
      <c r="M22" s="262"/>
    </row>
    <row r="23" spans="1:14" s="14" customFormat="1" ht="18" customHeight="1" x14ac:dyDescent="0.25">
      <c r="A23" s="258" t="s">
        <v>55</v>
      </c>
      <c r="B23" s="241" t="s">
        <v>22</v>
      </c>
      <c r="C23" s="557" t="s">
        <v>20</v>
      </c>
      <c r="D23" s="558">
        <f>IF('Спецификация - фасады'!$Q$1="РФ",'Редактор цен '!E23,IF('Спецификация - фасады'!$Q$1="ДВ",'Редактор цен '!F23,G23))</f>
        <v>21552.293700000002</v>
      </c>
      <c r="E23" s="558">
        <v>16970.310000000001</v>
      </c>
      <c r="F23" s="560">
        <f t="shared" si="0"/>
        <v>18212.0275827</v>
      </c>
      <c r="G23" s="561">
        <f t="shared" si="1"/>
        <v>21552.293700000002</v>
      </c>
      <c r="H23" s="564"/>
      <c r="I23" s="334"/>
      <c r="J23" s="333"/>
      <c r="K23" s="259"/>
      <c r="L23" s="260"/>
      <c r="M23" s="262"/>
    </row>
    <row r="24" spans="1:14" s="14" customFormat="1" ht="18" customHeight="1" x14ac:dyDescent="0.25">
      <c r="A24" s="258" t="s">
        <v>56</v>
      </c>
      <c r="B24" s="241" t="s">
        <v>23</v>
      </c>
      <c r="C24" s="557" t="s">
        <v>20</v>
      </c>
      <c r="D24" s="558">
        <f>IF('Спецификация - фасады'!$Q$1="РФ",'Редактор цен '!E24,IF('Спецификация - фасады'!$Q$1="ДВ",'Редактор цен '!F24,G24))</f>
        <v>15345.029</v>
      </c>
      <c r="E24" s="558">
        <v>12082.7</v>
      </c>
      <c r="F24" s="560">
        <f t="shared" si="0"/>
        <v>12966.791159</v>
      </c>
      <c r="G24" s="561">
        <f t="shared" si="1"/>
        <v>15345.029</v>
      </c>
      <c r="H24" s="564"/>
      <c r="I24" s="334"/>
      <c r="J24" s="264"/>
      <c r="K24" s="259"/>
      <c r="L24" s="260"/>
      <c r="M24" s="262"/>
    </row>
    <row r="25" spans="1:14" s="14" customFormat="1" ht="18" customHeight="1" x14ac:dyDescent="0.25">
      <c r="A25" s="258" t="s">
        <v>55</v>
      </c>
      <c r="B25" s="241" t="s">
        <v>23</v>
      </c>
      <c r="C25" s="557" t="s">
        <v>20</v>
      </c>
      <c r="D25" s="558">
        <f>IF('Спецификация - фасады'!$Q$1="РФ",'Редактор цен '!E25,IF('Спецификация - фасады'!$Q$1="ДВ",'Редактор цен '!F25,G25))</f>
        <v>25011.303800000002</v>
      </c>
      <c r="E25" s="558">
        <v>19693.940000000002</v>
      </c>
      <c r="F25" s="560">
        <f t="shared" si="0"/>
        <v>21134.945589800001</v>
      </c>
      <c r="G25" s="561">
        <f t="shared" si="1"/>
        <v>25011.303800000002</v>
      </c>
      <c r="H25" s="564"/>
      <c r="I25" s="334"/>
      <c r="J25" s="333"/>
      <c r="K25" s="259"/>
      <c r="L25" s="260"/>
      <c r="M25" s="262"/>
    </row>
    <row r="26" spans="1:14" s="14" customFormat="1" ht="18" customHeight="1" x14ac:dyDescent="0.25">
      <c r="A26" s="258" t="s">
        <v>56</v>
      </c>
      <c r="B26" s="241" t="s">
        <v>392</v>
      </c>
      <c r="C26" s="557" t="s">
        <v>20</v>
      </c>
      <c r="D26" s="558">
        <f>IF('Спецификация - фасады'!$Q$1="РФ",'Редактор цен '!E26,IF('Спецификация - фасады'!$Q$1="ДВ",'Редактор цен '!F26,G26))</f>
        <v>15454.376000000002</v>
      </c>
      <c r="E26" s="558">
        <v>12168.800000000001</v>
      </c>
      <c r="F26" s="560">
        <f t="shared" si="0"/>
        <v>13059.191096</v>
      </c>
      <c r="G26" s="561">
        <f t="shared" si="1"/>
        <v>15454.376000000002</v>
      </c>
      <c r="H26" s="564"/>
      <c r="I26" s="334"/>
      <c r="J26" s="333"/>
      <c r="K26" s="259"/>
      <c r="L26" s="260"/>
      <c r="M26" s="262"/>
    </row>
    <row r="27" spans="1:14" s="14" customFormat="1" ht="18" customHeight="1" x14ac:dyDescent="0.25">
      <c r="A27" s="258" t="s">
        <v>55</v>
      </c>
      <c r="B27" s="241" t="s">
        <v>392</v>
      </c>
      <c r="C27" s="557" t="s">
        <v>20</v>
      </c>
      <c r="D27" s="558">
        <f>IF('Спецификация - фасады'!$Q$1="РФ",'Редактор цен '!E27,IF('Спецификация - фасады'!$Q$1="ДВ",'Редактор цен '!F27,G27))</f>
        <v>27406.003100000002</v>
      </c>
      <c r="E27" s="558">
        <v>21579.530000000002</v>
      </c>
      <c r="F27" s="560">
        <f t="shared" si="0"/>
        <v>23158.504210100004</v>
      </c>
      <c r="G27" s="561">
        <f t="shared" si="1"/>
        <v>27406.003100000002</v>
      </c>
      <c r="H27" s="564"/>
      <c r="I27" s="334"/>
      <c r="J27" s="333"/>
      <c r="K27" s="259"/>
      <c r="L27" s="260"/>
      <c r="M27" s="262"/>
    </row>
    <row r="28" spans="1:14" s="14" customFormat="1" ht="18" customHeight="1" x14ac:dyDescent="0.25">
      <c r="A28" s="258" t="s">
        <v>56</v>
      </c>
      <c r="B28" s="241" t="s">
        <v>393</v>
      </c>
      <c r="C28" s="557" t="s">
        <v>20</v>
      </c>
      <c r="D28" s="558">
        <f>IF('Спецификация - фасады'!$Q$1="РФ",'Редактор цен '!E28,IF('Спецификация - фасады'!$Q$1="ДВ",'Редактор цен '!F28,G28))</f>
        <v>17480.940399999999</v>
      </c>
      <c r="E28" s="558">
        <v>13764.52</v>
      </c>
      <c r="F28" s="560">
        <f t="shared" si="0"/>
        <v>14771.669928400001</v>
      </c>
      <c r="G28" s="561">
        <f t="shared" si="1"/>
        <v>17480.940399999999</v>
      </c>
      <c r="H28" s="564"/>
      <c r="I28" s="334"/>
      <c r="J28" s="333"/>
      <c r="K28" s="259"/>
      <c r="L28" s="260"/>
      <c r="M28" s="262"/>
    </row>
    <row r="29" spans="1:14" s="14" customFormat="1" ht="18" customHeight="1" x14ac:dyDescent="0.25">
      <c r="A29" s="258" t="s">
        <v>55</v>
      </c>
      <c r="B29" s="241" t="s">
        <v>393</v>
      </c>
      <c r="C29" s="557" t="s">
        <v>20</v>
      </c>
      <c r="D29" s="558">
        <f>IF('Спецификация - фасады'!$Q$1="РФ",'Редактор цен '!E29,IF('Спецификация - фасады'!$Q$1="ДВ",'Редактор цен '!F29,G29))</f>
        <v>27406.003100000002</v>
      </c>
      <c r="E29" s="558">
        <v>21579.530000000002</v>
      </c>
      <c r="F29" s="560">
        <f t="shared" si="0"/>
        <v>23158.504210100004</v>
      </c>
      <c r="G29" s="561">
        <f t="shared" si="1"/>
        <v>27406.003100000002</v>
      </c>
      <c r="H29" s="564"/>
      <c r="I29" s="334"/>
      <c r="J29" s="333"/>
      <c r="K29" s="259"/>
      <c r="L29" s="260"/>
      <c r="M29" s="262"/>
    </row>
    <row r="30" spans="1:14" s="14" customFormat="1" ht="18" customHeight="1" x14ac:dyDescent="0.25">
      <c r="A30" s="258" t="s">
        <v>57</v>
      </c>
      <c r="B30" s="241" t="s">
        <v>22</v>
      </c>
      <c r="C30" s="557" t="s">
        <v>20</v>
      </c>
      <c r="D30" s="558">
        <f>IF('Спецификация - фасады'!$Q$1="РФ",'Редактор цен '!E30,IF('Спецификация - фасады'!$Q$1="ДВ",'Редактор цен '!F30,G30))</f>
        <v>15622.0414</v>
      </c>
      <c r="E30" s="558">
        <v>12300.82</v>
      </c>
      <c r="F30" s="560">
        <f t="shared" si="0"/>
        <v>13200.870999399998</v>
      </c>
      <c r="G30" s="561">
        <f t="shared" si="1"/>
        <v>15622.0414</v>
      </c>
      <c r="H30" s="564"/>
      <c r="I30" s="334"/>
      <c r="J30" s="333"/>
      <c r="K30" s="259"/>
      <c r="L30" s="260"/>
      <c r="M30" s="262"/>
    </row>
    <row r="31" spans="1:14" s="14" customFormat="1" ht="18" customHeight="1" x14ac:dyDescent="0.25">
      <c r="A31" s="258" t="s">
        <v>58</v>
      </c>
      <c r="B31" s="241" t="s">
        <v>22</v>
      </c>
      <c r="C31" s="557" t="s">
        <v>20</v>
      </c>
      <c r="D31" s="558">
        <f>IF('Спецификация - фасады'!$Q$1="РФ",'Редактор цен '!E31,IF('Спецификация - фасады'!$Q$1="ДВ",'Редактор цен '!F31,G31))</f>
        <v>23473.155999999999</v>
      </c>
      <c r="E31" s="558">
        <v>18482.8</v>
      </c>
      <c r="F31" s="560">
        <f t="shared" si="0"/>
        <v>19835.186475999999</v>
      </c>
      <c r="G31" s="561">
        <f t="shared" si="1"/>
        <v>23473.155999999999</v>
      </c>
      <c r="H31" s="564"/>
      <c r="I31" s="334"/>
      <c r="J31" s="333"/>
      <c r="K31" s="259"/>
      <c r="L31" s="260"/>
      <c r="M31" s="262"/>
    </row>
    <row r="32" spans="1:14" s="14" customFormat="1" ht="18" customHeight="1" x14ac:dyDescent="0.25">
      <c r="A32" s="258" t="s">
        <v>57</v>
      </c>
      <c r="B32" s="241" t="s">
        <v>392</v>
      </c>
      <c r="C32" s="557" t="s">
        <v>20</v>
      </c>
      <c r="D32" s="558">
        <f>IF('Спецификация - фасады'!$Q$1="РФ",'Редактор цен '!E32,IF('Спецификация - фасады'!$Q$1="ДВ",'Редактор цен '!F32,G32))</f>
        <v>17378.8832</v>
      </c>
      <c r="E32" s="557">
        <v>13684.16</v>
      </c>
      <c r="F32" s="560">
        <f t="shared" si="0"/>
        <v>14685.429987199999</v>
      </c>
      <c r="G32" s="561">
        <f t="shared" si="1"/>
        <v>17378.8832</v>
      </c>
      <c r="H32" s="564"/>
      <c r="I32" s="334"/>
      <c r="J32" s="333"/>
      <c r="K32" s="259"/>
      <c r="L32" s="260"/>
      <c r="M32" s="262"/>
    </row>
    <row r="33" spans="1:13" s="14" customFormat="1" ht="18" customHeight="1" x14ac:dyDescent="0.25">
      <c r="A33" s="258" t="s">
        <v>58</v>
      </c>
      <c r="B33" s="241" t="s">
        <v>392</v>
      </c>
      <c r="C33" s="557" t="s">
        <v>20</v>
      </c>
      <c r="D33" s="558">
        <f>IF('Спецификация - фасады'!$Q$1="РФ",'Редактор цен '!E33,IF('Спецификация - фасады'!$Q$1="ДВ",'Редактор цен '!F33,G33))</f>
        <v>25568.9735</v>
      </c>
      <c r="E33" s="557">
        <v>20133.05</v>
      </c>
      <c r="F33" s="560">
        <f t="shared" si="0"/>
        <v>21606.185268499998</v>
      </c>
      <c r="G33" s="561">
        <f t="shared" si="1"/>
        <v>25568.9735</v>
      </c>
      <c r="H33" s="564"/>
      <c r="I33" s="334"/>
      <c r="J33" s="333"/>
      <c r="K33" s="259"/>
      <c r="L33" s="260"/>
      <c r="M33" s="262"/>
    </row>
    <row r="34" spans="1:13" s="14" customFormat="1" ht="18" customHeight="1" x14ac:dyDescent="0.25">
      <c r="A34" s="258" t="s">
        <v>57</v>
      </c>
      <c r="B34" s="241" t="s">
        <v>23</v>
      </c>
      <c r="C34" s="557" t="s">
        <v>20</v>
      </c>
      <c r="D34" s="558">
        <f>IF('Спецификация - фасады'!$Q$1="РФ",'Редактор цен '!E34,IF('Спецификация - фасады'!$Q$1="ДВ",'Редактор цен '!F34,G34))</f>
        <v>17269.536200000002</v>
      </c>
      <c r="E34" s="558">
        <v>13598.060000000001</v>
      </c>
      <c r="F34" s="560">
        <f t="shared" si="0"/>
        <v>14593.030050200001</v>
      </c>
      <c r="G34" s="561">
        <f t="shared" si="1"/>
        <v>17269.536200000002</v>
      </c>
      <c r="H34" s="564"/>
      <c r="I34" s="334"/>
      <c r="J34" s="333"/>
      <c r="K34" s="259"/>
      <c r="L34" s="260"/>
      <c r="M34" s="262"/>
    </row>
    <row r="35" spans="1:13" s="14" customFormat="1" ht="18" customHeight="1" x14ac:dyDescent="0.25">
      <c r="A35" s="258" t="s">
        <v>58</v>
      </c>
      <c r="B35" s="241" t="s">
        <v>23</v>
      </c>
      <c r="C35" s="557" t="s">
        <v>20</v>
      </c>
      <c r="D35" s="558">
        <f>IF('Спецификация - фасады'!$Q$1="РФ",'Редактор цен '!E35,IF('Спецификация - фасады'!$Q$1="ДВ",'Редактор цен '!F35,G35))</f>
        <v>26935.810999999998</v>
      </c>
      <c r="E35" s="558">
        <v>21209.3</v>
      </c>
      <c r="F35" s="560">
        <f t="shared" si="0"/>
        <v>22761.184480999997</v>
      </c>
      <c r="G35" s="561">
        <f t="shared" si="1"/>
        <v>26935.810999999998</v>
      </c>
      <c r="H35" s="564"/>
      <c r="I35" s="334"/>
      <c r="J35" s="333"/>
      <c r="K35" s="259"/>
      <c r="L35" s="260"/>
      <c r="M35" s="262"/>
    </row>
    <row r="36" spans="1:13" s="14" customFormat="1" ht="18" customHeight="1" x14ac:dyDescent="0.25">
      <c r="A36" s="258" t="s">
        <v>57</v>
      </c>
      <c r="B36" s="241" t="s">
        <v>437</v>
      </c>
      <c r="C36" s="557" t="s">
        <v>20</v>
      </c>
      <c r="D36" s="558">
        <f>IF('Спецификация - фасады'!$Q$1="РФ",'Редактор цен '!E36,IF('Спецификация - фасады'!$Q$1="ДВ",'Редактор цен '!F36,G36))</f>
        <v>19933.9581</v>
      </c>
      <c r="E36" s="558">
        <v>15696.03</v>
      </c>
      <c r="F36" s="560">
        <f t="shared" si="0"/>
        <v>16844.508515099998</v>
      </c>
      <c r="G36" s="561">
        <f t="shared" si="1"/>
        <v>19933.9581</v>
      </c>
      <c r="H36" s="564"/>
      <c r="I36" s="334"/>
      <c r="J36" s="333"/>
      <c r="K36" s="259"/>
      <c r="L36" s="260"/>
      <c r="M36" s="262"/>
    </row>
    <row r="37" spans="1:13" s="14" customFormat="1" ht="18" customHeight="1" x14ac:dyDescent="0.25">
      <c r="A37" s="258" t="s">
        <v>58</v>
      </c>
      <c r="B37" s="241" t="s">
        <v>437</v>
      </c>
      <c r="C37" s="557" t="s">
        <v>20</v>
      </c>
      <c r="D37" s="558">
        <f>IF('Спецификация - фасады'!$Q$1="РФ",'Редактор цен '!E37,IF('Спецификация - фасады'!$Q$1="ДВ",'Редактор цен '!F37,G37))</f>
        <v>29859.020800000002</v>
      </c>
      <c r="E37" s="558">
        <v>23511.040000000001</v>
      </c>
      <c r="F37" s="560">
        <f t="shared" si="0"/>
        <v>25231.3427968</v>
      </c>
      <c r="G37" s="561">
        <f t="shared" si="1"/>
        <v>29859.020800000002</v>
      </c>
      <c r="H37" s="564"/>
      <c r="I37" s="334"/>
      <c r="J37" s="333"/>
      <c r="K37" s="259"/>
      <c r="L37" s="260"/>
      <c r="M37" s="262"/>
    </row>
    <row r="38" spans="1:13" s="14" customFormat="1" ht="18" customHeight="1" x14ac:dyDescent="0.25">
      <c r="A38" s="258" t="s">
        <v>516</v>
      </c>
      <c r="B38" s="241" t="s">
        <v>522</v>
      </c>
      <c r="C38" s="557" t="s">
        <v>18</v>
      </c>
      <c r="D38" s="558">
        <f>IF('Спецификация - фасады'!$Q$1="РФ",'Редактор цен '!E38,IF('Спецификация - фасады'!$Q$1="ДВ",'Редактор цен '!F38,G38))</f>
        <v>14197.33</v>
      </c>
      <c r="E38" s="558">
        <v>11179</v>
      </c>
      <c r="F38" s="560">
        <f t="shared" si="0"/>
        <v>11996.967429999999</v>
      </c>
      <c r="G38" s="561">
        <f t="shared" si="1"/>
        <v>14197.33</v>
      </c>
      <c r="H38" s="336"/>
      <c r="I38" s="296"/>
      <c r="J38" s="336"/>
      <c r="K38" s="296"/>
      <c r="L38" s="296"/>
      <c r="M38" s="296"/>
    </row>
    <row r="39" spans="1:13" s="14" customFormat="1" ht="18" customHeight="1" x14ac:dyDescent="0.25">
      <c r="A39" s="258" t="s">
        <v>516</v>
      </c>
      <c r="B39" s="241" t="s">
        <v>777</v>
      </c>
      <c r="C39" s="557" t="s">
        <v>18</v>
      </c>
      <c r="D39" s="558">
        <f>IF('Спецификация - фасады'!$Q$1="РФ",'Редактор цен '!E39,IF('Спецификация - фасады'!$Q$1="ДВ",'Редактор цен '!F39,G39))</f>
        <v>15363.19</v>
      </c>
      <c r="E39" s="558">
        <v>12097</v>
      </c>
      <c r="F39" s="560">
        <f t="shared" si="0"/>
        <v>12982.137489999999</v>
      </c>
      <c r="G39" s="561">
        <f t="shared" si="1"/>
        <v>15363.19</v>
      </c>
      <c r="H39" s="336"/>
      <c r="I39" s="296"/>
      <c r="J39" s="336"/>
      <c r="K39" s="296"/>
      <c r="L39" s="296"/>
      <c r="M39" s="296"/>
    </row>
    <row r="40" spans="1:13" s="14" customFormat="1" ht="18" customHeight="1" x14ac:dyDescent="0.25">
      <c r="A40" s="258" t="s">
        <v>516</v>
      </c>
      <c r="B40" s="241" t="s">
        <v>521</v>
      </c>
      <c r="C40" s="557" t="s">
        <v>18</v>
      </c>
      <c r="D40" s="558">
        <f>IF('Спецификация - фасады'!$Q$1="РФ",'Редактор цен '!E40,IF('Спецификация - фасады'!$Q$1="ДВ",'Редактор цен '!F40,G40))</f>
        <v>15320.01</v>
      </c>
      <c r="E40" s="558">
        <v>12063</v>
      </c>
      <c r="F40" s="560">
        <f t="shared" si="0"/>
        <v>12945.64971</v>
      </c>
      <c r="G40" s="561">
        <f t="shared" si="1"/>
        <v>15320.01</v>
      </c>
      <c r="H40" s="295"/>
      <c r="I40" s="295"/>
      <c r="J40" s="295"/>
      <c r="K40" s="295"/>
      <c r="L40" s="295"/>
      <c r="M40" s="295"/>
    </row>
    <row r="41" spans="1:13" s="14" customFormat="1" ht="18" customHeight="1" x14ac:dyDescent="0.25">
      <c r="A41" s="258" t="s">
        <v>515</v>
      </c>
      <c r="B41" s="241" t="s">
        <v>522</v>
      </c>
      <c r="C41" s="557" t="s">
        <v>18</v>
      </c>
      <c r="D41" s="558">
        <f>IF('Спецификация - фасады'!$Q$1="РФ",'Редактор цен '!E41,IF('Спецификация - фасады'!$Q$1="ДВ",'Редактор цен '!F41,G41))</f>
        <v>18982.689999999999</v>
      </c>
      <c r="E41" s="558">
        <f>$E$38+3768</f>
        <v>14947</v>
      </c>
      <c r="F41" s="560">
        <f t="shared" si="0"/>
        <v>16040.671989999999</v>
      </c>
      <c r="G41" s="561">
        <f t="shared" si="1"/>
        <v>18982.689999999999</v>
      </c>
      <c r="H41" s="295"/>
      <c r="I41" s="295"/>
      <c r="J41" s="295"/>
      <c r="K41" s="295"/>
      <c r="L41" s="295"/>
      <c r="M41" s="295"/>
    </row>
    <row r="42" spans="1:13" s="14" customFormat="1" ht="18" customHeight="1" x14ac:dyDescent="0.25">
      <c r="A42" s="258" t="s">
        <v>515</v>
      </c>
      <c r="B42" s="241" t="s">
        <v>777</v>
      </c>
      <c r="C42" s="557" t="s">
        <v>18</v>
      </c>
      <c r="D42" s="558">
        <f>IF('Спецификация - фасады'!$Q$1="РФ",'Редактор цен '!E42,IF('Спецификация - фасады'!$Q$1="ДВ",'Редактор цен '!F42,G42))</f>
        <v>21880.83</v>
      </c>
      <c r="E42" s="558">
        <f>$E$39+5132</f>
        <v>17229</v>
      </c>
      <c r="F42" s="560">
        <f t="shared" si="0"/>
        <v>18489.645929999999</v>
      </c>
      <c r="G42" s="561">
        <f t="shared" si="1"/>
        <v>21880.83</v>
      </c>
      <c r="H42" s="295"/>
      <c r="I42" s="295"/>
      <c r="J42" s="295"/>
      <c r="K42" s="295"/>
      <c r="L42" s="295"/>
      <c r="M42" s="295"/>
    </row>
    <row r="43" spans="1:13" s="14" customFormat="1" ht="18" customHeight="1" x14ac:dyDescent="0.25">
      <c r="A43" s="258" t="s">
        <v>515</v>
      </c>
      <c r="B43" s="241" t="s">
        <v>521</v>
      </c>
      <c r="C43" s="557" t="s">
        <v>18</v>
      </c>
      <c r="D43" s="558">
        <f>IF('Спецификация - фасады'!$Q$1="РФ",'Редактор цен '!E43,IF('Спецификация - фасады'!$Q$1="ДВ",'Редактор цен '!F43,G43))</f>
        <v>21920.2</v>
      </c>
      <c r="E43" s="558">
        <f>$E$40+5197</f>
        <v>17260</v>
      </c>
      <c r="F43" s="560">
        <f t="shared" si="0"/>
        <v>18522.914199999999</v>
      </c>
      <c r="G43" s="561">
        <f t="shared" si="1"/>
        <v>21920.2</v>
      </c>
      <c r="H43" s="297"/>
      <c r="I43" s="297"/>
      <c r="J43" s="297"/>
      <c r="K43" s="297"/>
      <c r="L43" s="297"/>
      <c r="M43" s="297"/>
    </row>
    <row r="44" spans="1:13" s="14" customFormat="1" ht="18" customHeight="1" x14ac:dyDescent="0.25">
      <c r="A44" s="258" t="s">
        <v>516</v>
      </c>
      <c r="B44" s="241" t="s">
        <v>520</v>
      </c>
      <c r="C44" s="557" t="s">
        <v>18</v>
      </c>
      <c r="D44" s="558">
        <f>IF('Спецификация - фасады'!$Q$1="РФ",'Редактор цен '!E44,IF('Спецификация - фасады'!$Q$1="ДВ",'Редактор цен '!F44,G44))</f>
        <v>22969.639100000004</v>
      </c>
      <c r="E44" s="558">
        <f>$D$38+3889</f>
        <v>18086.330000000002</v>
      </c>
      <c r="F44" s="560">
        <f t="shared" si="0"/>
        <v>19409.7067661</v>
      </c>
      <c r="G44" s="561">
        <f t="shared" si="1"/>
        <v>22969.639100000004</v>
      </c>
      <c r="H44" s="565"/>
      <c r="I44" s="296"/>
      <c r="J44" s="336"/>
      <c r="K44" s="296"/>
      <c r="L44" s="296"/>
      <c r="M44" s="296"/>
    </row>
    <row r="45" spans="1:13" s="14" customFormat="1" ht="18" customHeight="1" x14ac:dyDescent="0.25">
      <c r="A45" s="258" t="s">
        <v>516</v>
      </c>
      <c r="B45" s="241" t="s">
        <v>778</v>
      </c>
      <c r="C45" s="557" t="s">
        <v>18</v>
      </c>
      <c r="D45" s="558">
        <f>IF('Спецификация - фасады'!$Q$1="РФ",'Редактор цен '!E45,IF('Спецификация - фасады'!$Q$1="ДВ",'Редактор цен '!F45,G45))</f>
        <v>22969.639100000004</v>
      </c>
      <c r="E45" s="558">
        <f>$E$44</f>
        <v>18086.330000000002</v>
      </c>
      <c r="F45" s="560">
        <f t="shared" si="0"/>
        <v>19409.7067661</v>
      </c>
      <c r="G45" s="561">
        <f t="shared" si="1"/>
        <v>22969.639100000004</v>
      </c>
      <c r="H45" s="565"/>
      <c r="I45" s="296"/>
      <c r="J45" s="336"/>
      <c r="K45" s="296"/>
      <c r="L45" s="296"/>
      <c r="M45" s="296"/>
    </row>
    <row r="46" spans="1:13" s="14" customFormat="1" ht="18" customHeight="1" x14ac:dyDescent="0.25">
      <c r="A46" s="258" t="s">
        <v>516</v>
      </c>
      <c r="B46" s="241" t="s">
        <v>779</v>
      </c>
      <c r="C46" s="557" t="s">
        <v>18</v>
      </c>
      <c r="D46" s="558">
        <f>IF('Спецификация - фасады'!$Q$1="РФ",'Редактор цен '!E46,IF('Спецификация - фасады'!$Q$1="ДВ",'Редактор цен '!F46,G46))</f>
        <v>22054.82</v>
      </c>
      <c r="E46" s="559">
        <f>$E$39+5269</f>
        <v>17366</v>
      </c>
      <c r="F46" s="560">
        <f t="shared" si="0"/>
        <v>18636.67022</v>
      </c>
      <c r="G46" s="561">
        <f t="shared" si="1"/>
        <v>22054.82</v>
      </c>
      <c r="H46" s="565"/>
      <c r="I46" s="296"/>
      <c r="J46" s="336"/>
      <c r="K46" s="296"/>
      <c r="L46" s="296"/>
      <c r="M46" s="296"/>
    </row>
    <row r="47" spans="1:13" s="14" customFormat="1" ht="18" customHeight="1" x14ac:dyDescent="0.25">
      <c r="A47" s="258" t="s">
        <v>516</v>
      </c>
      <c r="B47" s="241" t="s">
        <v>519</v>
      </c>
      <c r="C47" s="557" t="s">
        <v>18</v>
      </c>
      <c r="D47" s="558">
        <f>IF('Спецификация - фасады'!$Q$1="РФ",'Редактор цен '!E47,IF('Спецификация - фасады'!$Q$1="ДВ",'Редактор цен '!F47,G47))</f>
        <v>20259.04</v>
      </c>
      <c r="E47" s="559">
        <f>$E$40+3889</f>
        <v>15952</v>
      </c>
      <c r="F47" s="560">
        <f t="shared" si="0"/>
        <v>17119.207839999999</v>
      </c>
      <c r="G47" s="561">
        <f t="shared" si="1"/>
        <v>20259.04</v>
      </c>
      <c r="H47" s="565"/>
      <c r="I47" s="295"/>
      <c r="J47" s="295"/>
      <c r="K47" s="295"/>
      <c r="L47" s="295"/>
      <c r="M47" s="295"/>
    </row>
    <row r="48" spans="1:13" s="14" customFormat="1" ht="18" customHeight="1" x14ac:dyDescent="0.25">
      <c r="A48" s="258" t="s">
        <v>515</v>
      </c>
      <c r="B48" s="241" t="s">
        <v>520</v>
      </c>
      <c r="C48" s="557" t="s">
        <v>18</v>
      </c>
      <c r="D48" s="558">
        <f>IF('Спецификация - фасады'!$Q$1="РФ",'Редактор цен '!E48,IF('Спецификация - фасады'!$Q$1="ДВ",'Редактор цен '!F48,G48))</f>
        <v>26987.5</v>
      </c>
      <c r="E48" s="559">
        <f>$E$41+6303</f>
        <v>21250</v>
      </c>
      <c r="F48" s="560">
        <f t="shared" si="0"/>
        <v>22804.862499999999</v>
      </c>
      <c r="G48" s="561">
        <f t="shared" si="1"/>
        <v>26987.5</v>
      </c>
      <c r="H48" s="565"/>
      <c r="I48" s="295"/>
      <c r="J48" s="295"/>
      <c r="K48" s="295"/>
      <c r="L48" s="295"/>
      <c r="M48" s="295"/>
    </row>
    <row r="49" spans="1:13" s="14" customFormat="1" ht="18" customHeight="1" x14ac:dyDescent="0.25">
      <c r="A49" s="258" t="s">
        <v>515</v>
      </c>
      <c r="B49" s="241" t="s">
        <v>778</v>
      </c>
      <c r="C49" s="557" t="s">
        <v>18</v>
      </c>
      <c r="D49" s="558">
        <f>IF('Спецификация - фасады'!$Q$1="РФ",'Редактор цен '!E49,IF('Спецификация - фасады'!$Q$1="ДВ",'Редактор цен '!F49,G49))</f>
        <v>26987.5</v>
      </c>
      <c r="E49" s="559">
        <f>$E$48</f>
        <v>21250</v>
      </c>
      <c r="F49" s="560">
        <f t="shared" si="0"/>
        <v>22804.862499999999</v>
      </c>
      <c r="G49" s="561">
        <f t="shared" si="1"/>
        <v>26987.5</v>
      </c>
      <c r="H49" s="565"/>
      <c r="I49" s="295"/>
      <c r="J49" s="295"/>
      <c r="K49" s="295"/>
      <c r="L49" s="295"/>
      <c r="M49" s="295"/>
    </row>
    <row r="50" spans="1:13" s="14" customFormat="1" ht="18" customHeight="1" x14ac:dyDescent="0.25">
      <c r="A50" s="258" t="s">
        <v>515</v>
      </c>
      <c r="B50" s="241" t="s">
        <v>779</v>
      </c>
      <c r="C50" s="557" t="s">
        <v>18</v>
      </c>
      <c r="D50" s="558">
        <f>IF('Спецификация - фасады'!$Q$1="РФ",'Редактор цен '!E50,IF('Спецификация - фасады'!$Q$1="ДВ",'Редактор цен '!F50,G50))</f>
        <v>31981.14</v>
      </c>
      <c r="E50" s="559">
        <f>$E$42+7953</f>
        <v>25182</v>
      </c>
      <c r="F50" s="560">
        <f t="shared" si="0"/>
        <v>27024.566940000001</v>
      </c>
      <c r="G50" s="561">
        <f t="shared" si="1"/>
        <v>31981.14</v>
      </c>
      <c r="H50" s="565"/>
      <c r="I50" s="295"/>
      <c r="J50" s="295"/>
      <c r="K50" s="295"/>
      <c r="L50" s="295"/>
      <c r="M50" s="295"/>
    </row>
    <row r="51" spans="1:13" s="14" customFormat="1" ht="18" customHeight="1" x14ac:dyDescent="0.25">
      <c r="A51" s="258" t="s">
        <v>515</v>
      </c>
      <c r="B51" s="241" t="s">
        <v>519</v>
      </c>
      <c r="C51" s="557" t="s">
        <v>18</v>
      </c>
      <c r="D51" s="558">
        <f>IF('Спецификация - фасады'!$Q$1="РФ",'Редактор цен '!E51,IF('Спецификация - фасады'!$Q$1="ДВ",'Редактор цен '!F51,G51))</f>
        <v>29925.010000000002</v>
      </c>
      <c r="E51" s="559">
        <f>$E$43+6303</f>
        <v>23563</v>
      </c>
      <c r="F51" s="560">
        <f t="shared" si="0"/>
        <v>25287.10471</v>
      </c>
      <c r="G51" s="561">
        <f t="shared" si="1"/>
        <v>29925.010000000002</v>
      </c>
      <c r="H51" s="565"/>
      <c r="I51" s="334"/>
      <c r="J51" s="333"/>
      <c r="K51" s="259"/>
      <c r="L51" s="260"/>
      <c r="M51" s="262"/>
    </row>
    <row r="52" spans="1:13" s="14" customFormat="1" ht="18" customHeight="1" x14ac:dyDescent="0.25">
      <c r="A52" s="258" t="s">
        <v>516</v>
      </c>
      <c r="B52" s="241" t="s">
        <v>518</v>
      </c>
      <c r="C52" s="557" t="s">
        <v>18</v>
      </c>
      <c r="D52" s="558">
        <f>IF('Спецификация - фасады'!$Q$1="РФ",'Редактор цен '!E52,IF('Спецификация - фасады'!$Q$1="ДВ",'Редактор цен '!F52,G52))</f>
        <v>14197.33</v>
      </c>
      <c r="E52" s="558">
        <v>11179</v>
      </c>
      <c r="F52" s="560">
        <f t="shared" si="0"/>
        <v>11996.967429999999</v>
      </c>
      <c r="G52" s="561">
        <f t="shared" si="1"/>
        <v>14197.33</v>
      </c>
      <c r="H52" s="564"/>
      <c r="I52" s="334"/>
      <c r="J52" s="333"/>
      <c r="K52" s="259"/>
      <c r="L52" s="260"/>
      <c r="M52" s="262"/>
    </row>
    <row r="53" spans="1:13" s="14" customFormat="1" ht="18" customHeight="1" x14ac:dyDescent="0.25">
      <c r="A53" s="258" t="s">
        <v>516</v>
      </c>
      <c r="B53" s="241" t="s">
        <v>780</v>
      </c>
      <c r="C53" s="557" t="s">
        <v>18</v>
      </c>
      <c r="D53" s="558">
        <f>IF('Спецификация - фасады'!$Q$1="РФ",'Редактор цен '!E53,IF('Спецификация - фасады'!$Q$1="ДВ",'Редактор цен '!F53,G53))</f>
        <v>15363.19</v>
      </c>
      <c r="E53" s="558">
        <v>12097</v>
      </c>
      <c r="F53" s="560">
        <f t="shared" si="0"/>
        <v>12982.137489999999</v>
      </c>
      <c r="G53" s="561">
        <f t="shared" si="1"/>
        <v>15363.19</v>
      </c>
      <c r="H53" s="564"/>
      <c r="I53" s="334"/>
      <c r="J53" s="333"/>
      <c r="K53" s="259"/>
      <c r="L53" s="260"/>
      <c r="M53" s="262"/>
    </row>
    <row r="54" spans="1:13" s="14" customFormat="1" ht="18" customHeight="1" x14ac:dyDescent="0.25">
      <c r="A54" s="258" t="s">
        <v>516</v>
      </c>
      <c r="B54" s="241" t="s">
        <v>517</v>
      </c>
      <c r="C54" s="557" t="s">
        <v>18</v>
      </c>
      <c r="D54" s="558">
        <f>IF('Спецификация - фасады'!$Q$1="РФ",'Редактор цен '!E54,IF('Спецификация - фасады'!$Q$1="ДВ",'Редактор цен '!F54,G54))</f>
        <v>15320.01</v>
      </c>
      <c r="E54" s="558">
        <v>12063</v>
      </c>
      <c r="F54" s="560">
        <f t="shared" si="0"/>
        <v>12945.64971</v>
      </c>
      <c r="G54" s="561">
        <f t="shared" si="1"/>
        <v>15320.01</v>
      </c>
      <c r="H54" s="564"/>
      <c r="I54" s="334"/>
      <c r="J54" s="333"/>
      <c r="K54" s="259"/>
      <c r="L54" s="260"/>
      <c r="M54" s="262"/>
    </row>
    <row r="55" spans="1:13" s="14" customFormat="1" ht="18" customHeight="1" x14ac:dyDescent="0.25">
      <c r="A55" s="258" t="s">
        <v>515</v>
      </c>
      <c r="B55" s="241" t="s">
        <v>518</v>
      </c>
      <c r="C55" s="557" t="s">
        <v>18</v>
      </c>
      <c r="D55" s="558">
        <f>IF('Спецификация - фасады'!$Q$1="РФ",'Редактор цен '!E55,IF('Спецификация - фасады'!$Q$1="ДВ",'Редактор цен '!F55,G55))</f>
        <v>18982.689999999999</v>
      </c>
      <c r="E55" s="558">
        <f>$E$38+3768</f>
        <v>14947</v>
      </c>
      <c r="F55" s="560">
        <f t="shared" si="0"/>
        <v>16040.671989999999</v>
      </c>
      <c r="G55" s="561">
        <f t="shared" si="1"/>
        <v>18982.689999999999</v>
      </c>
      <c r="H55" s="564"/>
      <c r="I55" s="334"/>
      <c r="J55" s="333"/>
      <c r="K55" s="259"/>
      <c r="L55" s="260"/>
      <c r="M55" s="262"/>
    </row>
    <row r="56" spans="1:13" s="14" customFormat="1" ht="18" customHeight="1" x14ac:dyDescent="0.25">
      <c r="A56" s="258" t="s">
        <v>515</v>
      </c>
      <c r="B56" s="241" t="s">
        <v>780</v>
      </c>
      <c r="C56" s="557" t="s">
        <v>18</v>
      </c>
      <c r="D56" s="558">
        <f>IF('Спецификация - фасады'!$Q$1="РФ",'Редактор цен '!E56,IF('Спецификация - фасады'!$Q$1="ДВ",'Редактор цен '!F56,G56))</f>
        <v>21880.83</v>
      </c>
      <c r="E56" s="558">
        <f>$E$39+5132</f>
        <v>17229</v>
      </c>
      <c r="F56" s="560">
        <f t="shared" si="0"/>
        <v>18489.645929999999</v>
      </c>
      <c r="G56" s="561">
        <f t="shared" si="1"/>
        <v>21880.83</v>
      </c>
      <c r="H56" s="564"/>
      <c r="I56" s="334"/>
      <c r="J56" s="333"/>
      <c r="K56" s="259"/>
      <c r="L56" s="260"/>
      <c r="M56" s="262"/>
    </row>
    <row r="57" spans="1:13" s="14" customFormat="1" ht="18" customHeight="1" x14ac:dyDescent="0.25">
      <c r="A57" s="258" t="s">
        <v>515</v>
      </c>
      <c r="B57" s="241" t="s">
        <v>517</v>
      </c>
      <c r="C57" s="557" t="s">
        <v>18</v>
      </c>
      <c r="D57" s="558">
        <f>IF('Спецификация - фасады'!$Q$1="РФ",'Редактор цен '!E57,IF('Спецификация - фасады'!$Q$1="ДВ",'Редактор цен '!F57,G57))</f>
        <v>21920.2</v>
      </c>
      <c r="E57" s="558">
        <f>$E$40+5197</f>
        <v>17260</v>
      </c>
      <c r="F57" s="560">
        <f t="shared" si="0"/>
        <v>18522.914199999999</v>
      </c>
      <c r="G57" s="561">
        <f t="shared" si="1"/>
        <v>21920.2</v>
      </c>
      <c r="H57" s="564"/>
      <c r="I57" s="334"/>
      <c r="J57" s="333"/>
      <c r="K57" s="259"/>
      <c r="L57" s="260"/>
      <c r="M57" s="262"/>
    </row>
    <row r="58" spans="1:13" s="14" customFormat="1" ht="18" customHeight="1" x14ac:dyDescent="0.25">
      <c r="A58" s="258" t="s">
        <v>516</v>
      </c>
      <c r="B58" s="241" t="s">
        <v>514</v>
      </c>
      <c r="C58" s="557" t="s">
        <v>18</v>
      </c>
      <c r="D58" s="558">
        <f>IF('Спецификация - фасады'!$Q$1="РФ",'Редактор цен '!E58,IF('Спецификация - фасады'!$Q$1="ДВ",'Редактор цен '!F58,G58))</f>
        <v>22969.639100000004</v>
      </c>
      <c r="E58" s="558">
        <f>$D$38+3889</f>
        <v>18086.330000000002</v>
      </c>
      <c r="F58" s="560">
        <f t="shared" si="0"/>
        <v>19409.7067661</v>
      </c>
      <c r="G58" s="561">
        <f t="shared" si="1"/>
        <v>22969.639100000004</v>
      </c>
      <c r="H58" s="565"/>
      <c r="I58" s="334"/>
      <c r="J58" s="333"/>
      <c r="K58" s="259"/>
      <c r="L58" s="260"/>
      <c r="M58" s="262"/>
    </row>
    <row r="59" spans="1:13" s="14" customFormat="1" ht="18" customHeight="1" x14ac:dyDescent="0.25">
      <c r="A59" s="258" t="s">
        <v>516</v>
      </c>
      <c r="B59" s="241" t="s">
        <v>778</v>
      </c>
      <c r="C59" s="557" t="s">
        <v>18</v>
      </c>
      <c r="D59" s="558">
        <f>IF('Спецификация - фасады'!$Q$1="РФ",'Редактор цен '!E59,IF('Спецификация - фасады'!$Q$1="ДВ",'Редактор цен '!F59,G59))</f>
        <v>22969.639100000004</v>
      </c>
      <c r="E59" s="558">
        <f>$E$44</f>
        <v>18086.330000000002</v>
      </c>
      <c r="F59" s="560">
        <f t="shared" si="0"/>
        <v>19409.7067661</v>
      </c>
      <c r="G59" s="561">
        <f t="shared" si="1"/>
        <v>22969.639100000004</v>
      </c>
      <c r="H59" s="565"/>
      <c r="I59" s="334"/>
      <c r="J59" s="333"/>
      <c r="K59" s="259"/>
      <c r="L59" s="260"/>
      <c r="M59" s="262"/>
    </row>
    <row r="60" spans="1:13" s="14" customFormat="1" ht="18" customHeight="1" x14ac:dyDescent="0.25">
      <c r="A60" s="258" t="s">
        <v>516</v>
      </c>
      <c r="B60" s="241" t="s">
        <v>779</v>
      </c>
      <c r="C60" s="557" t="s">
        <v>18</v>
      </c>
      <c r="D60" s="558">
        <f>IF('Спецификация - фасады'!$Q$1="РФ",'Редактор цен '!E60,IF('Спецификация - фасады'!$Q$1="ДВ",'Редактор цен '!F60,G60))</f>
        <v>22054.82</v>
      </c>
      <c r="E60" s="559">
        <f>$E$39+5269</f>
        <v>17366</v>
      </c>
      <c r="F60" s="560">
        <f t="shared" si="0"/>
        <v>18636.67022</v>
      </c>
      <c r="G60" s="561">
        <f t="shared" si="1"/>
        <v>22054.82</v>
      </c>
      <c r="H60" s="565"/>
      <c r="I60" s="334"/>
      <c r="J60" s="333"/>
      <c r="K60" s="259"/>
      <c r="L60" s="260"/>
      <c r="M60" s="262"/>
    </row>
    <row r="61" spans="1:13" s="14" customFormat="1" ht="18" customHeight="1" x14ac:dyDescent="0.25">
      <c r="A61" s="258" t="s">
        <v>516</v>
      </c>
      <c r="B61" s="241" t="s">
        <v>513</v>
      </c>
      <c r="C61" s="557" t="s">
        <v>18</v>
      </c>
      <c r="D61" s="558">
        <f>IF('Спецификация - фасады'!$Q$1="РФ",'Редактор цен '!E61,IF('Спецификация - фасады'!$Q$1="ДВ",'Редактор цен '!F61,G61))</f>
        <v>20259.04</v>
      </c>
      <c r="E61" s="559">
        <f>$E$40+3889</f>
        <v>15952</v>
      </c>
      <c r="F61" s="560">
        <f t="shared" si="0"/>
        <v>17119.207839999999</v>
      </c>
      <c r="G61" s="561">
        <f t="shared" si="1"/>
        <v>20259.04</v>
      </c>
      <c r="H61" s="565"/>
      <c r="I61" s="334"/>
      <c r="J61" s="333"/>
      <c r="K61" s="259"/>
      <c r="L61" s="260"/>
      <c r="M61" s="262"/>
    </row>
    <row r="62" spans="1:13" s="14" customFormat="1" ht="18" customHeight="1" x14ac:dyDescent="0.25">
      <c r="A62" s="258" t="s">
        <v>515</v>
      </c>
      <c r="B62" s="241" t="s">
        <v>514</v>
      </c>
      <c r="C62" s="557" t="s">
        <v>18</v>
      </c>
      <c r="D62" s="558">
        <f>IF('Спецификация - фасады'!$Q$1="РФ",'Редактор цен '!E62,IF('Спецификация - фасады'!$Q$1="ДВ",'Редактор цен '!F62,G62))</f>
        <v>26987.5</v>
      </c>
      <c r="E62" s="559">
        <f>$E$41+6303</f>
        <v>21250</v>
      </c>
      <c r="F62" s="560">
        <f t="shared" si="0"/>
        <v>22804.862499999999</v>
      </c>
      <c r="G62" s="561">
        <f t="shared" si="1"/>
        <v>26987.5</v>
      </c>
      <c r="H62" s="565"/>
      <c r="I62" s="334"/>
      <c r="J62" s="333"/>
      <c r="K62" s="259"/>
      <c r="L62" s="260"/>
      <c r="M62" s="262"/>
    </row>
    <row r="63" spans="1:13" s="14" customFormat="1" ht="18" customHeight="1" x14ac:dyDescent="0.25">
      <c r="A63" s="258" t="s">
        <v>515</v>
      </c>
      <c r="B63" s="241" t="s">
        <v>778</v>
      </c>
      <c r="C63" s="557" t="s">
        <v>18</v>
      </c>
      <c r="D63" s="558">
        <f>IF('Спецификация - фасады'!$Q$1="РФ",'Редактор цен '!E63,IF('Спецификация - фасады'!$Q$1="ДВ",'Редактор цен '!F63,G63))</f>
        <v>26987.5</v>
      </c>
      <c r="E63" s="559">
        <f>$E$48</f>
        <v>21250</v>
      </c>
      <c r="F63" s="560">
        <f t="shared" si="0"/>
        <v>22804.862499999999</v>
      </c>
      <c r="G63" s="561">
        <f t="shared" si="1"/>
        <v>26987.5</v>
      </c>
      <c r="H63" s="565"/>
      <c r="I63" s="334"/>
      <c r="J63" s="333"/>
      <c r="K63" s="259"/>
      <c r="L63" s="260"/>
      <c r="M63" s="262"/>
    </row>
    <row r="64" spans="1:13" s="14" customFormat="1" ht="18" customHeight="1" x14ac:dyDescent="0.25">
      <c r="A64" s="258" t="s">
        <v>515</v>
      </c>
      <c r="B64" s="241" t="s">
        <v>779</v>
      </c>
      <c r="C64" s="557" t="s">
        <v>18</v>
      </c>
      <c r="D64" s="558">
        <f>IF('Спецификация - фасады'!$Q$1="РФ",'Редактор цен '!E64,IF('Спецификация - фасады'!$Q$1="ДВ",'Редактор цен '!F64,G64))</f>
        <v>31981.14</v>
      </c>
      <c r="E64" s="559">
        <f>$E$42+7953</f>
        <v>25182</v>
      </c>
      <c r="F64" s="560">
        <f t="shared" si="0"/>
        <v>27024.566940000001</v>
      </c>
      <c r="G64" s="561">
        <f t="shared" si="1"/>
        <v>31981.14</v>
      </c>
      <c r="H64" s="565"/>
      <c r="I64" s="334"/>
      <c r="J64" s="333"/>
      <c r="K64" s="259"/>
      <c r="L64" s="260"/>
      <c r="M64" s="262"/>
    </row>
    <row r="65" spans="1:13" s="14" customFormat="1" ht="18" customHeight="1" x14ac:dyDescent="0.25">
      <c r="A65" s="258" t="s">
        <v>515</v>
      </c>
      <c r="B65" s="241" t="s">
        <v>513</v>
      </c>
      <c r="C65" s="557" t="s">
        <v>18</v>
      </c>
      <c r="D65" s="558">
        <f>IF('Спецификация - фасады'!$Q$1="РФ",'Редактор цен '!E65,IF('Спецификация - фасады'!$Q$1="ДВ",'Редактор цен '!F65,G65))</f>
        <v>29925.010000000002</v>
      </c>
      <c r="E65" s="559">
        <f>$E$43+6303</f>
        <v>23563</v>
      </c>
      <c r="F65" s="560">
        <f t="shared" si="0"/>
        <v>25287.10471</v>
      </c>
      <c r="G65" s="561">
        <f t="shared" si="1"/>
        <v>29925.010000000002</v>
      </c>
      <c r="H65" s="565"/>
      <c r="I65" s="334"/>
      <c r="J65" s="333"/>
      <c r="K65" s="259"/>
      <c r="L65" s="260"/>
      <c r="M65" s="262"/>
    </row>
    <row r="66" spans="1:13" s="14" customFormat="1" ht="18" customHeight="1" x14ac:dyDescent="0.25">
      <c r="A66" s="258" t="s">
        <v>65</v>
      </c>
      <c r="B66" s="241"/>
      <c r="C66" s="557" t="s">
        <v>20</v>
      </c>
      <c r="D66" s="558">
        <f>IF('Спецификация - фасады'!$Q$1="РФ",'Редактор цен '!E66,IF('Спецификация - фасады'!$Q$1="ДВ",'Редактор цен '!F66,G66))</f>
        <v>2547.7851000000001</v>
      </c>
      <c r="E66" s="559">
        <v>2006.13</v>
      </c>
      <c r="F66" s="560">
        <f t="shared" si="0"/>
        <v>2152.9185321</v>
      </c>
      <c r="G66" s="561">
        <f t="shared" si="1"/>
        <v>2547.7851000000001</v>
      </c>
      <c r="H66" s="566"/>
      <c r="I66" s="332"/>
      <c r="J66" s="333"/>
      <c r="K66" s="16"/>
      <c r="L66" s="337"/>
      <c r="M66" s="262"/>
    </row>
    <row r="67" spans="1:13" s="14" customFormat="1" ht="18" customHeight="1" x14ac:dyDescent="0.25">
      <c r="A67" s="288" t="s">
        <v>394</v>
      </c>
      <c r="B67" s="17" t="s">
        <v>395</v>
      </c>
      <c r="C67" s="557" t="s">
        <v>20</v>
      </c>
      <c r="D67" s="558">
        <f>IF('Спецификация - фасады'!$Q$1="РФ",'Редактор цен '!E67,IF('Спецификация - фасады'!$Q$1="ДВ",'Редактор цен '!F67,G67))</f>
        <v>750.84940000000006</v>
      </c>
      <c r="E67" s="559">
        <v>591.22</v>
      </c>
      <c r="F67" s="560">
        <f t="shared" si="0"/>
        <v>634.47956739999995</v>
      </c>
      <c r="G67" s="561">
        <f t="shared" si="1"/>
        <v>750.84940000000006</v>
      </c>
    </row>
    <row r="68" spans="1:13" s="14" customFormat="1" ht="18" customHeight="1" x14ac:dyDescent="0.25">
      <c r="A68" s="265" t="s">
        <v>25</v>
      </c>
      <c r="B68" s="17" t="s">
        <v>59</v>
      </c>
      <c r="C68" s="557" t="s">
        <v>18</v>
      </c>
      <c r="D68" s="558">
        <f>IF('Спецификация - фасады'!$Q$1="РФ",'Редактор цен '!E68,IF('Спецификация - фасады'!$Q$1="ДВ",'Редактор цен '!F68,G68))</f>
        <v>269.7226</v>
      </c>
      <c r="E68" s="559">
        <v>212.38</v>
      </c>
      <c r="F68" s="560">
        <f t="shared" si="0"/>
        <v>227.91984459999998</v>
      </c>
      <c r="G68" s="561">
        <f t="shared" si="1"/>
        <v>269.7226</v>
      </c>
    </row>
    <row r="69" spans="1:13" s="14" customFormat="1" ht="18" customHeight="1" x14ac:dyDescent="0.25">
      <c r="A69" s="265" t="s">
        <v>25</v>
      </c>
      <c r="B69" s="17" t="s">
        <v>59</v>
      </c>
      <c r="C69" s="557" t="s">
        <v>20</v>
      </c>
      <c r="D69" s="558">
        <f>IF('Спецификация - фасады'!$Q$1="РФ",'Редактор цен '!E69,IF('Спецификация - фасады'!$Q$1="ДВ",'Редактор цен '!F69,G69))</f>
        <v>488.41660000000007</v>
      </c>
      <c r="E69" s="559">
        <v>384.58000000000004</v>
      </c>
      <c r="F69" s="560">
        <f t="shared" ref="F69:F132" si="2">E69*$G$3</f>
        <v>412.71971860000002</v>
      </c>
      <c r="G69" s="561">
        <f t="shared" ref="G69:G132" si="3">E69*$H$3</f>
        <v>488.41660000000007</v>
      </c>
    </row>
    <row r="70" spans="1:13" s="14" customFormat="1" ht="18" customHeight="1" x14ac:dyDescent="0.25">
      <c r="A70" s="258" t="s">
        <v>26</v>
      </c>
      <c r="B70" s="17" t="s">
        <v>24</v>
      </c>
      <c r="C70" s="557" t="s">
        <v>18</v>
      </c>
      <c r="D70" s="558">
        <f>IF('Спецификация - фасады'!$Q$1="РФ",'Редактор цен '!E70,IF('Спецификация - фасады'!$Q$1="ДВ",'Редактор цен '!F70,G70))</f>
        <v>200.46949999999998</v>
      </c>
      <c r="E70" s="559">
        <v>157.85</v>
      </c>
      <c r="F70" s="560">
        <f t="shared" si="2"/>
        <v>169.39988449999998</v>
      </c>
      <c r="G70" s="561">
        <f t="shared" si="3"/>
        <v>200.46949999999998</v>
      </c>
    </row>
    <row r="71" spans="1:13" s="14" customFormat="1" ht="18" customHeight="1" x14ac:dyDescent="0.25">
      <c r="A71" s="243" t="s">
        <v>396</v>
      </c>
      <c r="B71" s="17" t="s">
        <v>53</v>
      </c>
      <c r="C71" s="557" t="s">
        <v>18</v>
      </c>
      <c r="D71" s="558">
        <f>IF('Спецификация - фасады'!$Q$1="РФ",'Редактор цен '!E71,IF('Спецификация - фасады'!$Q$1="ДВ",'Редактор цен '!F71,G71))</f>
        <v>550.37990000000002</v>
      </c>
      <c r="E71" s="559">
        <v>433.37</v>
      </c>
      <c r="F71" s="560">
        <f t="shared" si="2"/>
        <v>465.07968289999997</v>
      </c>
      <c r="G71" s="561">
        <f t="shared" si="3"/>
        <v>550.37990000000002</v>
      </c>
    </row>
    <row r="72" spans="1:13" s="14" customFormat="1" ht="18" customHeight="1" x14ac:dyDescent="0.25">
      <c r="A72" s="294" t="s">
        <v>52</v>
      </c>
      <c r="B72" s="17" t="s">
        <v>53</v>
      </c>
      <c r="C72" s="557" t="s">
        <v>18</v>
      </c>
      <c r="D72" s="558">
        <f>IF('Спецификация - фасады'!$Q$1="РФ",'Редактор цен '!E72,IF('Спецификация - фасады'!$Q$1="ДВ",'Редактор цен '!F72,G72))</f>
        <v>728.98</v>
      </c>
      <c r="E72" s="559">
        <v>574</v>
      </c>
      <c r="F72" s="560">
        <f t="shared" si="2"/>
        <v>615.99957999999992</v>
      </c>
      <c r="G72" s="561">
        <f t="shared" si="3"/>
        <v>728.98</v>
      </c>
    </row>
    <row r="73" spans="1:13" s="14" customFormat="1" ht="18" customHeight="1" x14ac:dyDescent="0.25">
      <c r="A73" s="303" t="s">
        <v>781</v>
      </c>
      <c r="B73" s="161" t="s">
        <v>397</v>
      </c>
      <c r="C73" s="567" t="s">
        <v>20</v>
      </c>
      <c r="D73" s="558">
        <f>IF('Спецификация - фасады'!$Q$1="РФ",'Редактор цен '!E73,IF('Спецификация - фасады'!$Q$1="ДВ",'Редактор цен '!F73,G73))</f>
        <v>4129.6716999999999</v>
      </c>
      <c r="E73" s="559">
        <v>3251.71</v>
      </c>
      <c r="F73" s="560">
        <f t="shared" si="2"/>
        <v>3489.6376206999998</v>
      </c>
      <c r="G73" s="561">
        <f t="shared" si="3"/>
        <v>4129.6716999999999</v>
      </c>
    </row>
    <row r="74" spans="1:13" s="14" customFormat="1" ht="18" customHeight="1" x14ac:dyDescent="0.25">
      <c r="A74" s="338" t="s">
        <v>387</v>
      </c>
      <c r="B74" s="17" t="s">
        <v>397</v>
      </c>
      <c r="C74" s="557" t="s">
        <v>20</v>
      </c>
      <c r="D74" s="558">
        <f>IF('Спецификация - фасады'!$Q$1="РФ",'Редактор цен '!E74,IF('Спецификация - фасады'!$Q$1="ДВ",'Редактор цен '!F74,G74))</f>
        <v>6225.4892</v>
      </c>
      <c r="E74" s="559">
        <v>4901.96</v>
      </c>
      <c r="F74" s="560">
        <f t="shared" si="2"/>
        <v>5260.6364131999999</v>
      </c>
      <c r="G74" s="561">
        <f t="shared" si="3"/>
        <v>6225.4892</v>
      </c>
    </row>
    <row r="75" spans="1:13" s="14" customFormat="1" ht="18" customHeight="1" x14ac:dyDescent="0.25">
      <c r="A75" s="338" t="s">
        <v>782</v>
      </c>
      <c r="B75" s="17" t="s">
        <v>397</v>
      </c>
      <c r="C75" s="557" t="s">
        <v>20</v>
      </c>
      <c r="D75" s="558">
        <f>IF('Спецификация - фасады'!$Q$1="РФ",'Редактор цен '!E75,IF('Спецификация - фасады'!$Q$1="ДВ",'Редактор цен '!F75,G75))</f>
        <v>5591.2766000000001</v>
      </c>
      <c r="E75" s="559">
        <v>4402.58</v>
      </c>
      <c r="F75" s="560">
        <f t="shared" si="2"/>
        <v>4724.7167786</v>
      </c>
      <c r="G75" s="561">
        <f t="shared" si="3"/>
        <v>5591.2766000000001</v>
      </c>
    </row>
    <row r="76" spans="1:13" s="14" customFormat="1" ht="18" customHeight="1" x14ac:dyDescent="0.25">
      <c r="A76" s="339" t="s">
        <v>783</v>
      </c>
      <c r="B76" s="17" t="s">
        <v>397</v>
      </c>
      <c r="C76" s="557" t="s">
        <v>20</v>
      </c>
      <c r="D76" s="558">
        <f>IF('Спецификация - фасады'!$Q$1="РФ",'Редактор цен '!E76,IF('Спецификация - фасады'!$Q$1="ДВ",'Редактор цен '!F76,G76))</f>
        <v>6735.7752</v>
      </c>
      <c r="E76" s="559">
        <v>5303.76</v>
      </c>
      <c r="F76" s="560">
        <f t="shared" si="2"/>
        <v>5691.8361192000002</v>
      </c>
      <c r="G76" s="561">
        <f t="shared" si="3"/>
        <v>6735.7752</v>
      </c>
    </row>
    <row r="77" spans="1:13" s="14" customFormat="1" ht="18" customHeight="1" x14ac:dyDescent="0.25">
      <c r="A77" s="339" t="s">
        <v>784</v>
      </c>
      <c r="B77" s="17" t="s">
        <v>397</v>
      </c>
      <c r="C77" s="557" t="s">
        <v>20</v>
      </c>
      <c r="D77" s="558">
        <f>IF('Спецификация - фасады'!$Q$1="РФ",'Редактор цен '!E77,IF('Спецификация - фасады'!$Q$1="ДВ",'Редактор цен '!F77,G77))</f>
        <v>6444.1831999999995</v>
      </c>
      <c r="E77" s="559">
        <v>5074.16</v>
      </c>
      <c r="F77" s="560">
        <f t="shared" si="2"/>
        <v>5445.4362871999992</v>
      </c>
      <c r="G77" s="561">
        <f t="shared" si="3"/>
        <v>6444.1831999999995</v>
      </c>
    </row>
    <row r="78" spans="1:13" s="14" customFormat="1" ht="18" customHeight="1" x14ac:dyDescent="0.25">
      <c r="A78" s="293" t="s">
        <v>389</v>
      </c>
      <c r="B78" s="161" t="s">
        <v>397</v>
      </c>
      <c r="C78" s="567" t="s">
        <v>20</v>
      </c>
      <c r="D78" s="558">
        <f>IF('Спецификация - фасады'!$Q$1="РФ",'Редактор цен '!E78,IF('Спецификация - фасады'!$Q$1="ДВ",'Редактор цен '!F78,G78))</f>
        <v>4785.7537000000002</v>
      </c>
      <c r="E78" s="559">
        <v>3768.31</v>
      </c>
      <c r="F78" s="560">
        <f t="shared" si="2"/>
        <v>4044.0372426999998</v>
      </c>
      <c r="G78" s="561">
        <f t="shared" si="3"/>
        <v>4785.7537000000002</v>
      </c>
    </row>
    <row r="79" spans="1:13" s="14" customFormat="1" ht="18" customHeight="1" x14ac:dyDescent="0.25">
      <c r="A79" s="293" t="s">
        <v>769</v>
      </c>
      <c r="B79" s="161" t="s">
        <v>397</v>
      </c>
      <c r="C79" s="567" t="s">
        <v>20</v>
      </c>
      <c r="D79" s="558">
        <f>IF('Спецификация - фасады'!$Q$1="РФ",'Редактор цен '!E79,IF('Спецификация - фасады'!$Q$1="ДВ",'Редактор цен '!F79,G79))</f>
        <v>6619.1383999999998</v>
      </c>
      <c r="E79" s="559">
        <v>5211.92</v>
      </c>
      <c r="F79" s="560">
        <f t="shared" si="2"/>
        <v>5593.2761863999995</v>
      </c>
      <c r="G79" s="561">
        <f t="shared" si="3"/>
        <v>6619.1383999999998</v>
      </c>
    </row>
    <row r="80" spans="1:13" s="14" customFormat="1" ht="18" customHeight="1" x14ac:dyDescent="0.25">
      <c r="A80" s="293" t="s">
        <v>771</v>
      </c>
      <c r="B80" s="161" t="s">
        <v>397</v>
      </c>
      <c r="C80" s="567" t="s">
        <v>20</v>
      </c>
      <c r="D80" s="558">
        <f>IF('Спецификация - фасады'!$Q$1="РФ",'Редактор цен '!E80,IF('Спецификация - фасады'!$Q$1="ДВ",'Редактор цен '!F80,G80))</f>
        <v>6619.1383999999998</v>
      </c>
      <c r="E80" s="559">
        <v>5211.92</v>
      </c>
      <c r="F80" s="560">
        <f t="shared" si="2"/>
        <v>5593.2761863999995</v>
      </c>
      <c r="G80" s="561">
        <f t="shared" si="3"/>
        <v>6619.1383999999998</v>
      </c>
    </row>
    <row r="81" spans="1:7" s="14" customFormat="1" ht="18" customHeight="1" x14ac:dyDescent="0.25">
      <c r="A81" s="338" t="s">
        <v>45</v>
      </c>
      <c r="B81" s="17" t="s">
        <v>785</v>
      </c>
      <c r="C81" s="557" t="s">
        <v>20</v>
      </c>
      <c r="D81" s="558">
        <f>IF('Спецификация - фасады'!$Q$1="РФ",'Редактор цен '!E81,IF('Спецификация - фасады'!$Q$1="ДВ",'Редактор цен '!F81,G81))</f>
        <v>4129.6716999999999</v>
      </c>
      <c r="E81" s="559">
        <v>3251.71</v>
      </c>
      <c r="F81" s="560">
        <f t="shared" si="2"/>
        <v>3489.6376206999998</v>
      </c>
      <c r="G81" s="561">
        <f t="shared" si="3"/>
        <v>4129.6716999999999</v>
      </c>
    </row>
    <row r="82" spans="1:7" s="14" customFormat="1" ht="18" customHeight="1" x14ac:dyDescent="0.25">
      <c r="A82" s="338" t="s">
        <v>387</v>
      </c>
      <c r="B82" s="17" t="s">
        <v>785</v>
      </c>
      <c r="C82" s="557" t="s">
        <v>20</v>
      </c>
      <c r="D82" s="558">
        <f>IF('Спецификация - фасады'!$Q$1="РФ",'Редактор цен '!E82,IF('Спецификация - фасады'!$Q$1="ДВ",'Редактор цен '!F82,G82))</f>
        <v>6225.4892</v>
      </c>
      <c r="E82" s="559">
        <v>4901.96</v>
      </c>
      <c r="F82" s="560">
        <f t="shared" si="2"/>
        <v>5260.6364131999999</v>
      </c>
      <c r="G82" s="561">
        <f t="shared" si="3"/>
        <v>6225.4892</v>
      </c>
    </row>
    <row r="83" spans="1:7" s="14" customFormat="1" ht="18" customHeight="1" x14ac:dyDescent="0.25">
      <c r="A83" s="338" t="s">
        <v>782</v>
      </c>
      <c r="B83" s="17" t="s">
        <v>785</v>
      </c>
      <c r="C83" s="557" t="s">
        <v>20</v>
      </c>
      <c r="D83" s="558">
        <f>IF('Спецификация - фасады'!$Q$1="РФ",'Редактор цен '!E83,IF('Спецификация - фасады'!$Q$1="ДВ",'Редактор цен '!F83,G83))</f>
        <v>5591.2766000000001</v>
      </c>
      <c r="E83" s="559">
        <v>4402.58</v>
      </c>
      <c r="F83" s="560">
        <f t="shared" si="2"/>
        <v>4724.7167786</v>
      </c>
      <c r="G83" s="561">
        <f t="shared" si="3"/>
        <v>5591.2766000000001</v>
      </c>
    </row>
    <row r="84" spans="1:7" s="14" customFormat="1" ht="18" customHeight="1" x14ac:dyDescent="0.25">
      <c r="A84" s="339" t="s">
        <v>783</v>
      </c>
      <c r="B84" s="17" t="s">
        <v>785</v>
      </c>
      <c r="C84" s="557" t="s">
        <v>20</v>
      </c>
      <c r="D84" s="558">
        <f>IF('Спецификация - фасады'!$Q$1="РФ",'Редактор цен '!E84,IF('Спецификация - фасады'!$Q$1="ДВ",'Редактор цен '!F84,G84))</f>
        <v>6735.7752</v>
      </c>
      <c r="E84" s="559">
        <v>5303.76</v>
      </c>
      <c r="F84" s="560">
        <f t="shared" si="2"/>
        <v>5691.8361192000002</v>
      </c>
      <c r="G84" s="561">
        <f t="shared" si="3"/>
        <v>6735.7752</v>
      </c>
    </row>
    <row r="85" spans="1:7" s="14" customFormat="1" ht="18" customHeight="1" x14ac:dyDescent="0.25">
      <c r="A85" s="339" t="s">
        <v>784</v>
      </c>
      <c r="B85" s="17" t="s">
        <v>786</v>
      </c>
      <c r="C85" s="557" t="s">
        <v>20</v>
      </c>
      <c r="D85" s="558">
        <f>IF('Спецификация - фасады'!$Q$1="РФ",'Редактор цен '!E85,IF('Спецификация - фасады'!$Q$1="ДВ",'Редактор цен '!F85,G85))</f>
        <v>6444.1831999999995</v>
      </c>
      <c r="E85" s="559">
        <v>5074.16</v>
      </c>
      <c r="F85" s="560">
        <f t="shared" si="2"/>
        <v>5445.4362871999992</v>
      </c>
      <c r="G85" s="561">
        <f t="shared" si="3"/>
        <v>6444.1831999999995</v>
      </c>
    </row>
    <row r="86" spans="1:7" s="14" customFormat="1" ht="18" customHeight="1" x14ac:dyDescent="0.25">
      <c r="A86" s="293" t="s">
        <v>389</v>
      </c>
      <c r="B86" s="17" t="s">
        <v>786</v>
      </c>
      <c r="C86" s="557" t="s">
        <v>20</v>
      </c>
      <c r="D86" s="558">
        <f>IF('Спецификация - фасады'!$Q$1="РФ",'Редактор цен '!E86,IF('Спецификация - фасады'!$Q$1="ДВ",'Редактор цен '!F86,G86))</f>
        <v>4785.7537000000002</v>
      </c>
      <c r="E86" s="559">
        <v>3768.31</v>
      </c>
      <c r="F86" s="560">
        <f t="shared" si="2"/>
        <v>4044.0372426999998</v>
      </c>
      <c r="G86" s="561">
        <f t="shared" si="3"/>
        <v>4785.7537000000002</v>
      </c>
    </row>
    <row r="87" spans="1:7" s="14" customFormat="1" ht="18" customHeight="1" x14ac:dyDescent="0.25">
      <c r="A87" s="293" t="s">
        <v>769</v>
      </c>
      <c r="B87" s="17" t="s">
        <v>786</v>
      </c>
      <c r="C87" s="557" t="s">
        <v>20</v>
      </c>
      <c r="D87" s="558">
        <f>IF('Спецификация - фасады'!$Q$1="РФ",'Редактор цен '!E87,IF('Спецификация - фасады'!$Q$1="ДВ",'Редактор цен '!F87,G87))</f>
        <v>6619.1383999999998</v>
      </c>
      <c r="E87" s="559">
        <v>5211.92</v>
      </c>
      <c r="F87" s="560">
        <f t="shared" si="2"/>
        <v>5593.2761863999995</v>
      </c>
      <c r="G87" s="561">
        <f t="shared" si="3"/>
        <v>6619.1383999999998</v>
      </c>
    </row>
    <row r="88" spans="1:7" s="14" customFormat="1" ht="18" customHeight="1" x14ac:dyDescent="0.25">
      <c r="A88" s="293" t="s">
        <v>771</v>
      </c>
      <c r="B88" s="17" t="s">
        <v>786</v>
      </c>
      <c r="C88" s="557" t="s">
        <v>20</v>
      </c>
      <c r="D88" s="558">
        <f>IF('Спецификация - фасады'!$Q$1="РФ",'Редактор цен '!E88,IF('Спецификация - фасады'!$Q$1="ДВ",'Редактор цен '!F88,G88))</f>
        <v>6619.1383999999998</v>
      </c>
      <c r="E88" s="559">
        <v>5211.92</v>
      </c>
      <c r="F88" s="560">
        <f t="shared" si="2"/>
        <v>5593.2761863999995</v>
      </c>
      <c r="G88" s="561">
        <f t="shared" si="3"/>
        <v>6619.1383999999998</v>
      </c>
    </row>
    <row r="89" spans="1:7" s="14" customFormat="1" ht="18" customHeight="1" x14ac:dyDescent="0.25">
      <c r="A89" s="243" t="s">
        <v>46</v>
      </c>
      <c r="B89" s="161" t="s">
        <v>397</v>
      </c>
      <c r="C89" s="567" t="s">
        <v>20</v>
      </c>
      <c r="D89" s="558">
        <f>IF('Спецификация - фасады'!$Q$1="РФ",'Редактор цен '!E89,IF('Спецификация - фасады'!$Q$1="ДВ",'Редактор цен '!F89,G89))</f>
        <v>4074.9982000000005</v>
      </c>
      <c r="E89" s="568">
        <v>3208.6600000000003</v>
      </c>
      <c r="F89" s="560">
        <f t="shared" si="2"/>
        <v>3443.4376522000002</v>
      </c>
      <c r="G89" s="561">
        <f t="shared" si="3"/>
        <v>4074.9982000000005</v>
      </c>
    </row>
    <row r="90" spans="1:7" s="14" customFormat="1" ht="18" customHeight="1" x14ac:dyDescent="0.25">
      <c r="A90" s="243" t="s">
        <v>415</v>
      </c>
      <c r="B90" s="161" t="s">
        <v>397</v>
      </c>
      <c r="C90" s="567" t="s">
        <v>20</v>
      </c>
      <c r="D90" s="558">
        <f>IF('Спецификация - фасады'!$Q$1="РФ",'Редактор цен '!E90,IF('Спецификация - фасады'!$Q$1="ДВ",'Редактор цен '!F90,G90))</f>
        <v>6152.5912000000008</v>
      </c>
      <c r="E90" s="568">
        <v>4844.5600000000004</v>
      </c>
      <c r="F90" s="560">
        <f t="shared" si="2"/>
        <v>5199.0364552000001</v>
      </c>
      <c r="G90" s="561">
        <f t="shared" si="3"/>
        <v>6152.5912000000008</v>
      </c>
    </row>
    <row r="91" spans="1:7" s="14" customFormat="1" ht="18" customHeight="1" x14ac:dyDescent="0.25">
      <c r="A91" s="243" t="s">
        <v>764</v>
      </c>
      <c r="B91" s="161" t="s">
        <v>397</v>
      </c>
      <c r="C91" s="567" t="s">
        <v>20</v>
      </c>
      <c r="D91" s="558">
        <f>IF('Спецификация - фасады'!$Q$1="РФ",'Редактор цен '!E91,IF('Спецификация - фасады'!$Q$1="ДВ",'Редактор цен '!F91,G91))</f>
        <v>6692.0364000000009</v>
      </c>
      <c r="E91" s="568">
        <v>5269.3200000000006</v>
      </c>
      <c r="F91" s="560">
        <f t="shared" si="2"/>
        <v>5654.8761444000002</v>
      </c>
      <c r="G91" s="561">
        <f t="shared" si="3"/>
        <v>6692.0364000000009</v>
      </c>
    </row>
    <row r="92" spans="1:7" s="14" customFormat="1" ht="18" customHeight="1" x14ac:dyDescent="0.25">
      <c r="A92" s="340" t="s">
        <v>464</v>
      </c>
      <c r="B92" s="161" t="s">
        <v>397</v>
      </c>
      <c r="C92" s="567" t="s">
        <v>20</v>
      </c>
      <c r="D92" s="558">
        <f>IF('Спецификация - фасады'!$Q$1="РФ",'Редактор цен '!E92,IF('Спецификация - фасады'!$Q$1="ДВ",'Редактор цен '!F92,G92))</f>
        <v>6600.9139000000005</v>
      </c>
      <c r="E92" s="568">
        <v>5197.5700000000006</v>
      </c>
      <c r="F92" s="560">
        <f t="shared" si="2"/>
        <v>5577.8761969000007</v>
      </c>
      <c r="G92" s="561">
        <f t="shared" si="3"/>
        <v>6600.9139000000005</v>
      </c>
    </row>
    <row r="93" spans="1:7" s="14" customFormat="1" ht="18" customHeight="1" x14ac:dyDescent="0.25">
      <c r="A93" s="340" t="s">
        <v>762</v>
      </c>
      <c r="B93" s="161" t="s">
        <v>397</v>
      </c>
      <c r="C93" s="567" t="s">
        <v>20</v>
      </c>
      <c r="D93" s="558">
        <f>IF('Спецификация - фасады'!$Q$1="РФ",'Редактор цен '!E93,IF('Спецификация - фасады'!$Q$1="ДВ",'Редактор цен '!F93,G93))</f>
        <v>9075.8009999999995</v>
      </c>
      <c r="E93" s="568">
        <v>7146.3</v>
      </c>
      <c r="F93" s="560">
        <f t="shared" si="2"/>
        <v>7669.1947709999995</v>
      </c>
      <c r="G93" s="561">
        <f t="shared" si="3"/>
        <v>9075.8009999999995</v>
      </c>
    </row>
    <row r="94" spans="1:7" s="14" customFormat="1" ht="18" customHeight="1" x14ac:dyDescent="0.25">
      <c r="A94" s="340" t="s">
        <v>766</v>
      </c>
      <c r="B94" s="161" t="s">
        <v>397</v>
      </c>
      <c r="C94" s="557" t="s">
        <v>20</v>
      </c>
      <c r="D94" s="558">
        <f>IF('Спецификация - фасады'!$Q$1="РФ",'Редактор цен '!E94,IF('Спецификация - фасады'!$Q$1="ДВ",'Редактор цен '!F94,G94))</f>
        <v>9075.8009999999995</v>
      </c>
      <c r="E94" s="568">
        <v>7146.3</v>
      </c>
      <c r="F94" s="560">
        <f t="shared" si="2"/>
        <v>7669.1947709999995</v>
      </c>
      <c r="G94" s="561">
        <f t="shared" si="3"/>
        <v>9075.8009999999995</v>
      </c>
    </row>
    <row r="95" spans="1:7" s="14" customFormat="1" ht="18" customHeight="1" x14ac:dyDescent="0.25">
      <c r="A95" s="243" t="s">
        <v>46</v>
      </c>
      <c r="B95" s="17" t="s">
        <v>787</v>
      </c>
      <c r="C95" s="557" t="s">
        <v>20</v>
      </c>
      <c r="D95" s="558">
        <f>IF('Спецификация - фасады'!$Q$1="РФ",'Редактор цен '!E95,IF('Спецификация - фасады'!$Q$1="ДВ",'Редактор цен '!F95,G95))</f>
        <v>4074.9982000000005</v>
      </c>
      <c r="E95" s="568">
        <v>3208.6600000000003</v>
      </c>
      <c r="F95" s="560">
        <f t="shared" si="2"/>
        <v>3443.4376522000002</v>
      </c>
      <c r="G95" s="561">
        <f t="shared" si="3"/>
        <v>4074.9982000000005</v>
      </c>
    </row>
    <row r="96" spans="1:7" s="14" customFormat="1" ht="18" customHeight="1" x14ac:dyDescent="0.25">
      <c r="A96" s="243" t="s">
        <v>415</v>
      </c>
      <c r="B96" s="17" t="s">
        <v>787</v>
      </c>
      <c r="C96" s="557" t="s">
        <v>20</v>
      </c>
      <c r="D96" s="558">
        <f>IF('Спецификация - фасады'!$Q$1="РФ",'Редактор цен '!E96,IF('Спецификация - фасады'!$Q$1="ДВ",'Редактор цен '!F96,G96))</f>
        <v>6152.5912000000008</v>
      </c>
      <c r="E96" s="568">
        <v>4844.5600000000004</v>
      </c>
      <c r="F96" s="560">
        <f t="shared" si="2"/>
        <v>5199.0364552000001</v>
      </c>
      <c r="G96" s="561">
        <f t="shared" si="3"/>
        <v>6152.5912000000008</v>
      </c>
    </row>
    <row r="97" spans="1:7" s="14" customFormat="1" ht="18" customHeight="1" x14ac:dyDescent="0.25">
      <c r="A97" s="243" t="s">
        <v>764</v>
      </c>
      <c r="B97" s="17" t="s">
        <v>787</v>
      </c>
      <c r="C97" s="557" t="s">
        <v>20</v>
      </c>
      <c r="D97" s="558">
        <f>IF('Спецификация - фасады'!$Q$1="РФ",'Редактор цен '!E97,IF('Спецификация - фасады'!$Q$1="ДВ",'Редактор цен '!F97,G97))</f>
        <v>6692.0364000000009</v>
      </c>
      <c r="E97" s="568">
        <v>5269.3200000000006</v>
      </c>
      <c r="F97" s="560">
        <f t="shared" si="2"/>
        <v>5654.8761444000002</v>
      </c>
      <c r="G97" s="561">
        <f t="shared" si="3"/>
        <v>6692.0364000000009</v>
      </c>
    </row>
    <row r="98" spans="1:7" s="14" customFormat="1" ht="18" customHeight="1" x14ac:dyDescent="0.25">
      <c r="A98" s="340" t="s">
        <v>464</v>
      </c>
      <c r="B98" s="17" t="s">
        <v>787</v>
      </c>
      <c r="C98" s="557" t="s">
        <v>20</v>
      </c>
      <c r="D98" s="558">
        <f>IF('Спецификация - фасады'!$Q$1="РФ",'Редактор цен '!E98,IF('Спецификация - фасады'!$Q$1="ДВ",'Редактор цен '!F98,G98))</f>
        <v>6600.9139000000005</v>
      </c>
      <c r="E98" s="568">
        <v>5197.5700000000006</v>
      </c>
      <c r="F98" s="560">
        <f t="shared" si="2"/>
        <v>5577.8761969000007</v>
      </c>
      <c r="G98" s="561">
        <f t="shared" si="3"/>
        <v>6600.9139000000005</v>
      </c>
    </row>
    <row r="99" spans="1:7" s="14" customFormat="1" ht="18" customHeight="1" x14ac:dyDescent="0.25">
      <c r="A99" s="340" t="s">
        <v>762</v>
      </c>
      <c r="B99" s="17" t="s">
        <v>787</v>
      </c>
      <c r="C99" s="557" t="s">
        <v>20</v>
      </c>
      <c r="D99" s="558">
        <f>IF('Спецификация - фасады'!$Q$1="РФ",'Редактор цен '!E99,IF('Спецификация - фасады'!$Q$1="ДВ",'Редактор цен '!F99,G99))</f>
        <v>9075.8009999999995</v>
      </c>
      <c r="E99" s="568">
        <v>7146.3</v>
      </c>
      <c r="F99" s="560">
        <f t="shared" si="2"/>
        <v>7669.1947709999995</v>
      </c>
      <c r="G99" s="561">
        <f t="shared" si="3"/>
        <v>9075.8009999999995</v>
      </c>
    </row>
    <row r="100" spans="1:7" s="14" customFormat="1" ht="18" customHeight="1" x14ac:dyDescent="0.25">
      <c r="A100" s="340" t="s">
        <v>766</v>
      </c>
      <c r="B100" s="17" t="s">
        <v>787</v>
      </c>
      <c r="C100" s="557" t="s">
        <v>20</v>
      </c>
      <c r="D100" s="558">
        <f>IF('Спецификация - фасады'!$Q$1="РФ",'Редактор цен '!E100,IF('Спецификация - фасады'!$Q$1="ДВ",'Редактор цен '!F100,G100))</f>
        <v>9075.8009999999995</v>
      </c>
      <c r="E100" s="568">
        <v>7146.3</v>
      </c>
      <c r="F100" s="560">
        <f t="shared" si="2"/>
        <v>7669.1947709999995</v>
      </c>
      <c r="G100" s="561">
        <f t="shared" si="3"/>
        <v>9075.8009999999995</v>
      </c>
    </row>
    <row r="101" spans="1:7" s="14" customFormat="1" ht="18" customHeight="1" x14ac:dyDescent="0.25">
      <c r="A101" s="303" t="s">
        <v>293</v>
      </c>
      <c r="B101" s="161" t="s">
        <v>397</v>
      </c>
      <c r="C101" s="557" t="s">
        <v>20</v>
      </c>
      <c r="D101" s="558">
        <f>IF('Спецификация - фасады'!$Q$1="РФ",'Редактор цен '!E101,IF('Спецификация - фасады'!$Q$1="ДВ",'Редактор цен '!F101,G101))</f>
        <v>0</v>
      </c>
      <c r="E101" s="568"/>
      <c r="F101" s="560">
        <f t="shared" si="2"/>
        <v>0</v>
      </c>
      <c r="G101" s="561">
        <f t="shared" si="3"/>
        <v>0</v>
      </c>
    </row>
    <row r="102" spans="1:7" s="14" customFormat="1" ht="18" customHeight="1" x14ac:dyDescent="0.25">
      <c r="A102" s="303" t="s">
        <v>293</v>
      </c>
      <c r="B102" s="17" t="s">
        <v>785</v>
      </c>
      <c r="C102" s="567" t="s">
        <v>20</v>
      </c>
      <c r="D102" s="558">
        <f>IF('Спецификация - фасады'!$Q$1="РФ",'Редактор цен '!E102,IF('Спецификация - фасады'!$Q$1="ДВ",'Редактор цен '!F102,G102))</f>
        <v>0</v>
      </c>
      <c r="E102" s="568"/>
      <c r="F102" s="560">
        <f t="shared" si="2"/>
        <v>0</v>
      </c>
      <c r="G102" s="561">
        <f t="shared" si="3"/>
        <v>0</v>
      </c>
    </row>
    <row r="103" spans="1:7" s="14" customFormat="1" ht="18" customHeight="1" x14ac:dyDescent="0.25">
      <c r="A103" s="303" t="s">
        <v>438</v>
      </c>
      <c r="B103" s="161" t="s">
        <v>294</v>
      </c>
      <c r="C103" s="567" t="s">
        <v>20</v>
      </c>
      <c r="D103" s="558">
        <f>IF('Спецификация - фасады'!$Q$1="РФ",'Редактор цен '!E103,IF('Спецификация - фасады'!$Q$1="ДВ",'Редактор цен '!F103,G103))</f>
        <v>0</v>
      </c>
      <c r="E103" s="568"/>
      <c r="F103" s="560">
        <f t="shared" si="2"/>
        <v>0</v>
      </c>
      <c r="G103" s="561">
        <f t="shared" si="3"/>
        <v>0</v>
      </c>
    </row>
    <row r="104" spans="1:7" s="14" customFormat="1" ht="18" customHeight="1" x14ac:dyDescent="0.25">
      <c r="A104" s="303" t="s">
        <v>438</v>
      </c>
      <c r="B104" s="17" t="s">
        <v>785</v>
      </c>
      <c r="C104" s="567" t="s">
        <v>20</v>
      </c>
      <c r="D104" s="558">
        <f>IF('Спецификация - фасады'!$Q$1="РФ",'Редактор цен '!E104,IF('Спецификация - фасады'!$Q$1="ДВ",'Редактор цен '!F104,G104))</f>
        <v>0</v>
      </c>
      <c r="E104" s="568"/>
      <c r="F104" s="560">
        <f t="shared" si="2"/>
        <v>0</v>
      </c>
      <c r="G104" s="561">
        <f t="shared" si="3"/>
        <v>0</v>
      </c>
    </row>
    <row r="105" spans="1:7" s="14" customFormat="1" ht="18" customHeight="1" x14ac:dyDescent="0.25">
      <c r="A105" s="266" t="s">
        <v>49</v>
      </c>
      <c r="B105" s="267" t="s">
        <v>40</v>
      </c>
      <c r="C105" s="567" t="s">
        <v>20</v>
      </c>
      <c r="D105" s="558">
        <f>IF('Спецификация - фасады'!$Q$1="РФ",'Редактор цен '!E105,IF('Спецификация - фасады'!$Q$1="ДВ",'Редактор цен '!F105,G105))</f>
        <v>269.7226</v>
      </c>
      <c r="E105" s="568">
        <v>212.38</v>
      </c>
      <c r="F105" s="560">
        <f t="shared" si="2"/>
        <v>227.91984459999998</v>
      </c>
      <c r="G105" s="561">
        <f t="shared" si="3"/>
        <v>269.7226</v>
      </c>
    </row>
    <row r="106" spans="1:7" s="14" customFormat="1" ht="18" customHeight="1" x14ac:dyDescent="0.25">
      <c r="A106" s="292" t="s">
        <v>50</v>
      </c>
      <c r="B106" s="267" t="s">
        <v>47</v>
      </c>
      <c r="C106" s="567" t="s">
        <v>20</v>
      </c>
      <c r="D106" s="558">
        <f>IF('Спецификация - фасады'!$Q$1="РФ",'Редактор цен '!E106,IF('Спецификация - фасады'!$Q$1="ДВ",'Редактор цен '!F106,G106))</f>
        <v>951.3189000000001</v>
      </c>
      <c r="E106" s="568">
        <v>749.07</v>
      </c>
      <c r="F106" s="560">
        <f t="shared" si="2"/>
        <v>803.87945190000005</v>
      </c>
      <c r="G106" s="561">
        <f t="shared" si="3"/>
        <v>951.3189000000001</v>
      </c>
    </row>
    <row r="107" spans="1:7" s="14" customFormat="1" ht="18" customHeight="1" x14ac:dyDescent="0.25">
      <c r="A107" s="292" t="s">
        <v>51</v>
      </c>
      <c r="B107" s="267" t="s">
        <v>27</v>
      </c>
      <c r="C107" s="567" t="s">
        <v>20</v>
      </c>
      <c r="D107" s="558">
        <f>IF('Спецификация - фасады'!$Q$1="РФ",'Редактор цен '!E107,IF('Спецификация - фасады'!$Q$1="ДВ",'Редактор цен '!F107,G107))</f>
        <v>2073.9481000000001</v>
      </c>
      <c r="E107" s="568">
        <v>1633.03</v>
      </c>
      <c r="F107" s="560">
        <f t="shared" si="2"/>
        <v>1752.5188051</v>
      </c>
      <c r="G107" s="561">
        <f t="shared" si="3"/>
        <v>2073.9481000000001</v>
      </c>
    </row>
    <row r="108" spans="1:7" s="14" customFormat="1" ht="18" customHeight="1" x14ac:dyDescent="0.25">
      <c r="A108" s="291" t="s">
        <v>28</v>
      </c>
      <c r="B108" s="161" t="s">
        <v>29</v>
      </c>
      <c r="C108" s="567" t="s">
        <v>17</v>
      </c>
      <c r="D108" s="558">
        <f>IF('Спецификация - фасады'!$Q$1="РФ",'Редактор цен '!E108,IF('Спецификация - фасады'!$Q$1="ДВ",'Редактор цен '!F108,G108))</f>
        <v>3342.3733000000002</v>
      </c>
      <c r="E108" s="568">
        <v>2631.79</v>
      </c>
      <c r="F108" s="560">
        <f t="shared" si="2"/>
        <v>2824.3580742999998</v>
      </c>
      <c r="G108" s="561">
        <f t="shared" si="3"/>
        <v>3342.3733000000002</v>
      </c>
    </row>
    <row r="109" spans="1:7" s="14" customFormat="1" ht="18" customHeight="1" x14ac:dyDescent="0.25">
      <c r="A109" s="291" t="s">
        <v>439</v>
      </c>
      <c r="B109" s="161" t="s">
        <v>30</v>
      </c>
      <c r="C109" s="567" t="s">
        <v>17</v>
      </c>
      <c r="D109" s="558">
        <f>IF('Спецификация - фасады'!$Q$1="РФ",'Редактор цен '!E109,IF('Спецификация - фасады'!$Q$1="ДВ",'Редактор цен '!F109,G109))</f>
        <v>11692.839200000002</v>
      </c>
      <c r="E109" s="568">
        <v>9206.9600000000009</v>
      </c>
      <c r="F109" s="560">
        <f t="shared" si="2"/>
        <v>9880.6332632000012</v>
      </c>
      <c r="G109" s="561">
        <f t="shared" si="3"/>
        <v>11692.839200000002</v>
      </c>
    </row>
    <row r="110" spans="1:7" s="14" customFormat="1" ht="18" customHeight="1" x14ac:dyDescent="0.25">
      <c r="A110" s="288" t="s">
        <v>440</v>
      </c>
      <c r="B110" s="17" t="s">
        <v>441</v>
      </c>
      <c r="C110" s="557" t="s">
        <v>17</v>
      </c>
      <c r="D110" s="558">
        <f>IF('Спецификация - фасады'!$Q$1="РФ",'Редактор цен '!E110,IF('Спецификация - фасады'!$Q$1="ДВ",'Редактор цен '!F110,G110))</f>
        <v>2307.2217000000001</v>
      </c>
      <c r="E110" s="559">
        <v>1816.71</v>
      </c>
      <c r="F110" s="560">
        <f t="shared" si="2"/>
        <v>1949.6386706999999</v>
      </c>
      <c r="G110" s="561">
        <f t="shared" si="3"/>
        <v>2307.2217000000001</v>
      </c>
    </row>
    <row r="111" spans="1:7" s="14" customFormat="1" ht="18" customHeight="1" x14ac:dyDescent="0.25">
      <c r="A111" s="291" t="s">
        <v>31</v>
      </c>
      <c r="B111" s="161" t="s">
        <v>32</v>
      </c>
      <c r="C111" s="567" t="s">
        <v>17</v>
      </c>
      <c r="D111" s="558">
        <f>IF('Спецификация - фасады'!$Q$1="РФ",'Редактор цен '!E111,IF('Спецификация - фасады'!$Q$1="ДВ",'Редактор цен '!F111,G111))</f>
        <v>3531.9081000000001</v>
      </c>
      <c r="E111" s="568">
        <v>2781.03</v>
      </c>
      <c r="F111" s="560">
        <f t="shared" si="2"/>
        <v>2984.5179651000003</v>
      </c>
      <c r="G111" s="561">
        <f t="shared" si="3"/>
        <v>3531.9081000000001</v>
      </c>
    </row>
    <row r="112" spans="1:7" s="14" customFormat="1" ht="18" customHeight="1" x14ac:dyDescent="0.25">
      <c r="A112" s="291" t="s">
        <v>42</v>
      </c>
      <c r="B112" s="161" t="s">
        <v>32</v>
      </c>
      <c r="C112" s="567" t="s">
        <v>17</v>
      </c>
      <c r="D112" s="558">
        <f>IF('Спецификация - фасады'!$Q$1="РФ",'Редактор цен '!E112,IF('Спецификация - фасады'!$Q$1="ДВ",'Редактор цен '!F112,G112))</f>
        <v>703.46569999999997</v>
      </c>
      <c r="E112" s="568">
        <v>553.91</v>
      </c>
      <c r="F112" s="560">
        <f t="shared" si="2"/>
        <v>594.43959469999993</v>
      </c>
      <c r="G112" s="561">
        <f t="shared" si="3"/>
        <v>703.46569999999997</v>
      </c>
    </row>
    <row r="113" spans="1:9" s="14" customFormat="1" ht="18" customHeight="1" x14ac:dyDescent="0.25">
      <c r="A113" s="537" t="s">
        <v>33</v>
      </c>
      <c r="B113" s="537"/>
      <c r="C113" s="569"/>
      <c r="D113" s="558">
        <f>IF('Спецификация - фасады'!$Q$1="РФ",'Редактор цен '!E113,IF('Спецификация - фасады'!$Q$1="ДВ",'Редактор цен '!F113,G113))</f>
        <v>0</v>
      </c>
      <c r="E113" s="570"/>
      <c r="F113" s="560">
        <f t="shared" si="2"/>
        <v>0</v>
      </c>
      <c r="G113" s="561">
        <f t="shared" si="3"/>
        <v>0</v>
      </c>
    </row>
    <row r="114" spans="1:9" s="14" customFormat="1" ht="15" customHeight="1" x14ac:dyDescent="0.25">
      <c r="A114" s="268" t="s">
        <v>788</v>
      </c>
      <c r="B114" s="252" t="s">
        <v>34</v>
      </c>
      <c r="C114" s="571" t="s">
        <v>18</v>
      </c>
      <c r="D114" s="558">
        <f>IF('Спецификация - фасады'!$Q$1="РФ",'Редактор цен '!E114,IF('Спецификация - фасады'!$Q$1="ДВ",'Редактор цен '!F114,G114))</f>
        <v>50.8</v>
      </c>
      <c r="E114" s="572">
        <v>40</v>
      </c>
      <c r="F114" s="560">
        <f t="shared" si="2"/>
        <v>42.9268</v>
      </c>
      <c r="G114" s="561">
        <f t="shared" si="3"/>
        <v>50.8</v>
      </c>
      <c r="H114" s="562"/>
      <c r="I114" s="15"/>
    </row>
    <row r="115" spans="1:9" s="14" customFormat="1" ht="15" customHeight="1" x14ac:dyDescent="0.25">
      <c r="A115" s="268" t="s">
        <v>35</v>
      </c>
      <c r="B115" s="252" t="s">
        <v>34</v>
      </c>
      <c r="C115" s="571" t="s">
        <v>18</v>
      </c>
      <c r="D115" s="558">
        <f>IF('Спецификация - фасады'!$Q$1="РФ",'Редактор цен '!E115,IF('Спецификация - фасады'!$Q$1="ДВ",'Редактор цен '!F115,G115))</f>
        <v>50.8</v>
      </c>
      <c r="E115" s="572">
        <v>40</v>
      </c>
      <c r="F115" s="560">
        <f t="shared" si="2"/>
        <v>42.9268</v>
      </c>
      <c r="G115" s="561">
        <f t="shared" si="3"/>
        <v>50.8</v>
      </c>
      <c r="H115" s="562"/>
      <c r="I115" s="15"/>
    </row>
    <row r="116" spans="1:9" s="14" customFormat="1" ht="15" customHeight="1" x14ac:dyDescent="0.25">
      <c r="A116" s="341" t="s">
        <v>789</v>
      </c>
      <c r="B116" s="342" t="s">
        <v>34</v>
      </c>
      <c r="C116" s="571" t="s">
        <v>18</v>
      </c>
      <c r="D116" s="558">
        <f>IF('Спецификация - фасады'!$Q$1="РФ",'Редактор цен '!E116,IF('Спецификация - фасады'!$Q$1="ДВ",'Редактор цен '!F116,G116))</f>
        <v>50.8</v>
      </c>
      <c r="E116" s="572">
        <v>40</v>
      </c>
      <c r="F116" s="560">
        <f t="shared" si="2"/>
        <v>42.9268</v>
      </c>
      <c r="G116" s="561">
        <f t="shared" si="3"/>
        <v>50.8</v>
      </c>
      <c r="H116" s="562"/>
      <c r="I116" s="15"/>
    </row>
    <row r="117" spans="1:9" s="14" customFormat="1" ht="15" customHeight="1" x14ac:dyDescent="0.25">
      <c r="A117" s="268" t="s">
        <v>444</v>
      </c>
      <c r="B117" s="252" t="s">
        <v>445</v>
      </c>
      <c r="C117" s="571" t="s">
        <v>18</v>
      </c>
      <c r="D117" s="558">
        <f>IF('Спецификация - фасады'!$Q$1="РФ",'Редактор цен '!E117,IF('Спецификация - фасады'!$Q$1="ДВ",'Редактор цен '!F117,G117))</f>
        <v>54.61</v>
      </c>
      <c r="E117" s="572">
        <v>43</v>
      </c>
      <c r="F117" s="560">
        <f t="shared" si="2"/>
        <v>46.14631</v>
      </c>
      <c r="G117" s="561">
        <f t="shared" si="3"/>
        <v>54.61</v>
      </c>
      <c r="H117" s="562"/>
      <c r="I117" s="15"/>
    </row>
    <row r="118" spans="1:9" s="14" customFormat="1" ht="15" customHeight="1" x14ac:dyDescent="0.25">
      <c r="A118" s="343" t="s">
        <v>790</v>
      </c>
      <c r="B118" s="304" t="s">
        <v>646</v>
      </c>
      <c r="C118" s="571" t="s">
        <v>18</v>
      </c>
      <c r="D118" s="558">
        <f>IF('Спецификация - фасады'!$Q$1="РФ",'Редактор цен '!E118,IF('Спецификация - фасады'!$Q$1="ДВ",'Редактор цен '!F118,G118))</f>
        <v>58.42</v>
      </c>
      <c r="E118" s="572">
        <v>46</v>
      </c>
      <c r="F118" s="560">
        <f t="shared" si="2"/>
        <v>49.365819999999999</v>
      </c>
      <c r="G118" s="561">
        <f t="shared" si="3"/>
        <v>58.42</v>
      </c>
      <c r="H118" s="562"/>
      <c r="I118" s="15"/>
    </row>
    <row r="119" spans="1:9" s="14" customFormat="1" ht="15" customHeight="1" x14ac:dyDescent="0.25">
      <c r="A119" s="268" t="s">
        <v>791</v>
      </c>
      <c r="B119" s="304" t="s">
        <v>647</v>
      </c>
      <c r="C119" s="571" t="s">
        <v>18</v>
      </c>
      <c r="D119" s="558">
        <f>IF('Спецификация - фасады'!$Q$1="РФ",'Редактор цен '!E119,IF('Спецификация - фасады'!$Q$1="ДВ",'Редактор цен '!F119,G119))</f>
        <v>58.42</v>
      </c>
      <c r="E119" s="572">
        <v>46</v>
      </c>
      <c r="F119" s="560">
        <f t="shared" si="2"/>
        <v>49.365819999999999</v>
      </c>
      <c r="G119" s="561">
        <f t="shared" si="3"/>
        <v>58.42</v>
      </c>
      <c r="H119" s="562"/>
      <c r="I119" s="15"/>
    </row>
    <row r="120" spans="1:9" s="14" customFormat="1" ht="15" customHeight="1" x14ac:dyDescent="0.25">
      <c r="A120" s="268" t="s">
        <v>792</v>
      </c>
      <c r="B120" s="304" t="s">
        <v>793</v>
      </c>
      <c r="C120" s="573" t="s">
        <v>18</v>
      </c>
      <c r="D120" s="558">
        <f>IF('Спецификация - фасады'!$Q$1="РФ",'Редактор цен '!E120,IF('Спецификация - фасады'!$Q$1="ДВ",'Редактор цен '!F120,G120))</f>
        <v>146.05000000000001</v>
      </c>
      <c r="E120" s="572">
        <v>115</v>
      </c>
      <c r="F120" s="560">
        <f t="shared" si="2"/>
        <v>123.41454999999999</v>
      </c>
      <c r="G120" s="561">
        <f t="shared" si="3"/>
        <v>146.05000000000001</v>
      </c>
      <c r="H120" s="562"/>
      <c r="I120" s="15"/>
    </row>
    <row r="121" spans="1:9" s="14" customFormat="1" ht="15" customHeight="1" x14ac:dyDescent="0.25">
      <c r="A121" s="343" t="s">
        <v>794</v>
      </c>
      <c r="B121" s="68" t="s">
        <v>795</v>
      </c>
      <c r="C121" s="571" t="s">
        <v>18</v>
      </c>
      <c r="D121" s="558">
        <f>IF('Спецификация - фасады'!$Q$1="РФ",'Редактор цен '!E121,IF('Спецификация - фасады'!$Q$1="ДВ",'Редактор цен '!F121,G121))</f>
        <v>50.8</v>
      </c>
      <c r="E121" s="572">
        <v>40</v>
      </c>
      <c r="F121" s="560">
        <f t="shared" si="2"/>
        <v>42.9268</v>
      </c>
      <c r="G121" s="561">
        <f t="shared" si="3"/>
        <v>50.8</v>
      </c>
      <c r="H121" s="562"/>
      <c r="I121" s="15"/>
    </row>
    <row r="122" spans="1:9" s="14" customFormat="1" ht="15" customHeight="1" x14ac:dyDescent="0.25">
      <c r="A122" s="268" t="s">
        <v>446</v>
      </c>
      <c r="B122" s="68" t="s">
        <v>62</v>
      </c>
      <c r="C122" s="571" t="s">
        <v>18</v>
      </c>
      <c r="D122" s="558">
        <f>IF('Спецификация - фасады'!$Q$1="РФ",'Редактор цен '!E122,IF('Спецификация - фасады'!$Q$1="ДВ",'Редактор цен '!F122,G122))</f>
        <v>50.8</v>
      </c>
      <c r="E122" s="572">
        <v>40</v>
      </c>
      <c r="F122" s="560">
        <f t="shared" si="2"/>
        <v>42.9268</v>
      </c>
      <c r="G122" s="561">
        <f t="shared" si="3"/>
        <v>50.8</v>
      </c>
      <c r="H122" s="562"/>
      <c r="I122" s="15"/>
    </row>
    <row r="123" spans="1:9" s="14" customFormat="1" ht="15" customHeight="1" x14ac:dyDescent="0.25">
      <c r="A123" s="268" t="s">
        <v>447</v>
      </c>
      <c r="B123" s="68" t="s">
        <v>62</v>
      </c>
      <c r="C123" s="571" t="s">
        <v>18</v>
      </c>
      <c r="D123" s="558">
        <f>IF('Спецификация - фасады'!$Q$1="РФ",'Редактор цен '!E123,IF('Спецификация - фасады'!$Q$1="ДВ",'Редактор цен '!F123,G123))</f>
        <v>163.83000000000001</v>
      </c>
      <c r="E123" s="572">
        <v>129</v>
      </c>
      <c r="F123" s="560">
        <f t="shared" si="2"/>
        <v>138.43893</v>
      </c>
      <c r="G123" s="561">
        <f t="shared" si="3"/>
        <v>163.83000000000001</v>
      </c>
      <c r="H123" s="562"/>
      <c r="I123" s="15"/>
    </row>
    <row r="124" spans="1:9" s="14" customFormat="1" ht="24.95" customHeight="1" x14ac:dyDescent="0.25">
      <c r="A124" s="343" t="s">
        <v>796</v>
      </c>
      <c r="B124" s="68" t="s">
        <v>797</v>
      </c>
      <c r="C124" s="571" t="s">
        <v>18</v>
      </c>
      <c r="D124" s="558">
        <f>IF('Спецификация - фасады'!$Q$1="РФ",'Редактор цен '!E124,IF('Спецификация - фасады'!$Q$1="ДВ",'Редактор цен '!F124,G124))</f>
        <v>95.25</v>
      </c>
      <c r="E124" s="572">
        <v>75</v>
      </c>
      <c r="F124" s="560">
        <f t="shared" si="2"/>
        <v>80.487749999999991</v>
      </c>
      <c r="G124" s="561">
        <f t="shared" si="3"/>
        <v>95.25</v>
      </c>
      <c r="H124" s="562"/>
      <c r="I124" s="15"/>
    </row>
    <row r="125" spans="1:9" s="14" customFormat="1" ht="24.95" customHeight="1" x14ac:dyDescent="0.25">
      <c r="A125" s="343" t="s">
        <v>798</v>
      </c>
      <c r="B125" s="68" t="s">
        <v>799</v>
      </c>
      <c r="C125" s="571" t="s">
        <v>18</v>
      </c>
      <c r="D125" s="558">
        <f>IF('Спецификация - фасады'!$Q$1="РФ",'Редактор цен '!E125,IF('Спецификация - фасады'!$Q$1="ДВ",'Редактор цен '!F125,G125))</f>
        <v>105.41</v>
      </c>
      <c r="E125" s="572">
        <v>83</v>
      </c>
      <c r="F125" s="560">
        <f t="shared" si="2"/>
        <v>89.07311</v>
      </c>
      <c r="G125" s="561">
        <f t="shared" si="3"/>
        <v>105.41</v>
      </c>
      <c r="H125" s="562"/>
      <c r="I125" s="15"/>
    </row>
    <row r="126" spans="1:9" s="14" customFormat="1" ht="24.95" customHeight="1" x14ac:dyDescent="0.25">
      <c r="A126" s="268" t="s">
        <v>800</v>
      </c>
      <c r="B126" s="68" t="s">
        <v>801</v>
      </c>
      <c r="C126" s="573" t="s">
        <v>18</v>
      </c>
      <c r="D126" s="558">
        <f>IF('Спецификация - фасады'!$Q$1="РФ",'Редактор цен '!E126,IF('Спецификация - фасады'!$Q$1="ДВ",'Редактор цен '!F126,G126))</f>
        <v>149.86000000000001</v>
      </c>
      <c r="E126" s="572">
        <v>118</v>
      </c>
      <c r="F126" s="560">
        <f t="shared" si="2"/>
        <v>126.63405999999999</v>
      </c>
      <c r="G126" s="561">
        <f t="shared" si="3"/>
        <v>149.86000000000001</v>
      </c>
      <c r="H126" s="562"/>
      <c r="I126" s="15"/>
    </row>
    <row r="127" spans="1:9" s="14" customFormat="1" ht="18.75" customHeight="1" x14ac:dyDescent="0.25">
      <c r="A127" s="268" t="s">
        <v>41</v>
      </c>
      <c r="B127" s="66" t="s">
        <v>37</v>
      </c>
      <c r="C127" s="573" t="s">
        <v>18</v>
      </c>
      <c r="D127" s="558">
        <f>IF('Спецификация - фасады'!$Q$1="РФ",'Редактор цен '!E127,IF('Спецификация - фасады'!$Q$1="ДВ",'Редактор цен '!F127,G127))</f>
        <v>50.8</v>
      </c>
      <c r="E127" s="572">
        <v>40</v>
      </c>
      <c r="F127" s="560">
        <f t="shared" si="2"/>
        <v>42.9268</v>
      </c>
      <c r="G127" s="561">
        <f t="shared" si="3"/>
        <v>50.8</v>
      </c>
      <c r="H127" s="562"/>
      <c r="I127" s="15"/>
    </row>
    <row r="128" spans="1:9" s="14" customFormat="1" ht="18" customHeight="1" x14ac:dyDescent="0.25">
      <c r="A128" s="269" t="s">
        <v>36</v>
      </c>
      <c r="B128" s="66" t="s">
        <v>448</v>
      </c>
      <c r="C128" s="573" t="s">
        <v>18</v>
      </c>
      <c r="D128" s="558">
        <f>IF('Спецификация - фасады'!$Q$1="РФ",'Редактор цен '!E128,IF('Спецификация - фасады'!$Q$1="ДВ",'Редактор цен '!F128,G128))</f>
        <v>95.25</v>
      </c>
      <c r="E128" s="572">
        <v>75</v>
      </c>
      <c r="F128" s="560">
        <f t="shared" si="2"/>
        <v>80.487749999999991</v>
      </c>
      <c r="G128" s="561">
        <f t="shared" si="3"/>
        <v>95.25</v>
      </c>
      <c r="H128" s="562"/>
      <c r="I128" s="15"/>
    </row>
    <row r="129" spans="1:9" s="14" customFormat="1" ht="18" customHeight="1" x14ac:dyDescent="0.25">
      <c r="A129" s="252" t="s">
        <v>398</v>
      </c>
      <c r="B129" s="68" t="s">
        <v>37</v>
      </c>
      <c r="C129" s="573" t="s">
        <v>18</v>
      </c>
      <c r="D129" s="558">
        <f>IF('Спецификация - фасады'!$Q$1="РФ",'Редактор цен '!E129,IF('Спецификация - фасады'!$Q$1="ДВ",'Редактор цен '!F129,G129))</f>
        <v>83.820000000000007</v>
      </c>
      <c r="E129" s="572">
        <v>66</v>
      </c>
      <c r="F129" s="560">
        <f t="shared" si="2"/>
        <v>70.829219999999992</v>
      </c>
      <c r="G129" s="561">
        <f t="shared" si="3"/>
        <v>83.820000000000007</v>
      </c>
      <c r="H129" s="562"/>
      <c r="I129" s="15"/>
    </row>
    <row r="130" spans="1:9" s="14" customFormat="1" ht="18" customHeight="1" x14ac:dyDescent="0.25">
      <c r="A130" s="344" t="s">
        <v>512</v>
      </c>
      <c r="B130" s="68"/>
      <c r="C130" s="573"/>
      <c r="D130" s="558">
        <f>IF('Спецификация - фасады'!$Q$1="РФ",'Редактор цен '!E130,IF('Спецификация - фасады'!$Q$1="ДВ",'Редактор цен '!F130,G130))</f>
        <v>0</v>
      </c>
      <c r="E130" s="572"/>
      <c r="F130" s="560">
        <f t="shared" si="2"/>
        <v>0</v>
      </c>
      <c r="G130" s="561">
        <f t="shared" si="3"/>
        <v>0</v>
      </c>
      <c r="H130" s="562"/>
      <c r="I130" s="15"/>
    </row>
    <row r="131" spans="1:9" s="14" customFormat="1" ht="18" customHeight="1" x14ac:dyDescent="0.25">
      <c r="A131" s="343" t="s">
        <v>35</v>
      </c>
      <c r="B131" s="345" t="s">
        <v>34</v>
      </c>
      <c r="C131" s="571" t="s">
        <v>18</v>
      </c>
      <c r="D131" s="558">
        <f>IF('Спецификация - фасады'!$Q$1="РФ",'Редактор цен '!E131,IF('Спецификация - фасады'!$Q$1="ДВ",'Редактор цен '!F131,G131))</f>
        <v>138.43</v>
      </c>
      <c r="E131" s="572">
        <v>109</v>
      </c>
      <c r="F131" s="560">
        <f t="shared" si="2"/>
        <v>116.97552999999999</v>
      </c>
      <c r="G131" s="561">
        <f t="shared" si="3"/>
        <v>138.43</v>
      </c>
      <c r="H131" s="562"/>
      <c r="I131" s="15"/>
    </row>
    <row r="132" spans="1:9" s="14" customFormat="1" ht="18" customHeight="1" x14ac:dyDescent="0.25">
      <c r="A132" s="343" t="s">
        <v>442</v>
      </c>
      <c r="B132" s="345" t="s">
        <v>443</v>
      </c>
      <c r="C132" s="571" t="s">
        <v>18</v>
      </c>
      <c r="D132" s="558">
        <f>IF('Спецификация - фасады'!$Q$1="РФ",'Редактор цен '!E132,IF('Спецификация - фасады'!$Q$1="ДВ",'Редактор цен '!F132,G132))</f>
        <v>120.28170000000001</v>
      </c>
      <c r="E132" s="572">
        <v>94.710000000000008</v>
      </c>
      <c r="F132" s="560">
        <f t="shared" si="2"/>
        <v>101.63993070000001</v>
      </c>
      <c r="G132" s="561">
        <f t="shared" si="3"/>
        <v>120.28170000000001</v>
      </c>
      <c r="H132" s="562"/>
      <c r="I132" s="15"/>
    </row>
    <row r="133" spans="1:9" s="14" customFormat="1" ht="18" customHeight="1" x14ac:dyDescent="0.25">
      <c r="A133" s="343" t="s">
        <v>511</v>
      </c>
      <c r="B133" s="345"/>
      <c r="C133" s="571" t="s">
        <v>18</v>
      </c>
      <c r="D133" s="558">
        <f>IF('Спецификация - фасады'!$Q$1="РФ",'Редактор цен '!E133,IF('Спецификация - фасады'!$Q$1="ДВ",'Редактор цен '!F133,G133))</f>
        <v>127.5715</v>
      </c>
      <c r="E133" s="572">
        <v>100.45</v>
      </c>
      <c r="F133" s="560">
        <f t="shared" ref="F133:F196" si="4">E133*$G$3</f>
        <v>107.7999265</v>
      </c>
      <c r="G133" s="561">
        <f t="shared" ref="G133:G196" si="5">E133*$H$3</f>
        <v>127.5715</v>
      </c>
      <c r="H133" s="562"/>
      <c r="I133" s="15"/>
    </row>
    <row r="134" spans="1:9" s="14" customFormat="1" ht="18" customHeight="1" x14ac:dyDescent="0.25">
      <c r="A134" s="343" t="s">
        <v>510</v>
      </c>
      <c r="B134" s="345"/>
      <c r="C134" s="571" t="s">
        <v>18</v>
      </c>
      <c r="D134" s="558">
        <f>IF('Спецификация - фасады'!$Q$1="РФ",'Редактор цен '!E134,IF('Спецификация - фасады'!$Q$1="ДВ",'Редактор цен '!F134,G134))</f>
        <v>120.28170000000001</v>
      </c>
      <c r="E134" s="572">
        <v>94.710000000000008</v>
      </c>
      <c r="F134" s="560">
        <f t="shared" si="4"/>
        <v>101.63993070000001</v>
      </c>
      <c r="G134" s="561">
        <f t="shared" si="5"/>
        <v>120.28170000000001</v>
      </c>
      <c r="H134" s="562"/>
      <c r="I134" s="15"/>
    </row>
    <row r="135" spans="1:9" s="14" customFormat="1" ht="18" customHeight="1" x14ac:dyDescent="0.25">
      <c r="A135" s="345" t="s">
        <v>509</v>
      </c>
      <c r="B135" s="346" t="s">
        <v>508</v>
      </c>
      <c r="C135" s="557" t="s">
        <v>18</v>
      </c>
      <c r="D135" s="558">
        <f>IF('Спецификация - фасады'!$Q$1="РФ",'Редактор цен '!E135,IF('Спецификация - фасады'!$Q$1="ДВ",'Редактор цен '!F135,G135))</f>
        <v>292.10000000000002</v>
      </c>
      <c r="E135" s="559">
        <v>230</v>
      </c>
      <c r="F135" s="560">
        <f t="shared" si="4"/>
        <v>246.82909999999998</v>
      </c>
      <c r="G135" s="561">
        <f t="shared" si="5"/>
        <v>292.10000000000002</v>
      </c>
      <c r="H135" s="562"/>
      <c r="I135" s="15"/>
    </row>
    <row r="136" spans="1:9" s="14" customFormat="1" ht="18" customHeight="1" x14ac:dyDescent="0.25">
      <c r="A136" s="347" t="s">
        <v>507</v>
      </c>
      <c r="B136" s="346" t="s">
        <v>506</v>
      </c>
      <c r="C136" s="557" t="s">
        <v>18</v>
      </c>
      <c r="D136" s="558">
        <f>IF('Спецификация - фасады'!$Q$1="РФ",'Редактор цен '!E136,IF('Спецификация - фасады'!$Q$1="ДВ",'Редактор цен '!F136,G136))</f>
        <v>273.36750000000001</v>
      </c>
      <c r="E136" s="559">
        <v>215.25</v>
      </c>
      <c r="F136" s="560">
        <f t="shared" si="4"/>
        <v>230.9998425</v>
      </c>
      <c r="G136" s="561">
        <f t="shared" si="5"/>
        <v>273.36750000000001</v>
      </c>
      <c r="H136" s="562"/>
      <c r="I136" s="15"/>
    </row>
    <row r="137" spans="1:9" s="14" customFormat="1" ht="18" customHeight="1" x14ac:dyDescent="0.25">
      <c r="A137" s="347" t="s">
        <v>505</v>
      </c>
      <c r="B137" s="348" t="s">
        <v>504</v>
      </c>
      <c r="C137" s="574" t="s">
        <v>18</v>
      </c>
      <c r="D137" s="558">
        <f>IF('Спецификация - фасады'!$Q$1="РФ",'Редактор цен '!E137,IF('Спецификация - фасады'!$Q$1="ДВ",'Редактор цен '!F137,G137))</f>
        <v>156.21</v>
      </c>
      <c r="E137" s="559">
        <v>123</v>
      </c>
      <c r="F137" s="560">
        <f t="shared" si="4"/>
        <v>131.99991</v>
      </c>
      <c r="G137" s="561">
        <f t="shared" si="5"/>
        <v>156.21</v>
      </c>
      <c r="H137" s="562"/>
      <c r="I137" s="15"/>
    </row>
    <row r="138" spans="1:9" s="14" customFormat="1" ht="18" customHeight="1" x14ac:dyDescent="0.25">
      <c r="A138" s="343" t="s">
        <v>41</v>
      </c>
      <c r="B138" s="349" t="s">
        <v>37</v>
      </c>
      <c r="C138" s="573" t="s">
        <v>18</v>
      </c>
      <c r="D138" s="558">
        <f>IF('Спецификация - фасады'!$Q$1="РФ",'Редактор цен '!E138,IF('Спецификация - фасады'!$Q$1="ДВ",'Редактор цен '!F138,G138))</f>
        <v>124.46000000000001</v>
      </c>
      <c r="E138" s="572">
        <v>98</v>
      </c>
      <c r="F138" s="560">
        <f t="shared" si="4"/>
        <v>105.17066</v>
      </c>
      <c r="G138" s="561">
        <f t="shared" si="5"/>
        <v>124.46000000000001</v>
      </c>
      <c r="H138" s="562"/>
      <c r="I138" s="15"/>
    </row>
    <row r="139" spans="1:9" s="14" customFormat="1" ht="18" customHeight="1" x14ac:dyDescent="0.25">
      <c r="A139" s="343" t="s">
        <v>36</v>
      </c>
      <c r="B139" s="349" t="s">
        <v>448</v>
      </c>
      <c r="C139" s="573" t="s">
        <v>18</v>
      </c>
      <c r="D139" s="558">
        <f>IF('Спецификация - фасады'!$Q$1="РФ",'Редактор цен '!E139,IF('Спецификация - фасады'!$Q$1="ДВ",'Редактор цен '!F139,G139))</f>
        <v>149.86000000000001</v>
      </c>
      <c r="E139" s="572">
        <v>118</v>
      </c>
      <c r="F139" s="560">
        <f t="shared" si="4"/>
        <v>126.63405999999999</v>
      </c>
      <c r="G139" s="561">
        <f t="shared" si="5"/>
        <v>149.86000000000001</v>
      </c>
      <c r="H139" s="562"/>
      <c r="I139" s="15"/>
    </row>
    <row r="140" spans="1:9" s="14" customFormat="1" ht="18" customHeight="1" x14ac:dyDescent="0.25">
      <c r="A140" s="269" t="s">
        <v>63</v>
      </c>
      <c r="B140" s="66"/>
      <c r="C140" s="573" t="s">
        <v>18</v>
      </c>
      <c r="D140" s="558">
        <f>IF('Спецификация - фасады'!$Q$1="РФ",'Редактор цен '!E140,IF('Спецификация - фасады'!$Q$1="ДВ",'Редактор цен '!F140,G140))</f>
        <v>66.040000000000006</v>
      </c>
      <c r="E140" s="572">
        <v>52</v>
      </c>
      <c r="F140" s="560">
        <f t="shared" si="4"/>
        <v>55.804839999999999</v>
      </c>
      <c r="G140" s="561">
        <f t="shared" si="5"/>
        <v>66.040000000000006</v>
      </c>
      <c r="H140" s="562"/>
      <c r="I140" s="15"/>
    </row>
    <row r="141" spans="1:9" s="14" customFormat="1" ht="18" customHeight="1" x14ac:dyDescent="0.25">
      <c r="A141" s="269" t="s">
        <v>64</v>
      </c>
      <c r="B141" s="66"/>
      <c r="C141" s="573" t="s">
        <v>18</v>
      </c>
      <c r="D141" s="558">
        <f>IF('Спецификация - фасады'!$Q$1="РФ",'Редактор цен '!E141,IF('Спецификация - фасады'!$Q$1="ДВ",'Редактор цен '!F141,G141))</f>
        <v>210.82</v>
      </c>
      <c r="E141" s="572">
        <v>166</v>
      </c>
      <c r="F141" s="560">
        <f t="shared" si="4"/>
        <v>178.14622</v>
      </c>
      <c r="G141" s="561">
        <f t="shared" si="5"/>
        <v>210.82</v>
      </c>
      <c r="H141" s="562"/>
      <c r="I141" s="15"/>
    </row>
    <row r="142" spans="1:9" s="14" customFormat="1" ht="18" customHeight="1" x14ac:dyDescent="0.25">
      <c r="A142" s="283" t="s">
        <v>279</v>
      </c>
      <c r="B142" s="162"/>
      <c r="C142" s="575" t="s">
        <v>18</v>
      </c>
      <c r="D142" s="558">
        <f>IF('Спецификация - фасады'!$Q$1="РФ",'Редактор цен '!E142,IF('Спецификация - фасады'!$Q$1="ДВ",'Редактор цен '!F142,G142))</f>
        <v>138.43</v>
      </c>
      <c r="E142" s="576">
        <v>109</v>
      </c>
      <c r="F142" s="560">
        <f t="shared" si="4"/>
        <v>116.97552999999999</v>
      </c>
      <c r="G142" s="561">
        <f t="shared" si="5"/>
        <v>138.43</v>
      </c>
      <c r="H142" s="562"/>
      <c r="I142" s="15"/>
    </row>
    <row r="143" spans="1:9" s="14" customFormat="1" ht="18" customHeight="1" x14ac:dyDescent="0.25">
      <c r="A143" s="252" t="s">
        <v>295</v>
      </c>
      <c r="B143" s="252"/>
      <c r="C143" s="577" t="s">
        <v>18</v>
      </c>
      <c r="D143" s="558">
        <f>IF('Спецификация - фасады'!$Q$1="РФ",'Редактор цен '!E143,IF('Спецификация - фасады'!$Q$1="ДВ",'Редактор цен '!F143,G143))</f>
        <v>273.05</v>
      </c>
      <c r="E143" s="576">
        <v>215</v>
      </c>
      <c r="F143" s="560">
        <f t="shared" si="4"/>
        <v>230.73155</v>
      </c>
      <c r="G143" s="561">
        <f t="shared" si="5"/>
        <v>273.05</v>
      </c>
      <c r="H143" s="562"/>
      <c r="I143" s="15"/>
    </row>
    <row r="144" spans="1:9" s="14" customFormat="1" ht="18" customHeight="1" x14ac:dyDescent="0.25">
      <c r="A144" s="252" t="s">
        <v>296</v>
      </c>
      <c r="B144" s="252"/>
      <c r="C144" s="577" t="s">
        <v>18</v>
      </c>
      <c r="D144" s="558">
        <f>IF('Спецификация - фасады'!$Q$1="РФ",'Редактор цен '!E144,IF('Спецификация - фасады'!$Q$1="ДВ",'Редактор цен '!F144,G144))</f>
        <v>294.64</v>
      </c>
      <c r="E144" s="576">
        <v>232</v>
      </c>
      <c r="F144" s="560">
        <f t="shared" si="4"/>
        <v>248.97543999999999</v>
      </c>
      <c r="G144" s="561">
        <f t="shared" si="5"/>
        <v>294.64</v>
      </c>
      <c r="H144" s="562"/>
      <c r="I144" s="15"/>
    </row>
    <row r="145" spans="1:9" s="14" customFormat="1" ht="18" customHeight="1" x14ac:dyDescent="0.25">
      <c r="A145" s="252" t="s">
        <v>297</v>
      </c>
      <c r="B145" s="252"/>
      <c r="C145" s="577" t="s">
        <v>18</v>
      </c>
      <c r="D145" s="558">
        <f>IF('Спецификация - фасады'!$Q$1="РФ",'Редактор цен '!E145,IF('Спецификация - фасады'!$Q$1="ДВ",'Редактор цен '!F145,G145))</f>
        <v>255.27</v>
      </c>
      <c r="E145" s="576">
        <v>201</v>
      </c>
      <c r="F145" s="560">
        <f t="shared" si="4"/>
        <v>215.70716999999999</v>
      </c>
      <c r="G145" s="561">
        <f t="shared" si="5"/>
        <v>255.27</v>
      </c>
      <c r="H145" s="562"/>
      <c r="I145" s="15"/>
    </row>
    <row r="146" spans="1:9" s="14" customFormat="1" ht="18" customHeight="1" x14ac:dyDescent="0.25">
      <c r="A146" s="350" t="s">
        <v>503</v>
      </c>
      <c r="B146" s="342" t="s">
        <v>502</v>
      </c>
      <c r="C146" s="578" t="s">
        <v>17</v>
      </c>
      <c r="D146" s="558">
        <f>IF('Спецификация - фасады'!$Q$1="РФ",'Редактор цен '!E146,IF('Спецификация - фасады'!$Q$1="ДВ",'Редактор цен '!F146,G146))</f>
        <v>1931.67</v>
      </c>
      <c r="E146" s="576">
        <v>1521</v>
      </c>
      <c r="F146" s="560">
        <f t="shared" si="4"/>
        <v>1632.2915699999999</v>
      </c>
      <c r="G146" s="561">
        <f t="shared" si="5"/>
        <v>1931.67</v>
      </c>
      <c r="H146" s="562"/>
      <c r="I146" s="15"/>
    </row>
    <row r="147" spans="1:9" s="14" customFormat="1" ht="18" customHeight="1" x14ac:dyDescent="0.25">
      <c r="A147" s="69" t="s">
        <v>449</v>
      </c>
      <c r="B147" s="19" t="s">
        <v>38</v>
      </c>
      <c r="C147" s="578" t="s">
        <v>20</v>
      </c>
      <c r="D147" s="558">
        <f>IF('Спецификация - фасады'!$Q$1="РФ",'Редактор цен '!E147,IF('Спецификация - фасады'!$Q$1="ДВ",'Редактор цен '!F147,G147))</f>
        <v>5551.17</v>
      </c>
      <c r="E147" s="579">
        <v>4371</v>
      </c>
      <c r="F147" s="560">
        <f t="shared" si="4"/>
        <v>4690.8260700000001</v>
      </c>
      <c r="G147" s="561">
        <f t="shared" si="5"/>
        <v>5551.17</v>
      </c>
      <c r="H147" s="580"/>
      <c r="I147" s="15"/>
    </row>
    <row r="148" spans="1:9" s="14" customFormat="1" ht="18" customHeight="1" x14ac:dyDescent="0.25">
      <c r="A148" s="69" t="s">
        <v>450</v>
      </c>
      <c r="B148" s="19" t="s">
        <v>451</v>
      </c>
      <c r="C148" s="578" t="s">
        <v>20</v>
      </c>
      <c r="D148" s="558">
        <f>IF('Спецификация - фасады'!$Q$1="РФ",'Редактор цен '!E148,IF('Спецификация - фасады'!$Q$1="ДВ",'Редактор цен '!F148,G148))</f>
        <v>7155.18</v>
      </c>
      <c r="E148" s="579">
        <v>5634</v>
      </c>
      <c r="F148" s="560">
        <f t="shared" si="4"/>
        <v>6046.2397799999999</v>
      </c>
      <c r="G148" s="561">
        <f t="shared" si="5"/>
        <v>7155.18</v>
      </c>
      <c r="H148" s="580"/>
      <c r="I148" s="15"/>
    </row>
    <row r="149" spans="1:9" s="14" customFormat="1" ht="18" customHeight="1" x14ac:dyDescent="0.25">
      <c r="A149" s="20" t="s">
        <v>501</v>
      </c>
      <c r="B149" s="5" t="s">
        <v>430</v>
      </c>
      <c r="C149" s="578" t="s">
        <v>20</v>
      </c>
      <c r="D149" s="558">
        <f>IF('Спецификация - фасады'!$Q$1="РФ",'Редактор цен '!E149,IF('Спецификация - фасады'!$Q$1="ДВ",'Редактор цен '!F149,G149))</f>
        <v>8211.82</v>
      </c>
      <c r="E149" s="579">
        <v>6466</v>
      </c>
      <c r="F149" s="560">
        <f t="shared" si="4"/>
        <v>6939.1172200000001</v>
      </c>
      <c r="G149" s="561">
        <f t="shared" si="5"/>
        <v>8211.82</v>
      </c>
      <c r="H149" s="580"/>
      <c r="I149" s="15"/>
    </row>
    <row r="150" spans="1:9" s="14" customFormat="1" ht="18" customHeight="1" x14ac:dyDescent="0.25">
      <c r="A150" s="270" t="s">
        <v>500</v>
      </c>
      <c r="B150" s="19" t="s">
        <v>38</v>
      </c>
      <c r="C150" s="571" t="s">
        <v>18</v>
      </c>
      <c r="D150" s="558">
        <f>IF('Спецификация - фасады'!$Q$1="РФ",'Редактор цен '!E150,IF('Спецификация - фасады'!$Q$1="ДВ",'Редактор цен '!F150,G150))</f>
        <v>1323.34</v>
      </c>
      <c r="E150" s="579">
        <v>1042</v>
      </c>
      <c r="F150" s="560">
        <f t="shared" si="4"/>
        <v>1118.24314</v>
      </c>
      <c r="G150" s="561">
        <f t="shared" si="5"/>
        <v>1323.34</v>
      </c>
      <c r="H150" s="580"/>
      <c r="I150" s="15"/>
    </row>
    <row r="151" spans="1:9" s="14" customFormat="1" ht="18" customHeight="1" x14ac:dyDescent="0.25">
      <c r="A151" s="642" t="s">
        <v>499</v>
      </c>
      <c r="B151" s="351" t="s">
        <v>802</v>
      </c>
      <c r="C151" s="571" t="s">
        <v>18</v>
      </c>
      <c r="D151" s="558">
        <f>IF('Спецификация - фасады'!$Q$1="РФ",'Редактор цен '!E151,IF('Спецификация - фасады'!$Q$1="ДВ",'Редактор цен '!F151,G151))</f>
        <v>459.74</v>
      </c>
      <c r="E151" s="579">
        <v>362</v>
      </c>
      <c r="F151" s="560">
        <f t="shared" si="4"/>
        <v>388.48753999999997</v>
      </c>
      <c r="G151" s="561">
        <f t="shared" si="5"/>
        <v>459.74</v>
      </c>
      <c r="H151" s="580"/>
      <c r="I151" s="15"/>
    </row>
    <row r="152" spans="1:9" s="14" customFormat="1" ht="18" customHeight="1" x14ac:dyDescent="0.25">
      <c r="A152" s="643"/>
      <c r="B152" s="289" t="s">
        <v>498</v>
      </c>
      <c r="C152" s="571" t="s">
        <v>18</v>
      </c>
      <c r="D152" s="558">
        <f>IF('Спецификация - фасады'!$Q$1="РФ",'Редактор цен '!E152,IF('Спецификация - фасады'!$Q$1="ДВ",'Редактор цен '!F152,G152))</f>
        <v>535.94000000000005</v>
      </c>
      <c r="E152" s="579">
        <v>422</v>
      </c>
      <c r="F152" s="560">
        <f t="shared" si="4"/>
        <v>452.87773999999996</v>
      </c>
      <c r="G152" s="561">
        <f t="shared" si="5"/>
        <v>535.94000000000005</v>
      </c>
      <c r="H152" s="580"/>
      <c r="I152" s="15"/>
    </row>
    <row r="153" spans="1:9" s="14" customFormat="1" ht="18" customHeight="1" x14ac:dyDescent="0.25">
      <c r="A153" s="352" t="s">
        <v>803</v>
      </c>
      <c r="B153" s="289"/>
      <c r="C153" s="571" t="s">
        <v>18</v>
      </c>
      <c r="D153" s="558">
        <f>IF('Спецификация - фасады'!$Q$1="РФ",'Редактор цен '!E153,IF('Спецификация - фасады'!$Q$1="ДВ",'Редактор цен '!F153,G153))</f>
        <v>128.27000000000001</v>
      </c>
      <c r="E153" s="572">
        <v>101</v>
      </c>
      <c r="F153" s="560">
        <f t="shared" si="4"/>
        <v>108.39017</v>
      </c>
      <c r="G153" s="561">
        <f t="shared" si="5"/>
        <v>128.27000000000001</v>
      </c>
      <c r="H153" s="580"/>
      <c r="I153" s="15"/>
    </row>
    <row r="154" spans="1:9" s="14" customFormat="1" ht="18" customHeight="1" x14ac:dyDescent="0.25">
      <c r="A154" s="263" t="s">
        <v>298</v>
      </c>
      <c r="B154" s="18"/>
      <c r="C154" s="571" t="s">
        <v>20</v>
      </c>
      <c r="D154" s="558">
        <f>IF('Спецификация - фасады'!$Q$1="РФ",'Редактор цен '!E154,IF('Спецификация - фасады'!$Q$1="ДВ",'Редактор цен '!F154,G154))</f>
        <v>0</v>
      </c>
      <c r="E154" s="572"/>
      <c r="F154" s="560">
        <f t="shared" si="4"/>
        <v>0</v>
      </c>
      <c r="G154" s="561">
        <f t="shared" si="5"/>
        <v>0</v>
      </c>
      <c r="H154" s="580"/>
      <c r="I154" s="15"/>
    </row>
    <row r="155" spans="1:9" s="14" customFormat="1" ht="18" customHeight="1" x14ac:dyDescent="0.25">
      <c r="A155" s="263" t="s">
        <v>292</v>
      </c>
      <c r="B155" s="18"/>
      <c r="C155" s="571" t="s">
        <v>20</v>
      </c>
      <c r="D155" s="558">
        <f>IF('Спецификация - фасады'!$Q$1="РФ",'Редактор цен '!E155,IF('Спецификация - фасады'!$Q$1="ДВ",'Редактор цен '!F155,G155))</f>
        <v>0</v>
      </c>
      <c r="E155" s="572"/>
      <c r="F155" s="560">
        <f t="shared" si="4"/>
        <v>0</v>
      </c>
      <c r="G155" s="561">
        <f t="shared" si="5"/>
        <v>0</v>
      </c>
      <c r="I155" s="15"/>
    </row>
    <row r="156" spans="1:9" s="14" customFormat="1" ht="18" customHeight="1" x14ac:dyDescent="0.25">
      <c r="A156" s="263" t="s">
        <v>298</v>
      </c>
      <c r="B156" s="18" t="s">
        <v>399</v>
      </c>
      <c r="C156" s="571" t="s">
        <v>20</v>
      </c>
      <c r="D156" s="558">
        <f>IF('Спецификация - фасады'!$Q$1="РФ",'Редактор цен '!E156,IF('Спецификация - фасады'!$Q$1="ДВ",'Редактор цен '!F156,G156))</f>
        <v>0</v>
      </c>
      <c r="E156" s="572"/>
      <c r="F156" s="560">
        <f t="shared" si="4"/>
        <v>0</v>
      </c>
      <c r="G156" s="561">
        <f t="shared" si="5"/>
        <v>0</v>
      </c>
      <c r="I156" s="15"/>
    </row>
    <row r="157" spans="1:9" s="14" customFormat="1" ht="18" customHeight="1" x14ac:dyDescent="0.25">
      <c r="A157" s="263" t="s">
        <v>292</v>
      </c>
      <c r="B157" s="18" t="s">
        <v>399</v>
      </c>
      <c r="C157" s="571" t="s">
        <v>20</v>
      </c>
      <c r="D157" s="558">
        <f>IF('Спецификация - фасады'!$Q$1="РФ",'Редактор цен '!E157,IF('Спецификация - фасады'!$Q$1="ДВ",'Редактор цен '!F157,G157))</f>
        <v>0</v>
      </c>
      <c r="E157" s="572"/>
      <c r="F157" s="560">
        <f t="shared" si="4"/>
        <v>0</v>
      </c>
      <c r="G157" s="561">
        <f t="shared" si="5"/>
        <v>0</v>
      </c>
      <c r="I157" s="15"/>
    </row>
    <row r="158" spans="1:9" s="14" customFormat="1" ht="18" customHeight="1" x14ac:dyDescent="0.25">
      <c r="A158" s="263" t="s">
        <v>452</v>
      </c>
      <c r="B158" s="18" t="s">
        <v>400</v>
      </c>
      <c r="C158" s="571" t="s">
        <v>20</v>
      </c>
      <c r="D158" s="558">
        <f>IF('Спецификация - фасады'!$Q$1="РФ",'Редактор цен '!E158,IF('Спецификация - фасады'!$Q$1="ДВ",'Редактор цен '!F158,G158))</f>
        <v>0</v>
      </c>
      <c r="E158" s="559"/>
      <c r="F158" s="560">
        <f t="shared" si="4"/>
        <v>0</v>
      </c>
      <c r="G158" s="561">
        <f t="shared" si="5"/>
        <v>0</v>
      </c>
      <c r="I158" s="15"/>
    </row>
    <row r="159" spans="1:9" s="14" customFormat="1" ht="18" customHeight="1" x14ac:dyDescent="0.25">
      <c r="A159" s="263" t="s">
        <v>453</v>
      </c>
      <c r="B159" s="18" t="s">
        <v>401</v>
      </c>
      <c r="C159" s="571" t="s">
        <v>20</v>
      </c>
      <c r="D159" s="558">
        <f>IF('Спецификация - фасады'!$Q$1="РФ",'Редактор цен '!E159,IF('Спецификация - фасады'!$Q$1="ДВ",'Редактор цен '!F159,G159))</f>
        <v>0</v>
      </c>
      <c r="E159" s="559"/>
      <c r="F159" s="560">
        <f t="shared" si="4"/>
        <v>0</v>
      </c>
      <c r="G159" s="561">
        <f t="shared" si="5"/>
        <v>0</v>
      </c>
      <c r="I159" s="15"/>
    </row>
    <row r="160" spans="1:9" s="14" customFormat="1" ht="18" customHeight="1" x14ac:dyDescent="0.25">
      <c r="A160" s="263" t="s">
        <v>454</v>
      </c>
      <c r="B160" s="18" t="s">
        <v>402</v>
      </c>
      <c r="C160" s="571" t="s">
        <v>20</v>
      </c>
      <c r="D160" s="558">
        <f>IF('Спецификация - фасады'!$Q$1="РФ",'Редактор цен '!E160,IF('Спецификация - фасады'!$Q$1="ДВ",'Редактор цен '!F160,G160))</f>
        <v>0</v>
      </c>
      <c r="E160" s="559"/>
      <c r="F160" s="560">
        <f t="shared" si="4"/>
        <v>0</v>
      </c>
      <c r="G160" s="561">
        <f t="shared" si="5"/>
        <v>0</v>
      </c>
      <c r="I160" s="15"/>
    </row>
    <row r="161" spans="1:13" s="14" customFormat="1" ht="18" customHeight="1" x14ac:dyDescent="0.25">
      <c r="A161" s="287"/>
      <c r="B161" s="71" t="s">
        <v>67</v>
      </c>
      <c r="C161" s="571"/>
      <c r="D161" s="558">
        <f>IF('Спецификация - фасады'!$Q$1="РФ",'Редактор цен '!E161,IF('Спецификация - фасады'!$Q$1="ДВ",'Редактор цен '!F161,G161))</f>
        <v>0</v>
      </c>
      <c r="E161" s="572"/>
      <c r="F161" s="560">
        <f t="shared" si="4"/>
        <v>0</v>
      </c>
      <c r="G161" s="561">
        <f t="shared" si="5"/>
        <v>0</v>
      </c>
    </row>
    <row r="162" spans="1:13" s="14" customFormat="1" ht="18" customHeight="1" x14ac:dyDescent="0.25">
      <c r="A162" s="635" t="s">
        <v>72</v>
      </c>
      <c r="B162" s="353" t="s">
        <v>68</v>
      </c>
      <c r="C162" s="557" t="s">
        <v>16</v>
      </c>
      <c r="D162" s="558">
        <f>IF('Спецификация - фасады'!$Q$1="РФ",'Редактор цен '!E162,IF('Спецификация - фасады'!$Q$1="ДВ",'Редактор цен '!F162,G162))</f>
        <v>2926.7150000000001</v>
      </c>
      <c r="E162" s="581">
        <v>2304.5</v>
      </c>
      <c r="F162" s="560">
        <f t="shared" si="4"/>
        <v>2473.120265</v>
      </c>
      <c r="G162" s="561">
        <f t="shared" si="5"/>
        <v>2926.7150000000001</v>
      </c>
      <c r="H162" s="582"/>
      <c r="I162" s="583"/>
      <c r="J162" s="354"/>
      <c r="K162" s="354"/>
      <c r="L162" s="354"/>
      <c r="M162" s="15"/>
    </row>
    <row r="163" spans="1:13" s="14" customFormat="1" ht="18" customHeight="1" x14ac:dyDescent="0.25">
      <c r="A163" s="636"/>
      <c r="B163" s="353" t="s">
        <v>403</v>
      </c>
      <c r="C163" s="557" t="s">
        <v>16</v>
      </c>
      <c r="D163" s="558">
        <f>IF('Спецификация - фасады'!$Q$1="РФ",'Редактор цен '!E163,IF('Спецификация - фасады'!$Q$1="ДВ",'Редактор цен '!F163,G163))</f>
        <v>2926.7150000000001</v>
      </c>
      <c r="E163" s="584">
        <v>2304.5</v>
      </c>
      <c r="F163" s="560">
        <f t="shared" si="4"/>
        <v>2473.120265</v>
      </c>
      <c r="G163" s="561">
        <f t="shared" si="5"/>
        <v>2926.7150000000001</v>
      </c>
      <c r="H163" s="582"/>
      <c r="I163" s="583"/>
      <c r="J163" s="354"/>
      <c r="K163" s="354"/>
      <c r="L163" s="354"/>
      <c r="M163" s="15"/>
    </row>
    <row r="164" spans="1:13" s="14" customFormat="1" ht="18" customHeight="1" x14ac:dyDescent="0.25">
      <c r="A164" s="636"/>
      <c r="B164" s="353" t="s">
        <v>69</v>
      </c>
      <c r="C164" s="574" t="s">
        <v>16</v>
      </c>
      <c r="D164" s="558">
        <f>IF('Спецификация - фасады'!$Q$1="РФ",'Редактор цен '!E164,IF('Спецификация - фасады'!$Q$1="ДВ",'Редактор цен '!F164,G164))</f>
        <v>3394.71</v>
      </c>
      <c r="E164" s="584">
        <v>2673</v>
      </c>
      <c r="F164" s="560">
        <f t="shared" si="4"/>
        <v>2868.5834099999997</v>
      </c>
      <c r="G164" s="561">
        <f t="shared" si="5"/>
        <v>3394.71</v>
      </c>
      <c r="H164" s="582"/>
      <c r="I164" s="583"/>
      <c r="J164" s="354"/>
      <c r="K164" s="354"/>
      <c r="L164" s="354"/>
      <c r="M164" s="15"/>
    </row>
    <row r="165" spans="1:13" s="14" customFormat="1" ht="18" customHeight="1" x14ac:dyDescent="0.25">
      <c r="A165" s="636"/>
      <c r="B165" s="353" t="s">
        <v>404</v>
      </c>
      <c r="C165" s="574" t="s">
        <v>16</v>
      </c>
      <c r="D165" s="558">
        <f>IF('Спецификация - фасады'!$Q$1="РФ",'Редактор цен '!E165,IF('Спецификация - фасады'!$Q$1="ДВ",'Редактор цен '!F165,G165))</f>
        <v>3485.5149999999999</v>
      </c>
      <c r="E165" s="584">
        <v>2744.5</v>
      </c>
      <c r="F165" s="560">
        <f t="shared" si="4"/>
        <v>2945.3150649999998</v>
      </c>
      <c r="G165" s="561">
        <f t="shared" si="5"/>
        <v>3485.5149999999999</v>
      </c>
      <c r="H165" s="582"/>
      <c r="I165" s="583"/>
      <c r="J165" s="354"/>
      <c r="K165" s="354"/>
      <c r="L165" s="354"/>
      <c r="M165" s="15"/>
    </row>
    <row r="166" spans="1:13" s="14" customFormat="1" ht="18" customHeight="1" x14ac:dyDescent="0.25">
      <c r="A166" s="636"/>
      <c r="B166" s="353" t="s">
        <v>70</v>
      </c>
      <c r="C166" s="574" t="s">
        <v>16</v>
      </c>
      <c r="D166" s="558">
        <f>IF('Спецификация - фасады'!$Q$1="РФ",'Редактор цен '!E166,IF('Спецификация - фасады'!$Q$1="ДВ",'Редактор цен '!F166,G166))</f>
        <v>4075.7474999999999</v>
      </c>
      <c r="E166" s="584">
        <v>3209.25</v>
      </c>
      <c r="F166" s="560">
        <f t="shared" si="4"/>
        <v>3444.0708224999998</v>
      </c>
      <c r="G166" s="561">
        <f t="shared" si="5"/>
        <v>4075.7474999999999</v>
      </c>
      <c r="H166" s="582"/>
      <c r="I166" s="583"/>
      <c r="J166" s="354"/>
      <c r="K166" s="354"/>
      <c r="L166" s="354"/>
      <c r="M166" s="15"/>
    </row>
    <row r="167" spans="1:13" s="14" customFormat="1" ht="18" customHeight="1" x14ac:dyDescent="0.25">
      <c r="A167" s="636"/>
      <c r="B167" s="353" t="s">
        <v>71</v>
      </c>
      <c r="C167" s="574" t="s">
        <v>16</v>
      </c>
      <c r="D167" s="558">
        <f>IF('Спецификация - фасады'!$Q$1="РФ",'Редактор цен '!E167,IF('Спецификация - фасады'!$Q$1="ДВ",'Редактор цен '!F167,G167))</f>
        <v>4547.2349999999997</v>
      </c>
      <c r="E167" s="584">
        <v>3580.5</v>
      </c>
      <c r="F167" s="560">
        <f t="shared" si="4"/>
        <v>3842.485185</v>
      </c>
      <c r="G167" s="561">
        <f t="shared" si="5"/>
        <v>4547.2349999999997</v>
      </c>
      <c r="H167" s="582"/>
      <c r="I167" s="583"/>
      <c r="J167" s="354"/>
      <c r="K167" s="354"/>
      <c r="L167" s="354"/>
      <c r="M167" s="15"/>
    </row>
    <row r="168" spans="1:13" s="14" customFormat="1" ht="18" customHeight="1" x14ac:dyDescent="0.25">
      <c r="A168" s="636"/>
      <c r="B168" s="353" t="s">
        <v>405</v>
      </c>
      <c r="C168" s="574" t="s">
        <v>16</v>
      </c>
      <c r="D168" s="558">
        <f>IF('Спецификация - фасады'!$Q$1="РФ",'Редактор цен '!E168,IF('Спецификация - фасады'!$Q$1="ДВ",'Редактор цен '!F168,G168))</f>
        <v>4484.37</v>
      </c>
      <c r="E168" s="584">
        <v>3531</v>
      </c>
      <c r="F168" s="560">
        <f t="shared" si="4"/>
        <v>3789.3632699999998</v>
      </c>
      <c r="G168" s="561">
        <f t="shared" si="5"/>
        <v>4484.37</v>
      </c>
      <c r="H168" s="582"/>
      <c r="I168" s="583"/>
      <c r="J168" s="354"/>
      <c r="K168" s="354"/>
      <c r="L168" s="354"/>
      <c r="M168" s="15"/>
    </row>
    <row r="169" spans="1:13" s="14" customFormat="1" ht="18" customHeight="1" x14ac:dyDescent="0.25">
      <c r="A169" s="637"/>
      <c r="B169" s="353" t="s">
        <v>406</v>
      </c>
      <c r="C169" s="574" t="s">
        <v>16</v>
      </c>
      <c r="D169" s="558">
        <f>IF('Спецификация - фасады'!$Q$1="РФ",'Редактор цен '!E169,IF('Спецификация - фасады'!$Q$1="ДВ",'Редактор цен '!F169,G169))</f>
        <v>5043.17</v>
      </c>
      <c r="E169" s="584">
        <v>3971</v>
      </c>
      <c r="F169" s="560">
        <f t="shared" si="4"/>
        <v>4261.55807</v>
      </c>
      <c r="G169" s="561">
        <f t="shared" si="5"/>
        <v>5043.17</v>
      </c>
      <c r="H169" s="582"/>
      <c r="I169" s="583"/>
      <c r="J169" s="354"/>
      <c r="K169" s="354"/>
      <c r="L169" s="354"/>
      <c r="M169" s="15"/>
    </row>
    <row r="170" spans="1:13" s="14" customFormat="1" ht="18" customHeight="1" x14ac:dyDescent="0.25">
      <c r="A170" s="644" t="s">
        <v>455</v>
      </c>
      <c r="B170" s="585" t="s">
        <v>407</v>
      </c>
      <c r="C170" s="574" t="s">
        <v>16</v>
      </c>
      <c r="D170" s="558">
        <f>IF('Спецификация - фасады'!$Q$1="РФ",'Редактор цен '!E170,IF('Спецификация - фасады'!$Q$1="ДВ",'Редактор цен '!F170,G170))</f>
        <v>3394.71</v>
      </c>
      <c r="E170" s="584">
        <v>2673</v>
      </c>
      <c r="F170" s="560">
        <f t="shared" si="4"/>
        <v>2868.5834099999997</v>
      </c>
      <c r="G170" s="561">
        <f t="shared" si="5"/>
        <v>3394.71</v>
      </c>
    </row>
    <row r="171" spans="1:13" s="14" customFormat="1" ht="18" customHeight="1" x14ac:dyDescent="0.25">
      <c r="A171" s="645"/>
      <c r="B171" s="585" t="s">
        <v>408</v>
      </c>
      <c r="C171" s="574" t="s">
        <v>16</v>
      </c>
      <c r="D171" s="558">
        <f>IF('Спецификация - фасады'!$Q$1="РФ",'Редактор цен '!E171,IF('Спецификация - фасады'!$Q$1="ДВ",'Редактор цен '!F171,G171))</f>
        <v>3394.71</v>
      </c>
      <c r="E171" s="586">
        <v>2673</v>
      </c>
      <c r="F171" s="560">
        <f t="shared" si="4"/>
        <v>2868.5834099999997</v>
      </c>
      <c r="G171" s="561">
        <f t="shared" si="5"/>
        <v>3394.71</v>
      </c>
    </row>
    <row r="172" spans="1:13" s="14" customFormat="1" ht="18" customHeight="1" x14ac:dyDescent="0.25">
      <c r="A172" s="645"/>
      <c r="B172" s="283" t="s">
        <v>409</v>
      </c>
      <c r="C172" s="587" t="s">
        <v>16</v>
      </c>
      <c r="D172" s="558">
        <f>IF('Спецификация - фасады'!$Q$1="РФ",'Редактор цен '!E172,IF('Спецификация - фасады'!$Q$1="ДВ",'Редактор цен '!F172,G172))</f>
        <v>3733.4825000000001</v>
      </c>
      <c r="E172" s="584">
        <v>2939.75</v>
      </c>
      <c r="F172" s="560">
        <f t="shared" si="4"/>
        <v>3154.8515075</v>
      </c>
      <c r="G172" s="561">
        <f t="shared" si="5"/>
        <v>3733.4825000000001</v>
      </c>
    </row>
    <row r="173" spans="1:13" s="14" customFormat="1" ht="18" customHeight="1" x14ac:dyDescent="0.25">
      <c r="A173" s="645"/>
      <c r="B173" s="585" t="s">
        <v>410</v>
      </c>
      <c r="C173" s="574" t="s">
        <v>16</v>
      </c>
      <c r="D173" s="558">
        <f>IF('Спецификация - фасады'!$Q$1="РФ",'Редактор цен '!E173,IF('Спецификация - фасады'!$Q$1="ДВ",'Редактор цен '!F173,G173))</f>
        <v>3922.0774999999999</v>
      </c>
      <c r="E173" s="586">
        <v>3088.25</v>
      </c>
      <c r="F173" s="560">
        <f t="shared" si="4"/>
        <v>3314.2172525000001</v>
      </c>
      <c r="G173" s="561">
        <f t="shared" si="5"/>
        <v>3922.0774999999999</v>
      </c>
    </row>
    <row r="174" spans="1:13" s="14" customFormat="1" ht="18" customHeight="1" x14ac:dyDescent="0.25">
      <c r="A174" s="645"/>
      <c r="B174" s="588" t="s">
        <v>411</v>
      </c>
      <c r="C174" s="574" t="s">
        <v>16</v>
      </c>
      <c r="D174" s="558">
        <f>IF('Спецификация - фасады'!$Q$1="РФ",'Редактор цен '!E174,IF('Спецификация - фасады'!$Q$1="ДВ",'Редактор цен '!F174,G174))</f>
        <v>4927.9175000000005</v>
      </c>
      <c r="E174" s="584">
        <v>3880.25</v>
      </c>
      <c r="F174" s="560">
        <f t="shared" si="4"/>
        <v>4164.1678924999997</v>
      </c>
      <c r="G174" s="561">
        <f t="shared" si="5"/>
        <v>4927.9175000000005</v>
      </c>
    </row>
    <row r="175" spans="1:13" s="14" customFormat="1" ht="18" customHeight="1" x14ac:dyDescent="0.25">
      <c r="A175" s="645"/>
      <c r="B175" s="588" t="s">
        <v>412</v>
      </c>
      <c r="C175" s="574" t="s">
        <v>16</v>
      </c>
      <c r="D175" s="558">
        <f>IF('Спецификация - фасады'!$Q$1="РФ",'Редактор цен '!E175,IF('Спецификация - фасады'!$Q$1="ДВ",'Редактор цен '!F175,G175))</f>
        <v>5266.6900000000005</v>
      </c>
      <c r="E175" s="584">
        <v>4147</v>
      </c>
      <c r="F175" s="560">
        <f t="shared" si="4"/>
        <v>4450.4359899999999</v>
      </c>
      <c r="G175" s="561">
        <f t="shared" si="5"/>
        <v>5266.6900000000005</v>
      </c>
    </row>
    <row r="176" spans="1:13" s="14" customFormat="1" ht="18" customHeight="1" x14ac:dyDescent="0.25">
      <c r="A176" s="645"/>
      <c r="B176" s="585" t="s">
        <v>413</v>
      </c>
      <c r="C176" s="574" t="s">
        <v>16</v>
      </c>
      <c r="D176" s="558">
        <f>IF('Спецификация - фасады'!$Q$1="РФ",'Редактор цен '!E176,IF('Спецификация - фасады'!$Q$1="ДВ",'Редактор цен '!F176,G176))</f>
        <v>5472.7475000000004</v>
      </c>
      <c r="E176" s="584">
        <v>4309.25</v>
      </c>
      <c r="F176" s="560">
        <f t="shared" si="4"/>
        <v>4624.5578224999999</v>
      </c>
      <c r="G176" s="561">
        <f t="shared" si="5"/>
        <v>5472.7475000000004</v>
      </c>
    </row>
    <row r="177" spans="1:7" s="14" customFormat="1" ht="18" customHeight="1" x14ac:dyDescent="0.25">
      <c r="A177" s="646"/>
      <c r="B177" s="585" t="s">
        <v>414</v>
      </c>
      <c r="C177" s="574" t="s">
        <v>16</v>
      </c>
      <c r="D177" s="558">
        <f>IF('Спецификация - фасады'!$Q$1="РФ",'Редактор цен '!E177,IF('Спецификация - фасады'!$Q$1="ДВ",'Редактор цен '!F177,G177))</f>
        <v>6000.1149999999998</v>
      </c>
      <c r="E177" s="584">
        <v>4724.5</v>
      </c>
      <c r="F177" s="560">
        <f t="shared" si="4"/>
        <v>5070.1916649999994</v>
      </c>
      <c r="G177" s="561">
        <f t="shared" si="5"/>
        <v>6000.1149999999998</v>
      </c>
    </row>
    <row r="178" spans="1:7" s="14" customFormat="1" ht="18" customHeight="1" x14ac:dyDescent="0.25">
      <c r="A178" s="647" t="s">
        <v>497</v>
      </c>
      <c r="B178" s="356" t="s">
        <v>522</v>
      </c>
      <c r="C178" s="589" t="s">
        <v>17</v>
      </c>
      <c r="D178" s="558">
        <f>IF('Спецификация - фасады'!$Q$1="РФ",'Редактор цен '!E178,IF('Спецификация - фасады'!$Q$1="ДВ",'Редактор цен '!F178,G178))</f>
        <v>6178.1055000000006</v>
      </c>
      <c r="E178" s="552">
        <v>4864.6500000000005</v>
      </c>
      <c r="F178" s="560">
        <f t="shared" si="4"/>
        <v>5220.5964405000004</v>
      </c>
      <c r="G178" s="561">
        <f t="shared" si="5"/>
        <v>6178.1055000000006</v>
      </c>
    </row>
    <row r="179" spans="1:7" s="14" customFormat="1" ht="18" customHeight="1" x14ac:dyDescent="0.25">
      <c r="A179" s="648"/>
      <c r="B179" s="339" t="s">
        <v>804</v>
      </c>
      <c r="C179" s="589" t="s">
        <v>17</v>
      </c>
      <c r="D179" s="558">
        <f>IF('Спецификация - фасады'!$Q$1="РФ",'Редактор цен '!E179,IF('Спецификация - фасады'!$Q$1="ДВ",'Редактор цен '!F179,G179))</f>
        <v>6178.1055000000006</v>
      </c>
      <c r="E179" s="552">
        <v>4864.6500000000005</v>
      </c>
      <c r="F179" s="560">
        <f t="shared" si="4"/>
        <v>5220.5964405000004</v>
      </c>
      <c r="G179" s="561">
        <f t="shared" si="5"/>
        <v>6178.1055000000006</v>
      </c>
    </row>
    <row r="180" spans="1:7" s="14" customFormat="1" ht="18" customHeight="1" x14ac:dyDescent="0.25">
      <c r="A180" s="648"/>
      <c r="B180" s="356" t="s">
        <v>805</v>
      </c>
      <c r="C180" s="589" t="s">
        <v>17</v>
      </c>
      <c r="D180" s="558">
        <f>IF('Спецификация - фасады'!$Q$1="РФ",'Редактор цен '!E180,IF('Спецификация - фасады'!$Q$1="ДВ",'Редактор цен '!F180,G180))</f>
        <v>6579.0445000000009</v>
      </c>
      <c r="E180" s="552">
        <v>5180.3500000000004</v>
      </c>
      <c r="F180" s="560">
        <f t="shared" si="4"/>
        <v>5559.3962095000006</v>
      </c>
      <c r="G180" s="561">
        <f t="shared" si="5"/>
        <v>6579.0445000000009</v>
      </c>
    </row>
    <row r="181" spans="1:7" s="14" customFormat="1" ht="18" customHeight="1" x14ac:dyDescent="0.25">
      <c r="A181" s="648"/>
      <c r="B181" s="339" t="s">
        <v>806</v>
      </c>
      <c r="C181" s="589" t="s">
        <v>17</v>
      </c>
      <c r="D181" s="558">
        <f>IF('Спецификация - фасады'!$Q$1="РФ",'Редактор цен '!E181,IF('Спецификация - фасады'!$Q$1="ДВ",'Редактор цен '!F181,G181))</f>
        <v>6597.2690000000002</v>
      </c>
      <c r="E181" s="552">
        <v>5194.7</v>
      </c>
      <c r="F181" s="560">
        <f t="shared" si="4"/>
        <v>5574.7961989999994</v>
      </c>
      <c r="G181" s="561">
        <f t="shared" si="5"/>
        <v>6597.2690000000002</v>
      </c>
    </row>
    <row r="182" spans="1:7" s="14" customFormat="1" ht="18" customHeight="1" x14ac:dyDescent="0.25">
      <c r="A182" s="648"/>
      <c r="B182" s="356" t="s">
        <v>520</v>
      </c>
      <c r="C182" s="589" t="s">
        <v>17</v>
      </c>
      <c r="D182" s="558">
        <f>IF('Спецификация - фасады'!$Q$1="РФ",'Редактор цен '!E182,IF('Спецификация - фасады'!$Q$1="ДВ",'Редактор цен '!F182,G182))</f>
        <v>6473.3423999999995</v>
      </c>
      <c r="E182" s="552">
        <v>5097.12</v>
      </c>
      <c r="F182" s="560">
        <f t="shared" si="4"/>
        <v>5470.0762703999999</v>
      </c>
      <c r="G182" s="561">
        <f t="shared" si="5"/>
        <v>6473.3423999999995</v>
      </c>
    </row>
    <row r="183" spans="1:7" s="14" customFormat="1" ht="18" customHeight="1" x14ac:dyDescent="0.25">
      <c r="A183" s="648"/>
      <c r="B183" s="356" t="s">
        <v>807</v>
      </c>
      <c r="C183" s="589" t="s">
        <v>17</v>
      </c>
      <c r="D183" s="558">
        <f>IF('Спецификация - фасады'!$Q$1="РФ",'Редактор цен '!E183,IF('Спецификация - фасады'!$Q$1="ДВ",'Редактор цен '!F183,G183))</f>
        <v>6877.926300000001</v>
      </c>
      <c r="E183" s="552">
        <v>5415.6900000000005</v>
      </c>
      <c r="F183" s="560">
        <f t="shared" si="4"/>
        <v>5811.9560373000004</v>
      </c>
      <c r="G183" s="561">
        <f t="shared" si="5"/>
        <v>6877.926300000001</v>
      </c>
    </row>
    <row r="184" spans="1:7" s="14" customFormat="1" ht="18" customHeight="1" x14ac:dyDescent="0.25">
      <c r="A184" s="648"/>
      <c r="B184" s="339" t="s">
        <v>778</v>
      </c>
      <c r="C184" s="589" t="s">
        <v>17</v>
      </c>
      <c r="D184" s="558">
        <f>IF('Спецификация - фасады'!$Q$1="РФ",'Редактор цен '!E184,IF('Спецификация - фасады'!$Q$1="ДВ",'Редактор цен '!F184,G184))</f>
        <v>6579.0445000000009</v>
      </c>
      <c r="E184" s="552">
        <v>5180.3500000000004</v>
      </c>
      <c r="F184" s="560">
        <f t="shared" si="4"/>
        <v>5559.3962095000006</v>
      </c>
      <c r="G184" s="561">
        <f t="shared" si="5"/>
        <v>6579.0445000000009</v>
      </c>
    </row>
    <row r="185" spans="1:7" s="14" customFormat="1" ht="18" customHeight="1" x14ac:dyDescent="0.25">
      <c r="A185" s="649"/>
      <c r="B185" s="339" t="s">
        <v>779</v>
      </c>
      <c r="C185" s="589" t="s">
        <v>17</v>
      </c>
      <c r="D185" s="558">
        <f>IF('Спецификация - фасады'!$Q$1="РФ",'Редактор цен '!E185,IF('Спецификация - фасады'!$Q$1="ДВ",'Редактор цен '!F185,G185))</f>
        <v>6998.2080000000005</v>
      </c>
      <c r="E185" s="552">
        <v>5510.4000000000005</v>
      </c>
      <c r="F185" s="560">
        <f t="shared" si="4"/>
        <v>5913.5959680000005</v>
      </c>
      <c r="G185" s="561">
        <f t="shared" si="5"/>
        <v>6998.2080000000005</v>
      </c>
    </row>
    <row r="186" spans="1:7" s="14" customFormat="1" ht="18" customHeight="1" x14ac:dyDescent="0.25">
      <c r="A186" s="647" t="s">
        <v>496</v>
      </c>
      <c r="B186" s="356" t="s">
        <v>522</v>
      </c>
      <c r="C186" s="589" t="s">
        <v>17</v>
      </c>
      <c r="D186" s="558">
        <f>IF('Спецификация - фасады'!$Q$1="РФ",'Редактор цен '!E186,IF('Спецификация - фасады'!$Q$1="ДВ",'Редактор цен '!F186,G186))</f>
        <v>6178.1055000000006</v>
      </c>
      <c r="E186" s="552">
        <v>4864.6500000000005</v>
      </c>
      <c r="F186" s="560">
        <f t="shared" si="4"/>
        <v>5220.5964405000004</v>
      </c>
      <c r="G186" s="561">
        <f t="shared" si="5"/>
        <v>6178.1055000000006</v>
      </c>
    </row>
    <row r="187" spans="1:7" s="14" customFormat="1" ht="18" customHeight="1" x14ac:dyDescent="0.25">
      <c r="A187" s="648"/>
      <c r="B187" s="339" t="s">
        <v>804</v>
      </c>
      <c r="C187" s="589" t="s">
        <v>17</v>
      </c>
      <c r="D187" s="558">
        <f>IF('Спецификация - фасады'!$Q$1="РФ",'Редактор цен '!E187,IF('Спецификация - фасады'!$Q$1="ДВ",'Редактор цен '!F187,G187))</f>
        <v>6178.1055000000006</v>
      </c>
      <c r="E187" s="552">
        <v>4864.6500000000005</v>
      </c>
      <c r="F187" s="560">
        <f t="shared" si="4"/>
        <v>5220.5964405000004</v>
      </c>
      <c r="G187" s="561">
        <f t="shared" si="5"/>
        <v>6178.1055000000006</v>
      </c>
    </row>
    <row r="188" spans="1:7" s="14" customFormat="1" ht="18" customHeight="1" x14ac:dyDescent="0.25">
      <c r="A188" s="648"/>
      <c r="B188" s="356" t="s">
        <v>805</v>
      </c>
      <c r="C188" s="589" t="s">
        <v>17</v>
      </c>
      <c r="D188" s="558">
        <f>IF('Спецификация - фасады'!$Q$1="РФ",'Редактор цен '!E188,IF('Спецификация - фасады'!$Q$1="ДВ",'Редактор цен '!F188,G188))</f>
        <v>6579.0445000000009</v>
      </c>
      <c r="E188" s="552">
        <v>5180.3500000000004</v>
      </c>
      <c r="F188" s="560">
        <f t="shared" si="4"/>
        <v>5559.3962095000006</v>
      </c>
      <c r="G188" s="561">
        <f t="shared" si="5"/>
        <v>6579.0445000000009</v>
      </c>
    </row>
    <row r="189" spans="1:7" s="14" customFormat="1" ht="18" customHeight="1" x14ac:dyDescent="0.25">
      <c r="A189" s="648"/>
      <c r="B189" s="339" t="s">
        <v>806</v>
      </c>
      <c r="C189" s="589" t="s">
        <v>17</v>
      </c>
      <c r="D189" s="558">
        <f>IF('Спецификация - фасады'!$Q$1="РФ",'Редактор цен '!E189,IF('Спецификация - фасады'!$Q$1="ДВ",'Редактор цен '!F189,G189))</f>
        <v>6597.2690000000002</v>
      </c>
      <c r="E189" s="552">
        <v>5194.7</v>
      </c>
      <c r="F189" s="560">
        <f t="shared" si="4"/>
        <v>5574.7961989999994</v>
      </c>
      <c r="G189" s="561">
        <f t="shared" si="5"/>
        <v>6597.2690000000002</v>
      </c>
    </row>
    <row r="190" spans="1:7" s="14" customFormat="1" ht="18" customHeight="1" x14ac:dyDescent="0.25">
      <c r="A190" s="648"/>
      <c r="B190" s="356" t="s">
        <v>520</v>
      </c>
      <c r="C190" s="589" t="s">
        <v>17</v>
      </c>
      <c r="D190" s="558">
        <f>IF('Спецификация - фасады'!$Q$1="РФ",'Редактор цен '!E190,IF('Спецификация - фасады'!$Q$1="ДВ",'Редактор цен '!F190,G190))</f>
        <v>6473.3423999999995</v>
      </c>
      <c r="E190" s="552">
        <v>5097.12</v>
      </c>
      <c r="F190" s="560">
        <f t="shared" si="4"/>
        <v>5470.0762703999999</v>
      </c>
      <c r="G190" s="561">
        <f t="shared" si="5"/>
        <v>6473.3423999999995</v>
      </c>
    </row>
    <row r="191" spans="1:7" s="14" customFormat="1" ht="18" customHeight="1" x14ac:dyDescent="0.25">
      <c r="A191" s="648"/>
      <c r="B191" s="356" t="s">
        <v>807</v>
      </c>
      <c r="C191" s="589" t="s">
        <v>17</v>
      </c>
      <c r="D191" s="558">
        <f>IF('Спецификация - фасады'!$Q$1="РФ",'Редактор цен '!E191,IF('Спецификация - фасады'!$Q$1="ДВ",'Редактор цен '!F191,G191))</f>
        <v>6877.926300000001</v>
      </c>
      <c r="E191" s="552">
        <v>5415.6900000000005</v>
      </c>
      <c r="F191" s="560">
        <f t="shared" si="4"/>
        <v>5811.9560373000004</v>
      </c>
      <c r="G191" s="561">
        <f t="shared" si="5"/>
        <v>6877.926300000001</v>
      </c>
    </row>
    <row r="192" spans="1:7" s="14" customFormat="1" ht="18" customHeight="1" x14ac:dyDescent="0.25">
      <c r="A192" s="648"/>
      <c r="B192" s="339" t="s">
        <v>778</v>
      </c>
      <c r="C192" s="589" t="s">
        <v>17</v>
      </c>
      <c r="D192" s="558">
        <f>IF('Спецификация - фасады'!$Q$1="РФ",'Редактор цен '!E192,IF('Спецификация - фасады'!$Q$1="ДВ",'Редактор цен '!F192,G192))</f>
        <v>6579.0445000000009</v>
      </c>
      <c r="E192" s="552">
        <v>5180.3500000000004</v>
      </c>
      <c r="F192" s="560">
        <f t="shared" si="4"/>
        <v>5559.3962095000006</v>
      </c>
      <c r="G192" s="561">
        <f t="shared" si="5"/>
        <v>6579.0445000000009</v>
      </c>
    </row>
    <row r="193" spans="1:7" s="14" customFormat="1" ht="18" customHeight="1" x14ac:dyDescent="0.25">
      <c r="A193" s="649"/>
      <c r="B193" s="339" t="s">
        <v>779</v>
      </c>
      <c r="C193" s="589" t="s">
        <v>17</v>
      </c>
      <c r="D193" s="558">
        <f>IF('Спецификация - фасады'!$Q$1="РФ",'Редактор цен '!E193,IF('Спецификация - фасады'!$Q$1="ДВ",'Редактор цен '!F193,G193))</f>
        <v>6998.2080000000005</v>
      </c>
      <c r="E193" s="552">
        <v>5510.4000000000005</v>
      </c>
      <c r="F193" s="560">
        <f t="shared" si="4"/>
        <v>5913.5959680000005</v>
      </c>
      <c r="G193" s="561">
        <f t="shared" si="5"/>
        <v>6998.2080000000005</v>
      </c>
    </row>
    <row r="194" spans="1:7" s="14" customFormat="1" ht="18" customHeight="1" x14ac:dyDescent="0.25">
      <c r="A194" s="647" t="s">
        <v>495</v>
      </c>
      <c r="B194" s="356" t="s">
        <v>518</v>
      </c>
      <c r="C194" s="589" t="s">
        <v>17</v>
      </c>
      <c r="D194" s="558">
        <f>IF('Спецификация - фасады'!$Q$1="РФ",'Редактор цен '!E194,IF('Спецификация - фасады'!$Q$1="ДВ",'Редактор цен '!F194,G194))</f>
        <v>5959.4115000000002</v>
      </c>
      <c r="E194" s="552">
        <v>4692.45</v>
      </c>
      <c r="F194" s="560">
        <f t="shared" si="4"/>
        <v>5035.7965664999992</v>
      </c>
      <c r="G194" s="561">
        <f t="shared" si="5"/>
        <v>5959.4115000000002</v>
      </c>
    </row>
    <row r="195" spans="1:7" s="14" customFormat="1" ht="18" customHeight="1" x14ac:dyDescent="0.25">
      <c r="A195" s="648"/>
      <c r="B195" s="339" t="s">
        <v>808</v>
      </c>
      <c r="C195" s="589" t="s">
        <v>17</v>
      </c>
      <c r="D195" s="558">
        <f>IF('Спецификация - фасады'!$Q$1="РФ",'Редактор цен '!E195,IF('Спецификация - фасады'!$Q$1="ДВ",'Редактор цен '!F195,G195))</f>
        <v>5959.4115000000002</v>
      </c>
      <c r="E195" s="552">
        <v>4692.45</v>
      </c>
      <c r="F195" s="560">
        <f t="shared" si="4"/>
        <v>5035.7965664999992</v>
      </c>
      <c r="G195" s="561">
        <f t="shared" si="5"/>
        <v>5959.4115000000002</v>
      </c>
    </row>
    <row r="196" spans="1:7" s="14" customFormat="1" ht="18" customHeight="1" x14ac:dyDescent="0.25">
      <c r="A196" s="648"/>
      <c r="B196" s="356" t="s">
        <v>809</v>
      </c>
      <c r="C196" s="589" t="s">
        <v>17</v>
      </c>
      <c r="D196" s="558">
        <f>IF('Спецификация - фасады'!$Q$1="РФ",'Редактор цен '!E196,IF('Спецификация - фасады'!$Q$1="ДВ",'Редактор цен '!F196,G196))</f>
        <v>6360.3505000000005</v>
      </c>
      <c r="E196" s="552">
        <v>5008.1500000000005</v>
      </c>
      <c r="F196" s="560">
        <f t="shared" si="4"/>
        <v>5374.5963355000004</v>
      </c>
      <c r="G196" s="561">
        <f t="shared" si="5"/>
        <v>6360.3505000000005</v>
      </c>
    </row>
    <row r="197" spans="1:7" s="14" customFormat="1" ht="18" customHeight="1" x14ac:dyDescent="0.25">
      <c r="A197" s="648"/>
      <c r="B197" s="339" t="s">
        <v>810</v>
      </c>
      <c r="C197" s="589" t="s">
        <v>17</v>
      </c>
      <c r="D197" s="558">
        <f>IF('Спецификация - фасады'!$Q$1="РФ",'Редактор цен '!E197,IF('Спецификация - фасады'!$Q$1="ДВ",'Редактор цен '!F197,G197))</f>
        <v>6378.5749999999998</v>
      </c>
      <c r="E197" s="552">
        <v>5022.5</v>
      </c>
      <c r="F197" s="560">
        <f t="shared" ref="F197:F260" si="6">E197*$G$3</f>
        <v>5389.9963250000001</v>
      </c>
      <c r="G197" s="561">
        <f t="shared" ref="G197:G260" si="7">E197*$H$3</f>
        <v>6378.5749999999998</v>
      </c>
    </row>
    <row r="198" spans="1:7" s="14" customFormat="1" ht="18" customHeight="1" x14ac:dyDescent="0.25">
      <c r="A198" s="648"/>
      <c r="B198" s="356" t="s">
        <v>514</v>
      </c>
      <c r="C198" s="589" t="s">
        <v>17</v>
      </c>
      <c r="D198" s="558">
        <f>IF('Спецификация - фасады'!$Q$1="РФ",'Редактор цен '!E198,IF('Спецификация - фасады'!$Q$1="ДВ",'Редактор цен '!F198,G198))</f>
        <v>6134.3667000000005</v>
      </c>
      <c r="E198" s="552">
        <v>4830.21</v>
      </c>
      <c r="F198" s="560">
        <f t="shared" si="6"/>
        <v>5183.6364656999995</v>
      </c>
      <c r="G198" s="561">
        <f t="shared" si="7"/>
        <v>6134.3667000000005</v>
      </c>
    </row>
    <row r="199" spans="1:7" s="14" customFormat="1" ht="18" customHeight="1" x14ac:dyDescent="0.25">
      <c r="A199" s="648"/>
      <c r="B199" s="356" t="s">
        <v>811</v>
      </c>
      <c r="C199" s="589" t="s">
        <v>17</v>
      </c>
      <c r="D199" s="558">
        <f>IF('Спецификация - фасады'!$Q$1="РФ",'Редактор цен '!E199,IF('Спецификация - фасады'!$Q$1="ДВ",'Редактор цен '!F199,G199))</f>
        <v>6538.9506000000001</v>
      </c>
      <c r="E199" s="552">
        <v>5148.78</v>
      </c>
      <c r="F199" s="560">
        <f t="shared" si="6"/>
        <v>5525.5162325999991</v>
      </c>
      <c r="G199" s="561">
        <f t="shared" si="7"/>
        <v>6538.9506000000001</v>
      </c>
    </row>
    <row r="200" spans="1:7" s="14" customFormat="1" ht="18" customHeight="1" x14ac:dyDescent="0.25">
      <c r="A200" s="648"/>
      <c r="B200" s="339" t="s">
        <v>812</v>
      </c>
      <c r="C200" s="589" t="s">
        <v>17</v>
      </c>
      <c r="D200" s="558">
        <f>IF('Спецификация - фасады'!$Q$1="РФ",'Редактор цен '!E200,IF('Спецификация - фасады'!$Q$1="ДВ",'Редактор цен '!F200,G200))</f>
        <v>6199.9749000000002</v>
      </c>
      <c r="E200" s="552">
        <v>4881.87</v>
      </c>
      <c r="F200" s="560">
        <f t="shared" si="6"/>
        <v>5239.0764278999995</v>
      </c>
      <c r="G200" s="561">
        <f t="shared" si="7"/>
        <v>6199.9749000000002</v>
      </c>
    </row>
    <row r="201" spans="1:7" s="14" customFormat="1" ht="18" customHeight="1" x14ac:dyDescent="0.25">
      <c r="A201" s="648"/>
      <c r="B201" s="339" t="s">
        <v>813</v>
      </c>
      <c r="C201" s="589" t="s">
        <v>17</v>
      </c>
      <c r="D201" s="558">
        <f>IF('Спецификация - фасады'!$Q$1="РФ",'Редактор цен '!E201,IF('Спецификация - фасады'!$Q$1="ДВ",'Редактор цен '!F201,G201))</f>
        <v>6619.1383999999998</v>
      </c>
      <c r="E201" s="552">
        <v>5211.92</v>
      </c>
      <c r="F201" s="560">
        <f t="shared" si="6"/>
        <v>5593.2761863999995</v>
      </c>
      <c r="G201" s="561">
        <f t="shared" si="7"/>
        <v>6619.1383999999998</v>
      </c>
    </row>
    <row r="202" spans="1:7" s="14" customFormat="1" ht="18" customHeight="1" x14ac:dyDescent="0.25">
      <c r="A202" s="650" t="s">
        <v>814</v>
      </c>
      <c r="B202" s="356" t="s">
        <v>518</v>
      </c>
      <c r="C202" s="589" t="s">
        <v>17</v>
      </c>
      <c r="D202" s="558">
        <f>IF('Спецификация - фасады'!$Q$1="РФ",'Редактор цен '!E202,IF('Спецификация - фасады'!$Q$1="ДВ",'Редактор цен '!F202,G202))</f>
        <v>5959.4115000000002</v>
      </c>
      <c r="E202" s="552">
        <v>4692.45</v>
      </c>
      <c r="F202" s="560">
        <f t="shared" si="6"/>
        <v>5035.7965664999992</v>
      </c>
      <c r="G202" s="561">
        <f t="shared" si="7"/>
        <v>5959.4115000000002</v>
      </c>
    </row>
    <row r="203" spans="1:7" s="14" customFormat="1" ht="18" customHeight="1" x14ac:dyDescent="0.25">
      <c r="A203" s="650"/>
      <c r="B203" s="339" t="s">
        <v>808</v>
      </c>
      <c r="C203" s="589" t="s">
        <v>17</v>
      </c>
      <c r="D203" s="558">
        <f>IF('Спецификация - фасады'!$Q$1="РФ",'Редактор цен '!E203,IF('Спецификация - фасады'!$Q$1="ДВ",'Редактор цен '!F203,G203))</f>
        <v>5959.4115000000002</v>
      </c>
      <c r="E203" s="552">
        <v>4692.45</v>
      </c>
      <c r="F203" s="560">
        <f t="shared" si="6"/>
        <v>5035.7965664999992</v>
      </c>
      <c r="G203" s="561">
        <f t="shared" si="7"/>
        <v>5959.4115000000002</v>
      </c>
    </row>
    <row r="204" spans="1:7" s="14" customFormat="1" ht="18" customHeight="1" x14ac:dyDescent="0.25">
      <c r="A204" s="650"/>
      <c r="B204" s="356" t="s">
        <v>809</v>
      </c>
      <c r="C204" s="589" t="s">
        <v>17</v>
      </c>
      <c r="D204" s="558">
        <f>IF('Спецификация - фасады'!$Q$1="РФ",'Редактор цен '!E204,IF('Спецификация - фасады'!$Q$1="ДВ",'Редактор цен '!F204,G204))</f>
        <v>6360.3505000000005</v>
      </c>
      <c r="E204" s="552">
        <v>5008.1500000000005</v>
      </c>
      <c r="F204" s="560">
        <f t="shared" si="6"/>
        <v>5374.5963355000004</v>
      </c>
      <c r="G204" s="561">
        <f t="shared" si="7"/>
        <v>6360.3505000000005</v>
      </c>
    </row>
    <row r="205" spans="1:7" s="14" customFormat="1" ht="18" customHeight="1" x14ac:dyDescent="0.25">
      <c r="A205" s="650"/>
      <c r="B205" s="339" t="s">
        <v>810</v>
      </c>
      <c r="C205" s="589" t="s">
        <v>17</v>
      </c>
      <c r="D205" s="558">
        <f>IF('Спецификация - фасады'!$Q$1="РФ",'Редактор цен '!E205,IF('Спецификация - фасады'!$Q$1="ДВ",'Редактор цен '!F205,G205))</f>
        <v>6378.5749999999998</v>
      </c>
      <c r="E205" s="552">
        <v>5022.5</v>
      </c>
      <c r="F205" s="560">
        <f t="shared" si="6"/>
        <v>5389.9963250000001</v>
      </c>
      <c r="G205" s="561">
        <f t="shared" si="7"/>
        <v>6378.5749999999998</v>
      </c>
    </row>
    <row r="206" spans="1:7" s="14" customFormat="1" ht="18" customHeight="1" x14ac:dyDescent="0.25">
      <c r="A206" s="650"/>
      <c r="B206" s="356" t="s">
        <v>514</v>
      </c>
      <c r="C206" s="589" t="s">
        <v>17</v>
      </c>
      <c r="D206" s="558">
        <f>IF('Спецификация - фасады'!$Q$1="РФ",'Редактор цен '!E206,IF('Спецификация - фасады'!$Q$1="ДВ",'Редактор цен '!F206,G206))</f>
        <v>6134.3667000000005</v>
      </c>
      <c r="E206" s="552">
        <v>4830.21</v>
      </c>
      <c r="F206" s="560">
        <f t="shared" si="6"/>
        <v>5183.6364656999995</v>
      </c>
      <c r="G206" s="561">
        <f t="shared" si="7"/>
        <v>6134.3667000000005</v>
      </c>
    </row>
    <row r="207" spans="1:7" s="14" customFormat="1" ht="18" customHeight="1" x14ac:dyDescent="0.25">
      <c r="A207" s="650"/>
      <c r="B207" s="356" t="s">
        <v>811</v>
      </c>
      <c r="C207" s="589" t="s">
        <v>17</v>
      </c>
      <c r="D207" s="558">
        <f>IF('Спецификация - фасады'!$Q$1="РФ",'Редактор цен '!E207,IF('Спецификация - фасады'!$Q$1="ДВ",'Редактор цен '!F207,G207))</f>
        <v>6538.9506000000001</v>
      </c>
      <c r="E207" s="552">
        <v>5148.78</v>
      </c>
      <c r="F207" s="560">
        <f t="shared" si="6"/>
        <v>5525.5162325999991</v>
      </c>
      <c r="G207" s="561">
        <f t="shared" si="7"/>
        <v>6538.9506000000001</v>
      </c>
    </row>
    <row r="208" spans="1:7" s="14" customFormat="1" ht="18" customHeight="1" x14ac:dyDescent="0.25">
      <c r="A208" s="650"/>
      <c r="B208" s="339" t="s">
        <v>812</v>
      </c>
      <c r="C208" s="589" t="s">
        <v>17</v>
      </c>
      <c r="D208" s="558">
        <f>IF('Спецификация - фасады'!$Q$1="РФ",'Редактор цен '!E208,IF('Спецификация - фасады'!$Q$1="ДВ",'Редактор цен '!F208,G208))</f>
        <v>6199.9749000000002</v>
      </c>
      <c r="E208" s="552">
        <v>4881.87</v>
      </c>
      <c r="F208" s="560">
        <f t="shared" si="6"/>
        <v>5239.0764278999995</v>
      </c>
      <c r="G208" s="561">
        <f t="shared" si="7"/>
        <v>6199.9749000000002</v>
      </c>
    </row>
    <row r="209" spans="1:7" s="14" customFormat="1" ht="18" customHeight="1" x14ac:dyDescent="0.25">
      <c r="A209" s="651"/>
      <c r="B209" s="339" t="s">
        <v>813</v>
      </c>
      <c r="C209" s="589" t="s">
        <v>17</v>
      </c>
      <c r="D209" s="558">
        <f>IF('Спецификация - фасады'!$Q$1="РФ",'Редактор цен '!E209,IF('Спецификация - фасады'!$Q$1="ДВ",'Редактор цен '!F209,G209))</f>
        <v>6619.1383999999998</v>
      </c>
      <c r="E209" s="552">
        <v>5211.92</v>
      </c>
      <c r="F209" s="560">
        <f t="shared" si="6"/>
        <v>5593.2761863999995</v>
      </c>
      <c r="G209" s="561">
        <f t="shared" si="7"/>
        <v>6619.1383999999998</v>
      </c>
    </row>
    <row r="210" spans="1:7" s="14" customFormat="1" ht="18" customHeight="1" x14ac:dyDescent="0.25">
      <c r="A210" s="652" t="s">
        <v>494</v>
      </c>
      <c r="B210" s="356" t="s">
        <v>518</v>
      </c>
      <c r="C210" s="589" t="s">
        <v>17</v>
      </c>
      <c r="D210" s="558">
        <f>IF('Спецификация - фасады'!$Q$1="РФ",'Редактор цен '!E210,IF('Спецификация - фасады'!$Q$1="ДВ",'Редактор цен '!F210,G210))</f>
        <v>269.7226</v>
      </c>
      <c r="E210" s="552">
        <v>212.38</v>
      </c>
      <c r="F210" s="560">
        <f t="shared" si="6"/>
        <v>227.91984459999998</v>
      </c>
      <c r="G210" s="561">
        <f t="shared" si="7"/>
        <v>269.7226</v>
      </c>
    </row>
    <row r="211" spans="1:7" s="14" customFormat="1" ht="18" customHeight="1" x14ac:dyDescent="0.25">
      <c r="A211" s="650"/>
      <c r="B211" s="339" t="s">
        <v>815</v>
      </c>
      <c r="C211" s="589" t="s">
        <v>17</v>
      </c>
      <c r="D211" s="558">
        <f>IF('Спецификация - фасады'!$Q$1="РФ",'Редактор цен '!E211,IF('Спецификация - фасады'!$Q$1="ДВ",'Редактор цен '!F211,G211))</f>
        <v>269.7226</v>
      </c>
      <c r="E211" s="552">
        <v>212.38</v>
      </c>
      <c r="F211" s="560">
        <f t="shared" si="6"/>
        <v>227.91984459999998</v>
      </c>
      <c r="G211" s="561">
        <f t="shared" si="7"/>
        <v>269.7226</v>
      </c>
    </row>
    <row r="212" spans="1:7" s="14" customFormat="1" ht="18" customHeight="1" x14ac:dyDescent="0.25">
      <c r="A212" s="650"/>
      <c r="B212" s="356" t="s">
        <v>816</v>
      </c>
      <c r="C212" s="589" t="s">
        <v>17</v>
      </c>
      <c r="D212" s="558">
        <f>IF('Спецификация - фасады'!$Q$1="РФ",'Редактор цен '!E212,IF('Спецификация - фасады'!$Q$1="ДВ",'Редактор цен '!F212,G212))</f>
        <v>287.94710000000003</v>
      </c>
      <c r="E212" s="552">
        <v>226.73000000000002</v>
      </c>
      <c r="F212" s="560">
        <f t="shared" si="6"/>
        <v>243.31983410000001</v>
      </c>
      <c r="G212" s="561">
        <f t="shared" si="7"/>
        <v>287.94710000000003</v>
      </c>
    </row>
    <row r="213" spans="1:7" s="14" customFormat="1" ht="18" customHeight="1" x14ac:dyDescent="0.25">
      <c r="A213" s="650"/>
      <c r="B213" s="339" t="s">
        <v>817</v>
      </c>
      <c r="C213" s="589" t="s">
        <v>17</v>
      </c>
      <c r="D213" s="558">
        <f>IF('Спецификация - фасады'!$Q$1="РФ",'Редактор цен '!E213,IF('Спецификация - фасады'!$Q$1="ДВ",'Редактор цен '!F213,G213))</f>
        <v>287.94710000000003</v>
      </c>
      <c r="E213" s="552">
        <v>226.73000000000002</v>
      </c>
      <c r="F213" s="560">
        <f t="shared" si="6"/>
        <v>243.31983410000001</v>
      </c>
      <c r="G213" s="561">
        <f t="shared" si="7"/>
        <v>287.94710000000003</v>
      </c>
    </row>
    <row r="214" spans="1:7" s="14" customFormat="1" ht="18" customHeight="1" x14ac:dyDescent="0.25">
      <c r="A214" s="650"/>
      <c r="B214" s="356" t="s">
        <v>818</v>
      </c>
      <c r="C214" s="589" t="s">
        <v>17</v>
      </c>
      <c r="D214" s="558">
        <f>IF('Спецификация - фасады'!$Q$1="РФ",'Редактор цен '!E214,IF('Спецификация - фасады'!$Q$1="ДВ",'Редактор цен '!F214,G214))</f>
        <v>492.06149999999997</v>
      </c>
      <c r="E214" s="552">
        <v>387.45</v>
      </c>
      <c r="F214" s="560">
        <f t="shared" si="6"/>
        <v>415.79971649999999</v>
      </c>
      <c r="G214" s="561">
        <f t="shared" si="7"/>
        <v>492.06149999999997</v>
      </c>
    </row>
    <row r="215" spans="1:7" s="14" customFormat="1" ht="18" customHeight="1" x14ac:dyDescent="0.25">
      <c r="A215" s="650"/>
      <c r="B215" s="356" t="s">
        <v>819</v>
      </c>
      <c r="C215" s="589" t="s">
        <v>17</v>
      </c>
      <c r="D215" s="558">
        <f>IF('Спецификация - фасады'!$Q$1="РФ",'Редактор цен '!E215,IF('Спецификация - фасады'!$Q$1="ДВ",'Редактор цен '!F215,G215))</f>
        <v>510.286</v>
      </c>
      <c r="E215" s="552">
        <v>401.8</v>
      </c>
      <c r="F215" s="560">
        <f t="shared" si="6"/>
        <v>431.19970599999999</v>
      </c>
      <c r="G215" s="561">
        <f t="shared" si="7"/>
        <v>510.286</v>
      </c>
    </row>
    <row r="216" spans="1:7" s="14" customFormat="1" ht="18" customHeight="1" x14ac:dyDescent="0.25">
      <c r="A216" s="650"/>
      <c r="B216" s="339" t="s">
        <v>820</v>
      </c>
      <c r="C216" s="589" t="s">
        <v>17</v>
      </c>
      <c r="D216" s="558">
        <f>IF('Спецификация - фасады'!$Q$1="РФ",'Редактор цен '!E216,IF('Спецификация - фасады'!$Q$1="ДВ",'Редактор цен '!F216,G216))</f>
        <v>572.24930000000006</v>
      </c>
      <c r="E216" s="552">
        <v>450.59000000000003</v>
      </c>
      <c r="F216" s="560">
        <f t="shared" si="6"/>
        <v>483.55967029999999</v>
      </c>
      <c r="G216" s="561">
        <f t="shared" si="7"/>
        <v>572.24930000000006</v>
      </c>
    </row>
    <row r="217" spans="1:7" s="14" customFormat="1" ht="18" customHeight="1" x14ac:dyDescent="0.25">
      <c r="A217" s="651"/>
      <c r="B217" s="339" t="s">
        <v>821</v>
      </c>
      <c r="C217" s="589" t="s">
        <v>17</v>
      </c>
      <c r="D217" s="558">
        <f>IF('Спецификация - фасады'!$Q$1="РФ",'Редактор цен '!E217,IF('Спецификация - фасады'!$Q$1="ДВ",'Редактор цен '!F217,G217))</f>
        <v>586.82889999999998</v>
      </c>
      <c r="E217" s="552">
        <v>462.07</v>
      </c>
      <c r="F217" s="560">
        <f t="shared" si="6"/>
        <v>495.87966189999997</v>
      </c>
      <c r="G217" s="561">
        <f t="shared" si="7"/>
        <v>586.82889999999998</v>
      </c>
    </row>
    <row r="218" spans="1:7" s="14" customFormat="1" ht="18" customHeight="1" x14ac:dyDescent="0.25">
      <c r="A218" s="653" t="s">
        <v>493</v>
      </c>
      <c r="B218" s="356" t="s">
        <v>518</v>
      </c>
      <c r="C218" s="589" t="s">
        <v>17</v>
      </c>
      <c r="D218" s="558">
        <f>IF('Спецификация - фасады'!$Q$1="РФ",'Редактор цен '!E218,IF('Спецификация - фасады'!$Q$1="ДВ",'Редактор цен '!F218,G218))</f>
        <v>1005.9924</v>
      </c>
      <c r="E218" s="552">
        <v>792.12</v>
      </c>
      <c r="F218" s="560">
        <f t="shared" si="6"/>
        <v>850.0794204</v>
      </c>
      <c r="G218" s="561">
        <f t="shared" si="7"/>
        <v>1005.9924</v>
      </c>
    </row>
    <row r="219" spans="1:7" s="14" customFormat="1" ht="18" customHeight="1" x14ac:dyDescent="0.25">
      <c r="A219" s="654"/>
      <c r="B219" s="339" t="s">
        <v>808</v>
      </c>
      <c r="C219" s="589" t="s">
        <v>17</v>
      </c>
      <c r="D219" s="558">
        <f>IF('Спецификация - фасады'!$Q$1="РФ",'Редактор цен '!E219,IF('Спецификация - фасады'!$Q$1="ДВ",'Редактор цен '!F219,G219))</f>
        <v>1005.9924</v>
      </c>
      <c r="E219" s="552">
        <v>792.12</v>
      </c>
      <c r="F219" s="560">
        <f t="shared" si="6"/>
        <v>850.0794204</v>
      </c>
      <c r="G219" s="561">
        <f t="shared" si="7"/>
        <v>1005.9924</v>
      </c>
    </row>
    <row r="220" spans="1:7" s="14" customFormat="1" ht="18" customHeight="1" x14ac:dyDescent="0.25">
      <c r="A220" s="654"/>
      <c r="B220" s="356" t="s">
        <v>809</v>
      </c>
      <c r="C220" s="589" t="s">
        <v>17</v>
      </c>
      <c r="D220" s="558">
        <f>IF('Спецификация - фасады'!$Q$1="РФ",'Редактор цен '!E220,IF('Спецификация - фасады'!$Q$1="ДВ",'Редактор цен '!F220,G220))</f>
        <v>1071.6006000000002</v>
      </c>
      <c r="E220" s="552">
        <v>843.78000000000009</v>
      </c>
      <c r="F220" s="560">
        <f t="shared" si="6"/>
        <v>905.51938260000009</v>
      </c>
      <c r="G220" s="561">
        <f t="shared" si="7"/>
        <v>1071.6006000000002</v>
      </c>
    </row>
    <row r="221" spans="1:7" s="14" customFormat="1" ht="18" customHeight="1" x14ac:dyDescent="0.25">
      <c r="A221" s="654"/>
      <c r="B221" s="339" t="s">
        <v>810</v>
      </c>
      <c r="C221" s="589" t="s">
        <v>17</v>
      </c>
      <c r="D221" s="558">
        <f>IF('Спецификация - фасады'!$Q$1="РФ",'Редактор цен '!E221,IF('Спецификация - фасады'!$Q$1="ДВ",'Редактор цен '!F221,G221))</f>
        <v>1071.6006000000002</v>
      </c>
      <c r="E221" s="552">
        <v>843.78000000000009</v>
      </c>
      <c r="F221" s="560">
        <f t="shared" si="6"/>
        <v>905.51938260000009</v>
      </c>
      <c r="G221" s="561">
        <f t="shared" si="7"/>
        <v>1071.6006000000002</v>
      </c>
    </row>
    <row r="222" spans="1:7" s="14" customFormat="1" ht="18" customHeight="1" x14ac:dyDescent="0.25">
      <c r="A222" s="654"/>
      <c r="B222" s="356" t="s">
        <v>514</v>
      </c>
      <c r="C222" s="589" t="s">
        <v>17</v>
      </c>
      <c r="D222" s="558">
        <f>IF('Спецификация - фасады'!$Q$1="РФ",'Редактор цен '!E222,IF('Спецификация - фасады'!$Q$1="ДВ",'Редактор цен '!F222,G222))</f>
        <v>1228.3313000000001</v>
      </c>
      <c r="E222" s="552">
        <v>967.19</v>
      </c>
      <c r="F222" s="560">
        <f t="shared" si="6"/>
        <v>1037.9592923</v>
      </c>
      <c r="G222" s="561">
        <f t="shared" si="7"/>
        <v>1228.3313000000001</v>
      </c>
    </row>
    <row r="223" spans="1:7" s="14" customFormat="1" ht="18" customHeight="1" x14ac:dyDescent="0.25">
      <c r="A223" s="654"/>
      <c r="B223" s="356" t="s">
        <v>811</v>
      </c>
      <c r="C223" s="589" t="s">
        <v>17</v>
      </c>
      <c r="D223" s="558">
        <f>IF('Спецификация - фасады'!$Q$1="РФ",'Редактор цен '!E223,IF('Спецификация - фасады'!$Q$1="ДВ",'Редактор цен '!F223,G223))</f>
        <v>1293.9395</v>
      </c>
      <c r="E223" s="552">
        <v>1018.85</v>
      </c>
      <c r="F223" s="560">
        <f t="shared" si="6"/>
        <v>1093.3992544999999</v>
      </c>
      <c r="G223" s="561">
        <f t="shared" si="7"/>
        <v>1293.9395</v>
      </c>
    </row>
    <row r="224" spans="1:7" s="14" customFormat="1" ht="18" customHeight="1" x14ac:dyDescent="0.25">
      <c r="A224" s="654"/>
      <c r="B224" s="339" t="s">
        <v>812</v>
      </c>
      <c r="C224" s="589" t="s">
        <v>17</v>
      </c>
      <c r="D224" s="558">
        <f>IF('Спецификация - фасады'!$Q$1="РФ",'Редактор цен '!E224,IF('Спецификация - фасады'!$Q$1="ДВ",'Редактор цен '!F224,G224))</f>
        <v>1308.5191</v>
      </c>
      <c r="E224" s="552">
        <v>1030.33</v>
      </c>
      <c r="F224" s="560">
        <f t="shared" si="6"/>
        <v>1105.7192461</v>
      </c>
      <c r="G224" s="561">
        <f t="shared" si="7"/>
        <v>1308.5191</v>
      </c>
    </row>
    <row r="225" spans="1:18" s="14" customFormat="1" ht="18" customHeight="1" x14ac:dyDescent="0.25">
      <c r="A225" s="655"/>
      <c r="B225" s="339" t="s">
        <v>813</v>
      </c>
      <c r="C225" s="589" t="s">
        <v>17</v>
      </c>
      <c r="D225" s="558">
        <f>IF('Спецификация - фасады'!$Q$1="РФ",'Редактор цен '!E225,IF('Спецификация - фасады'!$Q$1="ДВ",'Редактор цен '!F225,G225))</f>
        <v>1374.1273000000001</v>
      </c>
      <c r="E225" s="552">
        <v>1081.99</v>
      </c>
      <c r="F225" s="560">
        <f t="shared" si="6"/>
        <v>1161.1592083</v>
      </c>
      <c r="G225" s="561">
        <f t="shared" si="7"/>
        <v>1374.1273000000001</v>
      </c>
    </row>
    <row r="226" spans="1:18" s="14" customFormat="1" ht="18" customHeight="1" x14ac:dyDescent="0.25">
      <c r="A226" s="638" t="s">
        <v>492</v>
      </c>
      <c r="B226" s="356" t="s">
        <v>518</v>
      </c>
      <c r="C226" s="589" t="s">
        <v>17</v>
      </c>
      <c r="D226" s="558">
        <f>IF('Спецификация - фасады'!$Q$1="РФ",'Редактор цен '!E226,IF('Спецификация - фасады'!$Q$1="ДВ",'Редактор цен '!F226,G226))</f>
        <v>1005.9924</v>
      </c>
      <c r="E226" s="552">
        <v>792.12</v>
      </c>
      <c r="F226" s="560">
        <f t="shared" si="6"/>
        <v>850.0794204</v>
      </c>
      <c r="G226" s="561">
        <f t="shared" si="7"/>
        <v>1005.9924</v>
      </c>
    </row>
    <row r="227" spans="1:18" s="14" customFormat="1" ht="18" customHeight="1" x14ac:dyDescent="0.25">
      <c r="A227" s="639"/>
      <c r="B227" s="339" t="s">
        <v>808</v>
      </c>
      <c r="C227" s="589" t="s">
        <v>17</v>
      </c>
      <c r="D227" s="558">
        <f>IF('Спецификация - фасады'!$Q$1="РФ",'Редактор цен '!E227,IF('Спецификация - фасады'!$Q$1="ДВ",'Редактор цен '!F227,G227))</f>
        <v>1005.9924</v>
      </c>
      <c r="E227" s="552">
        <v>792.12</v>
      </c>
      <c r="F227" s="560">
        <f t="shared" si="6"/>
        <v>850.0794204</v>
      </c>
      <c r="G227" s="561">
        <f t="shared" si="7"/>
        <v>1005.9924</v>
      </c>
    </row>
    <row r="228" spans="1:18" s="14" customFormat="1" ht="18" customHeight="1" x14ac:dyDescent="0.25">
      <c r="A228" s="639"/>
      <c r="B228" s="356" t="s">
        <v>809</v>
      </c>
      <c r="C228" s="589" t="s">
        <v>17</v>
      </c>
      <c r="D228" s="558">
        <f>IF('Спецификация - фасады'!$Q$1="РФ",'Редактор цен '!E228,IF('Спецификация - фасады'!$Q$1="ДВ",'Редактор цен '!F228,G228))</f>
        <v>1071.6006000000002</v>
      </c>
      <c r="E228" s="552">
        <v>843.78000000000009</v>
      </c>
      <c r="F228" s="560">
        <f t="shared" si="6"/>
        <v>905.51938260000009</v>
      </c>
      <c r="G228" s="561">
        <f t="shared" si="7"/>
        <v>1071.6006000000002</v>
      </c>
    </row>
    <row r="229" spans="1:18" s="14" customFormat="1" ht="18" customHeight="1" x14ac:dyDescent="0.25">
      <c r="A229" s="639"/>
      <c r="B229" s="339" t="s">
        <v>810</v>
      </c>
      <c r="C229" s="589" t="s">
        <v>17</v>
      </c>
      <c r="D229" s="558">
        <f>IF('Спецификация - фасады'!$Q$1="РФ",'Редактор цен '!E229,IF('Спецификация - фасады'!$Q$1="ДВ",'Редактор цен '!F229,G229))</f>
        <v>1071.6006000000002</v>
      </c>
      <c r="E229" s="552">
        <v>843.78000000000009</v>
      </c>
      <c r="F229" s="560">
        <f t="shared" si="6"/>
        <v>905.51938260000009</v>
      </c>
      <c r="G229" s="561">
        <f t="shared" si="7"/>
        <v>1071.6006000000002</v>
      </c>
    </row>
    <row r="230" spans="1:18" s="12" customFormat="1" ht="15" customHeight="1" x14ac:dyDescent="0.25">
      <c r="A230" s="639"/>
      <c r="B230" s="356" t="s">
        <v>514</v>
      </c>
      <c r="C230" s="589" t="s">
        <v>17</v>
      </c>
      <c r="D230" s="558">
        <f>IF('Спецификация - фасады'!$Q$1="РФ",'Редактор цен '!E230,IF('Спецификация - фасады'!$Q$1="ДВ",'Редактор цен '!F230,G230))</f>
        <v>1228.3313000000001</v>
      </c>
      <c r="E230" s="552">
        <v>967.19</v>
      </c>
      <c r="F230" s="560">
        <f t="shared" si="6"/>
        <v>1037.9592923</v>
      </c>
      <c r="G230" s="561">
        <f t="shared" si="7"/>
        <v>1228.3313000000001</v>
      </c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1:18" s="12" customFormat="1" ht="17.25" customHeight="1" x14ac:dyDescent="0.25">
      <c r="A231" s="639"/>
      <c r="B231" s="356" t="s">
        <v>811</v>
      </c>
      <c r="C231" s="589" t="s">
        <v>17</v>
      </c>
      <c r="D231" s="558">
        <f>IF('Спецификация - фасады'!$Q$1="РФ",'Редактор цен '!E231,IF('Спецификация - фасады'!$Q$1="ДВ",'Редактор цен '!F231,G231))</f>
        <v>1293.9395</v>
      </c>
      <c r="E231" s="552">
        <v>1018.85</v>
      </c>
      <c r="F231" s="560">
        <f t="shared" si="6"/>
        <v>1093.3992544999999</v>
      </c>
      <c r="G231" s="561">
        <f t="shared" si="7"/>
        <v>1293.9395</v>
      </c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1:18" s="12" customFormat="1" ht="17.25" customHeight="1" x14ac:dyDescent="0.25">
      <c r="A232" s="639"/>
      <c r="B232" s="339" t="s">
        <v>812</v>
      </c>
      <c r="C232" s="589" t="s">
        <v>17</v>
      </c>
      <c r="D232" s="558">
        <f>IF('Спецификация - фасады'!$Q$1="РФ",'Редактор цен '!E232,IF('Спецификация - фасады'!$Q$1="ДВ",'Редактор цен '!F232,G232))</f>
        <v>1308.5191</v>
      </c>
      <c r="E232" s="552">
        <v>1030.33</v>
      </c>
      <c r="F232" s="560">
        <f t="shared" si="6"/>
        <v>1105.7192461</v>
      </c>
      <c r="G232" s="561">
        <f t="shared" si="7"/>
        <v>1308.5191</v>
      </c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1:18" s="12" customFormat="1" ht="16.5" customHeight="1" x14ac:dyDescent="0.25">
      <c r="A233" s="639"/>
      <c r="B233" s="339" t="s">
        <v>813</v>
      </c>
      <c r="C233" s="589" t="s">
        <v>17</v>
      </c>
      <c r="D233" s="558">
        <f>IF('Спецификация - фасады'!$Q$1="РФ",'Редактор цен '!E233,IF('Спецификация - фасады'!$Q$1="ДВ",'Редактор цен '!F233,G233))</f>
        <v>1374.1273000000001</v>
      </c>
      <c r="E233" s="552">
        <v>1081.99</v>
      </c>
      <c r="F233" s="560">
        <f t="shared" si="6"/>
        <v>1161.1592083</v>
      </c>
      <c r="G233" s="561">
        <f t="shared" si="7"/>
        <v>1374.1273000000001</v>
      </c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1:18" s="12" customFormat="1" x14ac:dyDescent="0.25">
      <c r="A234" s="635" t="s">
        <v>658</v>
      </c>
      <c r="B234" s="590" t="s">
        <v>264</v>
      </c>
      <c r="C234" s="573" t="s">
        <v>16</v>
      </c>
      <c r="D234" s="558">
        <f>IF('Спецификация - фасады'!$Q$1="РФ",'Редактор цен '!E234,IF('Спецификация - фасады'!$Q$1="ДВ",'Редактор цен '!F234,G234))</f>
        <v>1990.1153999999999</v>
      </c>
      <c r="E234" s="559">
        <v>1567.02</v>
      </c>
      <c r="F234" s="560">
        <f t="shared" si="6"/>
        <v>1681.6788534</v>
      </c>
      <c r="G234" s="561">
        <f t="shared" si="7"/>
        <v>1990.1153999999999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1:18" s="12" customFormat="1" x14ac:dyDescent="0.25">
      <c r="A235" s="636" t="s">
        <v>659</v>
      </c>
      <c r="B235" s="590" t="s">
        <v>265</v>
      </c>
      <c r="C235" s="573" t="s">
        <v>16</v>
      </c>
      <c r="D235" s="558">
        <f>IF('Спецификация - фасады'!$Q$1="РФ",'Редактор цен '!E235,IF('Спецификация - фасады'!$Q$1="ДВ",'Редактор цен '!F235,G235))</f>
        <v>2679.0015000000003</v>
      </c>
      <c r="E235" s="559">
        <v>2109.4500000000003</v>
      </c>
      <c r="F235" s="560">
        <f t="shared" si="6"/>
        <v>2263.7984565000002</v>
      </c>
      <c r="G235" s="561">
        <f t="shared" si="7"/>
        <v>2679.0015000000003</v>
      </c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1:18" s="12" customFormat="1" x14ac:dyDescent="0.25">
      <c r="A236" s="636" t="s">
        <v>660</v>
      </c>
      <c r="B236" s="590" t="s">
        <v>274</v>
      </c>
      <c r="C236" s="573" t="s">
        <v>16</v>
      </c>
      <c r="D236" s="558">
        <f>IF('Спецификация - фасады'!$Q$1="РФ",'Редактор цен '!E236,IF('Спецификация - фасады'!$Q$1="ДВ",'Редактор цен '!F236,G236))</f>
        <v>2915.92</v>
      </c>
      <c r="E236" s="559">
        <v>2296</v>
      </c>
      <c r="F236" s="560">
        <f t="shared" si="6"/>
        <v>2463.9983199999997</v>
      </c>
      <c r="G236" s="561">
        <f t="shared" si="7"/>
        <v>2915.92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1:18" s="12" customFormat="1" x14ac:dyDescent="0.25">
      <c r="A237" s="636" t="s">
        <v>661</v>
      </c>
      <c r="B237" s="590" t="s">
        <v>275</v>
      </c>
      <c r="C237" s="573" t="s">
        <v>16</v>
      </c>
      <c r="D237" s="558">
        <f>IF('Спецификация - фасады'!$Q$1="РФ",'Редактор цен '!E237,IF('Спецификация - фасады'!$Q$1="ДВ",'Редактор цен '!F237,G237))</f>
        <v>1301.2293000000002</v>
      </c>
      <c r="E237" s="559">
        <v>1024.5900000000001</v>
      </c>
      <c r="F237" s="560">
        <f t="shared" si="6"/>
        <v>1099.5592503</v>
      </c>
      <c r="G237" s="561">
        <f t="shared" si="7"/>
        <v>1301.2293000000002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1:18" s="12" customFormat="1" x14ac:dyDescent="0.25">
      <c r="A238" s="636" t="s">
        <v>662</v>
      </c>
      <c r="B238" s="590" t="s">
        <v>276</v>
      </c>
      <c r="C238" s="573" t="s">
        <v>16</v>
      </c>
      <c r="D238" s="558">
        <f>IF('Спецификация - фасады'!$Q$1="РФ",'Редактор цен '!E238,IF('Спецификация - фасады'!$Q$1="ДВ",'Редактор цен '!F238,G238))</f>
        <v>2646.1974</v>
      </c>
      <c r="E238" s="559">
        <v>2083.62</v>
      </c>
      <c r="F238" s="560">
        <f t="shared" si="6"/>
        <v>2236.0784753999997</v>
      </c>
      <c r="G238" s="561">
        <f t="shared" si="7"/>
        <v>2646.1974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1:18" s="12" customFormat="1" x14ac:dyDescent="0.25">
      <c r="A239" s="636" t="s">
        <v>663</v>
      </c>
      <c r="B239" s="590" t="s">
        <v>277</v>
      </c>
      <c r="C239" s="573" t="s">
        <v>16</v>
      </c>
      <c r="D239" s="558">
        <f>IF('Спецификация - фасады'!$Q$1="РФ",'Редактор цен '!E239,IF('Спецификация - фасады'!$Q$1="ДВ",'Редактор цен '!F239,G239))</f>
        <v>1224.6864</v>
      </c>
      <c r="E239" s="559">
        <v>964.32</v>
      </c>
      <c r="F239" s="560">
        <f t="shared" si="6"/>
        <v>1034.8792943999999</v>
      </c>
      <c r="G239" s="561">
        <f t="shared" si="7"/>
        <v>1224.6864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1:18" s="12" customFormat="1" x14ac:dyDescent="0.25">
      <c r="A240" s="636" t="s">
        <v>301</v>
      </c>
      <c r="B240" s="590" t="s">
        <v>299</v>
      </c>
      <c r="C240" s="573" t="s">
        <v>16</v>
      </c>
      <c r="D240" s="558">
        <f>IF('Спецификация - фасады'!$Q$1="РФ",'Редактор цен '!E240,IF('Спецификация - фасады'!$Q$1="ДВ",'Редактор цен '!F240,G240))</f>
        <v>7945.8820000000005</v>
      </c>
      <c r="E240" s="559">
        <v>6256.6</v>
      </c>
      <c r="F240" s="560">
        <f t="shared" si="6"/>
        <v>6714.3954220000005</v>
      </c>
      <c r="G240" s="561">
        <f t="shared" si="7"/>
        <v>7945.8820000000005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1:18" s="12" customFormat="1" x14ac:dyDescent="0.25">
      <c r="A241" s="637" t="s">
        <v>302</v>
      </c>
      <c r="B241" s="590" t="s">
        <v>300</v>
      </c>
      <c r="C241" s="573" t="s">
        <v>16</v>
      </c>
      <c r="D241" s="558">
        <f>IF('Спецификация - фасады'!$Q$1="РФ",'Редактор цен '!E241,IF('Спецификация - фасады'!$Q$1="ДВ",'Редактор цен '!F241,G241))</f>
        <v>5769.8766999999998</v>
      </c>
      <c r="E241" s="559">
        <v>4543.21</v>
      </c>
      <c r="F241" s="560">
        <f t="shared" si="6"/>
        <v>4875.6366756999996</v>
      </c>
      <c r="G241" s="561">
        <f t="shared" si="7"/>
        <v>5769.8766999999998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1:18" s="12" customFormat="1" x14ac:dyDescent="0.25">
      <c r="A242" s="251" t="s">
        <v>664</v>
      </c>
      <c r="B242" s="590" t="s">
        <v>665</v>
      </c>
      <c r="C242" s="573" t="s">
        <v>16</v>
      </c>
      <c r="D242" s="558" t="e">
        <f>IF('Спецификация - фасады'!$Q$1="РФ",'Редактор цен '!E242,IF('Спецификация - фасады'!$Q$1="ДВ",'Редактор цен '!F242,G242))</f>
        <v>#N/A</v>
      </c>
      <c r="E242" s="559" t="e">
        <v>#N/A</v>
      </c>
      <c r="F242" s="560" t="e">
        <f t="shared" si="6"/>
        <v>#N/A</v>
      </c>
      <c r="G242" s="561" t="e">
        <f t="shared" si="7"/>
        <v>#N/A</v>
      </c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1:18" s="12" customFormat="1" x14ac:dyDescent="0.25">
      <c r="A243" s="251" t="s">
        <v>666</v>
      </c>
      <c r="B243" s="590" t="s">
        <v>667</v>
      </c>
      <c r="C243" s="573" t="s">
        <v>16</v>
      </c>
      <c r="D243" s="558">
        <f>IF('Спецификация - фасады'!$Q$1="РФ",'Редактор цен '!E243,IF('Спецификация - фасады'!$Q$1="ДВ",'Редактор цен '!F243,G243))</f>
        <v>2595.1687999999999</v>
      </c>
      <c r="E243" s="559">
        <v>2043.44</v>
      </c>
      <c r="F243" s="560">
        <f t="shared" si="6"/>
        <v>2192.9585047999999</v>
      </c>
      <c r="G243" s="561">
        <f t="shared" si="7"/>
        <v>2595.1687999999999</v>
      </c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1:18" s="12" customFormat="1" x14ac:dyDescent="0.25">
      <c r="A244" s="251" t="s">
        <v>668</v>
      </c>
      <c r="B244" s="590" t="s">
        <v>669</v>
      </c>
      <c r="C244" s="573" t="s">
        <v>16</v>
      </c>
      <c r="D244" s="558" t="e">
        <f>IF('Спецификация - фасады'!$Q$1="РФ",'Редактор цен '!E244,IF('Спецификация - фасады'!$Q$1="ДВ",'Редактор цен '!F244,G244))</f>
        <v>#N/A</v>
      </c>
      <c r="E244" s="559" t="e">
        <v>#N/A</v>
      </c>
      <c r="F244" s="560" t="e">
        <f t="shared" si="6"/>
        <v>#N/A</v>
      </c>
      <c r="G244" s="561" t="e">
        <f t="shared" si="7"/>
        <v>#N/A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1:18" s="12" customFormat="1" x14ac:dyDescent="0.25">
      <c r="A245" s="251" t="s">
        <v>670</v>
      </c>
      <c r="B245" s="590" t="s">
        <v>671</v>
      </c>
      <c r="C245" s="573" t="s">
        <v>16</v>
      </c>
      <c r="D245" s="558" t="e">
        <f>IF('Спецификация - фасады'!$Q$1="РФ",'Редактор цен '!E245,IF('Спецификация - фасады'!$Q$1="ДВ",'Редактор цен '!F245,G245))</f>
        <v>#N/A</v>
      </c>
      <c r="E245" s="559" t="e">
        <v>#N/A</v>
      </c>
      <c r="F245" s="560" t="e">
        <f t="shared" si="6"/>
        <v>#N/A</v>
      </c>
      <c r="G245" s="561" t="e">
        <f t="shared" si="7"/>
        <v>#N/A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1:18" s="12" customFormat="1" ht="30" x14ac:dyDescent="0.25">
      <c r="A246" s="251" t="s">
        <v>672</v>
      </c>
      <c r="B246" s="590" t="s">
        <v>673</v>
      </c>
      <c r="C246" s="573" t="s">
        <v>16</v>
      </c>
      <c r="D246" s="558" t="e">
        <f>IF('Спецификация - фасады'!$Q$1="РФ",'Редактор цен '!E246,IF('Спецификация - фасады'!$Q$1="ДВ",'Редактор цен '!F246,G246))</f>
        <v>#N/A</v>
      </c>
      <c r="E246" s="559" t="e">
        <v>#N/A</v>
      </c>
      <c r="F246" s="560" t="e">
        <f t="shared" si="6"/>
        <v>#N/A</v>
      </c>
      <c r="G246" s="561" t="e">
        <f t="shared" si="7"/>
        <v>#N/A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1:18" s="12" customFormat="1" ht="30" x14ac:dyDescent="0.25">
      <c r="A247" s="251" t="s">
        <v>674</v>
      </c>
      <c r="B247" s="590" t="s">
        <v>675</v>
      </c>
      <c r="C247" s="573" t="s">
        <v>16</v>
      </c>
      <c r="D247" s="558" t="e">
        <f>IF('Спецификация - фасады'!$Q$1="РФ",'Редактор цен '!E247,IF('Спецификация - фасады'!$Q$1="ДВ",'Редактор цен '!F247,G247))</f>
        <v>#N/A</v>
      </c>
      <c r="E247" s="559" t="e">
        <v>#N/A</v>
      </c>
      <c r="F247" s="560" t="e">
        <f t="shared" si="6"/>
        <v>#N/A</v>
      </c>
      <c r="G247" s="561" t="e">
        <f t="shared" si="7"/>
        <v>#N/A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1:18" s="12" customFormat="1" x14ac:dyDescent="0.25">
      <c r="A248" s="251" t="s">
        <v>676</v>
      </c>
      <c r="B248" s="590" t="s">
        <v>677</v>
      </c>
      <c r="C248" s="573" t="s">
        <v>16</v>
      </c>
      <c r="D248" s="558">
        <f>IF('Спецификация - фасады'!$Q$1="РФ",'Редактор цен '!E248,IF('Спецификация - фасады'!$Q$1="ДВ",'Редактор цен '!F248,G248))</f>
        <v>4982.5783000000001</v>
      </c>
      <c r="E248" s="559">
        <v>3923.29</v>
      </c>
      <c r="F248" s="560">
        <f t="shared" si="6"/>
        <v>4210.3571292999995</v>
      </c>
      <c r="G248" s="561">
        <f t="shared" si="7"/>
        <v>4982.5783000000001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1:18" s="12" customFormat="1" x14ac:dyDescent="0.25">
      <c r="A249" s="251" t="s">
        <v>678</v>
      </c>
      <c r="B249" s="590" t="s">
        <v>679</v>
      </c>
      <c r="C249" s="573" t="s">
        <v>16</v>
      </c>
      <c r="D249" s="558">
        <f>IF('Спецификация - фасады'!$Q$1="РФ",'Редактор цен '!E249,IF('Спецификация - фасады'!$Q$1="ДВ",'Редактор цен '!F249,G249))</f>
        <v>3109.0997000000002</v>
      </c>
      <c r="E249" s="559">
        <v>2448.11</v>
      </c>
      <c r="F249" s="560">
        <f t="shared" si="6"/>
        <v>2627.2382087000001</v>
      </c>
      <c r="G249" s="561">
        <f t="shared" si="7"/>
        <v>3109.0997000000002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1:18" s="12" customFormat="1" ht="30" x14ac:dyDescent="0.25">
      <c r="A250" s="251" t="s">
        <v>680</v>
      </c>
      <c r="B250" s="590" t="s">
        <v>681</v>
      </c>
      <c r="C250" s="573" t="s">
        <v>16</v>
      </c>
      <c r="D250" s="558" t="e">
        <f>IF('Спецификация - фасады'!$Q$1="РФ",'Редактор цен '!E250,IF('Спецификация - фасады'!$Q$1="ДВ",'Редактор цен '!F250,G250))</f>
        <v>#N/A</v>
      </c>
      <c r="E250" s="559" t="e">
        <v>#N/A</v>
      </c>
      <c r="F250" s="560" t="e">
        <f t="shared" si="6"/>
        <v>#N/A</v>
      </c>
      <c r="G250" s="561" t="e">
        <f t="shared" si="7"/>
        <v>#N/A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1:18" s="12" customFormat="1" ht="30" x14ac:dyDescent="0.25">
      <c r="A251" s="251" t="s">
        <v>682</v>
      </c>
      <c r="B251" s="590" t="s">
        <v>683</v>
      </c>
      <c r="C251" s="573" t="s">
        <v>16</v>
      </c>
      <c r="D251" s="558" t="e">
        <f>IF('Спецификация - фасады'!$Q$1="РФ",'Редактор цен '!E251,IF('Спецификация - фасады'!$Q$1="ДВ",'Редактор цен '!F251,G251))</f>
        <v>#N/A</v>
      </c>
      <c r="E251" s="559" t="e">
        <v>#N/A</v>
      </c>
      <c r="F251" s="560" t="e">
        <f t="shared" si="6"/>
        <v>#N/A</v>
      </c>
      <c r="G251" s="561" t="e">
        <f t="shared" si="7"/>
        <v>#N/A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1:18" s="12" customFormat="1" x14ac:dyDescent="0.25">
      <c r="A252" s="635" t="s">
        <v>689</v>
      </c>
      <c r="B252" s="305" t="s">
        <v>690</v>
      </c>
      <c r="C252" s="591" t="s">
        <v>692</v>
      </c>
      <c r="D252" s="558">
        <f>IF('Спецификация - фасады'!$Q$1="РФ",'Редактор цен '!E252,IF('Спецификация - фасады'!$Q$1="ДВ",'Редактор цен '!F252,G252))</f>
        <v>1257.3</v>
      </c>
      <c r="E252" s="592">
        <v>990</v>
      </c>
      <c r="F252" s="560">
        <f t="shared" si="6"/>
        <v>1062.4383</v>
      </c>
      <c r="G252" s="561">
        <f t="shared" si="7"/>
        <v>1257.3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1:18" s="12" customFormat="1" x14ac:dyDescent="0.25">
      <c r="A253" s="636"/>
      <c r="B253" s="306" t="s">
        <v>691</v>
      </c>
      <c r="C253" s="591" t="s">
        <v>692</v>
      </c>
      <c r="D253" s="558">
        <f>IF('Спецификация - фасады'!$Q$1="РФ",'Редактор цен '!E253,IF('Спецификация - фасады'!$Q$1="ДВ",'Редактор цен '!F253,G253))</f>
        <v>1257.3</v>
      </c>
      <c r="E253" s="592">
        <v>990</v>
      </c>
      <c r="F253" s="560">
        <f t="shared" si="6"/>
        <v>1062.4383</v>
      </c>
      <c r="G253" s="561">
        <f t="shared" si="7"/>
        <v>1257.3</v>
      </c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1:18" s="12" customFormat="1" x14ac:dyDescent="0.25">
      <c r="A254" s="636"/>
      <c r="B254" s="307" t="s">
        <v>693</v>
      </c>
      <c r="C254" s="591" t="s">
        <v>692</v>
      </c>
      <c r="D254" s="558">
        <f>IF('Спецификация - фасады'!$Q$1="РФ",'Редактор цен '!E254,IF('Спецификация - фасады'!$Q$1="ДВ",'Редактор цен '!F254,G254))</f>
        <v>1554.1624999999999</v>
      </c>
      <c r="E254" s="592">
        <v>1223.75</v>
      </c>
      <c r="F254" s="560">
        <f t="shared" si="6"/>
        <v>1313.2917875000001</v>
      </c>
      <c r="G254" s="561">
        <f t="shared" si="7"/>
        <v>1554.1624999999999</v>
      </c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1:18" s="12" customFormat="1" x14ac:dyDescent="0.25">
      <c r="A255" s="636"/>
      <c r="B255" s="306" t="s">
        <v>694</v>
      </c>
      <c r="C255" s="591" t="s">
        <v>692</v>
      </c>
      <c r="D255" s="558">
        <f>IF('Спецификация - фасады'!$Q$1="РФ",'Редактор цен '!E255,IF('Спецификация - фасады'!$Q$1="ДВ",'Редактор цен '!F255,G255))</f>
        <v>1634.49</v>
      </c>
      <c r="E255" s="592">
        <v>1287</v>
      </c>
      <c r="F255" s="560">
        <f t="shared" si="6"/>
        <v>1381.1697899999999</v>
      </c>
      <c r="G255" s="561">
        <f t="shared" si="7"/>
        <v>1634.49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1:18" x14ac:dyDescent="0.25">
      <c r="A256" s="636"/>
      <c r="B256" s="307" t="s">
        <v>695</v>
      </c>
      <c r="C256" s="591" t="s">
        <v>692</v>
      </c>
      <c r="D256" s="558">
        <f>IF('Спецификация - фасады'!$Q$1="РФ",'Редактор цен '!E256,IF('Спецификация - фасады'!$Q$1="ДВ",'Редактор цен '!F256,G256))</f>
        <v>2483.1675</v>
      </c>
      <c r="E256" s="592">
        <v>1955.25</v>
      </c>
      <c r="F256" s="560">
        <f t="shared" si="6"/>
        <v>2098.3156424999997</v>
      </c>
      <c r="G256" s="561">
        <f t="shared" si="7"/>
        <v>2483.1675</v>
      </c>
    </row>
    <row r="257" spans="1:7" x14ac:dyDescent="0.25">
      <c r="A257" s="636"/>
      <c r="B257" s="307" t="s">
        <v>696</v>
      </c>
      <c r="C257" s="591" t="s">
        <v>692</v>
      </c>
      <c r="D257" s="558">
        <f>IF('Спецификация - фасады'!$Q$1="РФ",'Редактор цен '!E257,IF('Спецификация - фасады'!$Q$1="ДВ",'Редактор цен '!F257,G257))</f>
        <v>2780.03</v>
      </c>
      <c r="E257" s="592">
        <v>2189</v>
      </c>
      <c r="F257" s="560">
        <f t="shared" si="6"/>
        <v>2349.1691299999998</v>
      </c>
      <c r="G257" s="561">
        <f t="shared" si="7"/>
        <v>2780.03</v>
      </c>
    </row>
    <row r="258" spans="1:7" x14ac:dyDescent="0.25">
      <c r="A258" s="636"/>
      <c r="B258" s="306" t="s">
        <v>697</v>
      </c>
      <c r="C258" s="591" t="s">
        <v>692</v>
      </c>
      <c r="D258" s="558">
        <f>IF('Спецификация - фасады'!$Q$1="РФ",'Редактор цен '!E258,IF('Спецификация - фасады'!$Q$1="ДВ",'Редактор цен '!F258,G258))</f>
        <v>2951.1624999999999</v>
      </c>
      <c r="E258" s="592">
        <v>2323.75</v>
      </c>
      <c r="F258" s="560">
        <f t="shared" si="6"/>
        <v>2493.7787874999999</v>
      </c>
      <c r="G258" s="561">
        <f t="shared" si="7"/>
        <v>2951.1624999999999</v>
      </c>
    </row>
    <row r="259" spans="1:7" x14ac:dyDescent="0.25">
      <c r="A259" s="637"/>
      <c r="B259" s="306" t="s">
        <v>698</v>
      </c>
      <c r="C259" s="591" t="s">
        <v>692</v>
      </c>
      <c r="D259" s="558">
        <f>IF('Спецификация - фасады'!$Q$1="РФ",'Редактор цен '!E259,IF('Спецификация - фасады'!$Q$1="ДВ",'Редактор цен '!F259,G259))</f>
        <v>3356.2925</v>
      </c>
      <c r="E259" s="592">
        <v>2642.75</v>
      </c>
      <c r="F259" s="560">
        <f t="shared" si="6"/>
        <v>2836.1200174999999</v>
      </c>
      <c r="G259" s="561">
        <f t="shared" si="7"/>
        <v>3356.2925</v>
      </c>
    </row>
    <row r="260" spans="1:7" x14ac:dyDescent="0.25">
      <c r="A260" s="635" t="s">
        <v>699</v>
      </c>
      <c r="B260" s="307" t="s">
        <v>700</v>
      </c>
      <c r="C260" s="591" t="s">
        <v>16</v>
      </c>
      <c r="D260" s="558">
        <f>IF('Спецификация - фасады'!$Q$1="РФ",'Редактор цен '!E260,IF('Спецификация - фасады'!$Q$1="ДВ",'Редактор цен '!F260,G260))</f>
        <v>855.66250000000002</v>
      </c>
      <c r="E260" s="592">
        <v>673.75</v>
      </c>
      <c r="F260" s="560">
        <f t="shared" si="6"/>
        <v>723.04828750000001</v>
      </c>
      <c r="G260" s="561">
        <f t="shared" si="7"/>
        <v>855.66250000000002</v>
      </c>
    </row>
    <row r="261" spans="1:7" x14ac:dyDescent="0.25">
      <c r="A261" s="636"/>
      <c r="B261" s="306" t="s">
        <v>701</v>
      </c>
      <c r="C261" s="591" t="s">
        <v>16</v>
      </c>
      <c r="D261" s="558">
        <f>IF('Спецификация - фасады'!$Q$1="РФ",'Редактор цен '!E261,IF('Спецификация - фасады'!$Q$1="ДВ",'Редактор цен '!F261,G261))</f>
        <v>855.66250000000002</v>
      </c>
      <c r="E261" s="592">
        <v>673.75</v>
      </c>
      <c r="F261" s="560">
        <f t="shared" ref="F261:F324" si="8">E261*$G$3</f>
        <v>723.04828750000001</v>
      </c>
      <c r="G261" s="561">
        <f t="shared" ref="G261:G324" si="9">E261*$H$3</f>
        <v>855.66250000000002</v>
      </c>
    </row>
    <row r="262" spans="1:7" x14ac:dyDescent="0.25">
      <c r="A262" s="636"/>
      <c r="B262" s="307" t="s">
        <v>702</v>
      </c>
      <c r="C262" s="591" t="s">
        <v>16</v>
      </c>
      <c r="D262" s="558">
        <f>IF('Спецификация - фасады'!$Q$1="РФ",'Редактор цен '!E262,IF('Спецификация - фасады'!$Q$1="ДВ",'Редактор цен '!F262,G262))</f>
        <v>883.60249999999996</v>
      </c>
      <c r="E262" s="592">
        <v>695.75</v>
      </c>
      <c r="F262" s="560">
        <f t="shared" si="8"/>
        <v>746.6580275</v>
      </c>
      <c r="G262" s="561">
        <f t="shared" si="9"/>
        <v>883.60249999999996</v>
      </c>
    </row>
    <row r="263" spans="1:7" x14ac:dyDescent="0.25">
      <c r="A263" s="636"/>
      <c r="B263" s="306" t="s">
        <v>703</v>
      </c>
      <c r="C263" s="591" t="s">
        <v>16</v>
      </c>
      <c r="D263" s="558">
        <f>IF('Спецификация - фасады'!$Q$1="РФ",'Редактор цен '!E263,IF('Спецификация - фасады'!$Q$1="ДВ",'Редактор цен '!F263,G263))</f>
        <v>901.06500000000005</v>
      </c>
      <c r="E263" s="592">
        <v>709.5</v>
      </c>
      <c r="F263" s="560">
        <f t="shared" si="8"/>
        <v>761.41411499999992</v>
      </c>
      <c r="G263" s="561">
        <f t="shared" si="9"/>
        <v>901.06500000000005</v>
      </c>
    </row>
    <row r="264" spans="1:7" x14ac:dyDescent="0.25">
      <c r="A264" s="636"/>
      <c r="B264" s="307" t="s">
        <v>704</v>
      </c>
      <c r="C264" s="591" t="s">
        <v>16</v>
      </c>
      <c r="D264" s="558">
        <f>IF('Спецификация - фасады'!$Q$1="РФ",'Редактор цен '!E264,IF('Спецификация - фасады'!$Q$1="ДВ",'Редактор цен '!F264,G264))</f>
        <v>1023.3025</v>
      </c>
      <c r="E264" s="592">
        <v>805.75</v>
      </c>
      <c r="F264" s="560">
        <f t="shared" si="8"/>
        <v>864.70672749999994</v>
      </c>
      <c r="G264" s="561">
        <f t="shared" si="9"/>
        <v>1023.3025</v>
      </c>
    </row>
    <row r="265" spans="1:7" x14ac:dyDescent="0.25">
      <c r="A265" s="636"/>
      <c r="B265" s="307" t="s">
        <v>705</v>
      </c>
      <c r="C265" s="591" t="s">
        <v>16</v>
      </c>
      <c r="D265" s="558">
        <f>IF('Спецификация - фасады'!$Q$1="РФ",'Редактор цен '!E265,IF('Спецификация - фасады'!$Q$1="ДВ",'Редактор цен '!F265,G265))</f>
        <v>1058.2275</v>
      </c>
      <c r="E265" s="592">
        <v>833.25</v>
      </c>
      <c r="F265" s="560">
        <f t="shared" si="8"/>
        <v>894.21890250000001</v>
      </c>
      <c r="G265" s="561">
        <f t="shared" si="9"/>
        <v>1058.2275</v>
      </c>
    </row>
    <row r="266" spans="1:7" x14ac:dyDescent="0.25">
      <c r="A266" s="636"/>
      <c r="B266" s="306" t="s">
        <v>706</v>
      </c>
      <c r="C266" s="591" t="s">
        <v>16</v>
      </c>
      <c r="D266" s="558">
        <f>IF('Спецификация - фасады'!$Q$1="РФ",'Редактор цен '!E266,IF('Спецификация - фасады'!$Q$1="ДВ",'Редактор цен '!F266,G266))</f>
        <v>1061.72</v>
      </c>
      <c r="E266" s="592">
        <v>836</v>
      </c>
      <c r="F266" s="560">
        <f t="shared" si="8"/>
        <v>897.17012</v>
      </c>
      <c r="G266" s="561">
        <f t="shared" si="9"/>
        <v>1061.72</v>
      </c>
    </row>
    <row r="267" spans="1:7" x14ac:dyDescent="0.25">
      <c r="A267" s="637"/>
      <c r="B267" s="306" t="s">
        <v>707</v>
      </c>
      <c r="C267" s="591" t="s">
        <v>16</v>
      </c>
      <c r="D267" s="558">
        <f>IF('Спецификация - фасады'!$Q$1="РФ",'Редактор цен '!E267,IF('Спецификация - фасады'!$Q$1="ДВ",'Редактор цен '!F267,G267))</f>
        <v>1117.5999999999999</v>
      </c>
      <c r="E267" s="592">
        <v>880</v>
      </c>
      <c r="F267" s="560">
        <f t="shared" si="8"/>
        <v>944.38959999999997</v>
      </c>
      <c r="G267" s="561">
        <f t="shared" si="9"/>
        <v>1117.5999999999999</v>
      </c>
    </row>
    <row r="268" spans="1:7" x14ac:dyDescent="0.25">
      <c r="A268" s="635" t="s">
        <v>699</v>
      </c>
      <c r="B268" s="307" t="s">
        <v>700</v>
      </c>
      <c r="C268" s="593" t="s">
        <v>692</v>
      </c>
      <c r="D268" s="558">
        <f>IF('Спецификация - фасады'!$Q$1="РФ",'Редактор цен '!E268,IF('Спецификация - фасады'!$Q$1="ДВ",'Редактор цен '!F268,G268))</f>
        <v>370.20499999999998</v>
      </c>
      <c r="E268" s="592">
        <v>291.5</v>
      </c>
      <c r="F268" s="560">
        <f t="shared" si="8"/>
        <v>312.82905499999998</v>
      </c>
      <c r="G268" s="561">
        <f t="shared" si="9"/>
        <v>370.20499999999998</v>
      </c>
    </row>
    <row r="269" spans="1:7" x14ac:dyDescent="0.25">
      <c r="A269" s="636"/>
      <c r="B269" s="306" t="s">
        <v>701</v>
      </c>
      <c r="C269" s="591" t="s">
        <v>16</v>
      </c>
      <c r="D269" s="558">
        <f>IF('Спецификация - фасады'!$Q$1="РФ",'Редактор цен '!E269,IF('Спецификация - фасады'!$Q$1="ДВ",'Редактор цен '!F269,G269))</f>
        <v>370.20499999999998</v>
      </c>
      <c r="E269" s="592">
        <v>291.5</v>
      </c>
      <c r="F269" s="560">
        <f t="shared" si="8"/>
        <v>312.82905499999998</v>
      </c>
      <c r="G269" s="561">
        <f t="shared" si="9"/>
        <v>370.20499999999998</v>
      </c>
    </row>
    <row r="270" spans="1:7" x14ac:dyDescent="0.25">
      <c r="A270" s="636"/>
      <c r="B270" s="307" t="s">
        <v>702</v>
      </c>
      <c r="C270" s="591" t="s">
        <v>16</v>
      </c>
      <c r="D270" s="558">
        <f>IF('Спецификация - фасады'!$Q$1="РФ",'Редактор цен '!E270,IF('Спецификация - фасады'!$Q$1="ДВ",'Редактор цен '!F270,G270))</f>
        <v>398.14499999999998</v>
      </c>
      <c r="E270" s="592">
        <v>313.5</v>
      </c>
      <c r="F270" s="560">
        <f t="shared" si="8"/>
        <v>336.43879499999997</v>
      </c>
      <c r="G270" s="561">
        <f t="shared" si="9"/>
        <v>398.14499999999998</v>
      </c>
    </row>
    <row r="271" spans="1:7" x14ac:dyDescent="0.25">
      <c r="A271" s="636"/>
      <c r="B271" s="306" t="s">
        <v>703</v>
      </c>
      <c r="C271" s="591" t="s">
        <v>16</v>
      </c>
      <c r="D271" s="558">
        <f>IF('Спецификация - фасады'!$Q$1="РФ",'Редактор цен '!E271,IF('Спецификация - фасады'!$Q$1="ДВ",'Редактор цен '!F271,G271))</f>
        <v>412.11500000000001</v>
      </c>
      <c r="E271" s="592">
        <v>324.5</v>
      </c>
      <c r="F271" s="560">
        <f t="shared" si="8"/>
        <v>348.24366499999996</v>
      </c>
      <c r="G271" s="561">
        <f t="shared" si="9"/>
        <v>412.11500000000001</v>
      </c>
    </row>
    <row r="272" spans="1:7" x14ac:dyDescent="0.25">
      <c r="A272" s="636"/>
      <c r="B272" s="307" t="s">
        <v>704</v>
      </c>
      <c r="C272" s="591" t="s">
        <v>16</v>
      </c>
      <c r="D272" s="558">
        <f>IF('Спецификация - фасады'!$Q$1="РФ",'Редактор цен '!E272,IF('Спецификация - фасады'!$Q$1="ДВ",'Редактор цен '!F272,G272))</f>
        <v>534.35249999999996</v>
      </c>
      <c r="E272" s="592">
        <v>420.75</v>
      </c>
      <c r="F272" s="560">
        <f t="shared" si="8"/>
        <v>451.53627749999998</v>
      </c>
      <c r="G272" s="561">
        <f t="shared" si="9"/>
        <v>534.35249999999996</v>
      </c>
    </row>
    <row r="273" spans="1:7" x14ac:dyDescent="0.25">
      <c r="A273" s="636"/>
      <c r="B273" s="307" t="s">
        <v>705</v>
      </c>
      <c r="C273" s="591" t="s">
        <v>16</v>
      </c>
      <c r="D273" s="558">
        <f>IF('Спецификация - фасады'!$Q$1="РФ",'Редактор цен '!E273,IF('Спецификация - фасады'!$Q$1="ДВ",'Редактор цен '!F273,G273))</f>
        <v>572.77</v>
      </c>
      <c r="E273" s="592">
        <v>451</v>
      </c>
      <c r="F273" s="560">
        <f t="shared" si="8"/>
        <v>483.99966999999998</v>
      </c>
      <c r="G273" s="561">
        <f t="shared" si="9"/>
        <v>572.77</v>
      </c>
    </row>
    <row r="274" spans="1:7" x14ac:dyDescent="0.25">
      <c r="A274" s="636"/>
      <c r="B274" s="306" t="s">
        <v>706</v>
      </c>
      <c r="C274" s="591" t="s">
        <v>16</v>
      </c>
      <c r="D274" s="558">
        <f>IF('Спецификация - фасады'!$Q$1="РФ",'Редактор цен '!E274,IF('Спецификация - фасады'!$Q$1="ДВ",'Редактор цен '!F274,G274))</f>
        <v>576.26250000000005</v>
      </c>
      <c r="E274" s="592">
        <v>453.75</v>
      </c>
      <c r="F274" s="560">
        <f t="shared" si="8"/>
        <v>486.95088749999996</v>
      </c>
      <c r="G274" s="561">
        <f t="shared" si="9"/>
        <v>576.26250000000005</v>
      </c>
    </row>
    <row r="275" spans="1:7" x14ac:dyDescent="0.25">
      <c r="A275" s="637"/>
      <c r="B275" s="306" t="s">
        <v>707</v>
      </c>
      <c r="C275" s="591" t="s">
        <v>16</v>
      </c>
      <c r="D275" s="558">
        <f>IF('Спецификация - фасады'!$Q$1="РФ",'Редактор цен '!E275,IF('Спецификация - фасады'!$Q$1="ДВ",'Редактор цен '!F275,G275))</f>
        <v>632.14250000000004</v>
      </c>
      <c r="E275" s="592">
        <v>497.75</v>
      </c>
      <c r="F275" s="560">
        <f t="shared" si="8"/>
        <v>534.1703675</v>
      </c>
      <c r="G275" s="561">
        <f t="shared" si="9"/>
        <v>632.14250000000004</v>
      </c>
    </row>
    <row r="276" spans="1:7" x14ac:dyDescent="0.25">
      <c r="A276" s="635" t="s">
        <v>708</v>
      </c>
      <c r="B276" s="590" t="s">
        <v>709</v>
      </c>
      <c r="C276" s="573" t="s">
        <v>16</v>
      </c>
      <c r="D276" s="558">
        <f>IF('Спецификация - фасады'!$Q$1="РФ",'Редактор цен '!E276,IF('Спецификация - фасады'!$Q$1="ДВ",'Редактор цен '!F276,G276))</f>
        <v>1763.7125000000001</v>
      </c>
      <c r="E276" s="592">
        <v>1388.75</v>
      </c>
      <c r="F276" s="560">
        <f t="shared" si="8"/>
        <v>1490.3648375</v>
      </c>
      <c r="G276" s="561">
        <f t="shared" si="9"/>
        <v>1763.7125000000001</v>
      </c>
    </row>
    <row r="277" spans="1:7" x14ac:dyDescent="0.25">
      <c r="A277" s="636"/>
      <c r="B277" s="594" t="s">
        <v>710</v>
      </c>
      <c r="C277" s="573" t="s">
        <v>16</v>
      </c>
      <c r="D277" s="558">
        <f>IF('Спецификация - фасады'!$Q$1="РФ",'Редактор цен '!E277,IF('Спецификация - фасады'!$Q$1="ДВ",'Редактор цен '!F277,G277))</f>
        <v>1763.7125000000001</v>
      </c>
      <c r="E277" s="592">
        <v>1388.75</v>
      </c>
      <c r="F277" s="560">
        <f t="shared" si="8"/>
        <v>1490.3648375</v>
      </c>
      <c r="G277" s="561">
        <f t="shared" si="9"/>
        <v>1763.7125000000001</v>
      </c>
    </row>
    <row r="278" spans="1:7" x14ac:dyDescent="0.25">
      <c r="A278" s="636"/>
      <c r="B278" s="590" t="s">
        <v>711</v>
      </c>
      <c r="C278" s="573" t="s">
        <v>16</v>
      </c>
      <c r="D278" s="558">
        <f>IF('Спецификация - фасады'!$Q$1="РФ",'Редактор цен '!E278,IF('Спецификация - фасады'!$Q$1="ДВ",'Редактор цен '!F278,G278))</f>
        <v>2071.0525000000002</v>
      </c>
      <c r="E278" s="592">
        <v>1630.75</v>
      </c>
      <c r="F278" s="560">
        <f t="shared" si="8"/>
        <v>1750.0719775</v>
      </c>
      <c r="G278" s="561">
        <f t="shared" si="9"/>
        <v>2071.0525000000002</v>
      </c>
    </row>
    <row r="279" spans="1:7" x14ac:dyDescent="0.25">
      <c r="A279" s="636"/>
      <c r="B279" s="594" t="s">
        <v>712</v>
      </c>
      <c r="C279" s="573" t="s">
        <v>16</v>
      </c>
      <c r="D279" s="558">
        <f>IF('Спецификация - фасады'!$Q$1="РФ",'Редактор цен '!E279,IF('Спецификация - фасады'!$Q$1="ДВ",'Редактор цен '!F279,G279))</f>
        <v>2130.4250000000002</v>
      </c>
      <c r="E279" s="592">
        <v>1677.5</v>
      </c>
      <c r="F279" s="560">
        <f t="shared" si="8"/>
        <v>1800.242675</v>
      </c>
      <c r="G279" s="561">
        <f t="shared" si="9"/>
        <v>2130.4250000000002</v>
      </c>
    </row>
    <row r="280" spans="1:7" x14ac:dyDescent="0.25">
      <c r="A280" s="636"/>
      <c r="B280" s="590" t="s">
        <v>713</v>
      </c>
      <c r="C280" s="573" t="s">
        <v>16</v>
      </c>
      <c r="D280" s="558">
        <f>IF('Спецификация - фасады'!$Q$1="РФ",'Редактор цен '!E280,IF('Спецификация - фасады'!$Q$1="ДВ",'Редактор цен '!F280,G280))</f>
        <v>2511.1075000000001</v>
      </c>
      <c r="E280" s="592">
        <v>1977.25</v>
      </c>
      <c r="F280" s="560">
        <f t="shared" si="8"/>
        <v>2121.9253825000001</v>
      </c>
      <c r="G280" s="561">
        <f t="shared" si="9"/>
        <v>2511.1075000000001</v>
      </c>
    </row>
    <row r="281" spans="1:7" x14ac:dyDescent="0.25">
      <c r="A281" s="636"/>
      <c r="B281" s="590" t="s">
        <v>714</v>
      </c>
      <c r="C281" s="573" t="s">
        <v>16</v>
      </c>
      <c r="D281" s="558">
        <f>IF('Спецификация - фасады'!$Q$1="РФ",'Редактор цен '!E281,IF('Спецификация - фасады'!$Q$1="ДВ",'Редактор цен '!F281,G281))</f>
        <v>2818.4475000000002</v>
      </c>
      <c r="E281" s="592">
        <v>2219.25</v>
      </c>
      <c r="F281" s="560">
        <f t="shared" si="8"/>
        <v>2381.6325225000001</v>
      </c>
      <c r="G281" s="561">
        <f t="shared" si="9"/>
        <v>2818.4475000000002</v>
      </c>
    </row>
    <row r="282" spans="1:7" x14ac:dyDescent="0.25">
      <c r="A282" s="636"/>
      <c r="B282" s="594" t="s">
        <v>715</v>
      </c>
      <c r="C282" s="573" t="s">
        <v>16</v>
      </c>
      <c r="D282" s="558">
        <f>IF('Спецификация - фасады'!$Q$1="РФ",'Редактор цен '!E282,IF('Спецификация - фасады'!$Q$1="ДВ",'Редактор цен '!F282,G282))</f>
        <v>2776.5374999999999</v>
      </c>
      <c r="E282" s="592">
        <v>2186.25</v>
      </c>
      <c r="F282" s="560">
        <f t="shared" si="8"/>
        <v>2346.2179124999998</v>
      </c>
      <c r="G282" s="561">
        <f t="shared" si="9"/>
        <v>2776.5374999999999</v>
      </c>
    </row>
    <row r="283" spans="1:7" x14ac:dyDescent="0.25">
      <c r="A283" s="637"/>
      <c r="B283" s="594" t="s">
        <v>716</v>
      </c>
      <c r="C283" s="573" t="s">
        <v>16</v>
      </c>
      <c r="D283" s="558">
        <f>IF('Спецификация - фасады'!$Q$1="РФ",'Редактор цен '!E283,IF('Спецификация - фасады'!$Q$1="ДВ",'Редактор цен '!F283,G283))</f>
        <v>3143.25</v>
      </c>
      <c r="E283" s="592">
        <v>2475</v>
      </c>
      <c r="F283" s="560">
        <f t="shared" si="8"/>
        <v>2656.09575</v>
      </c>
      <c r="G283" s="561">
        <f t="shared" si="9"/>
        <v>3143.25</v>
      </c>
    </row>
    <row r="284" spans="1:7" x14ac:dyDescent="0.25">
      <c r="A284" s="22"/>
      <c r="B284" s="595"/>
      <c r="C284" s="579"/>
      <c r="D284" s="558">
        <f>IF('Спецификация - фасады'!$Q$1="РФ",'Редактор цен '!E284,IF('Спецификация - фасады'!$Q$1="ДВ",'Редактор цен '!F284,G284))</f>
        <v>0</v>
      </c>
      <c r="E284" s="592"/>
      <c r="F284" s="560">
        <f t="shared" si="8"/>
        <v>0</v>
      </c>
      <c r="G284" s="561">
        <f t="shared" si="9"/>
        <v>0</v>
      </c>
    </row>
    <row r="285" spans="1:7" s="14" customFormat="1" ht="18" customHeight="1" x14ac:dyDescent="0.25">
      <c r="A285" s="512" t="s">
        <v>974</v>
      </c>
      <c r="B285" s="513" t="s">
        <v>38</v>
      </c>
      <c r="C285" s="557" t="s">
        <v>20</v>
      </c>
      <c r="D285" s="558">
        <f>IF('Спецификация - фасады'!$Q$1="РФ",'Редактор цен '!E285,IF('Спецификация - фасады'!$Q$1="ДВ",'Редактор цен '!F285,G285))</f>
        <v>1188.2374</v>
      </c>
      <c r="E285" s="559">
        <v>935.62</v>
      </c>
      <c r="F285" s="560">
        <f t="shared" si="8"/>
        <v>1004.0793153999999</v>
      </c>
      <c r="G285" s="561">
        <f t="shared" si="9"/>
        <v>1188.2374</v>
      </c>
    </row>
    <row r="286" spans="1:7" s="14" customFormat="1" ht="18" customHeight="1" x14ac:dyDescent="0.25">
      <c r="A286" s="512" t="s">
        <v>975</v>
      </c>
      <c r="B286" s="514" t="s">
        <v>430</v>
      </c>
      <c r="C286" s="557" t="s">
        <v>20</v>
      </c>
      <c r="D286" s="558">
        <f>IF('Спецификация - фасады'!$Q$1="РФ",'Редактор цен '!E286,IF('Спецификация - фасады'!$Q$1="ДВ",'Редактор цен '!F286,G286))</f>
        <v>2066.6583000000001</v>
      </c>
      <c r="E286" s="559">
        <v>1627.29</v>
      </c>
      <c r="F286" s="560">
        <f t="shared" si="8"/>
        <v>1746.3588092999998</v>
      </c>
      <c r="G286" s="561">
        <f t="shared" si="9"/>
        <v>2066.6583000000001</v>
      </c>
    </row>
    <row r="287" spans="1:7" x14ac:dyDescent="0.25">
      <c r="A287" s="659" t="s">
        <v>981</v>
      </c>
      <c r="B287" s="528" t="s">
        <v>982</v>
      </c>
      <c r="C287" s="573" t="s">
        <v>16</v>
      </c>
      <c r="D287" s="558">
        <f>IF('Спецификация - фасады'!$Q$1="РФ",'Редактор цен '!E287,IF('Спецификация - фасады'!$Q$1="ДВ",'Редактор цен '!F287,G287))</f>
        <v>4770.7550000000001</v>
      </c>
      <c r="E287" s="596">
        <v>3756.5</v>
      </c>
      <c r="F287" s="560">
        <f t="shared" si="8"/>
        <v>4031.3631049999999</v>
      </c>
      <c r="G287" s="561">
        <f t="shared" si="9"/>
        <v>4770.7550000000001</v>
      </c>
    </row>
    <row r="288" spans="1:7" x14ac:dyDescent="0.25">
      <c r="A288" s="660"/>
      <c r="B288" s="528" t="s">
        <v>983</v>
      </c>
      <c r="C288" s="573" t="s">
        <v>16</v>
      </c>
      <c r="D288" s="558">
        <f>IF('Спецификация - фасады'!$Q$1="РФ",'Редактор цен '!E288,IF('Спецификация - фасады'!$Q$1="ДВ",'Редактор цен '!F288,G288))</f>
        <v>4770.7550000000001</v>
      </c>
      <c r="E288" s="596">
        <v>3756.5</v>
      </c>
      <c r="F288" s="560">
        <f t="shared" si="8"/>
        <v>4031.3631049999999</v>
      </c>
      <c r="G288" s="561">
        <f t="shared" si="9"/>
        <v>4770.7550000000001</v>
      </c>
    </row>
    <row r="289" spans="1:7" x14ac:dyDescent="0.25">
      <c r="A289" s="660"/>
      <c r="B289" s="528" t="s">
        <v>984</v>
      </c>
      <c r="C289" s="573" t="s">
        <v>16</v>
      </c>
      <c r="D289" s="558">
        <f>IF('Спецификация - фасады'!$Q$1="РФ",'Редактор цен '!E289,IF('Спецификация - фасады'!$Q$1="ДВ",'Редактор цен '!F289,G289))</f>
        <v>5280.66</v>
      </c>
      <c r="E289" s="596">
        <v>4158</v>
      </c>
      <c r="F289" s="560">
        <f t="shared" si="8"/>
        <v>4462.2408599999999</v>
      </c>
      <c r="G289" s="561">
        <f t="shared" si="9"/>
        <v>5280.66</v>
      </c>
    </row>
    <row r="290" spans="1:7" x14ac:dyDescent="0.25">
      <c r="A290" s="660"/>
      <c r="B290" s="528" t="s">
        <v>985</v>
      </c>
      <c r="C290" s="573" t="s">
        <v>16</v>
      </c>
      <c r="D290" s="558">
        <f>IF('Спецификация - фасады'!$Q$1="РФ",'Редактор цен '!E290,IF('Спецификация - фасады'!$Q$1="ДВ",'Редактор цен '!F290,G290))</f>
        <v>5563.5524999999998</v>
      </c>
      <c r="E290" s="596">
        <v>4380.75</v>
      </c>
      <c r="F290" s="560">
        <f t="shared" si="8"/>
        <v>4701.2894774999995</v>
      </c>
      <c r="G290" s="561">
        <f t="shared" si="9"/>
        <v>5563.5524999999998</v>
      </c>
    </row>
    <row r="291" spans="1:7" x14ac:dyDescent="0.25">
      <c r="A291" s="660"/>
      <c r="B291" s="528" t="s">
        <v>986</v>
      </c>
      <c r="C291" s="597" t="s">
        <v>16</v>
      </c>
      <c r="D291" s="558">
        <f>IF('Спецификация - фасады'!$Q$1="РФ",'Редактор цен '!E291,IF('Спецификация - фасады'!$Q$1="ДВ",'Редактор цен '!F291,G291))</f>
        <v>6303.9624999999996</v>
      </c>
      <c r="E291" s="596">
        <v>4963.75</v>
      </c>
      <c r="F291" s="560">
        <f t="shared" si="8"/>
        <v>5326.9475874999998</v>
      </c>
      <c r="G291" s="561">
        <f t="shared" si="9"/>
        <v>6303.9624999999996</v>
      </c>
    </row>
    <row r="292" spans="1:7" x14ac:dyDescent="0.25">
      <c r="A292" s="660"/>
      <c r="B292" s="528" t="s">
        <v>987</v>
      </c>
      <c r="C292" s="597" t="s">
        <v>16</v>
      </c>
      <c r="D292" s="558">
        <f>IF('Спецификация - фасады'!$Q$1="РФ",'Редактор цен '!E292,IF('Спецификация - фасады'!$Q$1="ДВ",'Редактор цен '!F292,G292))</f>
        <v>6813.8675000000003</v>
      </c>
      <c r="E292" s="596">
        <v>5365.25</v>
      </c>
      <c r="F292" s="560">
        <f t="shared" si="8"/>
        <v>5757.8253424999994</v>
      </c>
      <c r="G292" s="561">
        <f t="shared" si="9"/>
        <v>6813.8675000000003</v>
      </c>
    </row>
    <row r="293" spans="1:7" x14ac:dyDescent="0.25">
      <c r="A293" s="660"/>
      <c r="B293" s="528" t="s">
        <v>988</v>
      </c>
      <c r="C293" s="591" t="s">
        <v>16</v>
      </c>
      <c r="D293" s="558">
        <f>IF('Спецификация - фасады'!$Q$1="РФ",'Редактор цен '!E293,IF('Спецификация - фасады'!$Q$1="ДВ",'Редактор цен '!F293,G293))</f>
        <v>6848.7925000000005</v>
      </c>
      <c r="E293" s="596">
        <v>5392.75</v>
      </c>
      <c r="F293" s="560">
        <f t="shared" si="8"/>
        <v>5787.3375175000001</v>
      </c>
      <c r="G293" s="561">
        <f t="shared" si="9"/>
        <v>6848.7925000000005</v>
      </c>
    </row>
    <row r="294" spans="1:7" x14ac:dyDescent="0.25">
      <c r="A294" s="661"/>
      <c r="B294" s="528" t="s">
        <v>989</v>
      </c>
      <c r="C294" s="591" t="s">
        <v>16</v>
      </c>
      <c r="D294" s="558">
        <f>IF('Спецификация - фасады'!$Q$1="РФ",'Редактор цен '!E294,IF('Спецификация - фасады'!$Q$1="ДВ",'Редактор цен '!F294,G294))</f>
        <v>7641.59</v>
      </c>
      <c r="E294" s="596">
        <v>6017</v>
      </c>
      <c r="F294" s="560">
        <f t="shared" si="8"/>
        <v>6457.2638900000002</v>
      </c>
      <c r="G294" s="561">
        <f t="shared" si="9"/>
        <v>7641.59</v>
      </c>
    </row>
    <row r="295" spans="1:7" x14ac:dyDescent="0.25">
      <c r="A295" s="531" t="s">
        <v>993</v>
      </c>
      <c r="B295" s="598" t="s">
        <v>994</v>
      </c>
      <c r="C295" s="593" t="s">
        <v>995</v>
      </c>
      <c r="D295" s="558">
        <f>IF('Спецификация - фасады'!$Q$1="РФ",'Редактор цен '!E295,IF('Спецификация - фасады'!$Q$1="ДВ",'Редактор цен '!F295,G295))</f>
        <v>1749.7425000000001</v>
      </c>
      <c r="E295" s="599">
        <v>1377.75</v>
      </c>
      <c r="F295" s="560">
        <f t="shared" si="8"/>
        <v>1478.5599674999999</v>
      </c>
      <c r="G295" s="561">
        <f t="shared" si="9"/>
        <v>1749.7425000000001</v>
      </c>
    </row>
    <row r="296" spans="1:7" x14ac:dyDescent="0.25">
      <c r="A296" s="662" t="s">
        <v>996</v>
      </c>
      <c r="B296" s="598" t="s">
        <v>997</v>
      </c>
      <c r="C296" s="593" t="s">
        <v>995</v>
      </c>
      <c r="D296" s="558">
        <f>IF('Спецификация - фасады'!$Q$1="РФ",'Редактор цен '!E296,IF('Спецификация - фасады'!$Q$1="ДВ",'Редактор цен '!F296,G296))</f>
        <v>1749.7425000000001</v>
      </c>
      <c r="E296" s="599">
        <v>1377.75</v>
      </c>
      <c r="F296" s="560">
        <f t="shared" si="8"/>
        <v>1478.5599674999999</v>
      </c>
      <c r="G296" s="561">
        <f t="shared" si="9"/>
        <v>1749.7425000000001</v>
      </c>
    </row>
    <row r="297" spans="1:7" x14ac:dyDescent="0.25">
      <c r="A297" s="662"/>
      <c r="B297" s="598" t="s">
        <v>998</v>
      </c>
      <c r="C297" s="593" t="s">
        <v>995</v>
      </c>
      <c r="D297" s="558">
        <f>IF('Спецификация - фасады'!$Q$1="РФ",'Редактор цен '!E297,IF('Спецификация - фасады'!$Q$1="ДВ",'Редактор цен '!F297,G297))</f>
        <v>1924.3675000000001</v>
      </c>
      <c r="E297" s="599">
        <v>1515.25</v>
      </c>
      <c r="F297" s="560">
        <f t="shared" si="8"/>
        <v>1626.1208425</v>
      </c>
      <c r="G297" s="561">
        <f t="shared" si="9"/>
        <v>1924.3675000000001</v>
      </c>
    </row>
    <row r="298" spans="1:7" x14ac:dyDescent="0.25">
      <c r="A298" s="662"/>
      <c r="B298" s="598" t="s">
        <v>999</v>
      </c>
      <c r="C298" s="593" t="s">
        <v>995</v>
      </c>
      <c r="D298" s="558">
        <f>IF('Спецификация - фасады'!$Q$1="РФ",'Редактор цен '!E298,IF('Спецификация - фасады'!$Q$1="ДВ",'Редактор цен '!F298,G298))</f>
        <v>1959.2925</v>
      </c>
      <c r="E298" s="599">
        <v>1542.75</v>
      </c>
      <c r="F298" s="560">
        <f t="shared" si="8"/>
        <v>1655.6330174999998</v>
      </c>
      <c r="G298" s="561">
        <f t="shared" si="9"/>
        <v>1959.2925</v>
      </c>
    </row>
    <row r="299" spans="1:7" x14ac:dyDescent="0.25">
      <c r="A299" s="662"/>
      <c r="B299" s="598" t="s">
        <v>1000</v>
      </c>
      <c r="C299" s="593" t="s">
        <v>995</v>
      </c>
      <c r="D299" s="558">
        <f>IF('Спецификация - фасады'!$Q$1="РФ",'Редактор цен '!E299,IF('Спецификация - фасады'!$Q$1="ДВ",'Редактор цен '!F299,G299))</f>
        <v>2601.9124999999999</v>
      </c>
      <c r="E299" s="599">
        <v>2048.75</v>
      </c>
      <c r="F299" s="560">
        <f t="shared" si="8"/>
        <v>2198.6570375000001</v>
      </c>
      <c r="G299" s="561">
        <f t="shared" si="9"/>
        <v>2601.9124999999999</v>
      </c>
    </row>
    <row r="300" spans="1:7" x14ac:dyDescent="0.25">
      <c r="A300" s="662"/>
      <c r="B300" s="598" t="s">
        <v>1001</v>
      </c>
      <c r="C300" s="593" t="s">
        <v>995</v>
      </c>
      <c r="D300" s="558">
        <f>IF('Спецификация - фасады'!$Q$1="РФ",'Редактор цен '!E300,IF('Спецификация - фасады'!$Q$1="ДВ",'Редактор цен '!F300,G300))</f>
        <v>2776.5374999999999</v>
      </c>
      <c r="E300" s="599">
        <v>2186.25</v>
      </c>
      <c r="F300" s="560">
        <f t="shared" si="8"/>
        <v>2346.2179124999998</v>
      </c>
      <c r="G300" s="561">
        <f t="shared" si="9"/>
        <v>2776.5374999999999</v>
      </c>
    </row>
    <row r="301" spans="1:7" x14ac:dyDescent="0.25">
      <c r="A301" s="662"/>
      <c r="B301" s="598" t="s">
        <v>1002</v>
      </c>
      <c r="C301" s="593" t="s">
        <v>995</v>
      </c>
      <c r="D301" s="558">
        <f>IF('Спецификация - фасады'!$Q$1="РФ",'Редактор цен '!E301,IF('Спецификация - фасады'!$Q$1="ДВ",'Редактор цен '!F301,G301))</f>
        <v>2905.76</v>
      </c>
      <c r="E301" s="599">
        <v>2288</v>
      </c>
      <c r="F301" s="560">
        <f t="shared" si="8"/>
        <v>2455.4129600000001</v>
      </c>
      <c r="G301" s="561">
        <f t="shared" si="9"/>
        <v>2905.76</v>
      </c>
    </row>
    <row r="302" spans="1:7" x14ac:dyDescent="0.25">
      <c r="A302" s="662"/>
      <c r="B302" s="598" t="s">
        <v>1003</v>
      </c>
      <c r="C302" s="593" t="s">
        <v>995</v>
      </c>
      <c r="D302" s="558">
        <f>IF('Спецификация - фасады'!$Q$1="РФ",'Редактор цен '!E302,IF('Спецификация - фасады'!$Q$1="ДВ",'Редактор цен '!F302,G302))</f>
        <v>3111.8175000000001</v>
      </c>
      <c r="E302" s="599">
        <v>2450.25</v>
      </c>
      <c r="F302" s="560">
        <f t="shared" si="8"/>
        <v>2629.5347925000001</v>
      </c>
      <c r="G302" s="561">
        <f t="shared" si="9"/>
        <v>3111.8175000000001</v>
      </c>
    </row>
    <row r="303" spans="1:7" x14ac:dyDescent="0.25">
      <c r="A303" s="662" t="s">
        <v>1004</v>
      </c>
      <c r="B303" s="598" t="s">
        <v>1005</v>
      </c>
      <c r="C303" s="593" t="s">
        <v>995</v>
      </c>
      <c r="D303" s="558">
        <f>IF('Спецификация - фасады'!$Q$1="РФ",'Редактор цен '!E303,IF('Спецификация - фасады'!$Q$1="ДВ",'Редактор цен '!F303,G303))</f>
        <v>2207.2600000000002</v>
      </c>
      <c r="E303" s="599">
        <v>1738</v>
      </c>
      <c r="F303" s="560">
        <f t="shared" si="8"/>
        <v>1865.1694599999998</v>
      </c>
      <c r="G303" s="561">
        <f t="shared" si="9"/>
        <v>2207.2600000000002</v>
      </c>
    </row>
    <row r="304" spans="1:7" x14ac:dyDescent="0.25">
      <c r="A304" s="662"/>
      <c r="B304" s="598" t="s">
        <v>1006</v>
      </c>
      <c r="C304" s="593" t="s">
        <v>995</v>
      </c>
      <c r="D304" s="558">
        <f>IF('Спецификация - фасады'!$Q$1="РФ",'Редактор цен '!E304,IF('Спецификация - фасады'!$Q$1="ДВ",'Редактор цен '!F304,G304))</f>
        <v>2207.2600000000002</v>
      </c>
      <c r="E304" s="599">
        <v>1738</v>
      </c>
      <c r="F304" s="560">
        <f t="shared" si="8"/>
        <v>1865.1694599999998</v>
      </c>
      <c r="G304" s="561">
        <f t="shared" si="9"/>
        <v>2207.2600000000002</v>
      </c>
    </row>
    <row r="305" spans="1:8" x14ac:dyDescent="0.25">
      <c r="A305" s="662"/>
      <c r="B305" s="598" t="s">
        <v>1007</v>
      </c>
      <c r="C305" s="593" t="s">
        <v>995</v>
      </c>
      <c r="D305" s="558">
        <f>IF('Спецификация - фасады'!$Q$1="РФ",'Редактор цен '!E305,IF('Спецификация - фасады'!$Q$1="ДВ",'Редактор цен '!F305,G305))</f>
        <v>2615.8825000000002</v>
      </c>
      <c r="E305" s="599">
        <v>2059.75</v>
      </c>
      <c r="F305" s="560">
        <f t="shared" si="8"/>
        <v>2210.4619075000001</v>
      </c>
      <c r="G305" s="561">
        <f t="shared" si="9"/>
        <v>2615.8825000000002</v>
      </c>
    </row>
    <row r="306" spans="1:8" x14ac:dyDescent="0.25">
      <c r="A306" s="662"/>
      <c r="B306" s="598" t="s">
        <v>1008</v>
      </c>
      <c r="C306" s="593" t="s">
        <v>995</v>
      </c>
      <c r="D306" s="558">
        <f>IF('Спецификация - фасады'!$Q$1="РФ",'Редактор цен '!E306,IF('Спецификация - фасады'!$Q$1="ДВ",'Редактор цен '!F306,G306))</f>
        <v>2580.9575</v>
      </c>
      <c r="E306" s="599">
        <v>2032.25</v>
      </c>
      <c r="F306" s="560">
        <f t="shared" si="8"/>
        <v>2180.9497324999998</v>
      </c>
      <c r="G306" s="561">
        <f t="shared" si="9"/>
        <v>2580.9575</v>
      </c>
    </row>
    <row r="307" spans="1:8" x14ac:dyDescent="0.25">
      <c r="A307" s="662"/>
      <c r="B307" s="598" t="s">
        <v>1009</v>
      </c>
      <c r="C307" s="593" t="s">
        <v>995</v>
      </c>
      <c r="D307" s="558">
        <f>IF('Спецификация - фасады'!$Q$1="РФ",'Редактор цен '!E307,IF('Спецификация - фасады'!$Q$1="ДВ",'Редактор цен '!F307,G307))</f>
        <v>3387.7249999999999</v>
      </c>
      <c r="E307" s="599">
        <v>2667.5</v>
      </c>
      <c r="F307" s="560">
        <f t="shared" si="8"/>
        <v>2862.6809749999998</v>
      </c>
      <c r="G307" s="561">
        <f t="shared" si="9"/>
        <v>3387.7249999999999</v>
      </c>
    </row>
    <row r="308" spans="1:8" x14ac:dyDescent="0.25">
      <c r="A308" s="662"/>
      <c r="B308" s="598" t="s">
        <v>1010</v>
      </c>
      <c r="C308" s="593" t="s">
        <v>995</v>
      </c>
      <c r="D308" s="558">
        <f>IF('Спецификация - фасады'!$Q$1="РФ",'Редактор цен '!E308,IF('Спецификация - фасады'!$Q$1="ДВ",'Редактор цен '!F308,G308))</f>
        <v>3831.2725</v>
      </c>
      <c r="E308" s="599">
        <v>3016.75</v>
      </c>
      <c r="F308" s="560">
        <f t="shared" si="8"/>
        <v>3237.4855975</v>
      </c>
      <c r="G308" s="561">
        <f t="shared" si="9"/>
        <v>3831.2725</v>
      </c>
    </row>
    <row r="309" spans="1:8" x14ac:dyDescent="0.25">
      <c r="A309" s="662"/>
      <c r="B309" s="598" t="s">
        <v>1011</v>
      </c>
      <c r="C309" s="593" t="s">
        <v>995</v>
      </c>
      <c r="D309" s="558">
        <f>IF('Спецификация - фасады'!$Q$1="РФ",'Редактор цен '!E309,IF('Спецификация - фасады'!$Q$1="ДВ",'Редактор цен '!F309,G309))</f>
        <v>3597.2750000000001</v>
      </c>
      <c r="E309" s="599">
        <v>2832.5</v>
      </c>
      <c r="F309" s="560">
        <f t="shared" si="8"/>
        <v>3039.7540249999997</v>
      </c>
      <c r="G309" s="561">
        <f t="shared" si="9"/>
        <v>3597.2750000000001</v>
      </c>
    </row>
    <row r="310" spans="1:8" x14ac:dyDescent="0.25">
      <c r="A310" s="662"/>
      <c r="B310" s="598" t="s">
        <v>1012</v>
      </c>
      <c r="C310" s="593" t="s">
        <v>995</v>
      </c>
      <c r="D310" s="558">
        <f>IF('Спецификация - фасады'!$Q$1="РФ",'Редактор цен '!E310,IF('Спецификация - фасады'!$Q$1="ДВ",'Редактор цен '!F310,G310))</f>
        <v>4061.7775000000001</v>
      </c>
      <c r="E310" s="599">
        <v>3198.25</v>
      </c>
      <c r="F310" s="560">
        <f t="shared" si="8"/>
        <v>3432.2659524999999</v>
      </c>
      <c r="G310" s="561">
        <f t="shared" si="9"/>
        <v>4061.7775000000001</v>
      </c>
    </row>
    <row r="311" spans="1:8" x14ac:dyDescent="0.25">
      <c r="A311" s="656" t="s">
        <v>1054</v>
      </c>
      <c r="B311" s="533" t="s">
        <v>1055</v>
      </c>
      <c r="C311" s="573" t="s">
        <v>1056</v>
      </c>
      <c r="D311" s="558">
        <f>IF('Спецификация - фасады'!$Q$1="РФ",'Редактор цен '!E311,IF('Спецификация - фасады'!$Q$1="ДВ",'Редактор цен '!F311,G311))</f>
        <v>8103.9522959999995</v>
      </c>
      <c r="E311" s="579">
        <v>6381.0647999999992</v>
      </c>
      <c r="F311" s="560">
        <f t="shared" si="8"/>
        <v>6847.9673114159987</v>
      </c>
      <c r="G311" s="561">
        <f t="shared" si="9"/>
        <v>8103.9522959999995</v>
      </c>
      <c r="H311" s="12"/>
    </row>
    <row r="312" spans="1:8" x14ac:dyDescent="0.25">
      <c r="A312" s="657"/>
      <c r="B312" s="534" t="s">
        <v>1057</v>
      </c>
      <c r="C312" s="573" t="s">
        <v>1056</v>
      </c>
      <c r="D312" s="558">
        <f>IF('Спецификация - фасады'!$Q$1="РФ",'Редактор цен '!E312,IF('Спецификация - фасады'!$Q$1="ДВ",'Редактор цен '!F312,G312))</f>
        <v>8103.9522959999995</v>
      </c>
      <c r="E312" s="579">
        <v>6381.0647999999992</v>
      </c>
      <c r="F312" s="560">
        <f t="shared" si="8"/>
        <v>6847.9673114159987</v>
      </c>
      <c r="G312" s="561">
        <f t="shared" si="9"/>
        <v>8103.9522959999995</v>
      </c>
      <c r="H312" s="12"/>
    </row>
    <row r="313" spans="1:8" x14ac:dyDescent="0.25">
      <c r="A313" s="600" t="s">
        <v>1070</v>
      </c>
      <c r="B313" s="533" t="s">
        <v>1058</v>
      </c>
      <c r="C313" s="573" t="s">
        <v>1056</v>
      </c>
      <c r="D313" s="558">
        <f>IF('Спецификация - фасады'!$Q$1="РФ",'Редактор цен '!E313,IF('Спецификация - фасады'!$Q$1="ДВ",'Редактор цен '!F313,G313))</f>
        <v>9513.3353039999984</v>
      </c>
      <c r="E313" s="579">
        <v>7490.8151999999982</v>
      </c>
      <c r="F313" s="560">
        <f t="shared" si="8"/>
        <v>8038.9181481839978</v>
      </c>
      <c r="G313" s="561">
        <f t="shared" si="9"/>
        <v>9513.3353039999984</v>
      </c>
      <c r="H313" s="12"/>
    </row>
    <row r="314" spans="1:8" x14ac:dyDescent="0.25">
      <c r="A314" s="600"/>
      <c r="B314" s="534" t="s">
        <v>1059</v>
      </c>
      <c r="C314" s="573" t="s">
        <v>1056</v>
      </c>
      <c r="D314" s="558">
        <f>IF('Спецификация - фасады'!$Q$1="РФ",'Редактор цен '!E314,IF('Спецификация - фасады'!$Q$1="ДВ",'Редактор цен '!F314,G314))</f>
        <v>10711.310860799998</v>
      </c>
      <c r="E314" s="579">
        <v>8434.1030399999981</v>
      </c>
      <c r="F314" s="560">
        <f t="shared" si="8"/>
        <v>9051.2263594367978</v>
      </c>
      <c r="G314" s="561">
        <f t="shared" si="9"/>
        <v>10711.310860799998</v>
      </c>
      <c r="H314" s="12"/>
    </row>
    <row r="315" spans="1:8" x14ac:dyDescent="0.25">
      <c r="A315" s="600"/>
      <c r="B315" s="533" t="s">
        <v>1060</v>
      </c>
      <c r="C315" s="573" t="s">
        <v>1056</v>
      </c>
      <c r="D315" s="558">
        <f>IF('Спецификация - фасады'!$Q$1="РФ",'Редактор цен '!E315,IF('Спецификация - фасады'!$Q$1="ДВ",'Редактор цен '!F315,G315))</f>
        <v>8738.1746495999996</v>
      </c>
      <c r="E315" s="579">
        <v>6880.452479999999</v>
      </c>
      <c r="F315" s="560">
        <f t="shared" si="8"/>
        <v>7383.8951879615988</v>
      </c>
      <c r="G315" s="561">
        <f t="shared" si="9"/>
        <v>8738.1746495999996</v>
      </c>
      <c r="H315" s="12"/>
    </row>
    <row r="316" spans="1:8" x14ac:dyDescent="0.25">
      <c r="A316" s="600"/>
      <c r="B316" s="533" t="s">
        <v>1061</v>
      </c>
      <c r="C316" s="573" t="s">
        <v>1056</v>
      </c>
      <c r="D316" s="558">
        <f>IF('Спецификация - фасады'!$Q$1="РФ",'Редактор цен '!E316,IF('Спецификация - фасады'!$Q$1="ДВ",'Редактор цен '!F316,G316))</f>
        <v>10147.557657599998</v>
      </c>
      <c r="E316" s="579">
        <v>7990.2028799999989</v>
      </c>
      <c r="F316" s="560">
        <f t="shared" si="8"/>
        <v>8574.8460247295989</v>
      </c>
      <c r="G316" s="561">
        <f t="shared" si="9"/>
        <v>10147.557657599998</v>
      </c>
      <c r="H316" s="12"/>
    </row>
    <row r="317" spans="1:8" x14ac:dyDescent="0.25">
      <c r="A317" s="600"/>
      <c r="B317" s="534" t="s">
        <v>1062</v>
      </c>
      <c r="C317" s="573" t="s">
        <v>1056</v>
      </c>
      <c r="D317" s="558">
        <f>IF('Спецификация - фасады'!$Q$1="РФ",'Редактор цен '!E317,IF('Спецификация - фасады'!$Q$1="ДВ",'Редактор цен '!F317,G317))</f>
        <v>10805.269728000001</v>
      </c>
      <c r="E317" s="579">
        <v>8508.0864000000001</v>
      </c>
      <c r="F317" s="560">
        <f t="shared" si="8"/>
        <v>9130.6230818879994</v>
      </c>
      <c r="G317" s="561">
        <f t="shared" si="9"/>
        <v>10805.269728000001</v>
      </c>
      <c r="H317" s="12"/>
    </row>
    <row r="318" spans="1:8" x14ac:dyDescent="0.25">
      <c r="A318" s="600"/>
      <c r="B318" s="534" t="s">
        <v>1063</v>
      </c>
      <c r="C318" s="573" t="s">
        <v>1056</v>
      </c>
      <c r="D318" s="558">
        <f>IF('Спецификация - фасады'!$Q$1="РФ",'Редактор цен '!E318,IF('Спецификация - фасады'!$Q$1="ДВ",'Редактор цен '!F318,G318))</f>
        <v>13271.689991999998</v>
      </c>
      <c r="E318" s="579">
        <v>10450.149599999999</v>
      </c>
      <c r="F318" s="560">
        <f t="shared" si="8"/>
        <v>11214.787046231999</v>
      </c>
      <c r="G318" s="561">
        <f t="shared" si="9"/>
        <v>13271.689991999998</v>
      </c>
      <c r="H318" s="12"/>
    </row>
    <row r="319" spans="1:8" x14ac:dyDescent="0.25">
      <c r="A319" s="656" t="s">
        <v>1064</v>
      </c>
      <c r="B319" s="535" t="s">
        <v>1055</v>
      </c>
      <c r="C319" s="573" t="s">
        <v>16</v>
      </c>
      <c r="D319" s="558">
        <f>IF('Спецификация - фасады'!$Q$1="РФ",'Редактор цен '!E319,IF('Спецификация - фасады'!$Q$1="ДВ",'Редактор цен '!F319,G319))</f>
        <v>3171.1117680000002</v>
      </c>
      <c r="E319" s="579">
        <v>2496.9384</v>
      </c>
      <c r="F319" s="560">
        <f t="shared" si="8"/>
        <v>2679.6393827279999</v>
      </c>
      <c r="G319" s="561">
        <f t="shared" si="9"/>
        <v>3171.1117680000002</v>
      </c>
      <c r="H319" s="12"/>
    </row>
    <row r="320" spans="1:8" x14ac:dyDescent="0.25">
      <c r="A320" s="657"/>
      <c r="B320" s="536" t="s">
        <v>1057</v>
      </c>
      <c r="C320" s="573" t="s">
        <v>16</v>
      </c>
      <c r="D320" s="558">
        <f>IF('Спецификация - фасады'!$Q$1="РФ",'Редактор цен '!E320,IF('Спецификация - фасады'!$Q$1="ДВ",'Редактор цен '!F320,G320))</f>
        <v>3171.1117680000002</v>
      </c>
      <c r="E320" s="579">
        <v>2496.9384</v>
      </c>
      <c r="F320" s="560">
        <f t="shared" si="8"/>
        <v>2679.6393827279999</v>
      </c>
      <c r="G320" s="561">
        <f t="shared" si="9"/>
        <v>3171.1117680000002</v>
      </c>
      <c r="H320" s="12"/>
    </row>
    <row r="321" spans="1:8" x14ac:dyDescent="0.25">
      <c r="A321" s="657"/>
      <c r="B321" s="535" t="s">
        <v>1058</v>
      </c>
      <c r="C321" s="573" t="s">
        <v>16</v>
      </c>
      <c r="D321" s="558">
        <f>IF('Спецификация - фасады'!$Q$1="РФ",'Редактор цен '!E321,IF('Спецификация - фасады'!$Q$1="ДВ",'Редактор цен '!F321,G321))</f>
        <v>3758.3546879999999</v>
      </c>
      <c r="E321" s="579">
        <v>2959.3343999999997</v>
      </c>
      <c r="F321" s="560">
        <f t="shared" si="8"/>
        <v>3175.8688980479997</v>
      </c>
      <c r="G321" s="561">
        <f t="shared" si="9"/>
        <v>3758.3546879999999</v>
      </c>
      <c r="H321" s="12"/>
    </row>
    <row r="322" spans="1:8" x14ac:dyDescent="0.25">
      <c r="A322" s="657"/>
      <c r="B322" s="536" t="s">
        <v>1059</v>
      </c>
      <c r="C322" s="573" t="s">
        <v>16</v>
      </c>
      <c r="D322" s="558">
        <f>IF('Спецификация - фасады'!$Q$1="РФ",'Редактор цен '!E322,IF('Спецификация - фасады'!$Q$1="ДВ",'Редактор цен '!F322,G322))</f>
        <v>4228.1490239999994</v>
      </c>
      <c r="E322" s="579">
        <v>3329.2511999999997</v>
      </c>
      <c r="F322" s="560">
        <f t="shared" si="8"/>
        <v>3572.8525103039997</v>
      </c>
      <c r="G322" s="561">
        <f t="shared" si="9"/>
        <v>4228.1490239999994</v>
      </c>
      <c r="H322" s="12"/>
    </row>
    <row r="323" spans="1:8" x14ac:dyDescent="0.25">
      <c r="A323" s="657"/>
      <c r="B323" s="535" t="s">
        <v>1060</v>
      </c>
      <c r="C323" s="573" t="s">
        <v>16</v>
      </c>
      <c r="D323" s="558">
        <f>IF('Спецификация - фасады'!$Q$1="РФ",'Редактор цен '!E323,IF('Спецификация - фасады'!$Q$1="ДВ",'Редактор цен '!F323,G323))</f>
        <v>3382.5192191999995</v>
      </c>
      <c r="E323" s="579">
        <v>2663.4009599999995</v>
      </c>
      <c r="F323" s="560">
        <f t="shared" si="8"/>
        <v>2858.2820082431995</v>
      </c>
      <c r="G323" s="561">
        <f t="shared" si="9"/>
        <v>3382.5192191999995</v>
      </c>
      <c r="H323" s="12"/>
    </row>
    <row r="324" spans="1:8" x14ac:dyDescent="0.25">
      <c r="A324" s="657"/>
      <c r="B324" s="535" t="s">
        <v>1061</v>
      </c>
      <c r="C324" s="573" t="s">
        <v>16</v>
      </c>
      <c r="D324" s="558">
        <f>IF('Спецификация - фасады'!$Q$1="РФ",'Редактор цен '!E324,IF('Спецификация - фасады'!$Q$1="ДВ",'Редактор цен '!F324,G324))</f>
        <v>4134.1901567999994</v>
      </c>
      <c r="E324" s="579">
        <v>3255.2678399999995</v>
      </c>
      <c r="F324" s="560">
        <f t="shared" si="8"/>
        <v>3493.4557878527994</v>
      </c>
      <c r="G324" s="561">
        <f t="shared" si="9"/>
        <v>4134.1901567999994</v>
      </c>
      <c r="H324" s="12"/>
    </row>
    <row r="325" spans="1:8" x14ac:dyDescent="0.25">
      <c r="A325" s="657"/>
      <c r="B325" s="536" t="s">
        <v>1062</v>
      </c>
      <c r="C325" s="573" t="s">
        <v>16</v>
      </c>
      <c r="D325" s="558">
        <f>IF('Спецификация - фасады'!$Q$1="РФ",'Редактор цен '!E325,IF('Спецификация - фасады'!$Q$1="ДВ",'Редактор цен '!F325,G325))</f>
        <v>4228.1490239999994</v>
      </c>
      <c r="E325" s="579">
        <v>3329.2511999999997</v>
      </c>
      <c r="F325" s="560">
        <f t="shared" ref="F325:F382" si="10">E325*$G$3</f>
        <v>3572.8525103039997</v>
      </c>
      <c r="G325" s="561">
        <f t="shared" ref="G325:G382" si="11">E325*$H$3</f>
        <v>4228.1490239999994</v>
      </c>
      <c r="H325" s="12"/>
    </row>
    <row r="326" spans="1:8" x14ac:dyDescent="0.25">
      <c r="A326" s="658"/>
      <c r="B326" s="536" t="s">
        <v>1063</v>
      </c>
      <c r="C326" s="573" t="s">
        <v>16</v>
      </c>
      <c r="D326" s="558">
        <f>IF('Спецификация - фасады'!$Q$1="РФ",'Редактор цен '!E326,IF('Спецификация - фасады'!$Q$1="ДВ",'Редактор цен '!F326,G326))</f>
        <v>5238.2068463999994</v>
      </c>
      <c r="E326" s="579">
        <v>4124.5723199999993</v>
      </c>
      <c r="F326" s="560">
        <f t="shared" si="10"/>
        <v>4426.3672766543987</v>
      </c>
      <c r="G326" s="561">
        <f t="shared" si="11"/>
        <v>5238.2068463999994</v>
      </c>
      <c r="H326" s="12"/>
    </row>
    <row r="327" spans="1:8" x14ac:dyDescent="0.25">
      <c r="A327" s="656" t="s">
        <v>1065</v>
      </c>
      <c r="B327" s="533" t="s">
        <v>1055</v>
      </c>
      <c r="C327" s="591" t="s">
        <v>1056</v>
      </c>
      <c r="D327" s="558">
        <f>IF('Спецификация - фасады'!$Q$1="РФ",'Редактор цен '!E327,IF('Спецификация - фасады'!$Q$1="ДВ",'Редактор цен '!F327,G327))</f>
        <v>7117.3841903999983</v>
      </c>
      <c r="E327" s="579">
        <v>5604.2395199999983</v>
      </c>
      <c r="F327" s="560">
        <f t="shared" si="10"/>
        <v>6014.3017256783978</v>
      </c>
      <c r="G327" s="561">
        <f t="shared" si="11"/>
        <v>7117.3841903999983</v>
      </c>
      <c r="H327" s="12"/>
    </row>
    <row r="328" spans="1:8" x14ac:dyDescent="0.25">
      <c r="A328" s="657"/>
      <c r="B328" s="534" t="s">
        <v>1057</v>
      </c>
      <c r="C328" s="591" t="s">
        <v>1056</v>
      </c>
      <c r="D328" s="558">
        <f>IF('Спецификация - фасады'!$Q$1="РФ",'Редактор цен '!E328,IF('Спецификация - фасады'!$Q$1="ДВ",'Редактор цен '!F328,G328))</f>
        <v>7117.3841903999983</v>
      </c>
      <c r="E328" s="579">
        <v>5604.2395199999983</v>
      </c>
      <c r="F328" s="560">
        <f t="shared" si="10"/>
        <v>6014.3017256783978</v>
      </c>
      <c r="G328" s="561">
        <f t="shared" si="11"/>
        <v>7117.3841903999983</v>
      </c>
      <c r="H328" s="12"/>
    </row>
    <row r="329" spans="1:8" x14ac:dyDescent="0.25">
      <c r="A329" s="657"/>
      <c r="B329" s="533" t="s">
        <v>1058</v>
      </c>
      <c r="C329" s="591" t="s">
        <v>1056</v>
      </c>
      <c r="D329" s="558">
        <f>IF('Спецификация - фасады'!$Q$1="РФ",'Редактор цен '!E329,IF('Спецификация - фасады'!$Q$1="ДВ",'Редактор цен '!F329,G329))</f>
        <v>8338.849463999999</v>
      </c>
      <c r="E329" s="579">
        <v>6566.0231999999987</v>
      </c>
      <c r="F329" s="560">
        <f t="shared" si="10"/>
        <v>7046.4591175439982</v>
      </c>
      <c r="G329" s="561">
        <f t="shared" si="11"/>
        <v>8338.849463999999</v>
      </c>
      <c r="H329" s="12"/>
    </row>
    <row r="330" spans="1:8" x14ac:dyDescent="0.25">
      <c r="A330" s="657"/>
      <c r="B330" s="534" t="s">
        <v>1059</v>
      </c>
      <c r="C330" s="591" t="s">
        <v>1056</v>
      </c>
      <c r="D330" s="558">
        <f>IF('Спецификация - фасады'!$Q$1="РФ",'Редактор цен '!E330,IF('Спецификация - фасады'!$Q$1="ДВ",'Редактор цен '!F330,G330))</f>
        <v>9395.8867199999986</v>
      </c>
      <c r="E330" s="579">
        <v>7398.3359999999993</v>
      </c>
      <c r="F330" s="560">
        <f t="shared" si="10"/>
        <v>7939.6722451199994</v>
      </c>
      <c r="G330" s="561">
        <f t="shared" si="11"/>
        <v>9395.8867199999986</v>
      </c>
      <c r="H330" s="12"/>
    </row>
    <row r="331" spans="1:8" x14ac:dyDescent="0.25">
      <c r="A331" s="657"/>
      <c r="B331" s="533" t="s">
        <v>1060</v>
      </c>
      <c r="C331" s="591" t="s">
        <v>1056</v>
      </c>
      <c r="D331" s="558">
        <f>IF('Спецификация - фасады'!$Q$1="РФ",'Редактор цен '!E331,IF('Спецификация - фасады'!$Q$1="ДВ",'Редактор цен '!F331,G331))</f>
        <v>7751.6065439999984</v>
      </c>
      <c r="E331" s="579">
        <v>6103.627199999999</v>
      </c>
      <c r="F331" s="560">
        <f t="shared" si="10"/>
        <v>6550.2296022239989</v>
      </c>
      <c r="G331" s="561">
        <f t="shared" si="11"/>
        <v>7751.6065439999984</v>
      </c>
      <c r="H331" s="12"/>
    </row>
    <row r="332" spans="1:8" x14ac:dyDescent="0.25">
      <c r="A332" s="657"/>
      <c r="B332" s="533" t="s">
        <v>1061</v>
      </c>
      <c r="C332" s="591" t="s">
        <v>1056</v>
      </c>
      <c r="D332" s="558">
        <f>IF('Спецификация - фасады'!$Q$1="РФ",'Редактор цен '!E332,IF('Спецификация - фасады'!$Q$1="ДВ",'Редактор цен '!F332,G332))</f>
        <v>9301.9278527999977</v>
      </c>
      <c r="E332" s="579">
        <v>7324.3526399999982</v>
      </c>
      <c r="F332" s="560">
        <f t="shared" si="10"/>
        <v>7860.2755226687977</v>
      </c>
      <c r="G332" s="561">
        <f t="shared" si="11"/>
        <v>9301.9278527999977</v>
      </c>
      <c r="H332" s="12"/>
    </row>
    <row r="333" spans="1:8" x14ac:dyDescent="0.25">
      <c r="A333" s="657"/>
      <c r="B333" s="534" t="s">
        <v>1062</v>
      </c>
      <c r="C333" s="591" t="s">
        <v>1056</v>
      </c>
      <c r="D333" s="558">
        <f>IF('Спецификация - фасады'!$Q$1="РФ",'Редактор цен '!E333,IF('Спецификация - фасады'!$Q$1="ДВ",'Редактор цен '!F333,G333))</f>
        <v>9536.825020799999</v>
      </c>
      <c r="E333" s="579">
        <v>7509.3110399999987</v>
      </c>
      <c r="F333" s="560">
        <f t="shared" si="10"/>
        <v>8058.7673287967982</v>
      </c>
      <c r="G333" s="561">
        <f t="shared" si="11"/>
        <v>9536.825020799999</v>
      </c>
      <c r="H333" s="12"/>
    </row>
    <row r="334" spans="1:8" x14ac:dyDescent="0.25">
      <c r="A334" s="657"/>
      <c r="B334" s="534" t="s">
        <v>1063</v>
      </c>
      <c r="C334" s="591" t="s">
        <v>1056</v>
      </c>
      <c r="D334" s="558">
        <f>IF('Спецификация - фасады'!$Q$1="РФ",'Редактор цен '!E334,IF('Спецификация - фасады'!$Q$1="ДВ",'Редактор цен '!F334,G334))</f>
        <v>11627.409815999998</v>
      </c>
      <c r="E334" s="579">
        <v>9155.4407999999985</v>
      </c>
      <c r="F334" s="560">
        <f t="shared" si="10"/>
        <v>9825.3444033359974</v>
      </c>
      <c r="G334" s="561">
        <f t="shared" si="11"/>
        <v>11627.409815999998</v>
      </c>
      <c r="H334" s="12"/>
    </row>
    <row r="335" spans="1:8" x14ac:dyDescent="0.25">
      <c r="A335" s="656" t="s">
        <v>1066</v>
      </c>
      <c r="B335" s="533" t="s">
        <v>1055</v>
      </c>
      <c r="C335" s="591" t="s">
        <v>1056</v>
      </c>
      <c r="D335" s="558">
        <f>IF('Спецификация - фасады'!$Q$1="РФ",'Редактор цен '!E335,IF('Спецификация - фасады'!$Q$1="ДВ",'Редактор цен '!F335,G335))</f>
        <v>7117.3841903999983</v>
      </c>
      <c r="E335" s="579">
        <v>5604.2395199999983</v>
      </c>
      <c r="F335" s="560">
        <f t="shared" si="10"/>
        <v>6014.3017256783978</v>
      </c>
      <c r="G335" s="561">
        <f t="shared" si="11"/>
        <v>7117.3841903999983</v>
      </c>
      <c r="H335" s="12"/>
    </row>
    <row r="336" spans="1:8" x14ac:dyDescent="0.25">
      <c r="A336" s="657"/>
      <c r="B336" s="534" t="s">
        <v>1057</v>
      </c>
      <c r="C336" s="591" t="s">
        <v>1056</v>
      </c>
      <c r="D336" s="558">
        <f>IF('Спецификация - фасады'!$Q$1="РФ",'Редактор цен '!E336,IF('Спецификация - фасады'!$Q$1="ДВ",'Редактор цен '!F336,G336))</f>
        <v>7117.3841903999983</v>
      </c>
      <c r="E336" s="579">
        <v>5604.2395199999983</v>
      </c>
      <c r="F336" s="560">
        <f t="shared" si="10"/>
        <v>6014.3017256783978</v>
      </c>
      <c r="G336" s="561">
        <f t="shared" si="11"/>
        <v>7117.3841903999983</v>
      </c>
      <c r="H336" s="12"/>
    </row>
    <row r="337" spans="1:8" x14ac:dyDescent="0.25">
      <c r="A337" s="657"/>
      <c r="B337" s="533" t="s">
        <v>1058</v>
      </c>
      <c r="C337" s="591" t="s">
        <v>1056</v>
      </c>
      <c r="D337" s="558">
        <f>IF('Спецификация - фасады'!$Q$1="РФ",'Редактор цен '!E337,IF('Спецификация - фасады'!$Q$1="ДВ",'Редактор цен '!F337,G337))</f>
        <v>8338.849463999999</v>
      </c>
      <c r="E337" s="579">
        <v>6566.0231999999987</v>
      </c>
      <c r="F337" s="560">
        <f t="shared" si="10"/>
        <v>7046.4591175439982</v>
      </c>
      <c r="G337" s="561">
        <f t="shared" si="11"/>
        <v>8338.849463999999</v>
      </c>
      <c r="H337" s="12"/>
    </row>
    <row r="338" spans="1:8" x14ac:dyDescent="0.25">
      <c r="A338" s="657"/>
      <c r="B338" s="534" t="s">
        <v>1059</v>
      </c>
      <c r="C338" s="591" t="s">
        <v>1056</v>
      </c>
      <c r="D338" s="558">
        <f>IF('Спецификация - фасады'!$Q$1="РФ",'Редактор цен '!E338,IF('Спецификация - фасады'!$Q$1="ДВ",'Редактор цен '!F338,G338))</f>
        <v>9395.8867199999986</v>
      </c>
      <c r="E338" s="579">
        <v>7398.3359999999993</v>
      </c>
      <c r="F338" s="560">
        <f t="shared" si="10"/>
        <v>7939.6722451199994</v>
      </c>
      <c r="G338" s="561">
        <f t="shared" si="11"/>
        <v>9395.8867199999986</v>
      </c>
      <c r="H338" s="12"/>
    </row>
    <row r="339" spans="1:8" x14ac:dyDescent="0.25">
      <c r="A339" s="657"/>
      <c r="B339" s="533" t="s">
        <v>1060</v>
      </c>
      <c r="C339" s="591" t="s">
        <v>1056</v>
      </c>
      <c r="D339" s="558">
        <f>IF('Спецификация - фасады'!$Q$1="РФ",'Редактор цен '!E339,IF('Спецификация - фасады'!$Q$1="ДВ",'Редактор цен '!F339,G339))</f>
        <v>7751.6065439999984</v>
      </c>
      <c r="E339" s="579">
        <v>6103.627199999999</v>
      </c>
      <c r="F339" s="560">
        <f t="shared" si="10"/>
        <v>6550.2296022239989</v>
      </c>
      <c r="G339" s="561">
        <f t="shared" si="11"/>
        <v>7751.6065439999984</v>
      </c>
      <c r="H339" s="12"/>
    </row>
    <row r="340" spans="1:8" x14ac:dyDescent="0.25">
      <c r="A340" s="657"/>
      <c r="B340" s="533" t="s">
        <v>1061</v>
      </c>
      <c r="C340" s="591" t="s">
        <v>1056</v>
      </c>
      <c r="D340" s="558">
        <f>IF('Спецификация - фасады'!$Q$1="РФ",'Редактор цен '!E340,IF('Спецификация - фасады'!$Q$1="ДВ",'Редактор цен '!F340,G340))</f>
        <v>9301.9278527999977</v>
      </c>
      <c r="E340" s="579">
        <v>7324.3526399999982</v>
      </c>
      <c r="F340" s="560">
        <f t="shared" si="10"/>
        <v>7860.2755226687977</v>
      </c>
      <c r="G340" s="561">
        <f t="shared" si="11"/>
        <v>9301.9278527999977</v>
      </c>
      <c r="H340" s="12"/>
    </row>
    <row r="341" spans="1:8" x14ac:dyDescent="0.25">
      <c r="A341" s="657"/>
      <c r="B341" s="534" t="s">
        <v>1062</v>
      </c>
      <c r="C341" s="591" t="s">
        <v>1056</v>
      </c>
      <c r="D341" s="558">
        <f>IF('Спецификация - фасады'!$Q$1="РФ",'Редактор цен '!E341,IF('Спецификация - фасады'!$Q$1="ДВ",'Редактор цен '!F341,G341))</f>
        <v>9536.825020799999</v>
      </c>
      <c r="E341" s="579">
        <v>7509.3110399999987</v>
      </c>
      <c r="F341" s="560">
        <f t="shared" si="10"/>
        <v>8058.7673287967982</v>
      </c>
      <c r="G341" s="561">
        <f t="shared" si="11"/>
        <v>9536.825020799999</v>
      </c>
      <c r="H341" s="12"/>
    </row>
    <row r="342" spans="1:8" x14ac:dyDescent="0.25">
      <c r="A342" s="657"/>
      <c r="B342" s="534" t="s">
        <v>1063</v>
      </c>
      <c r="C342" s="591" t="s">
        <v>1056</v>
      </c>
      <c r="D342" s="558">
        <f>IF('Спецификация - фасады'!$Q$1="РФ",'Редактор цен '!E342,IF('Спецификация - фасады'!$Q$1="ДВ",'Редактор цен '!F342,G342))</f>
        <v>11627.409815999998</v>
      </c>
      <c r="E342" s="579">
        <v>9155.4407999999985</v>
      </c>
      <c r="F342" s="560">
        <f t="shared" si="10"/>
        <v>9825.3444033359974</v>
      </c>
      <c r="G342" s="561">
        <f t="shared" si="11"/>
        <v>11627.409815999998</v>
      </c>
      <c r="H342" s="12"/>
    </row>
    <row r="343" spans="1:8" x14ac:dyDescent="0.25">
      <c r="A343" s="656" t="s">
        <v>1067</v>
      </c>
      <c r="B343" s="535" t="s">
        <v>1055</v>
      </c>
      <c r="C343" s="573" t="s">
        <v>16</v>
      </c>
      <c r="D343" s="558">
        <f>IF('Спецификация - фасады'!$Q$1="РФ",'Редактор цен '!E343,IF('Спецификация - фасады'!$Q$1="ДВ",'Редактор цен '!F343,G343))</f>
        <v>3875.8032719999992</v>
      </c>
      <c r="E343" s="579">
        <v>3051.8135999999995</v>
      </c>
      <c r="F343" s="560">
        <f t="shared" si="10"/>
        <v>3275.1148011119994</v>
      </c>
      <c r="G343" s="561">
        <f t="shared" si="11"/>
        <v>3875.8032719999992</v>
      </c>
      <c r="H343" s="12"/>
    </row>
    <row r="344" spans="1:8" x14ac:dyDescent="0.25">
      <c r="A344" s="657"/>
      <c r="B344" s="536" t="s">
        <v>1057</v>
      </c>
      <c r="C344" s="573" t="s">
        <v>16</v>
      </c>
      <c r="D344" s="558">
        <f>IF('Спецификация - фасады'!$Q$1="РФ",'Редактор цен '!E344,IF('Спецификация - фасады'!$Q$1="ДВ",'Редактор цен '!F344,G344))</f>
        <v>3875.8032719999992</v>
      </c>
      <c r="E344" s="579">
        <v>3051.8135999999995</v>
      </c>
      <c r="F344" s="560">
        <f t="shared" si="10"/>
        <v>3275.1148011119994</v>
      </c>
      <c r="G344" s="561">
        <f t="shared" si="11"/>
        <v>3875.8032719999992</v>
      </c>
      <c r="H344" s="12"/>
    </row>
    <row r="345" spans="1:8" x14ac:dyDescent="0.25">
      <c r="A345" s="657"/>
      <c r="B345" s="535" t="s">
        <v>1058</v>
      </c>
      <c r="C345" s="573" t="s">
        <v>16</v>
      </c>
      <c r="D345" s="558">
        <f>IF('Спецификация - фасады'!$Q$1="РФ",'Редактор цен '!E345,IF('Спецификация - фасады'!$Q$1="ДВ",'Редактор цен '!F345,G345))</f>
        <v>4580.4947759999995</v>
      </c>
      <c r="E345" s="579">
        <v>3606.6887999999994</v>
      </c>
      <c r="F345" s="560">
        <f t="shared" si="10"/>
        <v>3870.5902194959995</v>
      </c>
      <c r="G345" s="561">
        <f t="shared" si="11"/>
        <v>4580.4947759999995</v>
      </c>
      <c r="H345" s="12"/>
    </row>
    <row r="346" spans="1:8" x14ac:dyDescent="0.25">
      <c r="A346" s="657"/>
      <c r="B346" s="536" t="s">
        <v>1059</v>
      </c>
      <c r="C346" s="573" t="s">
        <v>16</v>
      </c>
      <c r="D346" s="558">
        <f>IF('Спецификация - фасады'!$Q$1="РФ",'Редактор цен '!E346,IF('Спецификация - фасады'!$Q$1="ДВ",'Редактор цен '!F346,G346))</f>
        <v>5167.7376959999992</v>
      </c>
      <c r="E346" s="579">
        <v>4069.0847999999996</v>
      </c>
      <c r="F346" s="560">
        <f t="shared" si="10"/>
        <v>4366.8197348159993</v>
      </c>
      <c r="G346" s="561">
        <f t="shared" si="11"/>
        <v>5167.7376959999992</v>
      </c>
      <c r="H346" s="12"/>
    </row>
    <row r="347" spans="1:8" x14ac:dyDescent="0.25">
      <c r="A347" s="657"/>
      <c r="B347" s="535" t="s">
        <v>1060</v>
      </c>
      <c r="C347" s="573" t="s">
        <v>16</v>
      </c>
      <c r="D347" s="558">
        <f>IF('Спецификация - фасады'!$Q$1="РФ",'Редактор цен '!E347,IF('Спецификация - фасады'!$Q$1="ДВ",'Редактор цен '!F347,G347))</f>
        <v>4134.1901567999994</v>
      </c>
      <c r="E347" s="579">
        <v>3255.2678399999995</v>
      </c>
      <c r="F347" s="560">
        <f t="shared" si="10"/>
        <v>3493.4557878527994</v>
      </c>
      <c r="G347" s="561">
        <f t="shared" si="11"/>
        <v>4134.1901567999994</v>
      </c>
      <c r="H347" s="12"/>
    </row>
    <row r="348" spans="1:8" x14ac:dyDescent="0.25">
      <c r="A348" s="657"/>
      <c r="B348" s="535" t="s">
        <v>1061</v>
      </c>
      <c r="C348" s="573" t="s">
        <v>16</v>
      </c>
      <c r="D348" s="558">
        <f>IF('Спецификация - фасады'!$Q$1="РФ",'Редактор цен '!E348,IF('Спецификация - фасады'!$Q$1="ДВ",'Редактор цен '!F348,G348))</f>
        <v>5050.2891119999995</v>
      </c>
      <c r="E348" s="579">
        <v>3976.6055999999994</v>
      </c>
      <c r="F348" s="560">
        <f t="shared" si="10"/>
        <v>4267.573831751999</v>
      </c>
      <c r="G348" s="561">
        <f t="shared" si="11"/>
        <v>5050.2891119999995</v>
      </c>
      <c r="H348" s="12"/>
    </row>
    <row r="349" spans="1:8" x14ac:dyDescent="0.25">
      <c r="A349" s="657"/>
      <c r="B349" s="536" t="s">
        <v>1062</v>
      </c>
      <c r="C349" s="573" t="s">
        <v>16</v>
      </c>
      <c r="D349" s="558">
        <f>IF('Спецификация - фасады'!$Q$1="РФ",'Редактор цен '!E349,IF('Спецификация - фасады'!$Q$1="ДВ",'Редактор цен '!F349,G349))</f>
        <v>5167.7376959999992</v>
      </c>
      <c r="E349" s="579">
        <v>4069.0847999999996</v>
      </c>
      <c r="F349" s="560">
        <f t="shared" si="10"/>
        <v>4366.8197348159993</v>
      </c>
      <c r="G349" s="561">
        <f t="shared" si="11"/>
        <v>5167.7376959999992</v>
      </c>
      <c r="H349" s="12"/>
    </row>
    <row r="350" spans="1:8" x14ac:dyDescent="0.25">
      <c r="A350" s="658"/>
      <c r="B350" s="536" t="s">
        <v>1063</v>
      </c>
      <c r="C350" s="573" t="s">
        <v>16</v>
      </c>
      <c r="D350" s="558">
        <f>IF('Спецификация - фасады'!$Q$1="РФ",'Редактор цен '!E350,IF('Спецификация - фасады'!$Q$1="ДВ",'Редактор цен '!F350,G350))</f>
        <v>6389.2029695999991</v>
      </c>
      <c r="E350" s="579">
        <v>5030.8684799999992</v>
      </c>
      <c r="F350" s="560">
        <f t="shared" si="10"/>
        <v>5398.9771266815987</v>
      </c>
      <c r="G350" s="561">
        <f t="shared" si="11"/>
        <v>6389.2029695999991</v>
      </c>
      <c r="H350" s="12"/>
    </row>
    <row r="351" spans="1:8" x14ac:dyDescent="0.25">
      <c r="A351" s="656" t="s">
        <v>1068</v>
      </c>
      <c r="B351" s="533" t="s">
        <v>1055</v>
      </c>
      <c r="C351" s="591" t="s">
        <v>1056</v>
      </c>
      <c r="D351" s="558">
        <f>IF('Спецификация - фасады'!$Q$1="РФ",'Редактор цен '!E351,IF('Спецификация - фасады'!$Q$1="ДВ",'Редактор цен '!F351,G351))</f>
        <v>8526.767198399999</v>
      </c>
      <c r="E351" s="579">
        <v>6713.9899199999991</v>
      </c>
      <c r="F351" s="560">
        <f t="shared" si="10"/>
        <v>7205.2525624463988</v>
      </c>
      <c r="G351" s="561">
        <f t="shared" si="11"/>
        <v>8526.767198399999</v>
      </c>
      <c r="H351" s="12"/>
    </row>
    <row r="352" spans="1:8" x14ac:dyDescent="0.25">
      <c r="A352" s="657"/>
      <c r="B352" s="534" t="s">
        <v>1057</v>
      </c>
      <c r="C352" s="591" t="s">
        <v>1056</v>
      </c>
      <c r="D352" s="558">
        <f>IF('Спецификация - фасады'!$Q$1="РФ",'Редактор цен '!E352,IF('Спецификация - фасады'!$Q$1="ДВ",'Редактор цен '!F352,G352))</f>
        <v>8526.767198399999</v>
      </c>
      <c r="E352" s="579">
        <v>6713.9899199999991</v>
      </c>
      <c r="F352" s="560">
        <f t="shared" si="10"/>
        <v>7205.2525624463988</v>
      </c>
      <c r="G352" s="561">
        <f t="shared" si="11"/>
        <v>8526.767198399999</v>
      </c>
      <c r="H352" s="12"/>
    </row>
    <row r="353" spans="1:8" x14ac:dyDescent="0.25">
      <c r="A353" s="657"/>
      <c r="B353" s="533" t="s">
        <v>1058</v>
      </c>
      <c r="C353" s="591" t="s">
        <v>1056</v>
      </c>
      <c r="D353" s="558">
        <f>IF('Спецификация - фасады'!$Q$1="РФ",'Редактор цен '!E353,IF('Спецификация - фасады'!$Q$1="ДВ",'Редактор цен '!F353,G353))</f>
        <v>9983.1296399999992</v>
      </c>
      <c r="E353" s="579">
        <v>7860.7319999999991</v>
      </c>
      <c r="F353" s="560">
        <f t="shared" si="10"/>
        <v>8435.9017604399978</v>
      </c>
      <c r="G353" s="561">
        <f t="shared" si="11"/>
        <v>9983.1296399999992</v>
      </c>
      <c r="H353" s="12"/>
    </row>
    <row r="354" spans="1:8" x14ac:dyDescent="0.25">
      <c r="A354" s="657"/>
      <c r="B354" s="534" t="s">
        <v>1059</v>
      </c>
      <c r="C354" s="591" t="s">
        <v>1056</v>
      </c>
      <c r="D354" s="558">
        <f>IF('Спецификация - фасады'!$Q$1="РФ",'Редактор цен '!E354,IF('Спецификация - фасады'!$Q$1="ДВ",'Редактор цен '!F354,G354))</f>
        <v>11275.064063999998</v>
      </c>
      <c r="E354" s="579">
        <v>8878.0031999999992</v>
      </c>
      <c r="F354" s="560">
        <f t="shared" si="10"/>
        <v>9527.6066941439985</v>
      </c>
      <c r="G354" s="561">
        <f t="shared" si="11"/>
        <v>11275.064063999998</v>
      </c>
      <c r="H354" s="12"/>
    </row>
    <row r="355" spans="1:8" x14ac:dyDescent="0.25">
      <c r="A355" s="657"/>
      <c r="B355" s="533" t="s">
        <v>1060</v>
      </c>
      <c r="C355" s="591" t="s">
        <v>1056</v>
      </c>
      <c r="D355" s="558">
        <f>IF('Спецификация - фасады'!$Q$1="РФ",'Редактор цен '!E355,IF('Спецификация - фасады'!$Q$1="ДВ",'Редактор цен '!F355,G355))</f>
        <v>9254.9484191999982</v>
      </c>
      <c r="E355" s="579">
        <v>7287.3609599999991</v>
      </c>
      <c r="F355" s="560">
        <f t="shared" si="10"/>
        <v>7820.5771614431987</v>
      </c>
      <c r="G355" s="561">
        <f t="shared" si="11"/>
        <v>9254.9484191999982</v>
      </c>
      <c r="H355" s="12"/>
    </row>
    <row r="356" spans="1:8" x14ac:dyDescent="0.25">
      <c r="A356" s="657"/>
      <c r="B356" s="533" t="s">
        <v>1061</v>
      </c>
      <c r="C356" s="591" t="s">
        <v>1056</v>
      </c>
      <c r="D356" s="558">
        <f>IF('Спецификация - фасады'!$Q$1="РФ",'Редактор цен '!E356,IF('Спецификация - фасады'!$Q$1="ДВ",'Редактор цен '!F356,G356))</f>
        <v>11134.125763199998</v>
      </c>
      <c r="E356" s="579">
        <v>8767.028159999998</v>
      </c>
      <c r="F356" s="560">
        <f t="shared" si="10"/>
        <v>9408.5116104671979</v>
      </c>
      <c r="G356" s="561">
        <f t="shared" si="11"/>
        <v>11134.125763199998</v>
      </c>
      <c r="H356" s="12"/>
    </row>
    <row r="357" spans="1:8" x14ac:dyDescent="0.25">
      <c r="A357" s="657"/>
      <c r="B357" s="534" t="s">
        <v>1062</v>
      </c>
      <c r="C357" s="591" t="s">
        <v>1056</v>
      </c>
      <c r="D357" s="558">
        <f>IF('Спецификация - фасады'!$Q$1="РФ",'Редактор цен '!E357,IF('Спецификация - фасады'!$Q$1="ДВ",'Редактор цен '!F357,G357))</f>
        <v>11416.002364799999</v>
      </c>
      <c r="E357" s="579">
        <v>8988.9782399999986</v>
      </c>
      <c r="F357" s="560">
        <f t="shared" si="10"/>
        <v>9646.7017778207974</v>
      </c>
      <c r="G357" s="561">
        <f t="shared" si="11"/>
        <v>11416.002364799999</v>
      </c>
      <c r="H357" s="12"/>
    </row>
    <row r="358" spans="1:8" x14ac:dyDescent="0.25">
      <c r="A358" s="657"/>
      <c r="B358" s="534" t="s">
        <v>1063</v>
      </c>
      <c r="C358" s="591" t="s">
        <v>1056</v>
      </c>
      <c r="D358" s="558">
        <f>IF('Спецификация - фасады'!$Q$1="РФ",'Редактор цен '!E358,IF('Спецификация - фасады'!$Q$1="ДВ",'Редактор цен '!F358,G358))</f>
        <v>13929.402062399999</v>
      </c>
      <c r="E358" s="579">
        <v>10968.033119999998</v>
      </c>
      <c r="F358" s="560">
        <f t="shared" si="10"/>
        <v>11770.564103390398</v>
      </c>
      <c r="G358" s="561">
        <f t="shared" si="11"/>
        <v>13929.402062399999</v>
      </c>
      <c r="H358" s="12"/>
    </row>
    <row r="359" spans="1:8" x14ac:dyDescent="0.25">
      <c r="A359" s="656" t="s">
        <v>1069</v>
      </c>
      <c r="B359" s="533" t="s">
        <v>1055</v>
      </c>
      <c r="C359" s="591" t="s">
        <v>1056</v>
      </c>
      <c r="D359" s="558">
        <f>IF('Спецификация - фасады'!$Q$1="РФ",'Редактор цен '!E359,IF('Спецификация - фасады'!$Q$1="ДВ",'Редактор цен '!F359,G359))</f>
        <v>8526.767198399999</v>
      </c>
      <c r="E359" s="579">
        <v>6713.9899199999991</v>
      </c>
      <c r="F359" s="560">
        <f t="shared" si="10"/>
        <v>7205.2525624463988</v>
      </c>
      <c r="G359" s="561">
        <f t="shared" si="11"/>
        <v>8526.767198399999</v>
      </c>
      <c r="H359" s="12"/>
    </row>
    <row r="360" spans="1:8" x14ac:dyDescent="0.25">
      <c r="A360" s="657"/>
      <c r="B360" s="534" t="s">
        <v>1057</v>
      </c>
      <c r="C360" s="591" t="s">
        <v>1056</v>
      </c>
      <c r="D360" s="558">
        <f>IF('Спецификация - фасады'!$Q$1="РФ",'Редактор цен '!E360,IF('Спецификация - фасады'!$Q$1="ДВ",'Редактор цен '!F360,G360))</f>
        <v>8526.767198399999</v>
      </c>
      <c r="E360" s="579">
        <v>6713.9899199999991</v>
      </c>
      <c r="F360" s="560">
        <f t="shared" si="10"/>
        <v>7205.2525624463988</v>
      </c>
      <c r="G360" s="561">
        <f t="shared" si="11"/>
        <v>8526.767198399999</v>
      </c>
      <c r="H360" s="12"/>
    </row>
    <row r="361" spans="1:8" x14ac:dyDescent="0.25">
      <c r="A361" s="657"/>
      <c r="B361" s="533" t="s">
        <v>1058</v>
      </c>
      <c r="C361" s="591" t="s">
        <v>1056</v>
      </c>
      <c r="D361" s="558">
        <f>IF('Спецификация - фасады'!$Q$1="РФ",'Редактор цен '!E361,IF('Спецификация - фасады'!$Q$1="ДВ",'Редактор цен '!F361,G361))</f>
        <v>9983.1296399999992</v>
      </c>
      <c r="E361" s="579">
        <v>7860.7319999999991</v>
      </c>
      <c r="F361" s="560">
        <f t="shared" si="10"/>
        <v>8435.9017604399978</v>
      </c>
      <c r="G361" s="561">
        <f t="shared" si="11"/>
        <v>9983.1296399999992</v>
      </c>
      <c r="H361" s="12"/>
    </row>
    <row r="362" spans="1:8" x14ac:dyDescent="0.25">
      <c r="A362" s="657"/>
      <c r="B362" s="534" t="s">
        <v>1059</v>
      </c>
      <c r="C362" s="591" t="s">
        <v>1056</v>
      </c>
      <c r="D362" s="558">
        <f>IF('Спецификация - фасады'!$Q$1="РФ",'Редактор цен '!E362,IF('Спецификация - фасады'!$Q$1="ДВ",'Редактор цен '!F362,G362))</f>
        <v>11275.064063999998</v>
      </c>
      <c r="E362" s="579">
        <v>8878.0031999999992</v>
      </c>
      <c r="F362" s="560">
        <f t="shared" si="10"/>
        <v>9527.6066941439985</v>
      </c>
      <c r="G362" s="561">
        <f t="shared" si="11"/>
        <v>11275.064063999998</v>
      </c>
      <c r="H362" s="12"/>
    </row>
    <row r="363" spans="1:8" x14ac:dyDescent="0.25">
      <c r="A363" s="657"/>
      <c r="B363" s="533" t="s">
        <v>1060</v>
      </c>
      <c r="C363" s="591" t="s">
        <v>1056</v>
      </c>
      <c r="D363" s="558">
        <f>IF('Спецификация - фасады'!$Q$1="РФ",'Редактор цен '!E363,IF('Спецификация - фасады'!$Q$1="ДВ",'Редактор цен '!F363,G363))</f>
        <v>9254.9484191999982</v>
      </c>
      <c r="E363" s="579">
        <v>7287.3609599999991</v>
      </c>
      <c r="F363" s="560">
        <f t="shared" si="10"/>
        <v>7820.5771614431987</v>
      </c>
      <c r="G363" s="561">
        <f t="shared" si="11"/>
        <v>9254.9484191999982</v>
      </c>
      <c r="H363" s="12"/>
    </row>
    <row r="364" spans="1:8" x14ac:dyDescent="0.25">
      <c r="A364" s="657"/>
      <c r="B364" s="533" t="s">
        <v>1061</v>
      </c>
      <c r="C364" s="591" t="s">
        <v>1056</v>
      </c>
      <c r="D364" s="558">
        <f>IF('Спецификация - фасады'!$Q$1="РФ",'Редактор цен '!E364,IF('Спецификация - фасады'!$Q$1="ДВ",'Редактор цен '!F364,G364))</f>
        <v>11134.125763199998</v>
      </c>
      <c r="E364" s="579">
        <v>8767.028159999998</v>
      </c>
      <c r="F364" s="560">
        <f t="shared" si="10"/>
        <v>9408.5116104671979</v>
      </c>
      <c r="G364" s="561">
        <f t="shared" si="11"/>
        <v>11134.125763199998</v>
      </c>
      <c r="H364" s="12"/>
    </row>
    <row r="365" spans="1:8" x14ac:dyDescent="0.25">
      <c r="A365" s="657"/>
      <c r="B365" s="534" t="s">
        <v>1062</v>
      </c>
      <c r="C365" s="591" t="s">
        <v>1056</v>
      </c>
      <c r="D365" s="558">
        <f>IF('Спецификация - фасады'!$Q$1="РФ",'Редактор цен '!E365,IF('Спецификация - фасады'!$Q$1="ДВ",'Редактор цен '!F365,G365))</f>
        <v>11416.002364799999</v>
      </c>
      <c r="E365" s="579">
        <v>8988.9782399999986</v>
      </c>
      <c r="F365" s="560">
        <f t="shared" si="10"/>
        <v>9646.7017778207974</v>
      </c>
      <c r="G365" s="561">
        <f t="shared" si="11"/>
        <v>11416.002364799999</v>
      </c>
      <c r="H365" s="12"/>
    </row>
    <row r="366" spans="1:8" x14ac:dyDescent="0.25">
      <c r="A366" s="658"/>
      <c r="B366" s="534" t="s">
        <v>1063</v>
      </c>
      <c r="C366" s="591" t="s">
        <v>1056</v>
      </c>
      <c r="D366" s="558">
        <f>IF('Спецификация - фасады'!$Q$1="РФ",'Редактор цен '!E366,IF('Спецификация - фасады'!$Q$1="ДВ",'Редактор цен '!F366,G366))</f>
        <v>13929.402062399999</v>
      </c>
      <c r="E366" s="579">
        <v>10968.033119999998</v>
      </c>
      <c r="F366" s="560">
        <f t="shared" si="10"/>
        <v>11770.564103390398</v>
      </c>
      <c r="G366" s="561">
        <f t="shared" si="11"/>
        <v>13929.402062399999</v>
      </c>
      <c r="H366" s="12"/>
    </row>
    <row r="367" spans="1:8" x14ac:dyDescent="0.25">
      <c r="A367" s="663" t="s">
        <v>1071</v>
      </c>
      <c r="B367" s="533" t="s">
        <v>1055</v>
      </c>
      <c r="C367" s="573" t="s">
        <v>16</v>
      </c>
      <c r="D367" s="558">
        <f>IF('Спецификация - фасады'!$Q$1="РФ",'Редактор цен '!E367,IF('Спецификация - фасады'!$Q$1="ДВ",'Редактор цен '!F367,G367))</f>
        <v>775.1606544</v>
      </c>
      <c r="E367" s="579">
        <v>610.36271999999997</v>
      </c>
      <c r="F367" s="560">
        <f t="shared" si="10"/>
        <v>655.02296022239989</v>
      </c>
      <c r="G367" s="561">
        <f t="shared" si="11"/>
        <v>775.1606544</v>
      </c>
      <c r="H367" s="12"/>
    </row>
    <row r="368" spans="1:8" x14ac:dyDescent="0.25">
      <c r="A368" s="663"/>
      <c r="B368" s="534" t="s">
        <v>1057</v>
      </c>
      <c r="C368" s="573" t="s">
        <v>16</v>
      </c>
      <c r="D368" s="558">
        <f>IF('Спецификация - фасады'!$Q$1="РФ",'Редактор цен '!E368,IF('Спецификация - фасады'!$Q$1="ДВ",'Редактор цен '!F368,G368))</f>
        <v>775.1606544</v>
      </c>
      <c r="E368" s="579">
        <v>610.36271999999997</v>
      </c>
      <c r="F368" s="560">
        <f t="shared" si="10"/>
        <v>655.02296022239989</v>
      </c>
      <c r="G368" s="561">
        <f t="shared" si="11"/>
        <v>775.1606544</v>
      </c>
      <c r="H368" s="12"/>
    </row>
    <row r="369" spans="1:8" x14ac:dyDescent="0.25">
      <c r="A369" s="663"/>
      <c r="B369" s="533" t="s">
        <v>1058</v>
      </c>
      <c r="C369" s="573" t="s">
        <v>16</v>
      </c>
      <c r="D369" s="558">
        <f>IF('Спецификация - фасады'!$Q$1="РФ",'Редактор цен '!E369,IF('Спецификация - фасады'!$Q$1="ДВ",'Редактор цен '!F369,G369))</f>
        <v>822.14008799999999</v>
      </c>
      <c r="E369" s="579">
        <v>647.35439999999994</v>
      </c>
      <c r="F369" s="560">
        <f t="shared" si="10"/>
        <v>694.72132144799991</v>
      </c>
      <c r="G369" s="561">
        <f t="shared" si="11"/>
        <v>822.14008799999999</v>
      </c>
      <c r="H369" s="12"/>
    </row>
    <row r="370" spans="1:8" x14ac:dyDescent="0.25">
      <c r="A370" s="663"/>
      <c r="B370" s="534" t="s">
        <v>1059</v>
      </c>
      <c r="C370" s="573" t="s">
        <v>16</v>
      </c>
      <c r="D370" s="558">
        <f>IF('Спецификация - фасады'!$Q$1="РФ",'Редактор цен '!E370,IF('Спецификация - фасады'!$Q$1="ДВ",'Редактор цен '!F370,G370))</f>
        <v>939.58867199999997</v>
      </c>
      <c r="E370" s="579">
        <v>739.83359999999993</v>
      </c>
      <c r="F370" s="560">
        <f t="shared" si="10"/>
        <v>793.96722451199992</v>
      </c>
      <c r="G370" s="561">
        <f t="shared" si="11"/>
        <v>939.58867199999997</v>
      </c>
      <c r="H370" s="12"/>
    </row>
    <row r="371" spans="1:8" x14ac:dyDescent="0.25">
      <c r="A371" s="663"/>
      <c r="B371" s="533" t="s">
        <v>1060</v>
      </c>
      <c r="C371" s="573" t="s">
        <v>16</v>
      </c>
      <c r="D371" s="558">
        <f>IF('Спецификация - фасады'!$Q$1="РФ",'Редактор цен '!E371,IF('Спецификация - фасады'!$Q$1="ДВ",'Редактор цен '!F371,G371))</f>
        <v>986.56810559999974</v>
      </c>
      <c r="E371" s="579">
        <v>776.82527999999979</v>
      </c>
      <c r="F371" s="560">
        <f t="shared" si="10"/>
        <v>833.66558573759971</v>
      </c>
      <c r="G371" s="561">
        <f t="shared" si="11"/>
        <v>986.56810559999974</v>
      </c>
      <c r="H371" s="12"/>
    </row>
    <row r="372" spans="1:8" x14ac:dyDescent="0.25">
      <c r="A372" s="663"/>
      <c r="B372" s="533" t="s">
        <v>1061</v>
      </c>
      <c r="C372" s="573" t="s">
        <v>16</v>
      </c>
      <c r="D372" s="558">
        <f>IF('Спецификация - фасады'!$Q$1="РФ",'Редактор цен '!E372,IF('Спецификация - фасады'!$Q$1="ДВ",'Редактор цен '!F372,G372))</f>
        <v>1033.5475391999998</v>
      </c>
      <c r="E372" s="579">
        <v>813.81695999999988</v>
      </c>
      <c r="F372" s="560">
        <f t="shared" si="10"/>
        <v>873.36394696319985</v>
      </c>
      <c r="G372" s="561">
        <f t="shared" si="11"/>
        <v>1033.5475391999998</v>
      </c>
      <c r="H372" s="12"/>
    </row>
    <row r="373" spans="1:8" x14ac:dyDescent="0.25">
      <c r="A373" s="663"/>
      <c r="B373" s="534" t="s">
        <v>1062</v>
      </c>
      <c r="C373" s="573" t="s">
        <v>16</v>
      </c>
      <c r="D373" s="558">
        <f>IF('Спецификация - фасады'!$Q$1="РФ",'Редактор цен '!E373,IF('Спецификация - фасады'!$Q$1="ДВ",'Редактор цен '!F373,G373))</f>
        <v>1080.5269728000001</v>
      </c>
      <c r="E373" s="579">
        <v>850.80863999999997</v>
      </c>
      <c r="F373" s="560">
        <f t="shared" si="10"/>
        <v>913.06230818879988</v>
      </c>
      <c r="G373" s="561">
        <f t="shared" si="11"/>
        <v>1080.5269728000001</v>
      </c>
      <c r="H373" s="12"/>
    </row>
    <row r="374" spans="1:8" x14ac:dyDescent="0.25">
      <c r="A374" s="664"/>
      <c r="B374" s="534" t="s">
        <v>1063</v>
      </c>
      <c r="C374" s="573" t="s">
        <v>16</v>
      </c>
      <c r="D374" s="558">
        <f>IF('Спецификация - фасады'!$Q$1="РФ",'Редактор цен '!E374,IF('Спецификация - фасады'!$Q$1="ДВ",'Редактор цен '!F374,G374))</f>
        <v>1150.9961231999998</v>
      </c>
      <c r="E374" s="579">
        <v>906.29615999999987</v>
      </c>
      <c r="F374" s="560">
        <f t="shared" si="10"/>
        <v>972.60985002719985</v>
      </c>
      <c r="G374" s="561">
        <f t="shared" si="11"/>
        <v>1150.9961231999998</v>
      </c>
      <c r="H374" s="12"/>
    </row>
    <row r="375" spans="1:8" x14ac:dyDescent="0.25">
      <c r="A375" s="663" t="s">
        <v>1072</v>
      </c>
      <c r="B375" s="533" t="s">
        <v>1055</v>
      </c>
      <c r="C375" s="573" t="s">
        <v>16</v>
      </c>
      <c r="D375" s="558">
        <f>IF('Спецификация - фасады'!$Q$1="РФ",'Редактор цен '!E375,IF('Спецификация - фасады'!$Q$1="ДВ",'Редактор цен '!F375,G375))</f>
        <v>751.67093759999977</v>
      </c>
      <c r="E375" s="579">
        <v>591.86687999999981</v>
      </c>
      <c r="F375" s="560">
        <f t="shared" si="10"/>
        <v>635.17377960959982</v>
      </c>
      <c r="G375" s="561">
        <f t="shared" si="11"/>
        <v>751.67093759999977</v>
      </c>
      <c r="H375" s="12"/>
    </row>
    <row r="376" spans="1:8" x14ac:dyDescent="0.25">
      <c r="A376" s="663"/>
      <c r="B376" s="534" t="s">
        <v>1057</v>
      </c>
      <c r="C376" s="573" t="s">
        <v>16</v>
      </c>
      <c r="D376" s="558">
        <f>IF('Спецификация - фасады'!$Q$1="РФ",'Редактор цен '!E376,IF('Спецификация - фасады'!$Q$1="ДВ",'Редактор цен '!F376,G376))</f>
        <v>751.67093759999977</v>
      </c>
      <c r="E376" s="579">
        <v>591.86687999999981</v>
      </c>
      <c r="F376" s="560">
        <f t="shared" si="10"/>
        <v>635.17377960959982</v>
      </c>
      <c r="G376" s="561">
        <f t="shared" si="11"/>
        <v>751.67093759999977</v>
      </c>
      <c r="H376" s="12"/>
    </row>
    <row r="377" spans="1:8" x14ac:dyDescent="0.25">
      <c r="A377" s="663"/>
      <c r="B377" s="533" t="s">
        <v>1058</v>
      </c>
      <c r="C377" s="573" t="s">
        <v>16</v>
      </c>
      <c r="D377" s="558">
        <f>IF('Спецификация - фасады'!$Q$1="РФ",'Редактор цен '!E377,IF('Спецификация - фасады'!$Q$1="ДВ",'Редактор цен '!F377,G377))</f>
        <v>798.65037119999988</v>
      </c>
      <c r="E377" s="579">
        <v>628.8585599999999</v>
      </c>
      <c r="F377" s="560">
        <f t="shared" si="10"/>
        <v>674.87214083519984</v>
      </c>
      <c r="G377" s="561">
        <f t="shared" si="11"/>
        <v>798.65037119999988</v>
      </c>
      <c r="H377" s="12"/>
    </row>
    <row r="378" spans="1:8" x14ac:dyDescent="0.25">
      <c r="A378" s="663"/>
      <c r="B378" s="534" t="s">
        <v>1059</v>
      </c>
      <c r="C378" s="573" t="s">
        <v>16</v>
      </c>
      <c r="D378" s="558">
        <f>IF('Спецификация - фасады'!$Q$1="РФ",'Редактор цен '!E378,IF('Спецификация - фасады'!$Q$1="ДВ",'Редактор цен '!F378,G378))</f>
        <v>916.09895519999975</v>
      </c>
      <c r="E378" s="579">
        <v>721.33775999999978</v>
      </c>
      <c r="F378" s="560">
        <f t="shared" si="10"/>
        <v>774.11804389919973</v>
      </c>
      <c r="G378" s="561">
        <f t="shared" si="11"/>
        <v>916.09895519999975</v>
      </c>
      <c r="H378" s="12"/>
    </row>
    <row r="379" spans="1:8" x14ac:dyDescent="0.25">
      <c r="A379" s="663"/>
      <c r="B379" s="533" t="s">
        <v>1060</v>
      </c>
      <c r="C379" s="573" t="s">
        <v>16</v>
      </c>
      <c r="D379" s="558">
        <f>IF('Спецификация - фасады'!$Q$1="РФ",'Редактор цен '!E379,IF('Спецификация - фасады'!$Q$1="ДВ",'Редактор цен '!F379,G379))</f>
        <v>963.07838879999986</v>
      </c>
      <c r="E379" s="579">
        <v>758.32943999999986</v>
      </c>
      <c r="F379" s="560">
        <f t="shared" si="10"/>
        <v>813.81640512479987</v>
      </c>
      <c r="G379" s="561">
        <f t="shared" si="11"/>
        <v>963.07838879999986</v>
      </c>
      <c r="H379" s="12"/>
    </row>
    <row r="380" spans="1:8" x14ac:dyDescent="0.25">
      <c r="A380" s="663"/>
      <c r="B380" s="533" t="s">
        <v>1061</v>
      </c>
      <c r="C380" s="573" t="s">
        <v>16</v>
      </c>
      <c r="D380" s="558">
        <f>IF('Спецификация - фасады'!$Q$1="РФ",'Редактор цен '!E380,IF('Спецификация - фасады'!$Q$1="ДВ",'Редактор цен '!F380,G380))</f>
        <v>1010.0578224</v>
      </c>
      <c r="E380" s="579">
        <v>795.32111999999995</v>
      </c>
      <c r="F380" s="560">
        <f t="shared" si="10"/>
        <v>853.5147663503999</v>
      </c>
      <c r="G380" s="561">
        <f t="shared" si="11"/>
        <v>1010.0578224</v>
      </c>
      <c r="H380" s="12"/>
    </row>
    <row r="381" spans="1:8" x14ac:dyDescent="0.25">
      <c r="A381" s="663"/>
      <c r="B381" s="534" t="s">
        <v>1062</v>
      </c>
      <c r="C381" s="573" t="s">
        <v>16</v>
      </c>
      <c r="D381" s="558">
        <f>IF('Спецификация - фасады'!$Q$1="РФ",'Редактор цен '!E381,IF('Спецификация - фасады'!$Q$1="ДВ",'Редактор цен '!F381,G381))</f>
        <v>1057.0372559999998</v>
      </c>
      <c r="E381" s="579">
        <v>832.31279999999992</v>
      </c>
      <c r="F381" s="560">
        <f t="shared" si="10"/>
        <v>893.21312757599992</v>
      </c>
      <c r="G381" s="561">
        <f t="shared" si="11"/>
        <v>1057.0372559999998</v>
      </c>
      <c r="H381" s="12"/>
    </row>
    <row r="382" spans="1:8" x14ac:dyDescent="0.25">
      <c r="A382" s="664"/>
      <c r="B382" s="534" t="s">
        <v>1063</v>
      </c>
      <c r="C382" s="573" t="s">
        <v>16</v>
      </c>
      <c r="D382" s="558">
        <f>IF('Спецификация - фасады'!$Q$1="РФ",'Редактор цен '!E382,IF('Спецификация - фасады'!$Q$1="ДВ",'Редактор цен '!F382,G382))</f>
        <v>1127.5064063999998</v>
      </c>
      <c r="E382" s="579">
        <v>887.80031999999994</v>
      </c>
      <c r="F382" s="560">
        <f t="shared" si="10"/>
        <v>952.7606694143999</v>
      </c>
      <c r="G382" s="561">
        <f t="shared" si="11"/>
        <v>1127.5064063999998</v>
      </c>
      <c r="H382" s="12"/>
    </row>
  </sheetData>
  <sheetProtection algorithmName="SHA-512" hashValue="2WLkUMoDV3rx/GQs8IdSnCt8hZxzfBGlC952REOwj/bAebupPg7TOSJ0hXv4q9IT9PvAvFS7WemGoFAT4pgEXw==" saltValue="Hl098Riuw9cykM2V8ZKr0w==" spinCount="100000" sheet="1" objects="1" scenarios="1"/>
  <mergeCells count="28">
    <mergeCell ref="A367:A374"/>
    <mergeCell ref="A375:A382"/>
    <mergeCell ref="A343:A350"/>
    <mergeCell ref="A351:A358"/>
    <mergeCell ref="A359:A366"/>
    <mergeCell ref="A319:A326"/>
    <mergeCell ref="A327:A334"/>
    <mergeCell ref="A335:A342"/>
    <mergeCell ref="A287:A294"/>
    <mergeCell ref="A296:A302"/>
    <mergeCell ref="A303:A310"/>
    <mergeCell ref="A311:A312"/>
    <mergeCell ref="A226:A233"/>
    <mergeCell ref="F1:G2"/>
    <mergeCell ref="A151:A152"/>
    <mergeCell ref="A162:A169"/>
    <mergeCell ref="A170:A177"/>
    <mergeCell ref="A178:A185"/>
    <mergeCell ref="A186:A193"/>
    <mergeCell ref="A194:A201"/>
    <mergeCell ref="A202:A209"/>
    <mergeCell ref="A210:A217"/>
    <mergeCell ref="A218:A225"/>
    <mergeCell ref="A234:A241"/>
    <mergeCell ref="A252:A259"/>
    <mergeCell ref="A260:A267"/>
    <mergeCell ref="A268:A275"/>
    <mergeCell ref="A276:A283"/>
  </mergeCells>
  <pageMargins left="0.19685039370078741" right="0" top="0" bottom="0" header="0.31496062992125984" footer="0.31496062992125984"/>
  <pageSetup paperSize="9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E1014" zoomScaleNormal="100" zoomScaleSheetLayoutView="100" workbookViewId="0">
      <selection activeCell="P1035" sqref="P1035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высота1</f>
        <v>0</v>
      </c>
    </row>
    <row r="4" spans="1:17" ht="30" customHeight="1" x14ac:dyDescent="0.25">
      <c r="D4" s="2" t="s">
        <v>5</v>
      </c>
      <c r="E4" s="28">
        <f>ширина1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высота1</f>
        <v>0</v>
      </c>
    </row>
    <row r="33" spans="1:17" ht="30" customHeight="1" x14ac:dyDescent="0.25">
      <c r="D33" s="2" t="s">
        <v>5</v>
      </c>
      <c r="E33" s="28">
        <f>ширина1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высота1</f>
        <v>0</v>
      </c>
    </row>
    <row r="62" spans="1:17" x14ac:dyDescent="0.25">
      <c r="D62" s="2" t="s">
        <v>5</v>
      </c>
      <c r="E62" s="28">
        <f>ширина1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высота1</f>
        <v>0</v>
      </c>
    </row>
    <row r="91" spans="1:17" x14ac:dyDescent="0.25">
      <c r="D91" s="2" t="s">
        <v>5</v>
      </c>
      <c r="E91" s="28">
        <f>ширина1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вставка1</f>
        <v>0</v>
      </c>
      <c r="D119" s="178" t="s">
        <v>4</v>
      </c>
      <c r="E119" s="28">
        <f>высота1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ширина1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вставка1</f>
        <v>0</v>
      </c>
      <c r="D150" s="178" t="s">
        <v>4</v>
      </c>
      <c r="E150" s="28">
        <f>высота1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ширина1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высота1</f>
        <v>0</v>
      </c>
    </row>
    <row r="184" spans="1:21" ht="30" customHeight="1" x14ac:dyDescent="0.25">
      <c r="D184" s="2" t="s">
        <v>5</v>
      </c>
      <c r="E184" s="28">
        <f>ширина1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высота1</f>
        <v>0</v>
      </c>
    </row>
    <row r="213" spans="1:17" ht="30" customHeight="1" x14ac:dyDescent="0.25">
      <c r="D213" s="2" t="s">
        <v>5</v>
      </c>
      <c r="E213" s="28">
        <f>ширина1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вставка1</f>
        <v>0</v>
      </c>
      <c r="D241" s="178" t="s">
        <v>4</v>
      </c>
      <c r="E241" s="28">
        <f>высота1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ширина1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вставка1</f>
        <v>0</v>
      </c>
      <c r="D272" s="178" t="s">
        <v>4</v>
      </c>
      <c r="E272" s="28">
        <f>высота1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ширина1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высота1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высота1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высота1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высота1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высота1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высота1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высота1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высота1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вставка1</f>
        <v>0</v>
      </c>
      <c r="D534" s="178" t="s">
        <v>4</v>
      </c>
      <c r="E534" s="28">
        <f>высота1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вставка1</f>
        <v>0</v>
      </c>
      <c r="D565" s="178" t="s">
        <v>4</v>
      </c>
      <c r="E565" s="28">
        <f>высота1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вставка1</f>
        <v>0</v>
      </c>
      <c r="D596" s="178" t="s">
        <v>4</v>
      </c>
      <c r="E596" s="28">
        <f>высота1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вставка1</f>
        <v>0</v>
      </c>
      <c r="D627" s="178" t="s">
        <v>4</v>
      </c>
      <c r="E627" s="28">
        <f>высота1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вставка1</f>
        <v>0</v>
      </c>
      <c r="D658" s="178" t="s">
        <v>4</v>
      </c>
      <c r="E658" s="28">
        <f>высота1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вставка1</f>
        <v>0</v>
      </c>
      <c r="D689" s="178" t="s">
        <v>4</v>
      </c>
      <c r="E689" s="28">
        <f>высота1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вставка1</f>
        <v>0</v>
      </c>
      <c r="D720" s="178" t="s">
        <v>4</v>
      </c>
      <c r="E720" s="28">
        <f>высота1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вставка1</f>
        <v>0</v>
      </c>
      <c r="D751" s="178" t="s">
        <v>4</v>
      </c>
      <c r="E751" s="28">
        <f>высота1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высота1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высота1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вставка1</f>
        <v>0</v>
      </c>
      <c r="D840" s="178" t="s">
        <v>4</v>
      </c>
      <c r="E840" s="28">
        <f>высота1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вставка1</f>
        <v>0</v>
      </c>
      <c r="D871" s="178" t="s">
        <v>4</v>
      </c>
      <c r="E871" s="28">
        <f>высота1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высота1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высота1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высота1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высота1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вставка1</f>
        <v>0</v>
      </c>
      <c r="D1018" s="178" t="s">
        <v>4</v>
      </c>
      <c r="E1018" s="28">
        <f>высота1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вставка1</f>
        <v>0</v>
      </c>
      <c r="D1049" s="178" t="s">
        <v>4</v>
      </c>
      <c r="E1049" s="28">
        <f>высота1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вставка1</f>
        <v>0</v>
      </c>
      <c r="D1080" s="178" t="s">
        <v>4</v>
      </c>
      <c r="E1080" s="28">
        <f>высота1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вставка1</f>
        <v>0</v>
      </c>
      <c r="D1111" s="178" t="s">
        <v>4</v>
      </c>
      <c r="E1111" s="28">
        <f>высота1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высота1</f>
        <v>0</v>
      </c>
    </row>
    <row r="1144" spans="1:17" x14ac:dyDescent="0.25">
      <c r="D1144" s="2" t="s">
        <v>5</v>
      </c>
      <c r="E1144" s="28">
        <f>ширина1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высота1</f>
        <v>0</v>
      </c>
    </row>
    <row r="1173" spans="1:17" x14ac:dyDescent="0.25">
      <c r="D1173" s="2" t="s">
        <v>5</v>
      </c>
      <c r="E1173" s="28">
        <f>ширина1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высота1</f>
        <v>0</v>
      </c>
    </row>
    <row r="1202" spans="1:17" x14ac:dyDescent="0.25">
      <c r="D1202" s="2" t="s">
        <v>5</v>
      </c>
      <c r="E1202" s="28">
        <f>ширина1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высота1</f>
        <v>0</v>
      </c>
    </row>
    <row r="1231" spans="1:17" x14ac:dyDescent="0.25">
      <c r="D1231" s="2" t="s">
        <v>5</v>
      </c>
      <c r="E1231" s="28">
        <f>ширина1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высота1</f>
        <v>0</v>
      </c>
    </row>
    <row r="1260" spans="1:17" x14ac:dyDescent="0.25">
      <c r="D1260" s="2" t="s">
        <v>5</v>
      </c>
      <c r="E1260" s="28">
        <f>ширина1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высота1</f>
        <v>0</v>
      </c>
    </row>
    <row r="1289" spans="1:17" x14ac:dyDescent="0.25">
      <c r="D1289" s="2" t="s">
        <v>5</v>
      </c>
      <c r="E1289" s="28">
        <f>ширина1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высота1</f>
        <v>0</v>
      </c>
    </row>
    <row r="1318" spans="1:17" x14ac:dyDescent="0.25">
      <c r="D1318" s="2" t="s">
        <v>5</v>
      </c>
      <c r="E1318" s="28">
        <f>ширина1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высота1</f>
        <v>0</v>
      </c>
    </row>
    <row r="1347" spans="1:17" x14ac:dyDescent="0.25">
      <c r="D1347" s="2" t="s">
        <v>5</v>
      </c>
      <c r="E1347" s="28">
        <f>ширина1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высота1</f>
        <v>0</v>
      </c>
    </row>
    <row r="1375" spans="1:17" x14ac:dyDescent="0.25">
      <c r="D1375" s="2" t="s">
        <v>5</v>
      </c>
      <c r="E1375" s="28">
        <f>ширина1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высота1</f>
        <v>0</v>
      </c>
    </row>
    <row r="1404" spans="1:17" x14ac:dyDescent="0.25">
      <c r="D1404" s="2" t="s">
        <v>5</v>
      </c>
      <c r="E1404" s="28">
        <f>ширина1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высота1</f>
        <v>0</v>
      </c>
    </row>
    <row r="1433" spans="1:17" x14ac:dyDescent="0.25">
      <c r="D1433" s="2" t="s">
        <v>5</v>
      </c>
      <c r="E1433" s="28">
        <f>ширина1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высота1</f>
        <v>0</v>
      </c>
    </row>
    <row r="1462" spans="1:17" x14ac:dyDescent="0.25">
      <c r="D1462" s="2" t="s">
        <v>5</v>
      </c>
      <c r="E1462" s="28">
        <f>ширина1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высота1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0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ref="K1499:K1504" si="171">H1499*I1499*J1499*1.5</f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9">
        <f t="shared" si="171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1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1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1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1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высота1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3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ref="K1528:K1533" si="174">H1528*I1528*J1528*1.5</f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9">
        <f t="shared" si="174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4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4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4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4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высота1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6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ref="K1557:K1562" si="177">H1557*I1557*J1557*1.5</f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9">
        <f t="shared" si="177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7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7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7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7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высота1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79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ref="K1586:K1591" si="180">H1586*I1586*J1586*1.5</f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9">
        <f t="shared" si="180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80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80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80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80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высота1</f>
        <v>0</v>
      </c>
      <c r="D1609" s="468"/>
      <c r="E1609" s="472">
        <f>ширина1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2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ref="B1633:C1633" si="186">B1632</f>
        <v>0</v>
      </c>
      <c r="C1633" s="51">
        <f t="shared" si="186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ref="B1634:C1634" si="187">B1633</f>
        <v>0</v>
      </c>
      <c r="C1634" s="51">
        <f t="shared" si="187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ref="B1635:C1635" si="188">B1634</f>
        <v>0</v>
      </c>
      <c r="C1635" s="51">
        <f t="shared" si="188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ref="B1636:C1636" si="189">B1635</f>
        <v>0</v>
      </c>
      <c r="C1636" s="51">
        <f t="shared" si="189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90">B1630</f>
        <v>0</v>
      </c>
      <c r="N1638" s="505">
        <f t="shared" si="190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90"/>
        <v>0</v>
      </c>
      <c r="N1639" s="505">
        <f t="shared" si="190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90"/>
        <v>0</v>
      </c>
      <c r="N1640" s="505">
        <f t="shared" si="190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90"/>
        <v>0</v>
      </c>
      <c r="N1641" s="505">
        <f t="shared" si="190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91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92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91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92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91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92"/>
        <v>50.42404230639999</v>
      </c>
    </row>
    <row r="1647" spans="1:17" x14ac:dyDescent="0.25">
      <c r="E1647" s="9">
        <f t="shared" ref="E1647:E1649" si="193">E1634</f>
        <v>0</v>
      </c>
      <c r="G1647" s="19" t="s">
        <v>873</v>
      </c>
      <c r="H1647" s="42">
        <f t="shared" si="191"/>
        <v>-25.298399999999997</v>
      </c>
      <c r="J1647" s="508">
        <f t="shared" ref="J1647:J1649" si="194">$K$1633</f>
        <v>0</v>
      </c>
      <c r="N1647" s="509">
        <f t="shared" ref="N1647:N1649" si="195">$Q$1641</f>
        <v>0</v>
      </c>
      <c r="P1647" s="508">
        <f t="shared" ref="P1647:P1649" si="196">$Q$1633</f>
        <v>-25.298399999999997</v>
      </c>
    </row>
    <row r="1648" spans="1:17" x14ac:dyDescent="0.25">
      <c r="E1648" s="9">
        <f t="shared" si="193"/>
        <v>0</v>
      </c>
      <c r="G1648" s="326" t="s">
        <v>461</v>
      </c>
      <c r="H1648" s="42">
        <f t="shared" si="191"/>
        <v>-25.298399999999997</v>
      </c>
      <c r="J1648" s="508">
        <f t="shared" si="194"/>
        <v>0</v>
      </c>
      <c r="N1648" s="509">
        <f t="shared" si="195"/>
        <v>0</v>
      </c>
      <c r="P1648" s="508">
        <f t="shared" si="196"/>
        <v>-25.298399999999997</v>
      </c>
    </row>
    <row r="1649" spans="1:29" x14ac:dyDescent="0.25">
      <c r="E1649" s="9">
        <f t="shared" si="193"/>
        <v>0</v>
      </c>
      <c r="G1649" s="326" t="s">
        <v>878</v>
      </c>
      <c r="H1649" s="42">
        <f t="shared" si="191"/>
        <v>-25.298399999999997</v>
      </c>
      <c r="J1649" s="508">
        <f t="shared" si="194"/>
        <v>0</v>
      </c>
      <c r="N1649" s="509">
        <f t="shared" si="195"/>
        <v>0</v>
      </c>
      <c r="P1649" s="508">
        <f t="shared" si="196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высота1</f>
        <v>0</v>
      </c>
      <c r="E1654" s="472">
        <f>ширина1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7">B1675*C1675*D1675</f>
        <v>0</v>
      </c>
      <c r="F1675" s="5" t="s">
        <v>8</v>
      </c>
      <c r="G1675" s="485">
        <f t="shared" ref="G1675:H1678" si="198">B1675</f>
        <v>0</v>
      </c>
      <c r="H1675" s="8">
        <f t="shared" si="198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9">B1675-0.06</f>
        <v>-0.06</v>
      </c>
      <c r="N1675" s="8">
        <f t="shared" si="199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7"/>
        <v>0</v>
      </c>
      <c r="F1676" s="5" t="s">
        <v>9</v>
      </c>
      <c r="G1676" s="485">
        <f t="shared" si="198"/>
        <v>0</v>
      </c>
      <c r="H1676" s="8">
        <f t="shared" si="198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9"/>
        <v>-0.06</v>
      </c>
      <c r="N1676" s="8">
        <f t="shared" si="199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77" si="200">B1676</f>
        <v>0</v>
      </c>
      <c r="C1677" s="51">
        <f t="shared" si="200"/>
        <v>0</v>
      </c>
      <c r="D1677" s="26">
        <f>'Редактор цен '!$D$8</f>
        <v>10788.904</v>
      </c>
      <c r="E1677" s="463">
        <f t="shared" si="197"/>
        <v>0</v>
      </c>
      <c r="F1677" s="5" t="s">
        <v>870</v>
      </c>
      <c r="G1677" s="485">
        <f t="shared" si="198"/>
        <v>0</v>
      </c>
      <c r="H1677" s="8">
        <f t="shared" si="198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9"/>
        <v>-0.06</v>
      </c>
      <c r="N1677" s="8">
        <f t="shared" si="199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ref="B1678:C1678" si="201">B1677</f>
        <v>0</v>
      </c>
      <c r="C1678" s="51">
        <f t="shared" si="201"/>
        <v>0</v>
      </c>
      <c r="D1678" s="26">
        <f>'Редактор цен '!$D$22</f>
        <v>13322.1095</v>
      </c>
      <c r="E1678" s="9">
        <f t="shared" si="197"/>
        <v>0</v>
      </c>
      <c r="F1678" s="521" t="s">
        <v>873</v>
      </c>
      <c r="G1678" s="522">
        <f t="shared" si="198"/>
        <v>0</v>
      </c>
      <c r="H1678" s="523">
        <f t="shared" si="198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9"/>
        <v>-0.06</v>
      </c>
      <c r="N1678" s="523">
        <f t="shared" si="199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ref="B1679:C1679" si="202">B1678</f>
        <v>0</v>
      </c>
      <c r="C1679" s="51">
        <f t="shared" si="202"/>
        <v>0</v>
      </c>
      <c r="D1679" s="26">
        <f>'Редактор цен '!$D$24</f>
        <v>15345.029</v>
      </c>
      <c r="E1679" s="9">
        <f t="shared" si="197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ref="B1680:C1680" si="203">B1679</f>
        <v>0</v>
      </c>
      <c r="C1680" s="51">
        <f t="shared" si="203"/>
        <v>0</v>
      </c>
      <c r="D1680" s="26">
        <f>'Редактор цен '!$D$26</f>
        <v>15454.376000000002</v>
      </c>
      <c r="E1680" s="9">
        <f t="shared" si="197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204">B1675</f>
        <v>0</v>
      </c>
      <c r="N1680" s="505">
        <f t="shared" si="204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ref="B1681:C1681" si="205">B1680</f>
        <v>0</v>
      </c>
      <c r="C1681" s="51">
        <f t="shared" si="205"/>
        <v>0</v>
      </c>
      <c r="D1681" s="26">
        <f>'Редактор цен '!$D$28</f>
        <v>17480.940399999999</v>
      </c>
      <c r="E1681" s="9">
        <f t="shared" si="197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204"/>
        <v>0</v>
      </c>
      <c r="N1681" s="505">
        <f t="shared" si="204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204"/>
        <v>0</v>
      </c>
      <c r="N1682" s="505">
        <f t="shared" si="204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204"/>
        <v>0</v>
      </c>
      <c r="N1683" s="505">
        <f t="shared" si="204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206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207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206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207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206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207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8">E1679</f>
        <v>0</v>
      </c>
      <c r="G1689" s="19" t="s">
        <v>873</v>
      </c>
      <c r="H1689" s="42">
        <f t="shared" si="206"/>
        <v>-25.298399999999997</v>
      </c>
      <c r="J1689" s="508">
        <f t="shared" ref="J1689:J1691" si="209">$K$1678</f>
        <v>0</v>
      </c>
      <c r="P1689" s="508">
        <f t="shared" ref="P1689:P1691" si="210">$Q$1678</f>
        <v>-25.298399999999997</v>
      </c>
      <c r="Q1689" s="493">
        <f t="shared" si="207"/>
        <v>0</v>
      </c>
    </row>
    <row r="1690" spans="1:23" x14ac:dyDescent="0.25">
      <c r="E1690" s="9">
        <f t="shared" si="208"/>
        <v>0</v>
      </c>
      <c r="G1690" s="326" t="s">
        <v>461</v>
      </c>
      <c r="H1690" s="42">
        <f t="shared" si="206"/>
        <v>-25.298399999999997</v>
      </c>
      <c r="J1690" s="508">
        <f t="shared" si="209"/>
        <v>0</v>
      </c>
      <c r="P1690" s="508">
        <f t="shared" si="210"/>
        <v>-25.298399999999997</v>
      </c>
      <c r="Q1690" s="493">
        <f t="shared" si="207"/>
        <v>0</v>
      </c>
    </row>
    <row r="1691" spans="1:23" x14ac:dyDescent="0.25">
      <c r="E1691" s="9">
        <f t="shared" si="208"/>
        <v>0</v>
      </c>
      <c r="G1691" s="326" t="s">
        <v>878</v>
      </c>
      <c r="H1691" s="42">
        <f t="shared" si="206"/>
        <v>-25.298399999999997</v>
      </c>
      <c r="J1691" s="508">
        <f t="shared" si="209"/>
        <v>0</v>
      </c>
      <c r="P1691" s="508">
        <f t="shared" si="210"/>
        <v>-25.298399999999997</v>
      </c>
      <c r="Q1691" s="493">
        <f t="shared" si="207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высота1</f>
        <v>0</v>
      </c>
      <c r="G1697" s="330" t="s">
        <v>10</v>
      </c>
      <c r="H1697" s="330"/>
      <c r="I1697" s="330" t="s">
        <v>10</v>
      </c>
      <c r="J1697" s="330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высота1</f>
        <v>0</v>
      </c>
      <c r="D1709" s="468"/>
      <c r="E1709" s="472">
        <f>ширина1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11">B1730*C1730*D1730</f>
        <v>0</v>
      </c>
      <c r="F1730" s="5" t="s">
        <v>8</v>
      </c>
      <c r="G1730" s="485">
        <f t="shared" ref="G1730:G1733" si="212">B1730</f>
        <v>0</v>
      </c>
      <c r="H1730" s="8">
        <f t="shared" ref="H1730:H1733" si="213">C1730</f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M1733" si="214">B1730-0.06</f>
        <v>-0.06</v>
      </c>
      <c r="N1730" s="8">
        <f t="shared" ref="N1730:N1733" si="215">C1730-0.06</f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11"/>
        <v>0</v>
      </c>
      <c r="F1731" s="5" t="s">
        <v>9</v>
      </c>
      <c r="G1731" s="485">
        <f t="shared" si="212"/>
        <v>0</v>
      </c>
      <c r="H1731" s="8">
        <f t="shared" si="213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14"/>
        <v>-0.06</v>
      </c>
      <c r="N1731" s="8">
        <f t="shared" si="21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2" si="216">B1731</f>
        <v>0</v>
      </c>
      <c r="C1732" s="51">
        <f t="shared" si="216"/>
        <v>0</v>
      </c>
      <c r="D1732" s="26">
        <f>'Редактор цен '!$D$9</f>
        <v>17305.985199999999</v>
      </c>
      <c r="E1732" s="463">
        <f t="shared" si="211"/>
        <v>0</v>
      </c>
      <c r="F1732" s="5" t="s">
        <v>870</v>
      </c>
      <c r="G1732" s="485">
        <f t="shared" si="212"/>
        <v>0</v>
      </c>
      <c r="H1732" s="8">
        <f t="shared" si="213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14"/>
        <v>-0.06</v>
      </c>
      <c r="N1732" s="8">
        <f t="shared" si="21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ref="B1733:C1733" si="217">B1732</f>
        <v>0</v>
      </c>
      <c r="C1733" s="51">
        <f t="shared" si="217"/>
        <v>0</v>
      </c>
      <c r="D1733" s="26">
        <f>'Редактор цен '!$D$23</f>
        <v>21552.293700000002</v>
      </c>
      <c r="E1733" s="9">
        <f t="shared" si="211"/>
        <v>0</v>
      </c>
      <c r="F1733" s="5" t="s">
        <v>873</v>
      </c>
      <c r="G1733" s="485">
        <f t="shared" si="212"/>
        <v>0</v>
      </c>
      <c r="H1733" s="8">
        <f t="shared" si="213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14"/>
        <v>-0.06</v>
      </c>
      <c r="N1733" s="8">
        <f t="shared" si="21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ref="B1734:C1734" si="218">B1733</f>
        <v>0</v>
      </c>
      <c r="C1734" s="51">
        <f t="shared" si="218"/>
        <v>0</v>
      </c>
      <c r="D1734" s="26">
        <f>'Редактор цен '!$D$25</f>
        <v>25011.303800000002</v>
      </c>
      <c r="E1734" s="9">
        <f t="shared" si="211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ref="B1735:C1735" si="219">B1734</f>
        <v>0</v>
      </c>
      <c r="C1735" s="51">
        <f t="shared" si="219"/>
        <v>0</v>
      </c>
      <c r="D1735" s="26">
        <f>'Редактор цен '!$D$27</f>
        <v>27406.003100000002</v>
      </c>
      <c r="E1735" s="9">
        <f t="shared" si="211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ref="B1736:C1736" si="220">B1735</f>
        <v>0</v>
      </c>
      <c r="C1736" s="51">
        <f t="shared" si="220"/>
        <v>0</v>
      </c>
      <c r="D1736" s="26">
        <f>'Редактор цен '!$D$29</f>
        <v>27406.003100000002</v>
      </c>
      <c r="E1736" s="9">
        <f t="shared" si="211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M1741" si="221">B1730</f>
        <v>0</v>
      </c>
      <c r="N1738" s="505">
        <f t="shared" ref="N1738:N1741" si="222">C1730</f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21"/>
        <v>0</v>
      </c>
      <c r="N1739" s="505">
        <f t="shared" si="222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21"/>
        <v>0</v>
      </c>
      <c r="N1740" s="505">
        <f t="shared" si="222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21"/>
        <v>0</v>
      </c>
      <c r="N1741" s="505">
        <f t="shared" si="222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23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24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23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24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23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24"/>
        <v>50.42404230639999</v>
      </c>
    </row>
    <row r="1747" spans="1:29" x14ac:dyDescent="0.25">
      <c r="E1747" s="9">
        <f t="shared" ref="E1747:E1749" si="225">E1734</f>
        <v>0</v>
      </c>
      <c r="G1747" s="19" t="s">
        <v>873</v>
      </c>
      <c r="H1747" s="42">
        <f t="shared" si="223"/>
        <v>25.125642306399993</v>
      </c>
      <c r="J1747" s="508">
        <f t="shared" ref="J1747:J1749" si="226">$K$1633</f>
        <v>0</v>
      </c>
      <c r="N1747" s="509">
        <f t="shared" ref="N1747:N1749" si="227">$Q$1641</f>
        <v>0</v>
      </c>
      <c r="P1747" s="508">
        <f t="shared" ref="P1747:P1749" si="228">$Q$1633</f>
        <v>-25.298399999999997</v>
      </c>
      <c r="Q1747" s="510">
        <f t="shared" si="224"/>
        <v>50.42404230639999</v>
      </c>
    </row>
    <row r="1748" spans="1:29" x14ac:dyDescent="0.25">
      <c r="E1748" s="9">
        <f t="shared" si="225"/>
        <v>0</v>
      </c>
      <c r="G1748" s="326" t="s">
        <v>461</v>
      </c>
      <c r="H1748" s="42">
        <f t="shared" si="223"/>
        <v>25.125642306399993</v>
      </c>
      <c r="J1748" s="508">
        <f t="shared" si="226"/>
        <v>0</v>
      </c>
      <c r="N1748" s="509">
        <f t="shared" si="227"/>
        <v>0</v>
      </c>
      <c r="P1748" s="508">
        <f t="shared" si="228"/>
        <v>-25.298399999999997</v>
      </c>
      <c r="Q1748" s="510">
        <f t="shared" si="224"/>
        <v>50.42404230639999</v>
      </c>
    </row>
    <row r="1749" spans="1:29" x14ac:dyDescent="0.25">
      <c r="E1749" s="9">
        <f t="shared" si="225"/>
        <v>0</v>
      </c>
      <c r="G1749" s="326" t="s">
        <v>878</v>
      </c>
      <c r="H1749" s="42">
        <f t="shared" si="223"/>
        <v>25.125642306399993</v>
      </c>
      <c r="J1749" s="508">
        <f t="shared" si="226"/>
        <v>0</v>
      </c>
      <c r="N1749" s="509">
        <f t="shared" si="227"/>
        <v>0</v>
      </c>
      <c r="P1749" s="508">
        <f t="shared" si="228"/>
        <v>-25.298399999999997</v>
      </c>
      <c r="Q1749" s="510">
        <f t="shared" si="224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высота1</f>
        <v>0</v>
      </c>
      <c r="E1754" s="472">
        <f>ширина1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29">B1775*C1775*D1775</f>
        <v>0</v>
      </c>
      <c r="F1775" s="5" t="s">
        <v>8</v>
      </c>
      <c r="G1775" s="485">
        <f t="shared" ref="G1775:G1778" si="230">B1775</f>
        <v>0</v>
      </c>
      <c r="H1775" s="8">
        <f t="shared" ref="H1775:H1778" si="231">C1775</f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M1778" si="232">B1775-0.06</f>
        <v>-0.06</v>
      </c>
      <c r="N1775" s="8">
        <f t="shared" ref="N1775:N1778" si="233">C1775-0.06</f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29"/>
        <v>0</v>
      </c>
      <c r="F1776" s="5" t="s">
        <v>9</v>
      </c>
      <c r="G1776" s="485">
        <f t="shared" si="230"/>
        <v>0</v>
      </c>
      <c r="H1776" s="8">
        <f t="shared" si="231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32"/>
        <v>-0.06</v>
      </c>
      <c r="N1776" s="8">
        <f t="shared" si="233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77" si="234">B1776</f>
        <v>0</v>
      </c>
      <c r="C1777" s="51">
        <f t="shared" si="234"/>
        <v>0</v>
      </c>
      <c r="D1777" s="26">
        <f>'Редактор цен '!$D$9</f>
        <v>17305.985199999999</v>
      </c>
      <c r="E1777" s="463">
        <f t="shared" si="229"/>
        <v>0</v>
      </c>
      <c r="F1777" s="5" t="s">
        <v>870</v>
      </c>
      <c r="G1777" s="485">
        <f t="shared" si="230"/>
        <v>0</v>
      </c>
      <c r="H1777" s="8">
        <f t="shared" si="231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32"/>
        <v>-0.06</v>
      </c>
      <c r="N1777" s="8">
        <f t="shared" si="233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ref="B1778:C1778" si="235">B1777</f>
        <v>0</v>
      </c>
      <c r="C1778" s="51">
        <f t="shared" si="235"/>
        <v>0</v>
      </c>
      <c r="D1778" s="26">
        <f>'Редактор цен '!$D$23</f>
        <v>21552.293700000002</v>
      </c>
      <c r="E1778" s="9">
        <f t="shared" si="229"/>
        <v>0</v>
      </c>
      <c r="F1778" s="521" t="s">
        <v>873</v>
      </c>
      <c r="G1778" s="522">
        <f t="shared" si="230"/>
        <v>0</v>
      </c>
      <c r="H1778" s="523">
        <f t="shared" si="231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32"/>
        <v>-0.06</v>
      </c>
      <c r="N1778" s="523">
        <f t="shared" si="233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ref="B1779:C1779" si="236">B1778</f>
        <v>0</v>
      </c>
      <c r="C1779" s="51">
        <f t="shared" si="236"/>
        <v>0</v>
      </c>
      <c r="D1779" s="26">
        <f>'Редактор цен '!$D$25</f>
        <v>25011.303800000002</v>
      </c>
      <c r="E1779" s="9">
        <f t="shared" si="229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ref="B1780:C1780" si="237">B1779</f>
        <v>0</v>
      </c>
      <c r="C1780" s="51">
        <f t="shared" si="237"/>
        <v>0</v>
      </c>
      <c r="D1780" s="26">
        <f>'Редактор цен '!$D$27</f>
        <v>27406.003100000002</v>
      </c>
      <c r="E1780" s="9">
        <f t="shared" si="229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M1783" si="238">B1775</f>
        <v>0</v>
      </c>
      <c r="N1780" s="505">
        <f t="shared" ref="N1780:N1783" si="239">C1775</f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ref="B1781:C1781" si="240">B1780</f>
        <v>0</v>
      </c>
      <c r="C1781" s="51">
        <f t="shared" si="240"/>
        <v>0</v>
      </c>
      <c r="D1781" s="26">
        <f>'Редактор цен '!$D$29</f>
        <v>27406.003100000002</v>
      </c>
      <c r="E1781" s="9">
        <f t="shared" si="229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38"/>
        <v>0</v>
      </c>
      <c r="N1781" s="505">
        <f t="shared" si="239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38"/>
        <v>0</v>
      </c>
      <c r="N1782" s="505">
        <f t="shared" si="239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38"/>
        <v>0</v>
      </c>
      <c r="N1783" s="505">
        <f t="shared" si="239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41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42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41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42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41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42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43">E1779</f>
        <v>0</v>
      </c>
      <c r="G1789" s="19" t="s">
        <v>873</v>
      </c>
      <c r="H1789" s="42">
        <f t="shared" si="241"/>
        <v>-25.298399999999997</v>
      </c>
      <c r="J1789" s="508">
        <f t="shared" ref="J1789:J1791" si="244">$K$1678</f>
        <v>0</v>
      </c>
      <c r="P1789" s="508">
        <f t="shared" ref="P1789:P1791" si="245">$Q$1678</f>
        <v>-25.298399999999997</v>
      </c>
      <c r="Q1789" s="493">
        <f t="shared" si="242"/>
        <v>0</v>
      </c>
    </row>
    <row r="1790" spans="1:23" x14ac:dyDescent="0.25">
      <c r="E1790" s="9">
        <f t="shared" si="243"/>
        <v>0</v>
      </c>
      <c r="G1790" s="326" t="s">
        <v>461</v>
      </c>
      <c r="H1790" s="42">
        <f t="shared" si="241"/>
        <v>-25.298399999999997</v>
      </c>
      <c r="J1790" s="508">
        <f t="shared" si="244"/>
        <v>0</v>
      </c>
      <c r="P1790" s="508">
        <f t="shared" si="245"/>
        <v>-25.298399999999997</v>
      </c>
      <c r="Q1790" s="493">
        <f t="shared" si="242"/>
        <v>0</v>
      </c>
    </row>
    <row r="1791" spans="1:23" x14ac:dyDescent="0.25">
      <c r="E1791" s="9">
        <f t="shared" si="243"/>
        <v>0</v>
      </c>
      <c r="G1791" s="326" t="s">
        <v>878</v>
      </c>
      <c r="H1791" s="42">
        <f t="shared" si="241"/>
        <v>-25.298399999999997</v>
      </c>
      <c r="J1791" s="508">
        <f t="shared" si="244"/>
        <v>0</v>
      </c>
      <c r="P1791" s="508">
        <f t="shared" si="245"/>
        <v>-25.298399999999997</v>
      </c>
      <c r="Q1791" s="493">
        <f t="shared" si="242"/>
        <v>0</v>
      </c>
    </row>
  </sheetData>
  <mergeCells count="303">
    <mergeCell ref="A1773:E1773"/>
    <mergeCell ref="F1773:Q1773"/>
    <mergeCell ref="G1784:H1784"/>
    <mergeCell ref="B1760:B1762"/>
    <mergeCell ref="A1751:E1751"/>
    <mergeCell ref="G1753:I1753"/>
    <mergeCell ref="H1754:I1754"/>
    <mergeCell ref="A1728:E1728"/>
    <mergeCell ref="F1728:Q1728"/>
    <mergeCell ref="F1734:K1734"/>
    <mergeCell ref="L1734:Q1734"/>
    <mergeCell ref="G1742:H1742"/>
    <mergeCell ref="B1715:B1717"/>
    <mergeCell ref="G1708:I1708"/>
    <mergeCell ref="H1709:I1709"/>
    <mergeCell ref="A1673:E1673"/>
    <mergeCell ref="F1673:Q1673"/>
    <mergeCell ref="G1684:H1684"/>
    <mergeCell ref="A1694:J1694"/>
    <mergeCell ref="A1706:E1706"/>
    <mergeCell ref="B1660:B1662"/>
    <mergeCell ref="G1653:I1653"/>
    <mergeCell ref="H1654:I1654"/>
    <mergeCell ref="A1628:E1628"/>
    <mergeCell ref="F1628:Q1628"/>
    <mergeCell ref="F1634:K1634"/>
    <mergeCell ref="L1634:Q1634"/>
    <mergeCell ref="G1642:H1642"/>
    <mergeCell ref="A1651:E1651"/>
    <mergeCell ref="B1615:B1617"/>
    <mergeCell ref="G1608:I1608"/>
    <mergeCell ref="H1609:I1609"/>
    <mergeCell ref="A1:E1"/>
    <mergeCell ref="G8:K8"/>
    <mergeCell ref="L8:Q8"/>
    <mergeCell ref="B10:B19"/>
    <mergeCell ref="G20:H20"/>
    <mergeCell ref="A30:E30"/>
    <mergeCell ref="A1606:E1606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G1496:K1496"/>
    <mergeCell ref="L1496:Q1496"/>
    <mergeCell ref="B1498:B1507"/>
    <mergeCell ref="G1508:H1508"/>
    <mergeCell ref="A1518:E1518"/>
    <mergeCell ref="G1525:K1525"/>
    <mergeCell ref="L1525:Q1525"/>
    <mergeCell ref="A1489:E1489"/>
    <mergeCell ref="G1449:H1449"/>
    <mergeCell ref="A1459:E1459"/>
    <mergeCell ref="G1466:K1466"/>
    <mergeCell ref="L1466:Q1466"/>
    <mergeCell ref="B1468:B1477"/>
    <mergeCell ref="G1478:H1478"/>
    <mergeCell ref="G1566:H1566"/>
    <mergeCell ref="A1576:E1576"/>
    <mergeCell ref="G1583:K1583"/>
    <mergeCell ref="L1583:Q1583"/>
    <mergeCell ref="B1585:B1594"/>
    <mergeCell ref="G1595:H1595"/>
    <mergeCell ref="B1527:B1536"/>
    <mergeCell ref="G1537:H1537"/>
    <mergeCell ref="A1547:E1547"/>
    <mergeCell ref="G1554:K1554"/>
    <mergeCell ref="L1554:Q1554"/>
    <mergeCell ref="B1556:B1565"/>
  </mergeCells>
  <pageMargins left="0.59055118110236227" right="0.39370078740157483" top="0.19685039370078741" bottom="0.19685039370078741" header="0.51181102362204722" footer="0.5118110236220472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3858"/>
  <sheetViews>
    <sheetView topLeftCell="A1909" zoomScale="90" zoomScaleNormal="90" workbookViewId="0">
      <selection activeCell="Q1934" sqref="Q1934"/>
    </sheetView>
  </sheetViews>
  <sheetFormatPr defaultRowHeight="14.25" x14ac:dyDescent="0.2"/>
  <cols>
    <col min="1" max="1" width="4.125" customWidth="1"/>
    <col min="2" max="2" width="21.875" customWidth="1"/>
    <col min="3" max="3" width="24.25" customWidth="1"/>
    <col min="4" max="13" width="10.375" style="160" bestFit="1" customWidth="1"/>
  </cols>
  <sheetData>
    <row r="2" spans="1:13" x14ac:dyDescent="0.2">
      <c r="B2" t="s">
        <v>388</v>
      </c>
      <c r="C2" t="s">
        <v>2</v>
      </c>
      <c r="D2" s="160" t="s">
        <v>774</v>
      </c>
      <c r="E2" s="160" t="s">
        <v>1021</v>
      </c>
      <c r="F2" s="160" t="s">
        <v>1022</v>
      </c>
      <c r="G2" s="160" t="s">
        <v>1023</v>
      </c>
      <c r="H2" s="160" t="s">
        <v>1024</v>
      </c>
      <c r="I2" s="160" t="s">
        <v>1025</v>
      </c>
      <c r="J2" s="160" t="s">
        <v>1026</v>
      </c>
      <c r="K2" s="160" t="s">
        <v>1027</v>
      </c>
      <c r="L2" s="160" t="s">
        <v>1028</v>
      </c>
      <c r="M2" s="160" t="s">
        <v>1029</v>
      </c>
    </row>
    <row r="3" spans="1:13" ht="15" x14ac:dyDescent="0.2">
      <c r="A3">
        <v>0</v>
      </c>
      <c r="B3" s="75" t="s">
        <v>467</v>
      </c>
      <c r="C3" s="75" t="str">
        <f>B3&amp;'Спецификация - фасады'!$AO$43</f>
        <v>IT.1.F./1+0-PY27</v>
      </c>
      <c r="D3" s="160">
        <f ca="1">OFFSET('Расчёт фасадов'!$H$21,Цена!$A$3,0)</f>
        <v>-50.596799999999995</v>
      </c>
      <c r="E3" s="160">
        <f ca="1">OFFSET('Расчёт фасадов2'!$H$21,Цена!$A$3,0)</f>
        <v>-50.596799999999995</v>
      </c>
      <c r="F3" s="160">
        <f ca="1">OFFSET('Расчёт фасадов3'!$H$21,Цена!$A$3,0)</f>
        <v>-50.596799999999995</v>
      </c>
      <c r="G3" s="160">
        <f ca="1">OFFSET('Расчёт фасадов4'!$H$21,Цена!$A$3,0)</f>
        <v>-50.596799999999995</v>
      </c>
      <c r="H3" s="160">
        <f ca="1">OFFSET('Расчёт фасадов5'!$H$21,Цена!$A$3,0)</f>
        <v>-50.596799999999995</v>
      </c>
      <c r="I3" s="160">
        <f ca="1">OFFSET('Расчёт фасадов6'!$H$21,Цена!$A$3,0)</f>
        <v>-50.596799999999995</v>
      </c>
      <c r="J3" s="160">
        <f ca="1">OFFSET('Расчёт фасадов7'!$H$21,Цена!$A$3,0)</f>
        <v>-50.596799999999995</v>
      </c>
      <c r="K3" s="160">
        <f ca="1">OFFSET('Расчёт фасадов8'!$H$21,Цена!$A$3,0)</f>
        <v>-50.596799999999995</v>
      </c>
      <c r="L3" s="160">
        <f ca="1">OFFSET('Расчёт фасадов9'!$H$21,Цена!$A$3,0)</f>
        <v>-50.596799999999995</v>
      </c>
      <c r="M3" s="160">
        <f ca="1">OFFSET('Расчёт фасадов10'!$H$21,Цена!$A$3,0)</f>
        <v>-50.596799999999995</v>
      </c>
    </row>
    <row r="4" spans="1:13" ht="15" x14ac:dyDescent="0.2">
      <c r="A4">
        <v>0</v>
      </c>
      <c r="B4" s="75" t="s">
        <v>467</v>
      </c>
      <c r="C4" s="75" t="str">
        <f>B4&amp;'Спецификация - фасады'!$AO$44</f>
        <v>IT.1.F./1+0-WC</v>
      </c>
      <c r="D4" s="160">
        <f ca="1">OFFSET('Расчёт фасадов'!$H$21,Цена!$A$4,0)</f>
        <v>-50.596799999999995</v>
      </c>
      <c r="E4" s="160">
        <f ca="1">OFFSET('Расчёт фасадов2'!$H$21,Цена!$A$4,0)</f>
        <v>-50.596799999999995</v>
      </c>
      <c r="F4" s="160">
        <f ca="1">OFFSET('Расчёт фасадов3'!$H$21,Цена!$A$4,0)</f>
        <v>-50.596799999999995</v>
      </c>
      <c r="G4" s="160">
        <f ca="1">OFFSET('Расчёт фасадов4'!$H$21,Цена!$A$4,0)</f>
        <v>-50.596799999999995</v>
      </c>
      <c r="H4" s="160">
        <f ca="1">OFFSET('Расчёт фасадов5'!$H$21,Цена!$A$4,0)</f>
        <v>-50.596799999999995</v>
      </c>
      <c r="I4" s="160">
        <f ca="1">OFFSET('Расчёт фасадов6'!$H$21,Цена!$A$4,0)</f>
        <v>-50.596799999999995</v>
      </c>
      <c r="J4" s="160">
        <f ca="1">OFFSET('Расчёт фасадов7'!$H$21,Цена!$A$4,0)</f>
        <v>-50.596799999999995</v>
      </c>
      <c r="K4" s="160">
        <f ca="1">OFFSET('Расчёт фасадов8'!$H$21,Цена!$A$4,0)</f>
        <v>-50.596799999999995</v>
      </c>
      <c r="L4" s="160">
        <f ca="1">OFFSET('Расчёт фасадов9'!$H$21,Цена!$A$4,0)</f>
        <v>-50.596799999999995</v>
      </c>
      <c r="M4" s="160">
        <f ca="1">OFFSET('Расчёт фасадов10'!$H$21,Цена!$A$4,0)</f>
        <v>-50.596799999999995</v>
      </c>
    </row>
    <row r="5" spans="1:13" ht="15" x14ac:dyDescent="0.2">
      <c r="A5">
        <v>0</v>
      </c>
      <c r="B5" s="75" t="s">
        <v>467</v>
      </c>
      <c r="C5" s="75" t="str">
        <f>B5&amp;'Спецификация - фасады'!$AO$45</f>
        <v>IT.1.F./1+0-WP</v>
      </c>
      <c r="D5" s="160">
        <f ca="1">OFFSET('Расчёт фасадов'!$H$21,Цена!$A$5,0)</f>
        <v>-50.596799999999995</v>
      </c>
      <c r="E5" s="160">
        <f ca="1">OFFSET('Расчёт фасадов2'!$H$21,Цена!$A$5,0)</f>
        <v>-50.596799999999995</v>
      </c>
      <c r="F5" s="160">
        <f ca="1">OFFSET('Расчёт фасадов3'!$H$21,Цена!$A$5,0)</f>
        <v>-50.596799999999995</v>
      </c>
      <c r="G5" s="160">
        <f ca="1">OFFSET('Расчёт фасадов4'!$H$21,Цена!$A$5,0)</f>
        <v>-50.596799999999995</v>
      </c>
      <c r="H5" s="160">
        <f ca="1">OFFSET('Расчёт фасадов5'!$H$21,Цена!$A$5,0)</f>
        <v>-50.596799999999995</v>
      </c>
      <c r="I5" s="160">
        <f ca="1">OFFSET('Расчёт фасадов6'!$H$21,Цена!$A$5,0)</f>
        <v>-50.596799999999995</v>
      </c>
      <c r="J5" s="160">
        <f ca="1">OFFSET('Расчёт фасадов7'!$H$21,Цена!$A$5,0)</f>
        <v>-50.596799999999995</v>
      </c>
      <c r="K5" s="160">
        <f ca="1">OFFSET('Расчёт фасадов8'!$H$21,Цена!$A$5,0)</f>
        <v>-50.596799999999995</v>
      </c>
      <c r="L5" s="160">
        <f ca="1">OFFSET('Расчёт фасадов9'!$H$21,Цена!$A$5,0)</f>
        <v>-50.596799999999995</v>
      </c>
      <c r="M5" s="160">
        <f ca="1">OFFSET('Расчёт фасадов10'!$H$21,Цена!$A$5,0)</f>
        <v>-50.596799999999995</v>
      </c>
    </row>
    <row r="6" spans="1:13" ht="15" x14ac:dyDescent="0.2">
      <c r="A6">
        <v>0</v>
      </c>
      <c r="B6" s="75" t="s">
        <v>467</v>
      </c>
      <c r="C6" s="75" t="str">
        <f>B6&amp;'Спецификация - фасады'!$AO$46</f>
        <v>IT.1.F./1+0-DS</v>
      </c>
      <c r="D6" s="160">
        <f ca="1">OFFSET('Расчёт фасадов'!$H$21,Цена!$A$6,0)</f>
        <v>-50.596799999999995</v>
      </c>
      <c r="E6" s="160">
        <f ca="1">OFFSET('Расчёт фасадов2'!$H$21,Цена!$A$6,0)</f>
        <v>-50.596799999999995</v>
      </c>
      <c r="F6" s="160">
        <f ca="1">OFFSET('Расчёт фасадов3'!$H$21,Цена!$A$6,0)</f>
        <v>-50.596799999999995</v>
      </c>
      <c r="G6" s="160">
        <f ca="1">OFFSET('Расчёт фасадов4'!$H$21,Цена!$A$6,0)</f>
        <v>-50.596799999999995</v>
      </c>
      <c r="H6" s="160">
        <f ca="1">OFFSET('Расчёт фасадов5'!$H$21,Цена!$A$6,0)</f>
        <v>-50.596799999999995</v>
      </c>
      <c r="I6" s="160">
        <f ca="1">OFFSET('Расчёт фасадов6'!$H$21,Цена!$A$6,0)</f>
        <v>-50.596799999999995</v>
      </c>
      <c r="J6" s="160">
        <f ca="1">OFFSET('Расчёт фасадов7'!$H$21,Цена!$A$6,0)</f>
        <v>-50.596799999999995</v>
      </c>
      <c r="K6" s="160">
        <f ca="1">OFFSET('Расчёт фасадов8'!$H$21,Цена!$A$6,0)</f>
        <v>-50.596799999999995</v>
      </c>
      <c r="L6" s="160">
        <f ca="1">OFFSET('Расчёт фасадов9'!$H$21,Цена!$A$6,0)</f>
        <v>-50.596799999999995</v>
      </c>
      <c r="M6" s="160">
        <f ca="1">OFFSET('Расчёт фасадов10'!$H$21,Цена!$A$6,0)</f>
        <v>-50.596799999999995</v>
      </c>
    </row>
    <row r="7" spans="1:13" ht="15" x14ac:dyDescent="0.2">
      <c r="A7">
        <v>0</v>
      </c>
      <c r="B7" s="75" t="s">
        <v>467</v>
      </c>
      <c r="C7" s="75" t="str">
        <f>B7&amp;'Спецификация - фасады'!$AO$47</f>
        <v>IT.1.F./1+0-HS</v>
      </c>
      <c r="D7" s="160">
        <f ca="1">OFFSET('Расчёт фасадов'!$H$21,Цена!$A$7,0)</f>
        <v>-50.596799999999995</v>
      </c>
      <c r="E7" s="160">
        <f ca="1">OFFSET('Расчёт фасадов2'!$H$21,Цена!$A$7,0)</f>
        <v>-50.596799999999995</v>
      </c>
      <c r="F7" s="160">
        <f ca="1">OFFSET('Расчёт фасадов3'!$H$21,Цена!$A$7,0)</f>
        <v>-50.596799999999995</v>
      </c>
      <c r="G7" s="160">
        <f ca="1">OFFSET('Расчёт фасадов4'!$H$21,Цена!$A$7,0)</f>
        <v>-50.596799999999995</v>
      </c>
      <c r="H7" s="160">
        <f ca="1">OFFSET('Расчёт фасадов5'!$H$21,Цена!$A$7,0)</f>
        <v>-50.596799999999995</v>
      </c>
      <c r="I7" s="160">
        <f ca="1">OFFSET('Расчёт фасадов6'!$H$21,Цена!$A$7,0)</f>
        <v>-50.596799999999995</v>
      </c>
      <c r="J7" s="160">
        <f ca="1">OFFSET('Расчёт фасадов7'!$H$21,Цена!$A$7,0)</f>
        <v>-50.596799999999995</v>
      </c>
      <c r="K7" s="160">
        <f ca="1">OFFSET('Расчёт фасадов8'!$H$21,Цена!$A$7,0)</f>
        <v>-50.596799999999995</v>
      </c>
      <c r="L7" s="160">
        <f ca="1">OFFSET('Расчёт фасадов9'!$H$21,Цена!$A$7,0)</f>
        <v>-50.596799999999995</v>
      </c>
      <c r="M7" s="160">
        <f ca="1">OFFSET('Расчёт фасадов10'!$H$21,Цена!$A$7,0)</f>
        <v>-50.596799999999995</v>
      </c>
    </row>
    <row r="8" spans="1:13" ht="15" x14ac:dyDescent="0.2">
      <c r="A8">
        <v>0</v>
      </c>
      <c r="B8" s="75" t="s">
        <v>467</v>
      </c>
      <c r="C8" s="75" t="str">
        <f>B8&amp;'Спецификация - фасады'!$AO$48</f>
        <v>IT.1.F./1+0-VT</v>
      </c>
      <c r="D8" s="160">
        <f ca="1">OFFSET('Расчёт фасадов'!$H$21,Цена!$A$8,0)</f>
        <v>-50.596799999999995</v>
      </c>
      <c r="E8" s="160">
        <f ca="1">OFFSET('Расчёт фасадов2'!$H$21,Цена!$A$8,0)</f>
        <v>-50.596799999999995</v>
      </c>
      <c r="F8" s="160">
        <f ca="1">OFFSET('Расчёт фасадов3'!$H$21,Цена!$A$8,0)</f>
        <v>-50.596799999999995</v>
      </c>
      <c r="G8" s="160">
        <f ca="1">OFFSET('Расчёт фасадов4'!$H$21,Цена!$A$8,0)</f>
        <v>-50.596799999999995</v>
      </c>
      <c r="H8" s="160">
        <f ca="1">OFFSET('Расчёт фасадов5'!$H$21,Цена!$A$8,0)</f>
        <v>-50.596799999999995</v>
      </c>
      <c r="I8" s="160">
        <f ca="1">OFFSET('Расчёт фасадов6'!$H$21,Цена!$A$8,0)</f>
        <v>-50.596799999999995</v>
      </c>
      <c r="J8" s="160">
        <f ca="1">OFFSET('Расчёт фасадов7'!$H$21,Цена!$A$8,0)</f>
        <v>-50.596799999999995</v>
      </c>
      <c r="K8" s="160">
        <f ca="1">OFFSET('Расчёт фасадов8'!$H$21,Цена!$A$8,0)</f>
        <v>-50.596799999999995</v>
      </c>
      <c r="L8" s="160">
        <f ca="1">OFFSET('Расчёт фасадов9'!$H$21,Цена!$A$8,0)</f>
        <v>-50.596799999999995</v>
      </c>
      <c r="M8" s="160">
        <f ca="1">OFFSET('Расчёт фасадов10'!$H$21,Цена!$A$8,0)</f>
        <v>-50.596799999999995</v>
      </c>
    </row>
    <row r="9" spans="1:13" ht="15" x14ac:dyDescent="0.2">
      <c r="A9">
        <v>0</v>
      </c>
      <c r="B9" s="75" t="s">
        <v>467</v>
      </c>
      <c r="C9" s="75" t="str">
        <f>B9&amp;'Спецификация - фасады'!$AO$49</f>
        <v>IT.1.F./1+0-TD</v>
      </c>
      <c r="D9" s="160">
        <f ca="1">OFFSET('Расчёт фасадов'!$H$21,Цена!$A$9,0)</f>
        <v>-50.596799999999995</v>
      </c>
      <c r="E9" s="160">
        <f ca="1">OFFSET('Расчёт фасадов2'!$H$21,Цена!$A$9,0)</f>
        <v>-50.596799999999995</v>
      </c>
      <c r="F9" s="160">
        <f ca="1">OFFSET('Расчёт фасадов3'!$H$21,Цена!$A$9,0)</f>
        <v>-50.596799999999995</v>
      </c>
      <c r="G9" s="160">
        <f ca="1">OFFSET('Расчёт фасадов4'!$H$21,Цена!$A$9,0)</f>
        <v>-50.596799999999995</v>
      </c>
      <c r="H9" s="160">
        <f ca="1">OFFSET('Расчёт фасадов5'!$H$21,Цена!$A$9,0)</f>
        <v>-50.596799999999995</v>
      </c>
      <c r="I9" s="160">
        <f ca="1">OFFSET('Расчёт фасадов6'!$H$21,Цена!$A$9,0)</f>
        <v>-50.596799999999995</v>
      </c>
      <c r="J9" s="160">
        <f ca="1">OFFSET('Расчёт фасадов7'!$H$21,Цена!$A$9,0)</f>
        <v>-50.596799999999995</v>
      </c>
      <c r="K9" s="160">
        <f ca="1">OFFSET('Расчёт фасадов8'!$H$21,Цена!$A$9,0)</f>
        <v>-50.596799999999995</v>
      </c>
      <c r="L9" s="160">
        <f ca="1">OFFSET('Расчёт фасадов9'!$H$21,Цена!$A$9,0)</f>
        <v>-50.596799999999995</v>
      </c>
      <c r="M9" s="160">
        <f ca="1">OFFSET('Расчёт фасадов10'!$H$21,Цена!$A$9,0)</f>
        <v>-50.596799999999995</v>
      </c>
    </row>
    <row r="10" spans="1:13" ht="15" x14ac:dyDescent="0.2">
      <c r="A10">
        <v>0</v>
      </c>
      <c r="B10" s="75" t="s">
        <v>467</v>
      </c>
      <c r="C10" s="75" t="str">
        <f>B10&amp;'Спецификация - фасады'!$AO$50</f>
        <v>IT.1.F./1+0-LO</v>
      </c>
      <c r="D10" s="160">
        <f ca="1">OFFSET('Расчёт фасадов'!$H$21,Цена!$A$10,0)</f>
        <v>-50.596799999999995</v>
      </c>
      <c r="E10" s="160">
        <f ca="1">OFFSET('Расчёт фасадов2'!$H$21,Цена!$A$10,0)</f>
        <v>-50.596799999999995</v>
      </c>
      <c r="F10" s="160">
        <f ca="1">OFFSET('Расчёт фасадов3'!$H$21,Цена!$A$10,0)</f>
        <v>-50.596799999999995</v>
      </c>
      <c r="G10" s="160">
        <f ca="1">OFFSET('Расчёт фасадов4'!$H$21,Цена!$A$10,0)</f>
        <v>-50.596799999999995</v>
      </c>
      <c r="H10" s="160">
        <f ca="1">OFFSET('Расчёт фасадов5'!$H$21,Цена!$A$10,0)</f>
        <v>-50.596799999999995</v>
      </c>
      <c r="I10" s="160">
        <f ca="1">OFFSET('Расчёт фасадов6'!$H$21,Цена!$A$10,0)</f>
        <v>-50.596799999999995</v>
      </c>
      <c r="J10" s="160">
        <f ca="1">OFFSET('Расчёт фасадов7'!$H$21,Цена!$A$10,0)</f>
        <v>-50.596799999999995</v>
      </c>
      <c r="K10" s="160">
        <f ca="1">OFFSET('Расчёт фасадов8'!$H$21,Цена!$A$10,0)</f>
        <v>-50.596799999999995</v>
      </c>
      <c r="L10" s="160">
        <f ca="1">OFFSET('Расчёт фасадов9'!$H$21,Цена!$A$10,0)</f>
        <v>-50.596799999999995</v>
      </c>
      <c r="M10" s="160">
        <f ca="1">OFFSET('Расчёт фасадов10'!$H$21,Цена!$A$10,0)</f>
        <v>-50.596799999999995</v>
      </c>
    </row>
    <row r="11" spans="1:13" ht="15" x14ac:dyDescent="0.2">
      <c r="A11">
        <v>0</v>
      </c>
      <c r="B11" s="75" t="s">
        <v>467</v>
      </c>
      <c r="C11" s="75" t="str">
        <f>B11&amp;'Спецификация - фасады'!$AO$51</f>
        <v>IT.1.F./1+0-OM</v>
      </c>
      <c r="D11" s="160">
        <f ca="1">OFFSET('Расчёт фасадов'!$H$21,Цена!$A$11,0)</f>
        <v>-50.596799999999995</v>
      </c>
      <c r="E11" s="160">
        <f ca="1">OFFSET('Расчёт фасадов2'!$H$21,Цена!$A$11,0)</f>
        <v>-50.596799999999995</v>
      </c>
      <c r="F11" s="160">
        <f ca="1">OFFSET('Расчёт фасадов3'!$H$21,Цена!$A$11,0)</f>
        <v>-50.596799999999995</v>
      </c>
      <c r="G11" s="160">
        <f ca="1">OFFSET('Расчёт фасадов4'!$H$21,Цена!$A$11,0)</f>
        <v>-50.596799999999995</v>
      </c>
      <c r="H11" s="160">
        <f ca="1">OFFSET('Расчёт фасадов5'!$H$21,Цена!$A$11,0)</f>
        <v>-50.596799999999995</v>
      </c>
      <c r="I11" s="160">
        <f ca="1">OFFSET('Расчёт фасадов6'!$H$21,Цена!$A$11,0)</f>
        <v>-50.596799999999995</v>
      </c>
      <c r="J11" s="160">
        <f ca="1">OFFSET('Расчёт фасадов7'!$H$21,Цена!$A$11,0)</f>
        <v>-50.596799999999995</v>
      </c>
      <c r="K11" s="160">
        <f ca="1">OFFSET('Расчёт фасадов8'!$H$21,Цена!$A$11,0)</f>
        <v>-50.596799999999995</v>
      </c>
      <c r="L11" s="160">
        <f ca="1">OFFSET('Расчёт фасадов9'!$H$21,Цена!$A$11,0)</f>
        <v>-50.596799999999995</v>
      </c>
      <c r="M11" s="160">
        <f ca="1">OFFSET('Расчёт фасадов10'!$H$21,Цена!$A$11,0)</f>
        <v>-50.596799999999995</v>
      </c>
    </row>
    <row r="12" spans="1:13" ht="15" x14ac:dyDescent="0.2">
      <c r="A12">
        <v>0</v>
      </c>
      <c r="B12" s="75" t="s">
        <v>467</v>
      </c>
      <c r="C12" s="75" t="str">
        <f>B12&amp;'Спецификация - фасады'!$AO$52</f>
        <v>IT.1.F./1+0-OE</v>
      </c>
      <c r="D12" s="160">
        <f ca="1">OFFSET('Расчёт фасадов'!$H$21,Цена!$A$12,0)</f>
        <v>-50.596799999999995</v>
      </c>
      <c r="E12" s="160">
        <f ca="1">OFFSET('Расчёт фасадов2'!$H$21,Цена!$A$12,0)</f>
        <v>-50.596799999999995</v>
      </c>
      <c r="F12" s="160">
        <f ca="1">OFFSET('Расчёт фасадов3'!$H$21,Цена!$A$12,0)</f>
        <v>-50.596799999999995</v>
      </c>
      <c r="G12" s="160">
        <f ca="1">OFFSET('Расчёт фасадов4'!$H$21,Цена!$A$12,0)</f>
        <v>-50.596799999999995</v>
      </c>
      <c r="H12" s="160">
        <f ca="1">OFFSET('Расчёт фасадов5'!$H$21,Цена!$A$12,0)</f>
        <v>-50.596799999999995</v>
      </c>
      <c r="I12" s="160">
        <f ca="1">OFFSET('Расчёт фасадов6'!$H$21,Цена!$A$12,0)</f>
        <v>-50.596799999999995</v>
      </c>
      <c r="J12" s="160">
        <f ca="1">OFFSET('Расчёт фасадов7'!$H$21,Цена!$A$12,0)</f>
        <v>-50.596799999999995</v>
      </c>
      <c r="K12" s="160">
        <f ca="1">OFFSET('Расчёт фасадов8'!$H$21,Цена!$A$12,0)</f>
        <v>-50.596799999999995</v>
      </c>
      <c r="L12" s="160">
        <f ca="1">OFFSET('Расчёт фасадов9'!$H$21,Цена!$A$12,0)</f>
        <v>-50.596799999999995</v>
      </c>
      <c r="M12" s="160">
        <f ca="1">OFFSET('Расчёт фасадов10'!$H$21,Цена!$A$12,0)</f>
        <v>-50.596799999999995</v>
      </c>
    </row>
    <row r="13" spans="1:13" ht="15" x14ac:dyDescent="0.2">
      <c r="A13">
        <v>0</v>
      </c>
      <c r="B13" s="75" t="s">
        <v>467</v>
      </c>
      <c r="C13" s="75" t="str">
        <f>B13&amp;'Спецификация - фасады'!$AO$53</f>
        <v>IT.1.F./1+0-GS</v>
      </c>
      <c r="D13" s="160">
        <f ca="1">OFFSET('Расчёт фасадов'!$H$21,Цена!$A$13,0)</f>
        <v>-50.596799999999995</v>
      </c>
      <c r="E13" s="160">
        <f ca="1">OFFSET('Расчёт фасадов2'!$H$21,Цена!$A$13,0)</f>
        <v>-50.596799999999995</v>
      </c>
      <c r="F13" s="160">
        <f ca="1">OFFSET('Расчёт фасадов3'!$H$21,Цена!$A$13,0)</f>
        <v>-50.596799999999995</v>
      </c>
      <c r="G13" s="160">
        <f ca="1">OFFSET('Расчёт фасадов4'!$H$21,Цена!$A$13,0)</f>
        <v>-50.596799999999995</v>
      </c>
      <c r="H13" s="160">
        <f ca="1">OFFSET('Расчёт фасадов5'!$H$21,Цена!$A$13,0)</f>
        <v>-50.596799999999995</v>
      </c>
      <c r="I13" s="160">
        <f ca="1">OFFSET('Расчёт фасадов6'!$H$21,Цена!$A$13,0)</f>
        <v>-50.596799999999995</v>
      </c>
      <c r="J13" s="160">
        <f ca="1">OFFSET('Расчёт фасадов7'!$H$21,Цена!$A$13,0)</f>
        <v>-50.596799999999995</v>
      </c>
      <c r="K13" s="160">
        <f ca="1">OFFSET('Расчёт фасадов8'!$H$21,Цена!$A$13,0)</f>
        <v>-50.596799999999995</v>
      </c>
      <c r="L13" s="160">
        <f ca="1">OFFSET('Расчёт фасадов9'!$H$21,Цена!$A$13,0)</f>
        <v>-50.596799999999995</v>
      </c>
      <c r="M13" s="160">
        <f ca="1">OFFSET('Расчёт фасадов10'!$H$21,Цена!$A$13,0)</f>
        <v>-50.596799999999995</v>
      </c>
    </row>
    <row r="14" spans="1:13" ht="15" x14ac:dyDescent="0.2">
      <c r="A14">
        <v>1</v>
      </c>
      <c r="B14" s="75" t="s">
        <v>467</v>
      </c>
      <c r="C14" s="75" t="str">
        <f>B14&amp;'Спецификация - фасады'!$AO$54</f>
        <v>IT.1.F./1+0-BMO</v>
      </c>
      <c r="D14" s="160">
        <f ca="1">OFFSET('Расчёт фасадов'!$H$21,Цена!$A$14,0)</f>
        <v>-50.596799999999995</v>
      </c>
      <c r="E14" s="160">
        <f ca="1">OFFSET('Расчёт фасадов2'!$H$21,Цена!$A$14,0)</f>
        <v>-50.596799999999995</v>
      </c>
      <c r="F14" s="160">
        <f ca="1">OFFSET('Расчёт фасадов3'!$H$21,Цена!$A$14,0)</f>
        <v>-50.596799999999995</v>
      </c>
      <c r="G14" s="160">
        <f ca="1">OFFSET('Расчёт фасадов4'!$H$21,Цена!$A$14,0)</f>
        <v>-50.596799999999995</v>
      </c>
      <c r="H14" s="160">
        <f ca="1">OFFSET('Расчёт фасадов5'!$H$21,Цена!$A$14,0)</f>
        <v>-50.596799999999995</v>
      </c>
      <c r="I14" s="160">
        <f ca="1">OFFSET('Расчёт фасадов6'!$H$21,Цена!$A$14,0)</f>
        <v>-50.596799999999995</v>
      </c>
      <c r="J14" s="160">
        <f ca="1">OFFSET('Расчёт фасадов7'!$H$21,Цена!$A$14,0)</f>
        <v>-50.596799999999995</v>
      </c>
      <c r="K14" s="160">
        <f ca="1">OFFSET('Расчёт фасадов8'!$H$21,Цена!$A$14,0)</f>
        <v>-50.596799999999995</v>
      </c>
      <c r="L14" s="160">
        <f ca="1">OFFSET('Расчёт фасадов9'!$H$21,Цена!$A$14,0)</f>
        <v>-50.596799999999995</v>
      </c>
      <c r="M14" s="160">
        <f ca="1">OFFSET('Расчёт фасадов10'!$H$21,Цена!$A$14,0)</f>
        <v>-50.596799999999995</v>
      </c>
    </row>
    <row r="15" spans="1:13" ht="15" x14ac:dyDescent="0.2">
      <c r="A15">
        <v>2</v>
      </c>
      <c r="B15" s="75" t="s">
        <v>467</v>
      </c>
      <c r="C15" s="75" t="str">
        <f>B15&amp;'Спецификация - фасады'!$AO$55</f>
        <v>IT.1.F./1+0-WM</v>
      </c>
      <c r="D15" s="160">
        <f ca="1">OFFSET('Расчёт фасадов'!$H$21,Цена!$A$15,0)</f>
        <v>-50.596799999999995</v>
      </c>
      <c r="E15" s="160">
        <f ca="1">OFFSET('Расчёт фасадов2'!$H$21,Цена!$A$15,0)</f>
        <v>-50.596799999999995</v>
      </c>
      <c r="F15" s="160">
        <f ca="1">OFFSET('Расчёт фасадов3'!$H$21,Цена!$A$15,0)</f>
        <v>-50.596799999999995</v>
      </c>
      <c r="G15" s="160">
        <f ca="1">OFFSET('Расчёт фасадов4'!$H$21,Цена!$A$15,0)</f>
        <v>-50.596799999999995</v>
      </c>
      <c r="H15" s="160">
        <f ca="1">OFFSET('Расчёт фасадов5'!$H$21,Цена!$A$15,0)</f>
        <v>-50.596799999999995</v>
      </c>
      <c r="I15" s="160">
        <f ca="1">OFFSET('Расчёт фасадов6'!$H$21,Цена!$A$15,0)</f>
        <v>-50.596799999999995</v>
      </c>
      <c r="J15" s="160">
        <f ca="1">OFFSET('Расчёт фасадов7'!$H$21,Цена!$A$15,0)</f>
        <v>-50.596799999999995</v>
      </c>
      <c r="K15" s="160">
        <f ca="1">OFFSET('Расчёт фасадов8'!$H$21,Цена!$A$15,0)</f>
        <v>-50.596799999999995</v>
      </c>
      <c r="L15" s="160">
        <f ca="1">OFFSET('Расчёт фасадов9'!$H$21,Цена!$A$15,0)</f>
        <v>-50.596799999999995</v>
      </c>
      <c r="M15" s="160">
        <f ca="1">OFFSET('Расчёт фасадов10'!$H$21,Цена!$A$15,0)</f>
        <v>-50.596799999999995</v>
      </c>
    </row>
    <row r="16" spans="1:13" ht="15" x14ac:dyDescent="0.2">
      <c r="A16">
        <v>2</v>
      </c>
      <c r="B16" s="75" t="s">
        <v>467</v>
      </c>
      <c r="C16" s="75" t="str">
        <f>B16&amp;'Спецификация - фасады'!$AO$56</f>
        <v>IT.1.F./1+0-IV</v>
      </c>
      <c r="D16" s="160">
        <f ca="1">OFFSET('Расчёт фасадов'!$H$21,Цена!$A$16,0)</f>
        <v>-50.596799999999995</v>
      </c>
      <c r="E16" s="160">
        <f ca="1">OFFSET('Расчёт фасадов2'!$H$21,Цена!$A$16,0)</f>
        <v>-50.596799999999995</v>
      </c>
      <c r="F16" s="160">
        <f ca="1">OFFSET('Расчёт фасадов3'!$H$21,Цена!$A$16,0)</f>
        <v>-50.596799999999995</v>
      </c>
      <c r="G16" s="160">
        <f ca="1">OFFSET('Расчёт фасадов4'!$H$21,Цена!$A$16,0)</f>
        <v>-50.596799999999995</v>
      </c>
      <c r="H16" s="160">
        <f ca="1">OFFSET('Расчёт фасадов5'!$H$21,Цена!$A$16,0)</f>
        <v>-50.596799999999995</v>
      </c>
      <c r="I16" s="160">
        <f ca="1">OFFSET('Расчёт фасадов6'!$H$21,Цена!$A$16,0)</f>
        <v>-50.596799999999995</v>
      </c>
      <c r="J16" s="160">
        <f ca="1">OFFSET('Расчёт фасадов7'!$H$21,Цена!$A$16,0)</f>
        <v>-50.596799999999995</v>
      </c>
      <c r="K16" s="160">
        <f ca="1">OFFSET('Расчёт фасадов8'!$H$21,Цена!$A$16,0)</f>
        <v>-50.596799999999995</v>
      </c>
      <c r="L16" s="160">
        <f ca="1">OFFSET('Расчёт фасадов9'!$H$21,Цена!$A$16,0)</f>
        <v>-50.596799999999995</v>
      </c>
      <c r="M16" s="160">
        <f ca="1">OFFSET('Расчёт фасадов10'!$H$21,Цена!$A$16,0)</f>
        <v>-50.596799999999995</v>
      </c>
    </row>
    <row r="17" spans="1:13" ht="15" x14ac:dyDescent="0.2">
      <c r="A17">
        <v>3</v>
      </c>
      <c r="B17" s="75" t="s">
        <v>467</v>
      </c>
      <c r="C17" s="75" t="str">
        <f>B17&amp;'Спецификация - фасады'!$AO$57</f>
        <v>IT.1.F./1+0-WC/PG</v>
      </c>
      <c r="D17" s="160">
        <f ca="1">OFFSET('Расчёт фасадов'!$H$21,Цена!$A$17,0)</f>
        <v>-50.596799999999995</v>
      </c>
      <c r="E17" s="160">
        <f ca="1">OFFSET('Расчёт фасадов2'!$H$21,Цена!$A$17,0)</f>
        <v>-50.596799999999995</v>
      </c>
      <c r="F17" s="160">
        <f ca="1">OFFSET('Расчёт фасадов3'!$H$21,Цена!$A$17,0)</f>
        <v>-50.596799999999995</v>
      </c>
      <c r="G17" s="160">
        <f ca="1">OFFSET('Расчёт фасадов4'!$H$21,Цена!$A$17,0)</f>
        <v>-50.596799999999995</v>
      </c>
      <c r="H17" s="160">
        <f ca="1">OFFSET('Расчёт фасадов5'!$H$21,Цена!$A$17,0)</f>
        <v>-50.596799999999995</v>
      </c>
      <c r="I17" s="160">
        <f ca="1">OFFSET('Расчёт фасадов6'!$H$21,Цена!$A$17,0)</f>
        <v>-50.596799999999995</v>
      </c>
      <c r="J17" s="160">
        <f ca="1">OFFSET('Расчёт фасадов7'!$H$21,Цена!$A$17,0)</f>
        <v>-50.596799999999995</v>
      </c>
      <c r="K17" s="160">
        <f ca="1">OFFSET('Расчёт фасадов8'!$H$21,Цена!$A$17,0)</f>
        <v>-50.596799999999995</v>
      </c>
      <c r="L17" s="160">
        <f ca="1">OFFSET('Расчёт фасадов9'!$H$21,Цена!$A$17,0)</f>
        <v>-50.596799999999995</v>
      </c>
      <c r="M17" s="160">
        <f ca="1">OFFSET('Расчёт фасадов10'!$H$21,Цена!$A$17,0)</f>
        <v>-50.596799999999995</v>
      </c>
    </row>
    <row r="18" spans="1:13" ht="15" x14ac:dyDescent="0.2">
      <c r="A18">
        <v>3</v>
      </c>
      <c r="B18" s="75" t="s">
        <v>467</v>
      </c>
      <c r="C18" s="75" t="str">
        <f>B18&amp;'Спецификация - фасады'!$AO$58</f>
        <v>IT.1.F./1+0-WC/PS</v>
      </c>
      <c r="D18" s="160">
        <f ca="1">OFFSET('Расчёт фасадов'!$H$21,Цена!$A$18,0)</f>
        <v>-50.596799999999995</v>
      </c>
      <c r="E18" s="160">
        <f ca="1">OFFSET('Расчёт фасадов2'!$H$21,Цена!$A$18,0)</f>
        <v>-50.596799999999995</v>
      </c>
      <c r="F18" s="160">
        <f ca="1">OFFSET('Расчёт фасадов3'!$H$21,Цена!$A$18,0)</f>
        <v>-50.596799999999995</v>
      </c>
      <c r="G18" s="160">
        <f ca="1">OFFSET('Расчёт фасадов4'!$H$21,Цена!$A$18,0)</f>
        <v>-50.596799999999995</v>
      </c>
      <c r="H18" s="160">
        <f ca="1">OFFSET('Расчёт фасадов5'!$H$21,Цена!$A$18,0)</f>
        <v>-50.596799999999995</v>
      </c>
      <c r="I18" s="160">
        <f ca="1">OFFSET('Расчёт фасадов6'!$H$21,Цена!$A$18,0)</f>
        <v>-50.596799999999995</v>
      </c>
      <c r="J18" s="160">
        <f ca="1">OFFSET('Расчёт фасадов7'!$H$21,Цена!$A$18,0)</f>
        <v>-50.596799999999995</v>
      </c>
      <c r="K18" s="160">
        <f ca="1">OFFSET('Расчёт фасадов8'!$H$21,Цена!$A$18,0)</f>
        <v>-50.596799999999995</v>
      </c>
      <c r="L18" s="160">
        <f ca="1">OFFSET('Расчёт фасадов9'!$H$21,Цена!$A$18,0)</f>
        <v>-50.596799999999995</v>
      </c>
      <c r="M18" s="160">
        <f ca="1">OFFSET('Расчёт фасадов10'!$H$21,Цена!$A$18,0)</f>
        <v>-50.596799999999995</v>
      </c>
    </row>
    <row r="19" spans="1:13" ht="15" x14ac:dyDescent="0.2">
      <c r="A19">
        <v>3</v>
      </c>
      <c r="B19" s="75" t="s">
        <v>467</v>
      </c>
      <c r="C19" s="75" t="str">
        <f>B19&amp;'Спецификация - фасады'!$AO$59</f>
        <v>IT.1.F./1+0-WC/PBG</v>
      </c>
      <c r="D19" s="160">
        <f ca="1">OFFSET('Расчёт фасадов'!$H$21,Цена!$A$19,0)</f>
        <v>-50.596799999999995</v>
      </c>
      <c r="E19" s="160">
        <f ca="1">OFFSET('Расчёт фасадов2'!$H$21,Цена!$A$19,0)</f>
        <v>-50.596799999999995</v>
      </c>
      <c r="F19" s="160">
        <f ca="1">OFFSET('Расчёт фасадов3'!$H$21,Цена!$A$19,0)</f>
        <v>-50.596799999999995</v>
      </c>
      <c r="G19" s="160">
        <f ca="1">OFFSET('Расчёт фасадов4'!$H$21,Цена!$A$19,0)</f>
        <v>-50.596799999999995</v>
      </c>
      <c r="H19" s="160">
        <f ca="1">OFFSET('Расчёт фасадов5'!$H$21,Цена!$A$19,0)</f>
        <v>-50.596799999999995</v>
      </c>
      <c r="I19" s="160">
        <f ca="1">OFFSET('Расчёт фасадов6'!$H$21,Цена!$A$19,0)</f>
        <v>-50.596799999999995</v>
      </c>
      <c r="J19" s="160">
        <f ca="1">OFFSET('Расчёт фасадов7'!$H$21,Цена!$A$19,0)</f>
        <v>-50.596799999999995</v>
      </c>
      <c r="K19" s="160">
        <f ca="1">OFFSET('Расчёт фасадов8'!$H$21,Цена!$A$19,0)</f>
        <v>-50.596799999999995</v>
      </c>
      <c r="L19" s="160">
        <f ca="1">OFFSET('Расчёт фасадов9'!$H$21,Цена!$A$19,0)</f>
        <v>-50.596799999999995</v>
      </c>
      <c r="M19" s="160">
        <f ca="1">OFFSET('Расчёт фасадов10'!$H$21,Цена!$A$19,0)</f>
        <v>-50.596799999999995</v>
      </c>
    </row>
    <row r="20" spans="1:13" ht="15" x14ac:dyDescent="0.2">
      <c r="A20">
        <v>3</v>
      </c>
      <c r="B20" s="75" t="s">
        <v>467</v>
      </c>
      <c r="C20" s="75" t="str">
        <f>B20&amp;'Спецификация - фасады'!$AO$60</f>
        <v>IT.1.F./1+0-VT/PS</v>
      </c>
      <c r="D20" s="160">
        <f ca="1">OFFSET('Расчёт фасадов'!$H$21,Цена!$A$20,0)</f>
        <v>-50.596799999999995</v>
      </c>
      <c r="E20" s="160">
        <f ca="1">OFFSET('Расчёт фасадов2'!$H$21,Цена!$A$20,0)</f>
        <v>-50.596799999999995</v>
      </c>
      <c r="F20" s="160">
        <f ca="1">OFFSET('Расчёт фасадов3'!$H$21,Цена!$A$20,0)</f>
        <v>-50.596799999999995</v>
      </c>
      <c r="G20" s="160">
        <f ca="1">OFFSET('Расчёт фасадов4'!$H$21,Цена!$A$20,0)</f>
        <v>-50.596799999999995</v>
      </c>
      <c r="H20" s="160">
        <f ca="1">OFFSET('Расчёт фасадов5'!$H$21,Цена!$A$20,0)</f>
        <v>-50.596799999999995</v>
      </c>
      <c r="I20" s="160">
        <f ca="1">OFFSET('Расчёт фасадов6'!$H$21,Цена!$A$20,0)</f>
        <v>-50.596799999999995</v>
      </c>
      <c r="J20" s="160">
        <f ca="1">OFFSET('Расчёт фасадов7'!$H$21,Цена!$A$20,0)</f>
        <v>-50.596799999999995</v>
      </c>
      <c r="K20" s="160">
        <f ca="1">OFFSET('Расчёт фасадов8'!$H$21,Цена!$A$20,0)</f>
        <v>-50.596799999999995</v>
      </c>
      <c r="L20" s="160">
        <f ca="1">OFFSET('Расчёт фасадов9'!$H$21,Цена!$A$20,0)</f>
        <v>-50.596799999999995</v>
      </c>
      <c r="M20" s="160">
        <f ca="1">OFFSET('Расчёт фасадов10'!$H$21,Цена!$A$20,0)</f>
        <v>-50.596799999999995</v>
      </c>
    </row>
    <row r="21" spans="1:13" ht="15" x14ac:dyDescent="0.2">
      <c r="A21">
        <v>4</v>
      </c>
      <c r="B21" s="75" t="s">
        <v>467</v>
      </c>
      <c r="C21" s="75" t="str">
        <f>B21&amp;'Спецификация - фасады'!$AO$61</f>
        <v>IT.1.F./1+0-BMO/PG</v>
      </c>
      <c r="D21" s="160">
        <f ca="1">OFFSET('Расчёт фасадов'!$H$21,Цена!$A$21,0)</f>
        <v>-50.596799999999995</v>
      </c>
      <c r="E21" s="160">
        <f ca="1">OFFSET('Расчёт фасадов2'!$H$21,Цена!$A$21,0)</f>
        <v>-50.596799999999995</v>
      </c>
      <c r="F21" s="160">
        <f ca="1">OFFSET('Расчёт фасадов3'!$H$21,Цена!$A$21,0)</f>
        <v>-50.596799999999995</v>
      </c>
      <c r="G21" s="160">
        <f ca="1">OFFSET('Расчёт фасадов4'!$H$21,Цена!$A$21,0)</f>
        <v>-50.596799999999995</v>
      </c>
      <c r="H21" s="160">
        <f ca="1">OFFSET('Расчёт фасадов5'!$H$21,Цена!$A$21,0)</f>
        <v>-50.596799999999995</v>
      </c>
      <c r="I21" s="160">
        <f ca="1">OFFSET('Расчёт фасадов6'!$H$21,Цена!$A$21,0)</f>
        <v>-50.596799999999995</v>
      </c>
      <c r="J21" s="160">
        <f ca="1">OFFSET('Расчёт фасадов7'!$H$21,Цена!$A$21,0)</f>
        <v>-50.596799999999995</v>
      </c>
      <c r="K21" s="160">
        <f ca="1">OFFSET('Расчёт фасадов8'!$H$21,Цена!$A$21,0)</f>
        <v>-50.596799999999995</v>
      </c>
      <c r="L21" s="160">
        <f ca="1">OFFSET('Расчёт фасадов9'!$H$21,Цена!$A$21,0)</f>
        <v>-50.596799999999995</v>
      </c>
      <c r="M21" s="160">
        <f ca="1">OFFSET('Расчёт фасадов10'!$H$21,Цена!$A$21,0)</f>
        <v>-50.596799999999995</v>
      </c>
    </row>
    <row r="22" spans="1:13" ht="15" x14ac:dyDescent="0.2">
      <c r="A22">
        <v>4</v>
      </c>
      <c r="B22" s="75" t="s">
        <v>467</v>
      </c>
      <c r="C22" s="75" t="str">
        <f>B22&amp;'Спецификация - фасады'!$AO$62</f>
        <v>IT.1.F./1+0-BMO/PB</v>
      </c>
      <c r="D22" s="160">
        <f ca="1">OFFSET('Расчёт фасадов'!$H$21,Цена!$A$22,0)</f>
        <v>-50.596799999999995</v>
      </c>
      <c r="E22" s="160">
        <f ca="1">OFFSET('Расчёт фасадов2'!$H$21,Цена!$A$22,0)</f>
        <v>-50.596799999999995</v>
      </c>
      <c r="F22" s="160">
        <f ca="1">OFFSET('Расчёт фасадов3'!$H$21,Цена!$A$22,0)</f>
        <v>-50.596799999999995</v>
      </c>
      <c r="G22" s="160">
        <f ca="1">OFFSET('Расчёт фасадов4'!$H$21,Цена!$A$22,0)</f>
        <v>-50.596799999999995</v>
      </c>
      <c r="H22" s="160">
        <f ca="1">OFFSET('Расчёт фасадов5'!$H$21,Цена!$A$22,0)</f>
        <v>-50.596799999999995</v>
      </c>
      <c r="I22" s="160">
        <f ca="1">OFFSET('Расчёт фасадов6'!$H$21,Цена!$A$22,0)</f>
        <v>-50.596799999999995</v>
      </c>
      <c r="J22" s="160">
        <f ca="1">OFFSET('Расчёт фасадов7'!$H$21,Цена!$A$22,0)</f>
        <v>-50.596799999999995</v>
      </c>
      <c r="K22" s="160">
        <f ca="1">OFFSET('Расчёт фасадов8'!$H$21,Цена!$A$22,0)</f>
        <v>-50.596799999999995</v>
      </c>
      <c r="L22" s="160">
        <f ca="1">OFFSET('Расчёт фасадов9'!$H$21,Цена!$A$22,0)</f>
        <v>-50.596799999999995</v>
      </c>
      <c r="M22" s="160">
        <f ca="1">OFFSET('Расчёт фасадов10'!$H$21,Цена!$A$22,0)</f>
        <v>-50.596799999999995</v>
      </c>
    </row>
    <row r="23" spans="1:13" ht="15" x14ac:dyDescent="0.2">
      <c r="A23">
        <v>5</v>
      </c>
      <c r="B23" s="75" t="s">
        <v>467</v>
      </c>
      <c r="C23" s="75" t="str">
        <f>B23&amp;'Спецификация - фасады'!$AO$63</f>
        <v>IT.1.F./1+0-GS/PG</v>
      </c>
      <c r="D23" s="160">
        <f ca="1">OFFSET('Расчёт фасадов'!$H$21,Цена!$A$23,0)</f>
        <v>-50.596799999999995</v>
      </c>
      <c r="E23" s="160">
        <f ca="1">OFFSET('Расчёт фасадов2'!$H$21,Цена!$A$23,0)</f>
        <v>-50.596799999999995</v>
      </c>
      <c r="F23" s="160">
        <f ca="1">OFFSET('Расчёт фасадов3'!$H$21,Цена!$A$23,0)</f>
        <v>-50.596799999999995</v>
      </c>
      <c r="G23" s="160">
        <f ca="1">OFFSET('Расчёт фасадов4'!$H$21,Цена!$A$23,0)</f>
        <v>-50.596799999999995</v>
      </c>
      <c r="H23" s="160">
        <f ca="1">OFFSET('Расчёт фасадов5'!$H$21,Цена!$A$23,0)</f>
        <v>-50.596799999999995</v>
      </c>
      <c r="I23" s="160">
        <f ca="1">OFFSET('Расчёт фасадов6'!$H$21,Цена!$A$23,0)</f>
        <v>-50.596799999999995</v>
      </c>
      <c r="J23" s="160">
        <f ca="1">OFFSET('Расчёт фасадов7'!$H$21,Цена!$A$23,0)</f>
        <v>-50.596799999999995</v>
      </c>
      <c r="K23" s="160">
        <f ca="1">OFFSET('Расчёт фасадов8'!$H$21,Цена!$A$23,0)</f>
        <v>-50.596799999999995</v>
      </c>
      <c r="L23" s="160">
        <f ca="1">OFFSET('Расчёт фасадов9'!$H$21,Цена!$A$23,0)</f>
        <v>-50.596799999999995</v>
      </c>
      <c r="M23" s="160">
        <f ca="1">OFFSET('Расчёт фасадов10'!$H$21,Цена!$A$23,0)</f>
        <v>-50.596799999999995</v>
      </c>
    </row>
    <row r="24" spans="1:13" ht="15" x14ac:dyDescent="0.2">
      <c r="A24">
        <v>5</v>
      </c>
      <c r="B24" s="75" t="s">
        <v>467</v>
      </c>
      <c r="C24" s="75" t="str">
        <f>B24&amp;'Спецификация - фасады'!$AO$64</f>
        <v>IT.1.F./1+0-GS/PS</v>
      </c>
      <c r="D24" s="160">
        <f ca="1">OFFSET('Расчёт фасадов'!$H$21,Цена!$A$24,0)</f>
        <v>-50.596799999999995</v>
      </c>
      <c r="E24" s="160">
        <f ca="1">OFFSET('Расчёт фасадов2'!$H$21,Цена!$A$24,0)</f>
        <v>-50.596799999999995</v>
      </c>
      <c r="F24" s="160">
        <f ca="1">OFFSET('Расчёт фасадов3'!$H$21,Цена!$A$24,0)</f>
        <v>-50.596799999999995</v>
      </c>
      <c r="G24" s="160">
        <f ca="1">OFFSET('Расчёт фасадов4'!$H$21,Цена!$A$24,0)</f>
        <v>-50.596799999999995</v>
      </c>
      <c r="H24" s="160">
        <f ca="1">OFFSET('Расчёт фасадов5'!$H$21,Цена!$A$24,0)</f>
        <v>-50.596799999999995</v>
      </c>
      <c r="I24" s="160">
        <f ca="1">OFFSET('Расчёт фасадов6'!$H$21,Цена!$A$24,0)</f>
        <v>-50.596799999999995</v>
      </c>
      <c r="J24" s="160">
        <f ca="1">OFFSET('Расчёт фасадов7'!$H$21,Цена!$A$24,0)</f>
        <v>-50.596799999999995</v>
      </c>
      <c r="K24" s="160">
        <f ca="1">OFFSET('Расчёт фасадов8'!$H$21,Цена!$A$24,0)</f>
        <v>-50.596799999999995</v>
      </c>
      <c r="L24" s="160">
        <f ca="1">OFFSET('Расчёт фасадов9'!$H$21,Цена!$A$24,0)</f>
        <v>-50.596799999999995</v>
      </c>
      <c r="M24" s="160">
        <f ca="1">OFFSET('Расчёт фасадов10'!$H$21,Цена!$A$24,0)</f>
        <v>-50.596799999999995</v>
      </c>
    </row>
    <row r="25" spans="1:13" ht="15" x14ac:dyDescent="0.2">
      <c r="A25">
        <v>6</v>
      </c>
      <c r="B25" s="75" t="s">
        <v>467</v>
      </c>
      <c r="C25" s="75" t="str">
        <f>B25&amp;'Спецификация - фасады'!$AO$65</f>
        <v>IT.1.F./1+0-WM/PG</v>
      </c>
      <c r="D25" s="160">
        <f ca="1">OFFSET('Расчёт фасадов'!$H$21,Цена!$A$25,0)</f>
        <v>-50.596799999999995</v>
      </c>
      <c r="E25" s="160">
        <f ca="1">OFFSET('Расчёт фасадов2'!$H$21,Цена!$A$25,0)</f>
        <v>-50.596799999999995</v>
      </c>
      <c r="F25" s="160">
        <f ca="1">OFFSET('Расчёт фасадов3'!$H$21,Цена!$A$25,0)</f>
        <v>-50.596799999999995</v>
      </c>
      <c r="G25" s="160">
        <f ca="1">OFFSET('Расчёт фасадов4'!$H$21,Цена!$A$25,0)</f>
        <v>-50.596799999999995</v>
      </c>
      <c r="H25" s="160">
        <f ca="1">OFFSET('Расчёт фасадов5'!$H$21,Цена!$A$25,0)</f>
        <v>-50.596799999999995</v>
      </c>
      <c r="I25" s="160">
        <f ca="1">OFFSET('Расчёт фасадов6'!$H$21,Цена!$A$25,0)</f>
        <v>-50.596799999999995</v>
      </c>
      <c r="J25" s="160">
        <f ca="1">OFFSET('Расчёт фасадов7'!$H$21,Цена!$A$25,0)</f>
        <v>-50.596799999999995</v>
      </c>
      <c r="K25" s="160">
        <f ca="1">OFFSET('Расчёт фасадов8'!$H$21,Цена!$A$25,0)</f>
        <v>-50.596799999999995</v>
      </c>
      <c r="L25" s="160">
        <f ca="1">OFFSET('Расчёт фасадов9'!$H$21,Цена!$A$25,0)</f>
        <v>-50.596799999999995</v>
      </c>
      <c r="M25" s="160">
        <f ca="1">OFFSET('Расчёт фасадов10'!$H$21,Цена!$A$25,0)</f>
        <v>-50.596799999999995</v>
      </c>
    </row>
    <row r="26" spans="1:13" ht="15" x14ac:dyDescent="0.2">
      <c r="A26">
        <v>6</v>
      </c>
      <c r="B26" s="75" t="s">
        <v>467</v>
      </c>
      <c r="C26" s="75" t="str">
        <f>B26&amp;'Спецификация - фасады'!$AO$66</f>
        <v>IT.1.F./1+0-WM/PS</v>
      </c>
      <c r="D26" s="160">
        <f ca="1">OFFSET('Расчёт фасадов'!$H$21,Цена!$A$26,0)</f>
        <v>-50.596799999999995</v>
      </c>
      <c r="E26" s="160">
        <f ca="1">OFFSET('Расчёт фасадов2'!$H$21,Цена!$A$26,0)</f>
        <v>-50.596799999999995</v>
      </c>
      <c r="F26" s="160">
        <f ca="1">OFFSET('Расчёт фасадов3'!$H$21,Цена!$A$26,0)</f>
        <v>-50.596799999999995</v>
      </c>
      <c r="G26" s="160">
        <f ca="1">OFFSET('Расчёт фасадов4'!$H$21,Цена!$A$26,0)</f>
        <v>-50.596799999999995</v>
      </c>
      <c r="H26" s="160">
        <f ca="1">OFFSET('Расчёт фасадов5'!$H$21,Цена!$A$26,0)</f>
        <v>-50.596799999999995</v>
      </c>
      <c r="I26" s="160">
        <f ca="1">OFFSET('Расчёт фасадов6'!$H$21,Цена!$A$26,0)</f>
        <v>-50.596799999999995</v>
      </c>
      <c r="J26" s="160">
        <f ca="1">OFFSET('Расчёт фасадов7'!$H$21,Цена!$A$26,0)</f>
        <v>-50.596799999999995</v>
      </c>
      <c r="K26" s="160">
        <f ca="1">OFFSET('Расчёт фасадов8'!$H$21,Цена!$A$26,0)</f>
        <v>-50.596799999999995</v>
      </c>
      <c r="L26" s="160">
        <f ca="1">OFFSET('Расчёт фасадов9'!$H$21,Цена!$A$26,0)</f>
        <v>-50.596799999999995</v>
      </c>
      <c r="M26" s="160">
        <f ca="1">OFFSET('Расчёт фасадов10'!$H$21,Цена!$A$26,0)</f>
        <v>-50.596799999999995</v>
      </c>
    </row>
    <row r="27" spans="1:13" ht="15" x14ac:dyDescent="0.2">
      <c r="A27">
        <v>6</v>
      </c>
      <c r="B27" s="75" t="s">
        <v>467</v>
      </c>
      <c r="C27" s="75" t="str">
        <f>B27&amp;'Спецификация - фасады'!$AO$67</f>
        <v>IT.1.F./1+0-WM/PBG</v>
      </c>
      <c r="D27" s="160">
        <f ca="1">OFFSET('Расчёт фасадов'!$H$21,Цена!$A$27,0)</f>
        <v>-50.596799999999995</v>
      </c>
      <c r="E27" s="160">
        <f ca="1">OFFSET('Расчёт фасадов2'!$H$21,Цена!$A$27,0)</f>
        <v>-50.596799999999995</v>
      </c>
      <c r="F27" s="160">
        <f ca="1">OFFSET('Расчёт фасадов3'!$H$21,Цена!$A$27,0)</f>
        <v>-50.596799999999995</v>
      </c>
      <c r="G27" s="160">
        <f ca="1">OFFSET('Расчёт фасадов4'!$H$21,Цена!$A$27,0)</f>
        <v>-50.596799999999995</v>
      </c>
      <c r="H27" s="160">
        <f ca="1">OFFSET('Расчёт фасадов5'!$H$21,Цена!$A$27,0)</f>
        <v>-50.596799999999995</v>
      </c>
      <c r="I27" s="160">
        <f ca="1">OFFSET('Расчёт фасадов6'!$H$21,Цена!$A$27,0)</f>
        <v>-50.596799999999995</v>
      </c>
      <c r="J27" s="160">
        <f ca="1">OFFSET('Расчёт фасадов7'!$H$21,Цена!$A$27,0)</f>
        <v>-50.596799999999995</v>
      </c>
      <c r="K27" s="160">
        <f ca="1">OFFSET('Расчёт фасадов8'!$H$21,Цена!$A$27,0)</f>
        <v>-50.596799999999995</v>
      </c>
      <c r="L27" s="160">
        <f ca="1">OFFSET('Расчёт фасадов9'!$H$21,Цена!$A$27,0)</f>
        <v>-50.596799999999995</v>
      </c>
      <c r="M27" s="160">
        <f ca="1">OFFSET('Расчёт фасадов10'!$H$21,Цена!$A$27,0)</f>
        <v>-50.596799999999995</v>
      </c>
    </row>
    <row r="28" spans="1:13" ht="15" x14ac:dyDescent="0.2">
      <c r="A28">
        <v>6</v>
      </c>
      <c r="B28" s="75" t="s">
        <v>467</v>
      </c>
      <c r="C28" s="75" t="str">
        <f>B28&amp;'Спецификация - фасады'!$AO$68</f>
        <v>IT.1.F./1+0-IV/PG</v>
      </c>
      <c r="D28" s="160">
        <f ca="1">OFFSET('Расчёт фасадов'!$H$21,Цена!$A$28,0)</f>
        <v>-50.596799999999995</v>
      </c>
      <c r="E28" s="160">
        <f ca="1">OFFSET('Расчёт фасадов2'!$H$21,Цена!$A$28,0)</f>
        <v>-50.596799999999995</v>
      </c>
      <c r="F28" s="160">
        <f ca="1">OFFSET('Расчёт фасадов3'!$H$21,Цена!$A$28,0)</f>
        <v>-50.596799999999995</v>
      </c>
      <c r="G28" s="160">
        <f ca="1">OFFSET('Расчёт фасадов4'!$H$21,Цена!$A$28,0)</f>
        <v>-50.596799999999995</v>
      </c>
      <c r="H28" s="160">
        <f ca="1">OFFSET('Расчёт фасадов5'!$H$21,Цена!$A$28,0)</f>
        <v>-50.596799999999995</v>
      </c>
      <c r="I28" s="160">
        <f ca="1">OFFSET('Расчёт фасадов6'!$H$21,Цена!$A$28,0)</f>
        <v>-50.596799999999995</v>
      </c>
      <c r="J28" s="160">
        <f ca="1">OFFSET('Расчёт фасадов7'!$H$21,Цена!$A$28,0)</f>
        <v>-50.596799999999995</v>
      </c>
      <c r="K28" s="160">
        <f ca="1">OFFSET('Расчёт фасадов8'!$H$21,Цена!$A$28,0)</f>
        <v>-50.596799999999995</v>
      </c>
      <c r="L28" s="160">
        <f ca="1">OFFSET('Расчёт фасадов9'!$H$21,Цена!$A$28,0)</f>
        <v>-50.596799999999995</v>
      </c>
      <c r="M28" s="160">
        <f ca="1">OFFSET('Расчёт фасадов10'!$H$21,Цена!$A$28,0)</f>
        <v>-50.596799999999995</v>
      </c>
    </row>
    <row r="29" spans="1:13" ht="15" x14ac:dyDescent="0.2">
      <c r="A29">
        <v>6</v>
      </c>
      <c r="B29" s="75" t="s">
        <v>467</v>
      </c>
      <c r="C29" s="75" t="str">
        <f>B29&amp;'Спецификация - фасады'!$AO$69</f>
        <v>IT.1.F./1+0-IV/PS</v>
      </c>
      <c r="D29" s="160">
        <f ca="1">OFFSET('Расчёт фасадов'!$H$21,Цена!$A$29,0)</f>
        <v>-50.596799999999995</v>
      </c>
      <c r="E29" s="160">
        <f ca="1">OFFSET('Расчёт фасадов2'!$H$21,Цена!$A$29,0)</f>
        <v>-50.596799999999995</v>
      </c>
      <c r="F29" s="160">
        <f ca="1">OFFSET('Расчёт фасадов3'!$H$21,Цена!$A$29,0)</f>
        <v>-50.596799999999995</v>
      </c>
      <c r="G29" s="160">
        <f ca="1">OFFSET('Расчёт фасадов4'!$H$21,Цена!$A$29,0)</f>
        <v>-50.596799999999995</v>
      </c>
      <c r="H29" s="160">
        <f ca="1">OFFSET('Расчёт фасадов5'!$H$21,Цена!$A$29,0)</f>
        <v>-50.596799999999995</v>
      </c>
      <c r="I29" s="160">
        <f ca="1">OFFSET('Расчёт фасадов6'!$H$21,Цена!$A$29,0)</f>
        <v>-50.596799999999995</v>
      </c>
      <c r="J29" s="160">
        <f ca="1">OFFSET('Расчёт фасадов7'!$H$21,Цена!$A$29,0)</f>
        <v>-50.596799999999995</v>
      </c>
      <c r="K29" s="160">
        <f ca="1">OFFSET('Расчёт фасадов8'!$H$21,Цена!$A$29,0)</f>
        <v>-50.596799999999995</v>
      </c>
      <c r="L29" s="160">
        <f ca="1">OFFSET('Расчёт фасадов9'!$H$21,Цена!$A$29,0)</f>
        <v>-50.596799999999995</v>
      </c>
      <c r="M29" s="160">
        <f ca="1">OFFSET('Расчёт фасадов10'!$H$21,Цена!$A$29,0)</f>
        <v>-50.596799999999995</v>
      </c>
    </row>
    <row r="30" spans="1:13" ht="15" x14ac:dyDescent="0.2">
      <c r="A30">
        <v>6</v>
      </c>
      <c r="B30" s="75" t="s">
        <v>467</v>
      </c>
      <c r="C30" s="75" t="str">
        <f>B30&amp;'Спецификация - фасады'!$AO$70</f>
        <v>IT.1.F./1+0-IV/PBG</v>
      </c>
      <c r="D30" s="160">
        <f ca="1">OFFSET('Расчёт фасадов'!$H$21,Цена!$A$30,0)</f>
        <v>-50.596799999999995</v>
      </c>
      <c r="E30" s="160">
        <f ca="1">OFFSET('Расчёт фасадов2'!$H$21,Цена!$A$30,0)</f>
        <v>-50.596799999999995</v>
      </c>
      <c r="F30" s="160">
        <f ca="1">OFFSET('Расчёт фасадов3'!$H$21,Цена!$A$30,0)</f>
        <v>-50.596799999999995</v>
      </c>
      <c r="G30" s="160">
        <f ca="1">OFFSET('Расчёт фасадов4'!$H$21,Цена!$A$30,0)</f>
        <v>-50.596799999999995</v>
      </c>
      <c r="H30" s="160">
        <f ca="1">OFFSET('Расчёт фасадов5'!$H$21,Цена!$A$30,0)</f>
        <v>-50.596799999999995</v>
      </c>
      <c r="I30" s="160">
        <f ca="1">OFFSET('Расчёт фасадов6'!$H$21,Цена!$A$30,0)</f>
        <v>-50.596799999999995</v>
      </c>
      <c r="J30" s="160">
        <f ca="1">OFFSET('Расчёт фасадов7'!$H$21,Цена!$A$30,0)</f>
        <v>-50.596799999999995</v>
      </c>
      <c r="K30" s="160">
        <f ca="1">OFFSET('Расчёт фасадов8'!$H$21,Цена!$A$30,0)</f>
        <v>-50.596799999999995</v>
      </c>
      <c r="L30" s="160">
        <f ca="1">OFFSET('Расчёт фасадов9'!$H$21,Цена!$A$30,0)</f>
        <v>-50.596799999999995</v>
      </c>
      <c r="M30" s="160">
        <f ca="1">OFFSET('Расчёт фасадов10'!$H$21,Цена!$A$30,0)</f>
        <v>-50.596799999999995</v>
      </c>
    </row>
    <row r="32" spans="1:13" ht="15" x14ac:dyDescent="0.2">
      <c r="A32">
        <v>0</v>
      </c>
      <c r="B32" s="75" t="s">
        <v>470</v>
      </c>
      <c r="C32" s="75" t="str">
        <f>B32&amp;'Спецификация - фасады'!$AO$43</f>
        <v>IT.1.F./1+1-PY27</v>
      </c>
      <c r="D32" s="160">
        <f ca="1">OFFSET('Расчёт фасадов'!$H$50,Цена!$A$32,0)</f>
        <v>-50.596799999999995</v>
      </c>
      <c r="E32" s="160">
        <f ca="1">OFFSET('Расчёт фасадов2'!$H$50,Цена!$A$32,0)</f>
        <v>-50.596799999999995</v>
      </c>
      <c r="F32" s="160">
        <f ca="1">OFFSET('Расчёт фасадов3'!$H$50,Цена!$A$32,0)</f>
        <v>-50.596799999999995</v>
      </c>
      <c r="G32" s="160">
        <f ca="1">OFFSET('Расчёт фасадов4'!$H$50,Цена!$A$32,0)</f>
        <v>-50.596799999999995</v>
      </c>
      <c r="H32" s="160">
        <f ca="1">OFFSET('Расчёт фасадов5'!$H$50,Цена!$A$32,0)</f>
        <v>-50.596799999999995</v>
      </c>
      <c r="I32" s="160">
        <f ca="1">OFFSET('Расчёт фасадов6'!$H$50,Цена!$A$32,0)</f>
        <v>-50.596799999999995</v>
      </c>
      <c r="J32" s="160">
        <f ca="1">OFFSET('Расчёт фасадов7'!$H$50,Цена!$A$32,0)</f>
        <v>-50.596799999999995</v>
      </c>
      <c r="K32" s="160">
        <f ca="1">OFFSET('Расчёт фасадов8'!$H$50,Цена!$A$32,0)</f>
        <v>-50.596799999999995</v>
      </c>
      <c r="L32" s="160">
        <f ca="1">OFFSET('Расчёт фасадов9'!$H$50,Цена!$A$32,0)</f>
        <v>-50.596799999999995</v>
      </c>
      <c r="M32" s="160">
        <f ca="1">OFFSET('Расчёт фасадов10'!$H$50,Цена!$A$32,0)</f>
        <v>-50.596799999999995</v>
      </c>
    </row>
    <row r="33" spans="1:13" ht="15" x14ac:dyDescent="0.2">
      <c r="A33">
        <v>0</v>
      </c>
      <c r="B33" s="75" t="s">
        <v>470</v>
      </c>
      <c r="C33" s="75" t="str">
        <f>B33&amp;'Спецификация - фасады'!$AO$44</f>
        <v>IT.1.F./1+1-WC</v>
      </c>
      <c r="D33" s="160">
        <f ca="1">OFFSET('Расчёт фасадов'!$H$50,Цена!$A$33,0)</f>
        <v>-50.596799999999995</v>
      </c>
      <c r="E33" s="160">
        <f ca="1">OFFSET('Расчёт фасадов2'!$H$50,Цена!$A$33,0)</f>
        <v>-50.596799999999995</v>
      </c>
      <c r="F33" s="160">
        <f ca="1">OFFSET('Расчёт фасадов3'!$H$50,Цена!$A$33,0)</f>
        <v>-50.596799999999995</v>
      </c>
      <c r="G33" s="160">
        <f ca="1">OFFSET('Расчёт фасадов4'!$H$50,Цена!$A$33,0)</f>
        <v>-50.596799999999995</v>
      </c>
      <c r="H33" s="160">
        <f ca="1">OFFSET('Расчёт фасадов5'!$H$50,Цена!$A$33,0)</f>
        <v>-50.596799999999995</v>
      </c>
      <c r="I33" s="160">
        <f ca="1">OFFSET('Расчёт фасадов6'!$H$50,Цена!$A$33,0)</f>
        <v>-50.596799999999995</v>
      </c>
      <c r="J33" s="160">
        <f ca="1">OFFSET('Расчёт фасадов7'!$H$50,Цена!$A$33,0)</f>
        <v>-50.596799999999995</v>
      </c>
      <c r="K33" s="160">
        <f ca="1">OFFSET('Расчёт фасадов8'!$H$50,Цена!$A$33,0)</f>
        <v>-50.596799999999995</v>
      </c>
      <c r="L33" s="160">
        <f ca="1">OFFSET('Расчёт фасадов9'!$H$50,Цена!$A$33,0)</f>
        <v>-50.596799999999995</v>
      </c>
      <c r="M33" s="160">
        <f ca="1">OFFSET('Расчёт фасадов10'!$H$50,Цена!$A$33,0)</f>
        <v>-50.596799999999995</v>
      </c>
    </row>
    <row r="34" spans="1:13" ht="15" x14ac:dyDescent="0.2">
      <c r="A34">
        <v>0</v>
      </c>
      <c r="B34" s="75" t="s">
        <v>470</v>
      </c>
      <c r="C34" s="75" t="str">
        <f>B34&amp;'Спецификация - фасады'!$AO$45</f>
        <v>IT.1.F./1+1-WP</v>
      </c>
      <c r="D34" s="160">
        <f ca="1">OFFSET('Расчёт фасадов'!$H$50,Цена!$A$34,0)</f>
        <v>-50.596799999999995</v>
      </c>
      <c r="E34" s="160">
        <f ca="1">OFFSET('Расчёт фасадов2'!$H$50,Цена!$A$34,0)</f>
        <v>-50.596799999999995</v>
      </c>
      <c r="F34" s="160">
        <f ca="1">OFFSET('Расчёт фасадов3'!$H$50,Цена!$A$34,0)</f>
        <v>-50.596799999999995</v>
      </c>
      <c r="G34" s="160">
        <f ca="1">OFFSET('Расчёт фасадов4'!$H$50,Цена!$A$34,0)</f>
        <v>-50.596799999999995</v>
      </c>
      <c r="H34" s="160">
        <f ca="1">OFFSET('Расчёт фасадов5'!$H$50,Цена!$A$34,0)</f>
        <v>-50.596799999999995</v>
      </c>
      <c r="I34" s="160">
        <f ca="1">OFFSET('Расчёт фасадов6'!$H$50,Цена!$A$34,0)</f>
        <v>-50.596799999999995</v>
      </c>
      <c r="J34" s="160">
        <f ca="1">OFFSET('Расчёт фасадов7'!$H$50,Цена!$A$34,0)</f>
        <v>-50.596799999999995</v>
      </c>
      <c r="K34" s="160">
        <f ca="1">OFFSET('Расчёт фасадов8'!$H$50,Цена!$A$34,0)</f>
        <v>-50.596799999999995</v>
      </c>
      <c r="L34" s="160">
        <f ca="1">OFFSET('Расчёт фасадов9'!$H$50,Цена!$A$34,0)</f>
        <v>-50.596799999999995</v>
      </c>
      <c r="M34" s="160">
        <f ca="1">OFFSET('Расчёт фасадов10'!$H$50,Цена!$A$34,0)</f>
        <v>-50.596799999999995</v>
      </c>
    </row>
    <row r="35" spans="1:13" ht="15" x14ac:dyDescent="0.2">
      <c r="A35">
        <v>0</v>
      </c>
      <c r="B35" s="75" t="s">
        <v>470</v>
      </c>
      <c r="C35" s="75" t="str">
        <f>B35&amp;'Спецификация - фасады'!$AO$46</f>
        <v>IT.1.F./1+1-DS</v>
      </c>
      <c r="D35" s="160">
        <f ca="1">OFFSET('Расчёт фасадов'!$H$50,Цена!$A$35,0)</f>
        <v>-50.596799999999995</v>
      </c>
      <c r="E35" s="160">
        <f ca="1">OFFSET('Расчёт фасадов2'!$H$50,Цена!$A$35,0)</f>
        <v>-50.596799999999995</v>
      </c>
      <c r="F35" s="160">
        <f ca="1">OFFSET('Расчёт фасадов3'!$H$50,Цена!$A$35,0)</f>
        <v>-50.596799999999995</v>
      </c>
      <c r="G35" s="160">
        <f ca="1">OFFSET('Расчёт фасадов4'!$H$50,Цена!$A$35,0)</f>
        <v>-50.596799999999995</v>
      </c>
      <c r="H35" s="160">
        <f ca="1">OFFSET('Расчёт фасадов5'!$H$50,Цена!$A$35,0)</f>
        <v>-50.596799999999995</v>
      </c>
      <c r="I35" s="160">
        <f ca="1">OFFSET('Расчёт фасадов6'!$H$50,Цена!$A$35,0)</f>
        <v>-50.596799999999995</v>
      </c>
      <c r="J35" s="160">
        <f ca="1">OFFSET('Расчёт фасадов7'!$H$50,Цена!$A$35,0)</f>
        <v>-50.596799999999995</v>
      </c>
      <c r="K35" s="160">
        <f ca="1">OFFSET('Расчёт фасадов8'!$H$50,Цена!$A$35,0)</f>
        <v>-50.596799999999995</v>
      </c>
      <c r="L35" s="160">
        <f ca="1">OFFSET('Расчёт фасадов9'!$H$50,Цена!$A$35,0)</f>
        <v>-50.596799999999995</v>
      </c>
      <c r="M35" s="160">
        <f ca="1">OFFSET('Расчёт фасадов10'!$H$50,Цена!$A$35,0)</f>
        <v>-50.596799999999995</v>
      </c>
    </row>
    <row r="36" spans="1:13" ht="15" x14ac:dyDescent="0.2">
      <c r="A36">
        <v>0</v>
      </c>
      <c r="B36" s="75" t="s">
        <v>470</v>
      </c>
      <c r="C36" s="75" t="str">
        <f>B36&amp;'Спецификация - фасады'!$AO$47</f>
        <v>IT.1.F./1+1-HS</v>
      </c>
      <c r="D36" s="160">
        <f ca="1">OFFSET('Расчёт фасадов'!$H$50,Цена!$A$36,0)</f>
        <v>-50.596799999999995</v>
      </c>
      <c r="E36" s="160">
        <f ca="1">OFFSET('Расчёт фасадов2'!$H$50,Цена!$A$36,0)</f>
        <v>-50.596799999999995</v>
      </c>
      <c r="F36" s="160">
        <f ca="1">OFFSET('Расчёт фасадов3'!$H$50,Цена!$A$36,0)</f>
        <v>-50.596799999999995</v>
      </c>
      <c r="G36" s="160">
        <f ca="1">OFFSET('Расчёт фасадов4'!$H$50,Цена!$A$36,0)</f>
        <v>-50.596799999999995</v>
      </c>
      <c r="H36" s="160">
        <f ca="1">OFFSET('Расчёт фасадов5'!$H$50,Цена!$A$36,0)</f>
        <v>-50.596799999999995</v>
      </c>
      <c r="I36" s="160">
        <f ca="1">OFFSET('Расчёт фасадов6'!$H$50,Цена!$A$36,0)</f>
        <v>-50.596799999999995</v>
      </c>
      <c r="J36" s="160">
        <f ca="1">OFFSET('Расчёт фасадов7'!$H$50,Цена!$A$36,0)</f>
        <v>-50.596799999999995</v>
      </c>
      <c r="K36" s="160">
        <f ca="1">OFFSET('Расчёт фасадов8'!$H$50,Цена!$A$36,0)</f>
        <v>-50.596799999999995</v>
      </c>
      <c r="L36" s="160">
        <f ca="1">OFFSET('Расчёт фасадов9'!$H$50,Цена!$A$36,0)</f>
        <v>-50.596799999999995</v>
      </c>
      <c r="M36" s="160">
        <f ca="1">OFFSET('Расчёт фасадов10'!$H$50,Цена!$A$36,0)</f>
        <v>-50.596799999999995</v>
      </c>
    </row>
    <row r="37" spans="1:13" ht="15" x14ac:dyDescent="0.2">
      <c r="A37">
        <v>0</v>
      </c>
      <c r="B37" s="75" t="s">
        <v>470</v>
      </c>
      <c r="C37" s="75" t="str">
        <f>B37&amp;'Спецификация - фасады'!$AO$48</f>
        <v>IT.1.F./1+1-VT</v>
      </c>
      <c r="D37" s="160">
        <f ca="1">OFFSET('Расчёт фасадов'!$H$50,Цена!$A$37,0)</f>
        <v>-50.596799999999995</v>
      </c>
      <c r="E37" s="160">
        <f ca="1">OFFSET('Расчёт фасадов2'!$H$50,Цена!$A$37,0)</f>
        <v>-50.596799999999995</v>
      </c>
      <c r="F37" s="160">
        <f ca="1">OFFSET('Расчёт фасадов3'!$H$50,Цена!$A$37,0)</f>
        <v>-50.596799999999995</v>
      </c>
      <c r="G37" s="160">
        <f ca="1">OFFSET('Расчёт фасадов4'!$H$50,Цена!$A$37,0)</f>
        <v>-50.596799999999995</v>
      </c>
      <c r="H37" s="160">
        <f ca="1">OFFSET('Расчёт фасадов5'!$H$50,Цена!$A$37,0)</f>
        <v>-50.596799999999995</v>
      </c>
      <c r="I37" s="160">
        <f ca="1">OFFSET('Расчёт фасадов6'!$H$50,Цена!$A$37,0)</f>
        <v>-50.596799999999995</v>
      </c>
      <c r="J37" s="160">
        <f ca="1">OFFSET('Расчёт фасадов7'!$H$50,Цена!$A$37,0)</f>
        <v>-50.596799999999995</v>
      </c>
      <c r="K37" s="160">
        <f ca="1">OFFSET('Расчёт фасадов8'!$H$50,Цена!$A$37,0)</f>
        <v>-50.596799999999995</v>
      </c>
      <c r="L37" s="160">
        <f ca="1">OFFSET('Расчёт фасадов9'!$H$50,Цена!$A$37,0)</f>
        <v>-50.596799999999995</v>
      </c>
      <c r="M37" s="160">
        <f ca="1">OFFSET('Расчёт фасадов10'!$H$50,Цена!$A$37,0)</f>
        <v>-50.596799999999995</v>
      </c>
    </row>
    <row r="38" spans="1:13" ht="15" x14ac:dyDescent="0.2">
      <c r="A38">
        <v>0</v>
      </c>
      <c r="B38" s="75" t="s">
        <v>470</v>
      </c>
      <c r="C38" s="75" t="str">
        <f>B38&amp;'Спецификация - фасады'!$AO$49</f>
        <v>IT.1.F./1+1-TD</v>
      </c>
      <c r="D38" s="160">
        <f ca="1">OFFSET('Расчёт фасадов'!$H$50,Цена!$A$38,0)</f>
        <v>-50.596799999999995</v>
      </c>
      <c r="E38" s="160">
        <f ca="1">OFFSET('Расчёт фасадов2'!$H$50,Цена!$A$38,0)</f>
        <v>-50.596799999999995</v>
      </c>
      <c r="F38" s="160">
        <f ca="1">OFFSET('Расчёт фасадов3'!$H$50,Цена!$A$38,0)</f>
        <v>-50.596799999999995</v>
      </c>
      <c r="G38" s="160">
        <f ca="1">OFFSET('Расчёт фасадов4'!$H$50,Цена!$A$38,0)</f>
        <v>-50.596799999999995</v>
      </c>
      <c r="H38" s="160">
        <f ca="1">OFFSET('Расчёт фасадов5'!$H$50,Цена!$A$38,0)</f>
        <v>-50.596799999999995</v>
      </c>
      <c r="I38" s="160">
        <f ca="1">OFFSET('Расчёт фасадов6'!$H$50,Цена!$A$38,0)</f>
        <v>-50.596799999999995</v>
      </c>
      <c r="J38" s="160">
        <f ca="1">OFFSET('Расчёт фасадов7'!$H$50,Цена!$A$38,0)</f>
        <v>-50.596799999999995</v>
      </c>
      <c r="K38" s="160">
        <f ca="1">OFFSET('Расчёт фасадов8'!$H$50,Цена!$A$38,0)</f>
        <v>-50.596799999999995</v>
      </c>
      <c r="L38" s="160">
        <f ca="1">OFFSET('Расчёт фасадов9'!$H$50,Цена!$A$38,0)</f>
        <v>-50.596799999999995</v>
      </c>
      <c r="M38" s="160">
        <f ca="1">OFFSET('Расчёт фасадов10'!$H$50,Цена!$A$38,0)</f>
        <v>-50.596799999999995</v>
      </c>
    </row>
    <row r="39" spans="1:13" ht="15" x14ac:dyDescent="0.2">
      <c r="A39">
        <v>0</v>
      </c>
      <c r="B39" s="75" t="s">
        <v>470</v>
      </c>
      <c r="C39" s="75" t="str">
        <f>B39&amp;'Спецификация - фасады'!$AO$50</f>
        <v>IT.1.F./1+1-LO</v>
      </c>
      <c r="D39" s="160">
        <f ca="1">OFFSET('Расчёт фасадов'!$H$50,Цена!$A$39,0)</f>
        <v>-50.596799999999995</v>
      </c>
      <c r="E39" s="160">
        <f ca="1">OFFSET('Расчёт фасадов2'!$H$50,Цена!$A$39,0)</f>
        <v>-50.596799999999995</v>
      </c>
      <c r="F39" s="160">
        <f ca="1">OFFSET('Расчёт фасадов3'!$H$50,Цена!$A$39,0)</f>
        <v>-50.596799999999995</v>
      </c>
      <c r="G39" s="160">
        <f ca="1">OFFSET('Расчёт фасадов4'!$H$50,Цена!$A$39,0)</f>
        <v>-50.596799999999995</v>
      </c>
      <c r="H39" s="160">
        <f ca="1">OFFSET('Расчёт фасадов5'!$H$50,Цена!$A$39,0)</f>
        <v>-50.596799999999995</v>
      </c>
      <c r="I39" s="160">
        <f ca="1">OFFSET('Расчёт фасадов6'!$H$50,Цена!$A$39,0)</f>
        <v>-50.596799999999995</v>
      </c>
      <c r="J39" s="160">
        <f ca="1">OFFSET('Расчёт фасадов7'!$H$50,Цена!$A$39,0)</f>
        <v>-50.596799999999995</v>
      </c>
      <c r="K39" s="160">
        <f ca="1">OFFSET('Расчёт фасадов8'!$H$50,Цена!$A$39,0)</f>
        <v>-50.596799999999995</v>
      </c>
      <c r="L39" s="160">
        <f ca="1">OFFSET('Расчёт фасадов9'!$H$50,Цена!$A$39,0)</f>
        <v>-50.596799999999995</v>
      </c>
      <c r="M39" s="160">
        <f ca="1">OFFSET('Расчёт фасадов10'!$H$50,Цена!$A$39,0)</f>
        <v>-50.596799999999995</v>
      </c>
    </row>
    <row r="40" spans="1:13" ht="15" x14ac:dyDescent="0.2">
      <c r="A40">
        <v>0</v>
      </c>
      <c r="B40" s="75" t="s">
        <v>470</v>
      </c>
      <c r="C40" s="75" t="str">
        <f>B40&amp;'Спецификация - фасады'!$AO$51</f>
        <v>IT.1.F./1+1-OM</v>
      </c>
      <c r="D40" s="160">
        <f ca="1">OFFSET('Расчёт фасадов'!$H$50,Цена!$A$40,0)</f>
        <v>-50.596799999999995</v>
      </c>
      <c r="E40" s="160">
        <f ca="1">OFFSET('Расчёт фасадов2'!$H$50,Цена!$A$40,0)</f>
        <v>-50.596799999999995</v>
      </c>
      <c r="F40" s="160">
        <f ca="1">OFFSET('Расчёт фасадов3'!$H$50,Цена!$A$40,0)</f>
        <v>-50.596799999999995</v>
      </c>
      <c r="G40" s="160">
        <f ca="1">OFFSET('Расчёт фасадов4'!$H$50,Цена!$A$40,0)</f>
        <v>-50.596799999999995</v>
      </c>
      <c r="H40" s="160">
        <f ca="1">OFFSET('Расчёт фасадов5'!$H$50,Цена!$A$40,0)</f>
        <v>-50.596799999999995</v>
      </c>
      <c r="I40" s="160">
        <f ca="1">OFFSET('Расчёт фасадов6'!$H$50,Цена!$A$40,0)</f>
        <v>-50.596799999999995</v>
      </c>
      <c r="J40" s="160">
        <f ca="1">OFFSET('Расчёт фасадов7'!$H$50,Цена!$A$40,0)</f>
        <v>-50.596799999999995</v>
      </c>
      <c r="K40" s="160">
        <f ca="1">OFFSET('Расчёт фасадов8'!$H$50,Цена!$A$40,0)</f>
        <v>-50.596799999999995</v>
      </c>
      <c r="L40" s="160">
        <f ca="1">OFFSET('Расчёт фасадов9'!$H$50,Цена!$A$40,0)</f>
        <v>-50.596799999999995</v>
      </c>
      <c r="M40" s="160">
        <f ca="1">OFFSET('Расчёт фасадов10'!$H$50,Цена!$A$40,0)</f>
        <v>-50.596799999999995</v>
      </c>
    </row>
    <row r="41" spans="1:13" ht="15" x14ac:dyDescent="0.2">
      <c r="A41">
        <v>0</v>
      </c>
      <c r="B41" s="75" t="s">
        <v>470</v>
      </c>
      <c r="C41" s="75" t="str">
        <f>B41&amp;'Спецификация - фасады'!$AO$52</f>
        <v>IT.1.F./1+1-OE</v>
      </c>
      <c r="D41" s="160">
        <f ca="1">OFFSET('Расчёт фасадов'!$H$50,Цена!$A$41,0)</f>
        <v>-50.596799999999995</v>
      </c>
      <c r="E41" s="160">
        <f ca="1">OFFSET('Расчёт фасадов2'!$H$50,Цена!$A$41,0)</f>
        <v>-50.596799999999995</v>
      </c>
      <c r="F41" s="160">
        <f ca="1">OFFSET('Расчёт фасадов3'!$H$50,Цена!$A$41,0)</f>
        <v>-50.596799999999995</v>
      </c>
      <c r="G41" s="160">
        <f ca="1">OFFSET('Расчёт фасадов4'!$H$50,Цена!$A$41,0)</f>
        <v>-50.596799999999995</v>
      </c>
      <c r="H41" s="160">
        <f ca="1">OFFSET('Расчёт фасадов5'!$H$50,Цена!$A$41,0)</f>
        <v>-50.596799999999995</v>
      </c>
      <c r="I41" s="160">
        <f ca="1">OFFSET('Расчёт фасадов6'!$H$50,Цена!$A$41,0)</f>
        <v>-50.596799999999995</v>
      </c>
      <c r="J41" s="160">
        <f ca="1">OFFSET('Расчёт фасадов7'!$H$50,Цена!$A$41,0)</f>
        <v>-50.596799999999995</v>
      </c>
      <c r="K41" s="160">
        <f ca="1">OFFSET('Расчёт фасадов8'!$H$50,Цена!$A$41,0)</f>
        <v>-50.596799999999995</v>
      </c>
      <c r="L41" s="160">
        <f ca="1">OFFSET('Расчёт фасадов9'!$H$50,Цена!$A$41,0)</f>
        <v>-50.596799999999995</v>
      </c>
      <c r="M41" s="160">
        <f ca="1">OFFSET('Расчёт фасадов10'!$H$50,Цена!$A$41,0)</f>
        <v>-50.596799999999995</v>
      </c>
    </row>
    <row r="42" spans="1:13" ht="15" x14ac:dyDescent="0.2">
      <c r="A42">
        <v>0</v>
      </c>
      <c r="B42" s="75" t="s">
        <v>470</v>
      </c>
      <c r="C42" s="75" t="str">
        <f>B42&amp;'Спецификация - фасады'!$AO$53</f>
        <v>IT.1.F./1+1-GS</v>
      </c>
      <c r="D42" s="160">
        <f ca="1">OFFSET('Расчёт фасадов'!$H$50,Цена!$A$42,0)</f>
        <v>-50.596799999999995</v>
      </c>
      <c r="E42" s="160">
        <f ca="1">OFFSET('Расчёт фасадов2'!$H$50,Цена!$A$42,0)</f>
        <v>-50.596799999999995</v>
      </c>
      <c r="F42" s="160">
        <f ca="1">OFFSET('Расчёт фасадов3'!$H$50,Цена!$A$42,0)</f>
        <v>-50.596799999999995</v>
      </c>
      <c r="G42" s="160">
        <f ca="1">OFFSET('Расчёт фасадов4'!$H$50,Цена!$A$42,0)</f>
        <v>-50.596799999999995</v>
      </c>
      <c r="H42" s="160">
        <f ca="1">OFFSET('Расчёт фасадов5'!$H$50,Цена!$A$42,0)</f>
        <v>-50.596799999999995</v>
      </c>
      <c r="I42" s="160">
        <f ca="1">OFFSET('Расчёт фасадов6'!$H$50,Цена!$A$42,0)</f>
        <v>-50.596799999999995</v>
      </c>
      <c r="J42" s="160">
        <f ca="1">OFFSET('Расчёт фасадов7'!$H$50,Цена!$A$42,0)</f>
        <v>-50.596799999999995</v>
      </c>
      <c r="K42" s="160">
        <f ca="1">OFFSET('Расчёт фасадов8'!$H$50,Цена!$A$42,0)</f>
        <v>-50.596799999999995</v>
      </c>
      <c r="L42" s="160">
        <f ca="1">OFFSET('Расчёт фасадов9'!$H$50,Цена!$A$42,0)</f>
        <v>-50.596799999999995</v>
      </c>
      <c r="M42" s="160">
        <f ca="1">OFFSET('Расчёт фасадов10'!$H$50,Цена!$A$42,0)</f>
        <v>-50.596799999999995</v>
      </c>
    </row>
    <row r="43" spans="1:13" ht="15" x14ac:dyDescent="0.2">
      <c r="A43">
        <v>1</v>
      </c>
      <c r="B43" s="75" t="s">
        <v>470</v>
      </c>
      <c r="C43" s="75" t="str">
        <f>B43&amp;'Спецификация - фасады'!$AO$54</f>
        <v>IT.1.F./1+1-BMO</v>
      </c>
      <c r="D43" s="160">
        <f ca="1">OFFSET('Расчёт фасадов'!$H$50,Цена!$A$43,0)</f>
        <v>-50.596799999999995</v>
      </c>
      <c r="E43" s="160">
        <f ca="1">OFFSET('Расчёт фасадов2'!$H$50,Цена!$A$43,0)</f>
        <v>-50.596799999999995</v>
      </c>
      <c r="F43" s="160">
        <f ca="1">OFFSET('Расчёт фасадов3'!$H$50,Цена!$A$43,0)</f>
        <v>-50.596799999999995</v>
      </c>
      <c r="G43" s="160">
        <f ca="1">OFFSET('Расчёт фасадов4'!$H$50,Цена!$A$43,0)</f>
        <v>-50.596799999999995</v>
      </c>
      <c r="H43" s="160">
        <f ca="1">OFFSET('Расчёт фасадов5'!$H$50,Цена!$A$43,0)</f>
        <v>-50.596799999999995</v>
      </c>
      <c r="I43" s="160">
        <f ca="1">OFFSET('Расчёт фасадов6'!$H$50,Цена!$A$43,0)</f>
        <v>-50.596799999999995</v>
      </c>
      <c r="J43" s="160">
        <f ca="1">OFFSET('Расчёт фасадов7'!$H$50,Цена!$A$43,0)</f>
        <v>-50.596799999999995</v>
      </c>
      <c r="K43" s="160">
        <f ca="1">OFFSET('Расчёт фасадов8'!$H$50,Цена!$A$43,0)</f>
        <v>-50.596799999999995</v>
      </c>
      <c r="L43" s="160">
        <f ca="1">OFFSET('Расчёт фасадов9'!$H$50,Цена!$A$43,0)</f>
        <v>-50.596799999999995</v>
      </c>
      <c r="M43" s="160">
        <f ca="1">OFFSET('Расчёт фасадов10'!$H$50,Цена!$A$43,0)</f>
        <v>-50.596799999999995</v>
      </c>
    </row>
    <row r="44" spans="1:13" ht="15" x14ac:dyDescent="0.2">
      <c r="A44">
        <v>2</v>
      </c>
      <c r="B44" s="75" t="s">
        <v>470</v>
      </c>
      <c r="C44" s="75" t="str">
        <f>B44&amp;'Спецификация - фасады'!$AO$55</f>
        <v>IT.1.F./1+1-WM</v>
      </c>
      <c r="D44" s="160">
        <f ca="1">OFFSET('Расчёт фасадов'!$H$50,Цена!$A$44,0)</f>
        <v>-50.596799999999995</v>
      </c>
      <c r="E44" s="160">
        <f ca="1">OFFSET('Расчёт фасадов2'!$H$50,Цена!$A$44,0)</f>
        <v>-50.596799999999995</v>
      </c>
      <c r="F44" s="160">
        <f ca="1">OFFSET('Расчёт фасадов3'!$H$50,Цена!$A$44,0)</f>
        <v>-50.596799999999995</v>
      </c>
      <c r="G44" s="160">
        <f ca="1">OFFSET('Расчёт фасадов4'!$H$50,Цена!$A$44,0)</f>
        <v>-50.596799999999995</v>
      </c>
      <c r="H44" s="160">
        <f ca="1">OFFSET('Расчёт фасадов5'!$H$50,Цена!$A$44,0)</f>
        <v>-50.596799999999995</v>
      </c>
      <c r="I44" s="160">
        <f ca="1">OFFSET('Расчёт фасадов6'!$H$50,Цена!$A$44,0)</f>
        <v>-50.596799999999995</v>
      </c>
      <c r="J44" s="160">
        <f ca="1">OFFSET('Расчёт фасадов7'!$H$50,Цена!$A$44,0)</f>
        <v>-50.596799999999995</v>
      </c>
      <c r="K44" s="160">
        <f ca="1">OFFSET('Расчёт фасадов8'!$H$50,Цена!$A$44,0)</f>
        <v>-50.596799999999995</v>
      </c>
      <c r="L44" s="160">
        <f ca="1">OFFSET('Расчёт фасадов9'!$H$50,Цена!$A$44,0)</f>
        <v>-50.596799999999995</v>
      </c>
      <c r="M44" s="160">
        <f ca="1">OFFSET('Расчёт фасадов10'!$H$50,Цена!$A$44,0)</f>
        <v>-50.596799999999995</v>
      </c>
    </row>
    <row r="45" spans="1:13" ht="15" x14ac:dyDescent="0.2">
      <c r="A45">
        <v>2</v>
      </c>
      <c r="B45" s="75" t="s">
        <v>470</v>
      </c>
      <c r="C45" s="75" t="str">
        <f>B45&amp;'Спецификация - фасады'!$AO$56</f>
        <v>IT.1.F./1+1-IV</v>
      </c>
      <c r="D45" s="160">
        <f ca="1">OFFSET('Расчёт фасадов'!$H$50,Цена!$A$45,0)</f>
        <v>-50.596799999999995</v>
      </c>
      <c r="E45" s="160">
        <f ca="1">OFFSET('Расчёт фасадов2'!$H$50,Цена!$A$45,0)</f>
        <v>-50.596799999999995</v>
      </c>
      <c r="F45" s="160">
        <f ca="1">OFFSET('Расчёт фасадов3'!$H$50,Цена!$A$45,0)</f>
        <v>-50.596799999999995</v>
      </c>
      <c r="G45" s="160">
        <f ca="1">OFFSET('Расчёт фасадов4'!$H$50,Цена!$A$45,0)</f>
        <v>-50.596799999999995</v>
      </c>
      <c r="H45" s="160">
        <f ca="1">OFFSET('Расчёт фасадов5'!$H$50,Цена!$A$45,0)</f>
        <v>-50.596799999999995</v>
      </c>
      <c r="I45" s="160">
        <f ca="1">OFFSET('Расчёт фасадов6'!$H$50,Цена!$A$45,0)</f>
        <v>-50.596799999999995</v>
      </c>
      <c r="J45" s="160">
        <f ca="1">OFFSET('Расчёт фасадов7'!$H$50,Цена!$A$45,0)</f>
        <v>-50.596799999999995</v>
      </c>
      <c r="K45" s="160">
        <f ca="1">OFFSET('Расчёт фасадов8'!$H$50,Цена!$A$45,0)</f>
        <v>-50.596799999999995</v>
      </c>
      <c r="L45" s="160">
        <f ca="1">OFFSET('Расчёт фасадов9'!$H$50,Цена!$A$45,0)</f>
        <v>-50.596799999999995</v>
      </c>
      <c r="M45" s="160">
        <f ca="1">OFFSET('Расчёт фасадов10'!$H$50,Цена!$A$45,0)</f>
        <v>-50.596799999999995</v>
      </c>
    </row>
    <row r="46" spans="1:13" ht="15" x14ac:dyDescent="0.2">
      <c r="A46">
        <v>3</v>
      </c>
      <c r="B46" s="75" t="s">
        <v>470</v>
      </c>
      <c r="C46" s="75" t="str">
        <f>B46&amp;'Спецификация - фасады'!$AO$57</f>
        <v>IT.1.F./1+1-WC/PG</v>
      </c>
      <c r="D46" s="160">
        <f ca="1">OFFSET('Расчёт фасадов'!$H$50,Цена!$A$46,0)</f>
        <v>-50.596799999999995</v>
      </c>
      <c r="E46" s="160">
        <f ca="1">OFFSET('Расчёт фасадов2'!$H$50,Цена!$A$46,0)</f>
        <v>-50.596799999999995</v>
      </c>
      <c r="F46" s="160">
        <f ca="1">OFFSET('Расчёт фасадов3'!$H$50,Цена!$A$46,0)</f>
        <v>-50.596799999999995</v>
      </c>
      <c r="G46" s="160">
        <f ca="1">OFFSET('Расчёт фасадов4'!$H$50,Цена!$A$46,0)</f>
        <v>-50.596799999999995</v>
      </c>
      <c r="H46" s="160">
        <f ca="1">OFFSET('Расчёт фасадов5'!$H$50,Цена!$A$46,0)</f>
        <v>-50.596799999999995</v>
      </c>
      <c r="I46" s="160">
        <f ca="1">OFFSET('Расчёт фасадов6'!$H$50,Цена!$A$46,0)</f>
        <v>-50.596799999999995</v>
      </c>
      <c r="J46" s="160">
        <f ca="1">OFFSET('Расчёт фасадов7'!$H$50,Цена!$A$46,0)</f>
        <v>-50.596799999999995</v>
      </c>
      <c r="K46" s="160">
        <f ca="1">OFFSET('Расчёт фасадов8'!$H$50,Цена!$A$46,0)</f>
        <v>-50.596799999999995</v>
      </c>
      <c r="L46" s="160">
        <f ca="1">OFFSET('Расчёт фасадов9'!$H$50,Цена!$A$46,0)</f>
        <v>-50.596799999999995</v>
      </c>
      <c r="M46" s="160">
        <f ca="1">OFFSET('Расчёт фасадов10'!$H$50,Цена!$A$46,0)</f>
        <v>-50.596799999999995</v>
      </c>
    </row>
    <row r="47" spans="1:13" ht="15" x14ac:dyDescent="0.2">
      <c r="A47">
        <v>3</v>
      </c>
      <c r="B47" s="75" t="s">
        <v>470</v>
      </c>
      <c r="C47" s="75" t="str">
        <f>B47&amp;'Спецификация - фасады'!$AO$58</f>
        <v>IT.1.F./1+1-WC/PS</v>
      </c>
      <c r="D47" s="160">
        <f ca="1">OFFSET('Расчёт фасадов'!$H$50,Цена!$A$47,0)</f>
        <v>-50.596799999999995</v>
      </c>
      <c r="E47" s="160">
        <f ca="1">OFFSET('Расчёт фасадов2'!$H$50,Цена!$A$47,0)</f>
        <v>-50.596799999999995</v>
      </c>
      <c r="F47" s="160">
        <f ca="1">OFFSET('Расчёт фасадов3'!$H$50,Цена!$A$47,0)</f>
        <v>-50.596799999999995</v>
      </c>
      <c r="G47" s="160">
        <f ca="1">OFFSET('Расчёт фасадов4'!$H$50,Цена!$A$47,0)</f>
        <v>-50.596799999999995</v>
      </c>
      <c r="H47" s="160">
        <f ca="1">OFFSET('Расчёт фасадов5'!$H$50,Цена!$A$47,0)</f>
        <v>-50.596799999999995</v>
      </c>
      <c r="I47" s="160">
        <f ca="1">OFFSET('Расчёт фасадов6'!$H$50,Цена!$A$47,0)</f>
        <v>-50.596799999999995</v>
      </c>
      <c r="J47" s="160">
        <f ca="1">OFFSET('Расчёт фасадов7'!$H$50,Цена!$A$47,0)</f>
        <v>-50.596799999999995</v>
      </c>
      <c r="K47" s="160">
        <f ca="1">OFFSET('Расчёт фасадов8'!$H$50,Цена!$A$47,0)</f>
        <v>-50.596799999999995</v>
      </c>
      <c r="L47" s="160">
        <f ca="1">OFFSET('Расчёт фасадов9'!$H$50,Цена!$A$47,0)</f>
        <v>-50.596799999999995</v>
      </c>
      <c r="M47" s="160">
        <f ca="1">OFFSET('Расчёт фасадов10'!$H$50,Цена!$A$47,0)</f>
        <v>-50.596799999999995</v>
      </c>
    </row>
    <row r="48" spans="1:13" ht="15" x14ac:dyDescent="0.2">
      <c r="A48">
        <v>3</v>
      </c>
      <c r="B48" s="75" t="s">
        <v>470</v>
      </c>
      <c r="C48" s="75" t="str">
        <f>B48&amp;'Спецификация - фасады'!$AO$59</f>
        <v>IT.1.F./1+1-WC/PBG</v>
      </c>
      <c r="D48" s="160">
        <f ca="1">OFFSET('Расчёт фасадов'!$H$50,Цена!$A$48,0)</f>
        <v>-50.596799999999995</v>
      </c>
      <c r="E48" s="160">
        <f ca="1">OFFSET('Расчёт фасадов2'!$H$50,Цена!$A$48,0)</f>
        <v>-50.596799999999995</v>
      </c>
      <c r="F48" s="160">
        <f ca="1">OFFSET('Расчёт фасадов3'!$H$50,Цена!$A$48,0)</f>
        <v>-50.596799999999995</v>
      </c>
      <c r="G48" s="160">
        <f ca="1">OFFSET('Расчёт фасадов4'!$H$50,Цена!$A$48,0)</f>
        <v>-50.596799999999995</v>
      </c>
      <c r="H48" s="160">
        <f ca="1">OFFSET('Расчёт фасадов5'!$H$50,Цена!$A$48,0)</f>
        <v>-50.596799999999995</v>
      </c>
      <c r="I48" s="160">
        <f ca="1">OFFSET('Расчёт фасадов6'!$H$50,Цена!$A$48,0)</f>
        <v>-50.596799999999995</v>
      </c>
      <c r="J48" s="160">
        <f ca="1">OFFSET('Расчёт фасадов7'!$H$50,Цена!$A$48,0)</f>
        <v>-50.596799999999995</v>
      </c>
      <c r="K48" s="160">
        <f ca="1">OFFSET('Расчёт фасадов8'!$H$50,Цена!$A$48,0)</f>
        <v>-50.596799999999995</v>
      </c>
      <c r="L48" s="160">
        <f ca="1">OFFSET('Расчёт фасадов9'!$H$50,Цена!$A$48,0)</f>
        <v>-50.596799999999995</v>
      </c>
      <c r="M48" s="160">
        <f ca="1">OFFSET('Расчёт фасадов10'!$H$50,Цена!$A$48,0)</f>
        <v>-50.596799999999995</v>
      </c>
    </row>
    <row r="49" spans="1:13" ht="15" x14ac:dyDescent="0.2">
      <c r="A49">
        <v>3</v>
      </c>
      <c r="B49" s="75" t="s">
        <v>470</v>
      </c>
      <c r="C49" s="75" t="str">
        <f>B49&amp;'Спецификация - фасады'!$AO$60</f>
        <v>IT.1.F./1+1-VT/PS</v>
      </c>
      <c r="D49" s="160">
        <f ca="1">OFFSET('Расчёт фасадов'!$H$50,Цена!$A$49,0)</f>
        <v>-50.596799999999995</v>
      </c>
      <c r="E49" s="160">
        <f ca="1">OFFSET('Расчёт фасадов2'!$H$50,Цена!$A$49,0)</f>
        <v>-50.596799999999995</v>
      </c>
      <c r="F49" s="160">
        <f ca="1">OFFSET('Расчёт фасадов3'!$H$50,Цена!$A$49,0)</f>
        <v>-50.596799999999995</v>
      </c>
      <c r="G49" s="160">
        <f ca="1">OFFSET('Расчёт фасадов4'!$H$50,Цена!$A$49,0)</f>
        <v>-50.596799999999995</v>
      </c>
      <c r="H49" s="160">
        <f ca="1">OFFSET('Расчёт фасадов5'!$H$50,Цена!$A$49,0)</f>
        <v>-50.596799999999995</v>
      </c>
      <c r="I49" s="160">
        <f ca="1">OFFSET('Расчёт фасадов6'!$H$50,Цена!$A$49,0)</f>
        <v>-50.596799999999995</v>
      </c>
      <c r="J49" s="160">
        <f ca="1">OFFSET('Расчёт фасадов7'!$H$50,Цена!$A$49,0)</f>
        <v>-50.596799999999995</v>
      </c>
      <c r="K49" s="160">
        <f ca="1">OFFSET('Расчёт фасадов8'!$H$50,Цена!$A$49,0)</f>
        <v>-50.596799999999995</v>
      </c>
      <c r="L49" s="160">
        <f ca="1">OFFSET('Расчёт фасадов9'!$H$50,Цена!$A$49,0)</f>
        <v>-50.596799999999995</v>
      </c>
      <c r="M49" s="160">
        <f ca="1">OFFSET('Расчёт фасадов10'!$H$50,Цена!$A$49,0)</f>
        <v>-50.596799999999995</v>
      </c>
    </row>
    <row r="50" spans="1:13" ht="15" x14ac:dyDescent="0.2">
      <c r="A50">
        <v>4</v>
      </c>
      <c r="B50" s="75" t="s">
        <v>470</v>
      </c>
      <c r="C50" s="75" t="str">
        <f>B50&amp;'Спецификация - фасады'!$AO$61</f>
        <v>IT.1.F./1+1-BMO/PG</v>
      </c>
      <c r="D50" s="160">
        <f ca="1">OFFSET('Расчёт фасадов'!$H$50,Цена!$A$50,0)</f>
        <v>-50.596799999999995</v>
      </c>
      <c r="E50" s="160">
        <f ca="1">OFFSET('Расчёт фасадов2'!$H$50,Цена!$A$50,0)</f>
        <v>-50.596799999999995</v>
      </c>
      <c r="F50" s="160">
        <f ca="1">OFFSET('Расчёт фасадов3'!$H$50,Цена!$A$50,0)</f>
        <v>-50.596799999999995</v>
      </c>
      <c r="G50" s="160">
        <f ca="1">OFFSET('Расчёт фасадов4'!$H$50,Цена!$A$50,0)</f>
        <v>-50.596799999999995</v>
      </c>
      <c r="H50" s="160">
        <f ca="1">OFFSET('Расчёт фасадов5'!$H$50,Цена!$A$50,0)</f>
        <v>-50.596799999999995</v>
      </c>
      <c r="I50" s="160">
        <f ca="1">OFFSET('Расчёт фасадов6'!$H$50,Цена!$A$50,0)</f>
        <v>-50.596799999999995</v>
      </c>
      <c r="J50" s="160">
        <f ca="1">OFFSET('Расчёт фасадов7'!$H$50,Цена!$A$50,0)</f>
        <v>-50.596799999999995</v>
      </c>
      <c r="K50" s="160">
        <f ca="1">OFFSET('Расчёт фасадов8'!$H$50,Цена!$A$50,0)</f>
        <v>-50.596799999999995</v>
      </c>
      <c r="L50" s="160">
        <f ca="1">OFFSET('Расчёт фасадов9'!$H$50,Цена!$A$50,0)</f>
        <v>-50.596799999999995</v>
      </c>
      <c r="M50" s="160">
        <f ca="1">OFFSET('Расчёт фасадов10'!$H$50,Цена!$A$50,0)</f>
        <v>-50.596799999999995</v>
      </c>
    </row>
    <row r="51" spans="1:13" ht="15" x14ac:dyDescent="0.2">
      <c r="A51">
        <v>4</v>
      </c>
      <c r="B51" s="75" t="s">
        <v>470</v>
      </c>
      <c r="C51" s="75" t="str">
        <f>B51&amp;'Спецификация - фасады'!$AO$62</f>
        <v>IT.1.F./1+1-BMO/PB</v>
      </c>
      <c r="D51" s="160">
        <f ca="1">OFFSET('Расчёт фасадов'!$H$50,Цена!$A$51,0)</f>
        <v>-50.596799999999995</v>
      </c>
      <c r="E51" s="160">
        <f ca="1">OFFSET('Расчёт фасадов2'!$H$50,Цена!$A$51,0)</f>
        <v>-50.596799999999995</v>
      </c>
      <c r="F51" s="160">
        <f ca="1">OFFSET('Расчёт фасадов3'!$H$50,Цена!$A$51,0)</f>
        <v>-50.596799999999995</v>
      </c>
      <c r="G51" s="160">
        <f ca="1">OFFSET('Расчёт фасадов4'!$H$50,Цена!$A$51,0)</f>
        <v>-50.596799999999995</v>
      </c>
      <c r="H51" s="160">
        <f ca="1">OFFSET('Расчёт фасадов5'!$H$50,Цена!$A$51,0)</f>
        <v>-50.596799999999995</v>
      </c>
      <c r="I51" s="160">
        <f ca="1">OFFSET('Расчёт фасадов6'!$H$50,Цена!$A$51,0)</f>
        <v>-50.596799999999995</v>
      </c>
      <c r="J51" s="160">
        <f ca="1">OFFSET('Расчёт фасадов7'!$H$50,Цена!$A$51,0)</f>
        <v>-50.596799999999995</v>
      </c>
      <c r="K51" s="160">
        <f ca="1">OFFSET('Расчёт фасадов8'!$H$50,Цена!$A$51,0)</f>
        <v>-50.596799999999995</v>
      </c>
      <c r="L51" s="160">
        <f ca="1">OFFSET('Расчёт фасадов9'!$H$50,Цена!$A$51,0)</f>
        <v>-50.596799999999995</v>
      </c>
      <c r="M51" s="160">
        <f ca="1">OFFSET('Расчёт фасадов10'!$H$50,Цена!$A$51,0)</f>
        <v>-50.596799999999995</v>
      </c>
    </row>
    <row r="52" spans="1:13" ht="15" x14ac:dyDescent="0.2">
      <c r="A52">
        <v>5</v>
      </c>
      <c r="B52" s="75" t="s">
        <v>470</v>
      </c>
      <c r="C52" s="75" t="str">
        <f>B52&amp;'Спецификация - фасады'!$AO$63</f>
        <v>IT.1.F./1+1-GS/PG</v>
      </c>
      <c r="D52" s="160">
        <f ca="1">OFFSET('Расчёт фасадов'!$H$50,Цена!$A$52,0)</f>
        <v>-50.596799999999995</v>
      </c>
      <c r="E52" s="160">
        <f ca="1">OFFSET('Расчёт фасадов2'!$H$50,Цена!$A$52,0)</f>
        <v>-50.596799999999995</v>
      </c>
      <c r="F52" s="160">
        <f ca="1">OFFSET('Расчёт фасадов3'!$H$50,Цена!$A$52,0)</f>
        <v>-50.596799999999995</v>
      </c>
      <c r="G52" s="160">
        <f ca="1">OFFSET('Расчёт фасадов4'!$H$50,Цена!$A$52,0)</f>
        <v>-50.596799999999995</v>
      </c>
      <c r="H52" s="160">
        <f ca="1">OFFSET('Расчёт фасадов5'!$H$50,Цена!$A$52,0)</f>
        <v>-50.596799999999995</v>
      </c>
      <c r="I52" s="160">
        <f ca="1">OFFSET('Расчёт фасадов6'!$H$50,Цена!$A$52,0)</f>
        <v>-50.596799999999995</v>
      </c>
      <c r="J52" s="160">
        <f ca="1">OFFSET('Расчёт фасадов7'!$H$50,Цена!$A$52,0)</f>
        <v>-50.596799999999995</v>
      </c>
      <c r="K52" s="160">
        <f ca="1">OFFSET('Расчёт фасадов8'!$H$50,Цена!$A$52,0)</f>
        <v>-50.596799999999995</v>
      </c>
      <c r="L52" s="160">
        <f ca="1">OFFSET('Расчёт фасадов9'!$H$50,Цена!$A$52,0)</f>
        <v>-50.596799999999995</v>
      </c>
      <c r="M52" s="160">
        <f ca="1">OFFSET('Расчёт фасадов10'!$H$50,Цена!$A$52,0)</f>
        <v>-50.596799999999995</v>
      </c>
    </row>
    <row r="53" spans="1:13" ht="15" x14ac:dyDescent="0.2">
      <c r="A53">
        <v>5</v>
      </c>
      <c r="B53" s="75" t="s">
        <v>470</v>
      </c>
      <c r="C53" s="75" t="str">
        <f>B53&amp;'Спецификация - фасады'!$AO$64</f>
        <v>IT.1.F./1+1-GS/PS</v>
      </c>
      <c r="D53" s="160">
        <f ca="1">OFFSET('Расчёт фасадов'!$H$50,Цена!$A$53,0)</f>
        <v>-50.596799999999995</v>
      </c>
      <c r="E53" s="160">
        <f ca="1">OFFSET('Расчёт фасадов2'!$H$50,Цена!$A$53,0)</f>
        <v>-50.596799999999995</v>
      </c>
      <c r="F53" s="160">
        <f ca="1">OFFSET('Расчёт фасадов3'!$H$50,Цена!$A$53,0)</f>
        <v>-50.596799999999995</v>
      </c>
      <c r="G53" s="160">
        <f ca="1">OFFSET('Расчёт фасадов4'!$H$50,Цена!$A$53,0)</f>
        <v>-50.596799999999995</v>
      </c>
      <c r="H53" s="160">
        <f ca="1">OFFSET('Расчёт фасадов5'!$H$50,Цена!$A$53,0)</f>
        <v>-50.596799999999995</v>
      </c>
      <c r="I53" s="160">
        <f ca="1">OFFSET('Расчёт фасадов6'!$H$50,Цена!$A$53,0)</f>
        <v>-50.596799999999995</v>
      </c>
      <c r="J53" s="160">
        <f ca="1">OFFSET('Расчёт фасадов7'!$H$50,Цена!$A$53,0)</f>
        <v>-50.596799999999995</v>
      </c>
      <c r="K53" s="160">
        <f ca="1">OFFSET('Расчёт фасадов8'!$H$50,Цена!$A$53,0)</f>
        <v>-50.596799999999995</v>
      </c>
      <c r="L53" s="160">
        <f ca="1">OFFSET('Расчёт фасадов9'!$H$50,Цена!$A$53,0)</f>
        <v>-50.596799999999995</v>
      </c>
      <c r="M53" s="160">
        <f ca="1">OFFSET('Расчёт фасадов10'!$H$50,Цена!$A$53,0)</f>
        <v>-50.596799999999995</v>
      </c>
    </row>
    <row r="54" spans="1:13" ht="15" x14ac:dyDescent="0.2">
      <c r="A54">
        <v>6</v>
      </c>
      <c r="B54" s="75" t="s">
        <v>470</v>
      </c>
      <c r="C54" s="75" t="str">
        <f>B54&amp;'Спецификация - фасады'!$AO$65</f>
        <v>IT.1.F./1+1-WM/PG</v>
      </c>
      <c r="D54" s="160">
        <f ca="1">OFFSET('Расчёт фасадов'!$H$50,Цена!$A$54,0)</f>
        <v>-50.596799999999995</v>
      </c>
      <c r="E54" s="160">
        <f ca="1">OFFSET('Расчёт фасадов2'!$H$50,Цена!$A$54,0)</f>
        <v>-50.596799999999995</v>
      </c>
      <c r="F54" s="160">
        <f ca="1">OFFSET('Расчёт фасадов3'!$H$50,Цена!$A$54,0)</f>
        <v>-50.596799999999995</v>
      </c>
      <c r="G54" s="160">
        <f ca="1">OFFSET('Расчёт фасадов4'!$H$50,Цена!$A$54,0)</f>
        <v>-50.596799999999995</v>
      </c>
      <c r="H54" s="160">
        <f ca="1">OFFSET('Расчёт фасадов5'!$H$50,Цена!$A$54,0)</f>
        <v>-50.596799999999995</v>
      </c>
      <c r="I54" s="160">
        <f ca="1">OFFSET('Расчёт фасадов6'!$H$50,Цена!$A$54,0)</f>
        <v>-50.596799999999995</v>
      </c>
      <c r="J54" s="160">
        <f ca="1">OFFSET('Расчёт фасадов7'!$H$50,Цена!$A$54,0)</f>
        <v>-50.596799999999995</v>
      </c>
      <c r="K54" s="160">
        <f ca="1">OFFSET('Расчёт фасадов8'!$H$50,Цена!$A$54,0)</f>
        <v>-50.596799999999995</v>
      </c>
      <c r="L54" s="160">
        <f ca="1">OFFSET('Расчёт фасадов9'!$H$50,Цена!$A$54,0)</f>
        <v>-50.596799999999995</v>
      </c>
      <c r="M54" s="160">
        <f ca="1">OFFSET('Расчёт фасадов10'!$H$50,Цена!$A$54,0)</f>
        <v>-50.596799999999995</v>
      </c>
    </row>
    <row r="55" spans="1:13" ht="15" x14ac:dyDescent="0.2">
      <c r="A55">
        <v>6</v>
      </c>
      <c r="B55" s="75" t="s">
        <v>470</v>
      </c>
      <c r="C55" s="75" t="str">
        <f>B55&amp;'Спецификация - фасады'!$AO$66</f>
        <v>IT.1.F./1+1-WM/PS</v>
      </c>
      <c r="D55" s="160">
        <f ca="1">OFFSET('Расчёт фасадов'!$H$50,Цена!$A$55,0)</f>
        <v>-50.596799999999995</v>
      </c>
      <c r="E55" s="160">
        <f ca="1">OFFSET('Расчёт фасадов2'!$H$50,Цена!$A$55,0)</f>
        <v>-50.596799999999995</v>
      </c>
      <c r="F55" s="160">
        <f ca="1">OFFSET('Расчёт фасадов3'!$H$50,Цена!$A$55,0)</f>
        <v>-50.596799999999995</v>
      </c>
      <c r="G55" s="160">
        <f ca="1">OFFSET('Расчёт фасадов4'!$H$50,Цена!$A$55,0)</f>
        <v>-50.596799999999995</v>
      </c>
      <c r="H55" s="160">
        <f ca="1">OFFSET('Расчёт фасадов5'!$H$50,Цена!$A$55,0)</f>
        <v>-50.596799999999995</v>
      </c>
      <c r="I55" s="160">
        <f ca="1">OFFSET('Расчёт фасадов6'!$H$50,Цена!$A$55,0)</f>
        <v>-50.596799999999995</v>
      </c>
      <c r="J55" s="160">
        <f ca="1">OFFSET('Расчёт фасадов7'!$H$50,Цена!$A$55,0)</f>
        <v>-50.596799999999995</v>
      </c>
      <c r="K55" s="160">
        <f ca="1">OFFSET('Расчёт фасадов8'!$H$50,Цена!$A$55,0)</f>
        <v>-50.596799999999995</v>
      </c>
      <c r="L55" s="160">
        <f ca="1">OFFSET('Расчёт фасадов9'!$H$50,Цена!$A$55,0)</f>
        <v>-50.596799999999995</v>
      </c>
      <c r="M55" s="160">
        <f ca="1">OFFSET('Расчёт фасадов10'!$H$50,Цена!$A$55,0)</f>
        <v>-50.596799999999995</v>
      </c>
    </row>
    <row r="56" spans="1:13" ht="15" x14ac:dyDescent="0.2">
      <c r="A56">
        <v>6</v>
      </c>
      <c r="B56" s="75" t="s">
        <v>470</v>
      </c>
      <c r="C56" s="75" t="str">
        <f>B56&amp;'Спецификация - фасады'!$AO$67</f>
        <v>IT.1.F./1+1-WM/PBG</v>
      </c>
      <c r="D56" s="160">
        <f ca="1">OFFSET('Расчёт фасадов'!$H$50,Цена!$A$56,0)</f>
        <v>-50.596799999999995</v>
      </c>
      <c r="E56" s="160">
        <f ca="1">OFFSET('Расчёт фасадов2'!$H$50,Цена!$A$56,0)</f>
        <v>-50.596799999999995</v>
      </c>
      <c r="F56" s="160">
        <f ca="1">OFFSET('Расчёт фасадов3'!$H$50,Цена!$A$56,0)</f>
        <v>-50.596799999999995</v>
      </c>
      <c r="G56" s="160">
        <f ca="1">OFFSET('Расчёт фасадов4'!$H$50,Цена!$A$56,0)</f>
        <v>-50.596799999999995</v>
      </c>
      <c r="H56" s="160">
        <f ca="1">OFFSET('Расчёт фасадов5'!$H$50,Цена!$A$56,0)</f>
        <v>-50.596799999999995</v>
      </c>
      <c r="I56" s="160">
        <f ca="1">OFFSET('Расчёт фасадов6'!$H$50,Цена!$A$56,0)</f>
        <v>-50.596799999999995</v>
      </c>
      <c r="J56" s="160">
        <f ca="1">OFFSET('Расчёт фасадов7'!$H$50,Цена!$A$56,0)</f>
        <v>-50.596799999999995</v>
      </c>
      <c r="K56" s="160">
        <f ca="1">OFFSET('Расчёт фасадов8'!$H$50,Цена!$A$56,0)</f>
        <v>-50.596799999999995</v>
      </c>
      <c r="L56" s="160">
        <f ca="1">OFFSET('Расчёт фасадов9'!$H$50,Цена!$A$56,0)</f>
        <v>-50.596799999999995</v>
      </c>
      <c r="M56" s="160">
        <f ca="1">OFFSET('Расчёт фасадов10'!$H$50,Цена!$A$56,0)</f>
        <v>-50.596799999999995</v>
      </c>
    </row>
    <row r="57" spans="1:13" ht="15" x14ac:dyDescent="0.2">
      <c r="A57">
        <v>6</v>
      </c>
      <c r="B57" s="75" t="s">
        <v>470</v>
      </c>
      <c r="C57" s="75" t="str">
        <f>B57&amp;'Спецификация - фасады'!$AO$68</f>
        <v>IT.1.F./1+1-IV/PG</v>
      </c>
      <c r="D57" s="160">
        <f ca="1">OFFSET('Расчёт фасадов'!$H$50,Цена!$A$57,0)</f>
        <v>-50.596799999999995</v>
      </c>
      <c r="E57" s="160">
        <f ca="1">OFFSET('Расчёт фасадов2'!$H$50,Цена!$A$57,0)</f>
        <v>-50.596799999999995</v>
      </c>
      <c r="F57" s="160">
        <f ca="1">OFFSET('Расчёт фасадов3'!$H$50,Цена!$A$57,0)</f>
        <v>-50.596799999999995</v>
      </c>
      <c r="G57" s="160">
        <f ca="1">OFFSET('Расчёт фасадов4'!$H$50,Цена!$A$57,0)</f>
        <v>-50.596799999999995</v>
      </c>
      <c r="H57" s="160">
        <f ca="1">OFFSET('Расчёт фасадов5'!$H$50,Цена!$A$57,0)</f>
        <v>-50.596799999999995</v>
      </c>
      <c r="I57" s="160">
        <f ca="1">OFFSET('Расчёт фасадов6'!$H$50,Цена!$A$57,0)</f>
        <v>-50.596799999999995</v>
      </c>
      <c r="J57" s="160">
        <f ca="1">OFFSET('Расчёт фасадов7'!$H$50,Цена!$A$57,0)</f>
        <v>-50.596799999999995</v>
      </c>
      <c r="K57" s="160">
        <f ca="1">OFFSET('Расчёт фасадов8'!$H$50,Цена!$A$57,0)</f>
        <v>-50.596799999999995</v>
      </c>
      <c r="L57" s="160">
        <f ca="1">OFFSET('Расчёт фасадов9'!$H$50,Цена!$A$57,0)</f>
        <v>-50.596799999999995</v>
      </c>
      <c r="M57" s="160">
        <f ca="1">OFFSET('Расчёт фасадов10'!$H$50,Цена!$A$57,0)</f>
        <v>-50.596799999999995</v>
      </c>
    </row>
    <row r="58" spans="1:13" ht="15" x14ac:dyDescent="0.2">
      <c r="A58">
        <v>6</v>
      </c>
      <c r="B58" s="75" t="s">
        <v>470</v>
      </c>
      <c r="C58" s="75" t="str">
        <f>B58&amp;'Спецификация - фасады'!$AO$69</f>
        <v>IT.1.F./1+1-IV/PS</v>
      </c>
      <c r="D58" s="160">
        <f ca="1">OFFSET('Расчёт фасадов'!$H$50,Цена!$A$58,0)</f>
        <v>-50.596799999999995</v>
      </c>
      <c r="E58" s="160">
        <f ca="1">OFFSET('Расчёт фасадов2'!$H$50,Цена!$A$58,0)</f>
        <v>-50.596799999999995</v>
      </c>
      <c r="F58" s="160">
        <f ca="1">OFFSET('Расчёт фасадов3'!$H$50,Цена!$A$58,0)</f>
        <v>-50.596799999999995</v>
      </c>
      <c r="G58" s="160">
        <f ca="1">OFFSET('Расчёт фасадов4'!$H$50,Цена!$A$58,0)</f>
        <v>-50.596799999999995</v>
      </c>
      <c r="H58" s="160">
        <f ca="1">OFFSET('Расчёт фасадов5'!$H$50,Цена!$A$58,0)</f>
        <v>-50.596799999999995</v>
      </c>
      <c r="I58" s="160">
        <f ca="1">OFFSET('Расчёт фасадов6'!$H$50,Цена!$A$58,0)</f>
        <v>-50.596799999999995</v>
      </c>
      <c r="J58" s="160">
        <f ca="1">OFFSET('Расчёт фасадов7'!$H$50,Цена!$A$58,0)</f>
        <v>-50.596799999999995</v>
      </c>
      <c r="K58" s="160">
        <f ca="1">OFFSET('Расчёт фасадов8'!$H$50,Цена!$A$58,0)</f>
        <v>-50.596799999999995</v>
      </c>
      <c r="L58" s="160">
        <f ca="1">OFFSET('Расчёт фасадов9'!$H$50,Цена!$A$58,0)</f>
        <v>-50.596799999999995</v>
      </c>
      <c r="M58" s="160">
        <f ca="1">OFFSET('Расчёт фасадов10'!$H$50,Цена!$A$58,0)</f>
        <v>-50.596799999999995</v>
      </c>
    </row>
    <row r="59" spans="1:13" ht="15" x14ac:dyDescent="0.2">
      <c r="A59">
        <v>6</v>
      </c>
      <c r="B59" s="75" t="s">
        <v>470</v>
      </c>
      <c r="C59" s="75" t="str">
        <f>B59&amp;'Спецификация - фасады'!$AO$70</f>
        <v>IT.1.F./1+1-IV/PBG</v>
      </c>
      <c r="D59" s="160">
        <f ca="1">OFFSET('Расчёт фасадов'!$H$50,Цена!$A$59,0)</f>
        <v>-50.596799999999995</v>
      </c>
      <c r="E59" s="160">
        <f ca="1">OFFSET('Расчёт фасадов2'!$H$50,Цена!$A$59,0)</f>
        <v>-50.596799999999995</v>
      </c>
      <c r="F59" s="160">
        <f ca="1">OFFSET('Расчёт фасадов3'!$H$50,Цена!$A$59,0)</f>
        <v>-50.596799999999995</v>
      </c>
      <c r="G59" s="160">
        <f ca="1">OFFSET('Расчёт фасадов4'!$H$50,Цена!$A$59,0)</f>
        <v>-50.596799999999995</v>
      </c>
      <c r="H59" s="160">
        <f ca="1">OFFSET('Расчёт фасадов5'!$H$50,Цена!$A$59,0)</f>
        <v>-50.596799999999995</v>
      </c>
      <c r="I59" s="160">
        <f ca="1">OFFSET('Расчёт фасадов6'!$H$50,Цена!$A$59,0)</f>
        <v>-50.596799999999995</v>
      </c>
      <c r="J59" s="160">
        <f ca="1">OFFSET('Расчёт фасадов7'!$H$50,Цена!$A$59,0)</f>
        <v>-50.596799999999995</v>
      </c>
      <c r="K59" s="160">
        <f ca="1">OFFSET('Расчёт фасадов8'!$H$50,Цена!$A$59,0)</f>
        <v>-50.596799999999995</v>
      </c>
      <c r="L59" s="160">
        <f ca="1">OFFSET('Расчёт фасадов9'!$H$50,Цена!$A$59,0)</f>
        <v>-50.596799999999995</v>
      </c>
      <c r="M59" s="160">
        <f ca="1">OFFSET('Расчёт фасадов10'!$H$50,Цена!$A$59,0)</f>
        <v>-50.596799999999995</v>
      </c>
    </row>
    <row r="61" spans="1:13" ht="15" x14ac:dyDescent="0.2">
      <c r="A61">
        <v>0</v>
      </c>
      <c r="B61" s="75" t="s">
        <v>472</v>
      </c>
      <c r="C61" s="75" t="str">
        <f>B61&amp;'Спецификация - фасады'!$AO$43</f>
        <v>IT.2.F./1+0-PY27</v>
      </c>
      <c r="D61" s="160">
        <f ca="1">OFFSET('Расчёт фасадов'!$H$79,Цена!$A$61,0)</f>
        <v>-19.469100000000001</v>
      </c>
      <c r="E61" s="160">
        <f ca="1">OFFSET('Расчёт фасадов2'!$H$79,Цена!$A$61,0)</f>
        <v>-19.469100000000001</v>
      </c>
      <c r="F61" s="160">
        <f ca="1">OFFSET('Расчёт фасадов3'!$H$79,Цена!$A$61,0)</f>
        <v>-19.469100000000001</v>
      </c>
      <c r="G61" s="160">
        <f ca="1">OFFSET('Расчёт фасадов4'!$H$79,Цена!$A$61,0)</f>
        <v>-19.469100000000001</v>
      </c>
      <c r="H61" s="160">
        <f ca="1">OFFSET('Расчёт фасадов5'!$H$79,Цена!$A$61,0)</f>
        <v>-19.469100000000001</v>
      </c>
      <c r="I61" s="160">
        <f ca="1">OFFSET('Расчёт фасадов6'!$H$79,Цена!$A$61,0)</f>
        <v>-19.469100000000001</v>
      </c>
      <c r="J61" s="160">
        <f ca="1">OFFSET('Расчёт фасадов7'!$H$79,Цена!$A$61,0)</f>
        <v>-19.469100000000001</v>
      </c>
      <c r="K61" s="160">
        <f ca="1">OFFSET('Расчёт фасадов8'!$H$79,Цена!$A$61,0)</f>
        <v>-19.469100000000001</v>
      </c>
      <c r="L61" s="160">
        <f ca="1">OFFSET('Расчёт фасадов9'!$H$79,Цена!$A$61,0)</f>
        <v>-19.469100000000001</v>
      </c>
      <c r="M61" s="160">
        <f ca="1">OFFSET('Расчёт фасадов10'!$H$79,Цена!$A$61,0)</f>
        <v>-19.469100000000001</v>
      </c>
    </row>
    <row r="62" spans="1:13" ht="15" x14ac:dyDescent="0.2">
      <c r="A62">
        <v>0</v>
      </c>
      <c r="B62" s="75" t="s">
        <v>472</v>
      </c>
      <c r="C62" s="75" t="str">
        <f>B62&amp;'Спецификация - фасады'!$AO$44</f>
        <v>IT.2.F./1+0-WC</v>
      </c>
      <c r="D62" s="160">
        <f ca="1">OFFSET('Расчёт фасадов'!$H$79,Цена!$A$62,0)</f>
        <v>-19.469100000000001</v>
      </c>
      <c r="E62" s="160">
        <f ca="1">OFFSET('Расчёт фасадов2'!$H$79,Цена!$A$62,0)</f>
        <v>-19.469100000000001</v>
      </c>
      <c r="F62" s="160">
        <f ca="1">OFFSET('Расчёт фасадов3'!$H$79,Цена!$A$62,0)</f>
        <v>-19.469100000000001</v>
      </c>
      <c r="G62" s="160">
        <f ca="1">OFFSET('Расчёт фасадов4'!$H$79,Цена!$A$62,0)</f>
        <v>-19.469100000000001</v>
      </c>
      <c r="H62" s="160">
        <f ca="1">OFFSET('Расчёт фасадов5'!$H$79,Цена!$A$62,0)</f>
        <v>-19.469100000000001</v>
      </c>
      <c r="I62" s="160">
        <f ca="1">OFFSET('Расчёт фасадов6'!$H$79,Цена!$A$62,0)</f>
        <v>-19.469100000000001</v>
      </c>
      <c r="J62" s="160">
        <f ca="1">OFFSET('Расчёт фасадов7'!$H$79,Цена!$A$62,0)</f>
        <v>-19.469100000000001</v>
      </c>
      <c r="K62" s="160">
        <f ca="1">OFFSET('Расчёт фасадов8'!$H$79,Цена!$A$62,0)</f>
        <v>-19.469100000000001</v>
      </c>
      <c r="L62" s="160">
        <f ca="1">OFFSET('Расчёт фасадов9'!$H$79,Цена!$A$62,0)</f>
        <v>-19.469100000000001</v>
      </c>
      <c r="M62" s="160">
        <f ca="1">OFFSET('Расчёт фасадов10'!$H$79,Цена!$A$62,0)</f>
        <v>-19.469100000000001</v>
      </c>
    </row>
    <row r="63" spans="1:13" ht="15" x14ac:dyDescent="0.2">
      <c r="A63">
        <v>0</v>
      </c>
      <c r="B63" s="75" t="s">
        <v>472</v>
      </c>
      <c r="C63" s="75" t="str">
        <f>B63&amp;'Спецификация - фасады'!$AO$45</f>
        <v>IT.2.F./1+0-WP</v>
      </c>
      <c r="D63" s="160">
        <f ca="1">OFFSET('Расчёт фасадов'!$H$79,Цена!$A$63,0)</f>
        <v>-19.469100000000001</v>
      </c>
      <c r="E63" s="160">
        <f ca="1">OFFSET('Расчёт фасадов2'!$H$79,Цена!$A$63,0)</f>
        <v>-19.469100000000001</v>
      </c>
      <c r="F63" s="160">
        <f ca="1">OFFSET('Расчёт фасадов3'!$H$79,Цена!$A$63,0)</f>
        <v>-19.469100000000001</v>
      </c>
      <c r="G63" s="160">
        <f ca="1">OFFSET('Расчёт фасадов4'!$H$79,Цена!$A$63,0)</f>
        <v>-19.469100000000001</v>
      </c>
      <c r="H63" s="160">
        <f ca="1">OFFSET('Расчёт фасадов5'!$H$79,Цена!$A$63,0)</f>
        <v>-19.469100000000001</v>
      </c>
      <c r="I63" s="160">
        <f ca="1">OFFSET('Расчёт фасадов6'!$H$79,Цена!$A$63,0)</f>
        <v>-19.469100000000001</v>
      </c>
      <c r="J63" s="160">
        <f ca="1">OFFSET('Расчёт фасадов7'!$H$79,Цена!$A$63,0)</f>
        <v>-19.469100000000001</v>
      </c>
      <c r="K63" s="160">
        <f ca="1">OFFSET('Расчёт фасадов8'!$H$79,Цена!$A$63,0)</f>
        <v>-19.469100000000001</v>
      </c>
      <c r="L63" s="160">
        <f ca="1">OFFSET('Расчёт фасадов9'!$H$79,Цена!$A$63,0)</f>
        <v>-19.469100000000001</v>
      </c>
      <c r="M63" s="160">
        <f ca="1">OFFSET('Расчёт фасадов10'!$H$79,Цена!$A$63,0)</f>
        <v>-19.469100000000001</v>
      </c>
    </row>
    <row r="64" spans="1:13" ht="15" x14ac:dyDescent="0.2">
      <c r="A64">
        <v>0</v>
      </c>
      <c r="B64" s="75" t="s">
        <v>472</v>
      </c>
      <c r="C64" s="75" t="str">
        <f>B64&amp;'Спецификация - фасады'!$AO$46</f>
        <v>IT.2.F./1+0-DS</v>
      </c>
      <c r="D64" s="160">
        <f ca="1">OFFSET('Расчёт фасадов'!$H$79,Цена!$A$64,0)</f>
        <v>-19.469100000000001</v>
      </c>
      <c r="E64" s="160">
        <f ca="1">OFFSET('Расчёт фасадов2'!$H$79,Цена!$A$64,0)</f>
        <v>-19.469100000000001</v>
      </c>
      <c r="F64" s="160">
        <f ca="1">OFFSET('Расчёт фасадов3'!$H$79,Цена!$A$64,0)</f>
        <v>-19.469100000000001</v>
      </c>
      <c r="G64" s="160">
        <f ca="1">OFFSET('Расчёт фасадов4'!$H$79,Цена!$A$64,0)</f>
        <v>-19.469100000000001</v>
      </c>
      <c r="H64" s="160">
        <f ca="1">OFFSET('Расчёт фасадов5'!$H$79,Цена!$A$64,0)</f>
        <v>-19.469100000000001</v>
      </c>
      <c r="I64" s="160">
        <f ca="1">OFFSET('Расчёт фасадов6'!$H$79,Цена!$A$64,0)</f>
        <v>-19.469100000000001</v>
      </c>
      <c r="J64" s="160">
        <f ca="1">OFFSET('Расчёт фасадов7'!$H$79,Цена!$A$64,0)</f>
        <v>-19.469100000000001</v>
      </c>
      <c r="K64" s="160">
        <f ca="1">OFFSET('Расчёт фасадов8'!$H$79,Цена!$A$64,0)</f>
        <v>-19.469100000000001</v>
      </c>
      <c r="L64" s="160">
        <f ca="1">OFFSET('Расчёт фасадов9'!$H$79,Цена!$A$64,0)</f>
        <v>-19.469100000000001</v>
      </c>
      <c r="M64" s="160">
        <f ca="1">OFFSET('Расчёт фасадов10'!$H$79,Цена!$A$64,0)</f>
        <v>-19.469100000000001</v>
      </c>
    </row>
    <row r="65" spans="1:13" ht="15" x14ac:dyDescent="0.2">
      <c r="A65">
        <v>0</v>
      </c>
      <c r="B65" s="75" t="s">
        <v>472</v>
      </c>
      <c r="C65" s="75" t="str">
        <f>B65&amp;'Спецификация - фасады'!$AO$47</f>
        <v>IT.2.F./1+0-HS</v>
      </c>
      <c r="D65" s="160">
        <f ca="1">OFFSET('Расчёт фасадов'!$H$79,Цена!$A$65,0)</f>
        <v>-19.469100000000001</v>
      </c>
      <c r="E65" s="160">
        <f ca="1">OFFSET('Расчёт фасадов2'!$H$79,Цена!$A$65,0)</f>
        <v>-19.469100000000001</v>
      </c>
      <c r="F65" s="160">
        <f ca="1">OFFSET('Расчёт фасадов3'!$H$79,Цена!$A$65,0)</f>
        <v>-19.469100000000001</v>
      </c>
      <c r="G65" s="160">
        <f ca="1">OFFSET('Расчёт фасадов4'!$H$79,Цена!$A$65,0)</f>
        <v>-19.469100000000001</v>
      </c>
      <c r="H65" s="160">
        <f ca="1">OFFSET('Расчёт фасадов5'!$H$79,Цена!$A$65,0)</f>
        <v>-19.469100000000001</v>
      </c>
      <c r="I65" s="160">
        <f ca="1">OFFSET('Расчёт фасадов6'!$H$79,Цена!$A$65,0)</f>
        <v>-19.469100000000001</v>
      </c>
      <c r="J65" s="160">
        <f ca="1">OFFSET('Расчёт фасадов7'!$H$79,Цена!$A$65,0)</f>
        <v>-19.469100000000001</v>
      </c>
      <c r="K65" s="160">
        <f ca="1">OFFSET('Расчёт фасадов8'!$H$79,Цена!$A$65,0)</f>
        <v>-19.469100000000001</v>
      </c>
      <c r="L65" s="160">
        <f ca="1">OFFSET('Расчёт фасадов9'!$H$79,Цена!$A$65,0)</f>
        <v>-19.469100000000001</v>
      </c>
      <c r="M65" s="160">
        <f ca="1">OFFSET('Расчёт фасадов10'!$H$79,Цена!$A$65,0)</f>
        <v>-19.469100000000001</v>
      </c>
    </row>
    <row r="66" spans="1:13" ht="15" x14ac:dyDescent="0.2">
      <c r="A66">
        <v>0</v>
      </c>
      <c r="B66" s="75" t="s">
        <v>472</v>
      </c>
      <c r="C66" s="75" t="str">
        <f>B66&amp;'Спецификация - фасады'!$AO$48</f>
        <v>IT.2.F./1+0-VT</v>
      </c>
      <c r="D66" s="160">
        <f ca="1">OFFSET('Расчёт фасадов'!$H$79,Цена!$A$66,0)</f>
        <v>-19.469100000000001</v>
      </c>
      <c r="E66" s="160">
        <f ca="1">OFFSET('Расчёт фасадов2'!$H$79,Цена!$A$66,0)</f>
        <v>-19.469100000000001</v>
      </c>
      <c r="F66" s="160">
        <f ca="1">OFFSET('Расчёт фасадов3'!$H$79,Цена!$A$66,0)</f>
        <v>-19.469100000000001</v>
      </c>
      <c r="G66" s="160">
        <f ca="1">OFFSET('Расчёт фасадов4'!$H$79,Цена!$A$66,0)</f>
        <v>-19.469100000000001</v>
      </c>
      <c r="H66" s="160">
        <f ca="1">OFFSET('Расчёт фасадов5'!$H$79,Цена!$A$66,0)</f>
        <v>-19.469100000000001</v>
      </c>
      <c r="I66" s="160">
        <f ca="1">OFFSET('Расчёт фасадов6'!$H$79,Цена!$A$66,0)</f>
        <v>-19.469100000000001</v>
      </c>
      <c r="J66" s="160">
        <f ca="1">OFFSET('Расчёт фасадов7'!$H$79,Цена!$A$66,0)</f>
        <v>-19.469100000000001</v>
      </c>
      <c r="K66" s="160">
        <f ca="1">OFFSET('Расчёт фасадов8'!$H$79,Цена!$A$66,0)</f>
        <v>-19.469100000000001</v>
      </c>
      <c r="L66" s="160">
        <f ca="1">OFFSET('Расчёт фасадов9'!$H$79,Цена!$A$66,0)</f>
        <v>-19.469100000000001</v>
      </c>
      <c r="M66" s="160">
        <f ca="1">OFFSET('Расчёт фасадов10'!$H$79,Цена!$A$66,0)</f>
        <v>-19.469100000000001</v>
      </c>
    </row>
    <row r="67" spans="1:13" ht="15" x14ac:dyDescent="0.2">
      <c r="A67">
        <v>0</v>
      </c>
      <c r="B67" s="75" t="s">
        <v>472</v>
      </c>
      <c r="C67" s="75" t="str">
        <f>B67&amp;'Спецификация - фасады'!$AO$49</f>
        <v>IT.2.F./1+0-TD</v>
      </c>
      <c r="D67" s="160">
        <f ca="1">OFFSET('Расчёт фасадов'!$H$79,Цена!$A$67,0)</f>
        <v>-19.469100000000001</v>
      </c>
      <c r="E67" s="160">
        <f ca="1">OFFSET('Расчёт фасадов2'!$H$79,Цена!$A$67,0)</f>
        <v>-19.469100000000001</v>
      </c>
      <c r="F67" s="160">
        <f ca="1">OFFSET('Расчёт фасадов3'!$H$79,Цена!$A$67,0)</f>
        <v>-19.469100000000001</v>
      </c>
      <c r="G67" s="160">
        <f ca="1">OFFSET('Расчёт фасадов4'!$H$79,Цена!$A$67,0)</f>
        <v>-19.469100000000001</v>
      </c>
      <c r="H67" s="160">
        <f ca="1">OFFSET('Расчёт фасадов5'!$H$79,Цена!$A$67,0)</f>
        <v>-19.469100000000001</v>
      </c>
      <c r="I67" s="160">
        <f ca="1">OFFSET('Расчёт фасадов6'!$H$79,Цена!$A$67,0)</f>
        <v>-19.469100000000001</v>
      </c>
      <c r="J67" s="160">
        <f ca="1">OFFSET('Расчёт фасадов7'!$H$79,Цена!$A$67,0)</f>
        <v>-19.469100000000001</v>
      </c>
      <c r="K67" s="160">
        <f ca="1">OFFSET('Расчёт фасадов8'!$H$79,Цена!$A$67,0)</f>
        <v>-19.469100000000001</v>
      </c>
      <c r="L67" s="160">
        <f ca="1">OFFSET('Расчёт фасадов9'!$H$79,Цена!$A$67,0)</f>
        <v>-19.469100000000001</v>
      </c>
      <c r="M67" s="160">
        <f ca="1">OFFSET('Расчёт фасадов10'!$H$79,Цена!$A$67,0)</f>
        <v>-19.469100000000001</v>
      </c>
    </row>
    <row r="68" spans="1:13" ht="15" x14ac:dyDescent="0.2">
      <c r="A68">
        <v>0</v>
      </c>
      <c r="B68" s="75" t="s">
        <v>472</v>
      </c>
      <c r="C68" s="75" t="str">
        <f>B68&amp;'Спецификация - фасады'!$AO$50</f>
        <v>IT.2.F./1+0-LO</v>
      </c>
      <c r="D68" s="160">
        <f ca="1">OFFSET('Расчёт фасадов'!$H$79,Цена!$A$68,0)</f>
        <v>-19.469100000000001</v>
      </c>
      <c r="E68" s="160">
        <f ca="1">OFFSET('Расчёт фасадов2'!$H$79,Цена!$A$68,0)</f>
        <v>-19.469100000000001</v>
      </c>
      <c r="F68" s="160">
        <f ca="1">OFFSET('Расчёт фасадов3'!$H$79,Цена!$A$68,0)</f>
        <v>-19.469100000000001</v>
      </c>
      <c r="G68" s="160">
        <f ca="1">OFFSET('Расчёт фасадов4'!$H$79,Цена!$A$68,0)</f>
        <v>-19.469100000000001</v>
      </c>
      <c r="H68" s="160">
        <f ca="1">OFFSET('Расчёт фасадов5'!$H$79,Цена!$A$68,0)</f>
        <v>-19.469100000000001</v>
      </c>
      <c r="I68" s="160">
        <f ca="1">OFFSET('Расчёт фасадов6'!$H$79,Цена!$A$68,0)</f>
        <v>-19.469100000000001</v>
      </c>
      <c r="J68" s="160">
        <f ca="1">OFFSET('Расчёт фасадов7'!$H$79,Цена!$A$68,0)</f>
        <v>-19.469100000000001</v>
      </c>
      <c r="K68" s="160">
        <f ca="1">OFFSET('Расчёт фасадов8'!$H$79,Цена!$A$68,0)</f>
        <v>-19.469100000000001</v>
      </c>
      <c r="L68" s="160">
        <f ca="1">OFFSET('Расчёт фасадов9'!$H$79,Цена!$A$68,0)</f>
        <v>-19.469100000000001</v>
      </c>
      <c r="M68" s="160">
        <f ca="1">OFFSET('Расчёт фасадов10'!$H$79,Цена!$A$68,0)</f>
        <v>-19.469100000000001</v>
      </c>
    </row>
    <row r="69" spans="1:13" ht="15" x14ac:dyDescent="0.2">
      <c r="A69">
        <v>0</v>
      </c>
      <c r="B69" s="75" t="s">
        <v>472</v>
      </c>
      <c r="C69" s="75" t="str">
        <f>B69&amp;'Спецификация - фасады'!$AO$51</f>
        <v>IT.2.F./1+0-OM</v>
      </c>
      <c r="D69" s="160">
        <f ca="1">OFFSET('Расчёт фасадов'!$H$79,Цена!$A$69,0)</f>
        <v>-19.469100000000001</v>
      </c>
      <c r="E69" s="160">
        <f ca="1">OFFSET('Расчёт фасадов2'!$H$79,Цена!$A$69,0)</f>
        <v>-19.469100000000001</v>
      </c>
      <c r="F69" s="160">
        <f ca="1">OFFSET('Расчёт фасадов3'!$H$79,Цена!$A$69,0)</f>
        <v>-19.469100000000001</v>
      </c>
      <c r="G69" s="160">
        <f ca="1">OFFSET('Расчёт фасадов4'!$H$79,Цена!$A$69,0)</f>
        <v>-19.469100000000001</v>
      </c>
      <c r="H69" s="160">
        <f ca="1">OFFSET('Расчёт фасадов5'!$H$79,Цена!$A$69,0)</f>
        <v>-19.469100000000001</v>
      </c>
      <c r="I69" s="160">
        <f ca="1">OFFSET('Расчёт фасадов6'!$H$79,Цена!$A$69,0)</f>
        <v>-19.469100000000001</v>
      </c>
      <c r="J69" s="160">
        <f ca="1">OFFSET('Расчёт фасадов7'!$H$79,Цена!$A$69,0)</f>
        <v>-19.469100000000001</v>
      </c>
      <c r="K69" s="160">
        <f ca="1">OFFSET('Расчёт фасадов8'!$H$79,Цена!$A$69,0)</f>
        <v>-19.469100000000001</v>
      </c>
      <c r="L69" s="160">
        <f ca="1">OFFSET('Расчёт фасадов9'!$H$79,Цена!$A$69,0)</f>
        <v>-19.469100000000001</v>
      </c>
      <c r="M69" s="160">
        <f ca="1">OFFSET('Расчёт фасадов10'!$H$79,Цена!$A$69,0)</f>
        <v>-19.469100000000001</v>
      </c>
    </row>
    <row r="70" spans="1:13" ht="15" x14ac:dyDescent="0.2">
      <c r="A70">
        <v>0</v>
      </c>
      <c r="B70" s="75" t="s">
        <v>472</v>
      </c>
      <c r="C70" s="75" t="str">
        <f>B70&amp;'Спецификация - фасады'!$AO$52</f>
        <v>IT.2.F./1+0-OE</v>
      </c>
      <c r="D70" s="160">
        <f ca="1">OFFSET('Расчёт фасадов'!$H$79,Цена!$A$70,0)</f>
        <v>-19.469100000000001</v>
      </c>
      <c r="E70" s="160">
        <f ca="1">OFFSET('Расчёт фасадов2'!$H$79,Цена!$A$70,0)</f>
        <v>-19.469100000000001</v>
      </c>
      <c r="F70" s="160">
        <f ca="1">OFFSET('Расчёт фасадов3'!$H$79,Цена!$A$70,0)</f>
        <v>-19.469100000000001</v>
      </c>
      <c r="G70" s="160">
        <f ca="1">OFFSET('Расчёт фасадов4'!$H$79,Цена!$A$70,0)</f>
        <v>-19.469100000000001</v>
      </c>
      <c r="H70" s="160">
        <f ca="1">OFFSET('Расчёт фасадов5'!$H$79,Цена!$A$70,0)</f>
        <v>-19.469100000000001</v>
      </c>
      <c r="I70" s="160">
        <f ca="1">OFFSET('Расчёт фасадов6'!$H$79,Цена!$A$70,0)</f>
        <v>-19.469100000000001</v>
      </c>
      <c r="J70" s="160">
        <f ca="1">OFFSET('Расчёт фасадов7'!$H$79,Цена!$A$70,0)</f>
        <v>-19.469100000000001</v>
      </c>
      <c r="K70" s="160">
        <f ca="1">OFFSET('Расчёт фасадов8'!$H$79,Цена!$A$70,0)</f>
        <v>-19.469100000000001</v>
      </c>
      <c r="L70" s="160">
        <f ca="1">OFFSET('Расчёт фасадов9'!$H$79,Цена!$A$70,0)</f>
        <v>-19.469100000000001</v>
      </c>
      <c r="M70" s="160">
        <f ca="1">OFFSET('Расчёт фасадов10'!$H$79,Цена!$A$70,0)</f>
        <v>-19.469100000000001</v>
      </c>
    </row>
    <row r="71" spans="1:13" ht="15" x14ac:dyDescent="0.2">
      <c r="A71">
        <v>0</v>
      </c>
      <c r="B71" s="75" t="s">
        <v>472</v>
      </c>
      <c r="C71" s="75" t="str">
        <f>B71&amp;'Спецификация - фасады'!$AO$53</f>
        <v>IT.2.F./1+0-GS</v>
      </c>
      <c r="D71" s="160">
        <f ca="1">OFFSET('Расчёт фасадов'!$H$79,Цена!$A$71,0)</f>
        <v>-19.469100000000001</v>
      </c>
      <c r="E71" s="160">
        <f ca="1">OFFSET('Расчёт фасадов2'!$H$79,Цена!$A$71,0)</f>
        <v>-19.469100000000001</v>
      </c>
      <c r="F71" s="160">
        <f ca="1">OFFSET('Расчёт фасадов3'!$H$79,Цена!$A$71,0)</f>
        <v>-19.469100000000001</v>
      </c>
      <c r="G71" s="160">
        <f ca="1">OFFSET('Расчёт фасадов4'!$H$79,Цена!$A$71,0)</f>
        <v>-19.469100000000001</v>
      </c>
      <c r="H71" s="160">
        <f ca="1">OFFSET('Расчёт фасадов5'!$H$79,Цена!$A$71,0)</f>
        <v>-19.469100000000001</v>
      </c>
      <c r="I71" s="160">
        <f ca="1">OFFSET('Расчёт фасадов6'!$H$79,Цена!$A$71,0)</f>
        <v>-19.469100000000001</v>
      </c>
      <c r="J71" s="160">
        <f ca="1">OFFSET('Расчёт фасадов7'!$H$79,Цена!$A$71,0)</f>
        <v>-19.469100000000001</v>
      </c>
      <c r="K71" s="160">
        <f ca="1">OFFSET('Расчёт фасадов8'!$H$79,Цена!$A$71,0)</f>
        <v>-19.469100000000001</v>
      </c>
      <c r="L71" s="160">
        <f ca="1">OFFSET('Расчёт фасадов9'!$H$79,Цена!$A$71,0)</f>
        <v>-19.469100000000001</v>
      </c>
      <c r="M71" s="160">
        <f ca="1">OFFSET('Расчёт фасадов10'!$H$79,Цена!$A$71,0)</f>
        <v>-19.469100000000001</v>
      </c>
    </row>
    <row r="72" spans="1:13" ht="15" x14ac:dyDescent="0.2">
      <c r="A72">
        <v>1</v>
      </c>
      <c r="B72" s="75" t="s">
        <v>472</v>
      </c>
      <c r="C72" s="75" t="str">
        <f>B72&amp;'Спецификация - фасады'!$AO$54</f>
        <v>IT.2.F./1+0-BMO</v>
      </c>
      <c r="D72" s="160">
        <f ca="1">OFFSET('Расчёт фасадов'!$H$79,Цена!$A$72,0)</f>
        <v>-19.469100000000001</v>
      </c>
      <c r="E72" s="160">
        <f ca="1">OFFSET('Расчёт фасадов2'!$H$79,Цена!$A$72,0)</f>
        <v>-19.469100000000001</v>
      </c>
      <c r="F72" s="160">
        <f ca="1">OFFSET('Расчёт фасадов3'!$H$79,Цена!$A$72,0)</f>
        <v>-19.469100000000001</v>
      </c>
      <c r="G72" s="160">
        <f ca="1">OFFSET('Расчёт фасадов4'!$H$79,Цена!$A$72,0)</f>
        <v>-19.469100000000001</v>
      </c>
      <c r="H72" s="160">
        <f ca="1">OFFSET('Расчёт фасадов5'!$H$79,Цена!$A$72,0)</f>
        <v>-19.469100000000001</v>
      </c>
      <c r="I72" s="160">
        <f ca="1">OFFSET('Расчёт фасадов6'!$H$79,Цена!$A$72,0)</f>
        <v>-19.469100000000001</v>
      </c>
      <c r="J72" s="160">
        <f ca="1">OFFSET('Расчёт фасадов7'!$H$79,Цена!$A$72,0)</f>
        <v>-19.469100000000001</v>
      </c>
      <c r="K72" s="160">
        <f ca="1">OFFSET('Расчёт фасадов8'!$H$79,Цена!$A$72,0)</f>
        <v>-19.469100000000001</v>
      </c>
      <c r="L72" s="160">
        <f ca="1">OFFSET('Расчёт фасадов9'!$H$79,Цена!$A$72,0)</f>
        <v>-19.469100000000001</v>
      </c>
      <c r="M72" s="160">
        <f ca="1">OFFSET('Расчёт фасадов10'!$H$79,Цена!$A$72,0)</f>
        <v>-19.469100000000001</v>
      </c>
    </row>
    <row r="73" spans="1:13" ht="15" x14ac:dyDescent="0.2">
      <c r="A73">
        <v>2</v>
      </c>
      <c r="B73" s="75" t="s">
        <v>472</v>
      </c>
      <c r="C73" s="75" t="str">
        <f>B73&amp;'Спецификация - фасады'!$AO$55</f>
        <v>IT.2.F./1+0-WM</v>
      </c>
      <c r="D73" s="160">
        <f ca="1">OFFSET('Расчёт фасадов'!$H$79,Цена!$A$73,0)</f>
        <v>-19.469100000000001</v>
      </c>
      <c r="E73" s="160">
        <f ca="1">OFFSET('Расчёт фасадов2'!$H$79,Цена!$A$73,0)</f>
        <v>-19.469100000000001</v>
      </c>
      <c r="F73" s="160">
        <f ca="1">OFFSET('Расчёт фасадов3'!$H$79,Цена!$A$73,0)</f>
        <v>-19.469100000000001</v>
      </c>
      <c r="G73" s="160">
        <f ca="1">OFFSET('Расчёт фасадов4'!$H$79,Цена!$A$73,0)</f>
        <v>-19.469100000000001</v>
      </c>
      <c r="H73" s="160">
        <f ca="1">OFFSET('Расчёт фасадов5'!$H$79,Цена!$A$73,0)</f>
        <v>-19.469100000000001</v>
      </c>
      <c r="I73" s="160">
        <f ca="1">OFFSET('Расчёт фасадов6'!$H$79,Цена!$A$73,0)</f>
        <v>-19.469100000000001</v>
      </c>
      <c r="J73" s="160">
        <f ca="1">OFFSET('Расчёт фасадов7'!$H$79,Цена!$A$73,0)</f>
        <v>-19.469100000000001</v>
      </c>
      <c r="K73" s="160">
        <f ca="1">OFFSET('Расчёт фасадов8'!$H$79,Цена!$A$73,0)</f>
        <v>-19.469100000000001</v>
      </c>
      <c r="L73" s="160">
        <f ca="1">OFFSET('Расчёт фасадов9'!$H$79,Цена!$A$73,0)</f>
        <v>-19.469100000000001</v>
      </c>
      <c r="M73" s="160">
        <f ca="1">OFFSET('Расчёт фасадов10'!$H$79,Цена!$A$73,0)</f>
        <v>-19.469100000000001</v>
      </c>
    </row>
    <row r="74" spans="1:13" ht="15" x14ac:dyDescent="0.2">
      <c r="A74">
        <v>2</v>
      </c>
      <c r="B74" s="75" t="s">
        <v>472</v>
      </c>
      <c r="C74" s="75" t="str">
        <f>B74&amp;'Спецификация - фасады'!$AO$56</f>
        <v>IT.2.F./1+0-IV</v>
      </c>
      <c r="D74" s="160">
        <f ca="1">OFFSET('Расчёт фасадов'!$H$79,Цена!$A$74,0)</f>
        <v>-19.469100000000001</v>
      </c>
      <c r="E74" s="160">
        <f ca="1">OFFSET('Расчёт фасадов2'!$H$79,Цена!$A$74,0)</f>
        <v>-19.469100000000001</v>
      </c>
      <c r="F74" s="160">
        <f ca="1">OFFSET('Расчёт фасадов3'!$H$79,Цена!$A$74,0)</f>
        <v>-19.469100000000001</v>
      </c>
      <c r="G74" s="160">
        <f ca="1">OFFSET('Расчёт фасадов4'!$H$79,Цена!$A$74,0)</f>
        <v>-19.469100000000001</v>
      </c>
      <c r="H74" s="160">
        <f ca="1">OFFSET('Расчёт фасадов5'!$H$79,Цена!$A$74,0)</f>
        <v>-19.469100000000001</v>
      </c>
      <c r="I74" s="160">
        <f ca="1">OFFSET('Расчёт фасадов6'!$H$79,Цена!$A$74,0)</f>
        <v>-19.469100000000001</v>
      </c>
      <c r="J74" s="160">
        <f ca="1">OFFSET('Расчёт фасадов7'!$H$79,Цена!$A$74,0)</f>
        <v>-19.469100000000001</v>
      </c>
      <c r="K74" s="160">
        <f ca="1">OFFSET('Расчёт фасадов8'!$H$79,Цена!$A$74,0)</f>
        <v>-19.469100000000001</v>
      </c>
      <c r="L74" s="160">
        <f ca="1">OFFSET('Расчёт фасадов9'!$H$79,Цена!$A$74,0)</f>
        <v>-19.469100000000001</v>
      </c>
      <c r="M74" s="160">
        <f ca="1">OFFSET('Расчёт фасадов10'!$H$79,Цена!$A$74,0)</f>
        <v>-19.469100000000001</v>
      </c>
    </row>
    <row r="75" spans="1:13" ht="15" x14ac:dyDescent="0.2">
      <c r="A75">
        <v>3</v>
      </c>
      <c r="B75" s="75" t="s">
        <v>472</v>
      </c>
      <c r="C75" s="75" t="str">
        <f>B75&amp;'Спецификация - фасады'!$AO$57</f>
        <v>IT.2.F./1+0-WC/PG</v>
      </c>
      <c r="D75" s="160">
        <f ca="1">OFFSET('Расчёт фасадов'!$H$79,Цена!$A$75,0)</f>
        <v>-19.469100000000001</v>
      </c>
      <c r="E75" s="160">
        <f ca="1">OFFSET('Расчёт фасадов2'!$H$79,Цена!$A$75,0)</f>
        <v>-19.469100000000001</v>
      </c>
      <c r="F75" s="160">
        <f ca="1">OFFSET('Расчёт фасадов3'!$H$79,Цена!$A$75,0)</f>
        <v>-19.469100000000001</v>
      </c>
      <c r="G75" s="160">
        <f ca="1">OFFSET('Расчёт фасадов4'!$H$79,Цена!$A$75,0)</f>
        <v>-19.469100000000001</v>
      </c>
      <c r="H75" s="160">
        <f ca="1">OFFSET('Расчёт фасадов5'!$H$79,Цена!$A$75,0)</f>
        <v>-19.469100000000001</v>
      </c>
      <c r="I75" s="160">
        <f ca="1">OFFSET('Расчёт фасадов6'!$H$79,Цена!$A$75,0)</f>
        <v>-19.469100000000001</v>
      </c>
      <c r="J75" s="160">
        <f ca="1">OFFSET('Расчёт фасадов7'!$H$79,Цена!$A$75,0)</f>
        <v>-19.469100000000001</v>
      </c>
      <c r="K75" s="160">
        <f ca="1">OFFSET('Расчёт фасадов8'!$H$79,Цена!$A$75,0)</f>
        <v>-19.469100000000001</v>
      </c>
      <c r="L75" s="160">
        <f ca="1">OFFSET('Расчёт фасадов9'!$H$79,Цена!$A$75,0)</f>
        <v>-19.469100000000001</v>
      </c>
      <c r="M75" s="160">
        <f ca="1">OFFSET('Расчёт фасадов10'!$H$79,Цена!$A$75,0)</f>
        <v>-19.469100000000001</v>
      </c>
    </row>
    <row r="76" spans="1:13" ht="15" x14ac:dyDescent="0.2">
      <c r="A76">
        <v>3</v>
      </c>
      <c r="B76" s="75" t="s">
        <v>472</v>
      </c>
      <c r="C76" s="75" t="str">
        <f>B76&amp;'Спецификация - фасады'!$AO$58</f>
        <v>IT.2.F./1+0-WC/PS</v>
      </c>
      <c r="D76" s="160">
        <f ca="1">OFFSET('Расчёт фасадов'!$H$79,Цена!$A$76,0)</f>
        <v>-19.469100000000001</v>
      </c>
      <c r="E76" s="160">
        <f ca="1">OFFSET('Расчёт фасадов2'!$H$79,Цена!$A$76,0)</f>
        <v>-19.469100000000001</v>
      </c>
      <c r="F76" s="160">
        <f ca="1">OFFSET('Расчёт фасадов3'!$H$79,Цена!$A$76,0)</f>
        <v>-19.469100000000001</v>
      </c>
      <c r="G76" s="160">
        <f ca="1">OFFSET('Расчёт фасадов4'!$H$79,Цена!$A$76,0)</f>
        <v>-19.469100000000001</v>
      </c>
      <c r="H76" s="160">
        <f ca="1">OFFSET('Расчёт фасадов5'!$H$79,Цена!$A$76,0)</f>
        <v>-19.469100000000001</v>
      </c>
      <c r="I76" s="160">
        <f ca="1">OFFSET('Расчёт фасадов6'!$H$79,Цена!$A$76,0)</f>
        <v>-19.469100000000001</v>
      </c>
      <c r="J76" s="160">
        <f ca="1">OFFSET('Расчёт фасадов7'!$H$79,Цена!$A$76,0)</f>
        <v>-19.469100000000001</v>
      </c>
      <c r="K76" s="160">
        <f ca="1">OFFSET('Расчёт фасадов8'!$H$79,Цена!$A$76,0)</f>
        <v>-19.469100000000001</v>
      </c>
      <c r="L76" s="160">
        <f ca="1">OFFSET('Расчёт фасадов9'!$H$79,Цена!$A$76,0)</f>
        <v>-19.469100000000001</v>
      </c>
      <c r="M76" s="160">
        <f ca="1">OFFSET('Расчёт фасадов10'!$H$79,Цена!$A$76,0)</f>
        <v>-19.469100000000001</v>
      </c>
    </row>
    <row r="77" spans="1:13" ht="15" x14ac:dyDescent="0.2">
      <c r="A77">
        <v>3</v>
      </c>
      <c r="B77" s="75" t="s">
        <v>472</v>
      </c>
      <c r="C77" s="75" t="str">
        <f>B77&amp;'Спецификация - фасады'!$AO$59</f>
        <v>IT.2.F./1+0-WC/PBG</v>
      </c>
      <c r="D77" s="160">
        <f ca="1">OFFSET('Расчёт фасадов'!$H$79,Цена!$A$77,0)</f>
        <v>-19.469100000000001</v>
      </c>
      <c r="E77" s="160">
        <f ca="1">OFFSET('Расчёт фасадов2'!$H$79,Цена!$A$77,0)</f>
        <v>-19.469100000000001</v>
      </c>
      <c r="F77" s="160">
        <f ca="1">OFFSET('Расчёт фасадов3'!$H$79,Цена!$A$77,0)</f>
        <v>-19.469100000000001</v>
      </c>
      <c r="G77" s="160">
        <f ca="1">OFFSET('Расчёт фасадов4'!$H$79,Цена!$A$77,0)</f>
        <v>-19.469100000000001</v>
      </c>
      <c r="H77" s="160">
        <f ca="1">OFFSET('Расчёт фасадов5'!$H$79,Цена!$A$77,0)</f>
        <v>-19.469100000000001</v>
      </c>
      <c r="I77" s="160">
        <f ca="1">OFFSET('Расчёт фасадов6'!$H$79,Цена!$A$77,0)</f>
        <v>-19.469100000000001</v>
      </c>
      <c r="J77" s="160">
        <f ca="1">OFFSET('Расчёт фасадов7'!$H$79,Цена!$A$77,0)</f>
        <v>-19.469100000000001</v>
      </c>
      <c r="K77" s="160">
        <f ca="1">OFFSET('Расчёт фасадов8'!$H$79,Цена!$A$77,0)</f>
        <v>-19.469100000000001</v>
      </c>
      <c r="L77" s="160">
        <f ca="1">OFFSET('Расчёт фасадов9'!$H$79,Цена!$A$77,0)</f>
        <v>-19.469100000000001</v>
      </c>
      <c r="M77" s="160">
        <f ca="1">OFFSET('Расчёт фасадов10'!$H$79,Цена!$A$77,0)</f>
        <v>-19.469100000000001</v>
      </c>
    </row>
    <row r="78" spans="1:13" ht="15" x14ac:dyDescent="0.2">
      <c r="A78">
        <v>3</v>
      </c>
      <c r="B78" s="75" t="s">
        <v>472</v>
      </c>
      <c r="C78" s="75" t="str">
        <f>B78&amp;'Спецификация - фасады'!$AO$60</f>
        <v>IT.2.F./1+0-VT/PS</v>
      </c>
      <c r="D78" s="160">
        <f ca="1">OFFSET('Расчёт фасадов'!$H$79,Цена!$A$78,0)</f>
        <v>-19.469100000000001</v>
      </c>
      <c r="E78" s="160">
        <f ca="1">OFFSET('Расчёт фасадов2'!$H$79,Цена!$A$78,0)</f>
        <v>-19.469100000000001</v>
      </c>
      <c r="F78" s="160">
        <f ca="1">OFFSET('Расчёт фасадов3'!$H$79,Цена!$A$78,0)</f>
        <v>-19.469100000000001</v>
      </c>
      <c r="G78" s="160">
        <f ca="1">OFFSET('Расчёт фасадов4'!$H$79,Цена!$A$78,0)</f>
        <v>-19.469100000000001</v>
      </c>
      <c r="H78" s="160">
        <f ca="1">OFFSET('Расчёт фасадов5'!$H$79,Цена!$A$78,0)</f>
        <v>-19.469100000000001</v>
      </c>
      <c r="I78" s="160">
        <f ca="1">OFFSET('Расчёт фасадов6'!$H$79,Цена!$A$78,0)</f>
        <v>-19.469100000000001</v>
      </c>
      <c r="J78" s="160">
        <f ca="1">OFFSET('Расчёт фасадов7'!$H$79,Цена!$A$78,0)</f>
        <v>-19.469100000000001</v>
      </c>
      <c r="K78" s="160">
        <f ca="1">OFFSET('Расчёт фасадов8'!$H$79,Цена!$A$78,0)</f>
        <v>-19.469100000000001</v>
      </c>
      <c r="L78" s="160">
        <f ca="1">OFFSET('Расчёт фасадов9'!$H$79,Цена!$A$78,0)</f>
        <v>-19.469100000000001</v>
      </c>
      <c r="M78" s="160">
        <f ca="1">OFFSET('Расчёт фасадов10'!$H$79,Цена!$A$78,0)</f>
        <v>-19.469100000000001</v>
      </c>
    </row>
    <row r="79" spans="1:13" ht="15" x14ac:dyDescent="0.2">
      <c r="A79">
        <v>4</v>
      </c>
      <c r="B79" s="75" t="s">
        <v>472</v>
      </c>
      <c r="C79" s="75" t="str">
        <f>B79&amp;'Спецификация - фасады'!$AO$61</f>
        <v>IT.2.F./1+0-BMO/PG</v>
      </c>
      <c r="D79" s="160">
        <f ca="1">OFFSET('Расчёт фасадов'!$H$79,Цена!$A$79,0)</f>
        <v>-19.469100000000001</v>
      </c>
      <c r="E79" s="160">
        <f ca="1">OFFSET('Расчёт фасадов2'!$H$79,Цена!$A$79,0)</f>
        <v>-19.469100000000001</v>
      </c>
      <c r="F79" s="160">
        <f ca="1">OFFSET('Расчёт фасадов3'!$H$79,Цена!$A$79,0)</f>
        <v>-19.469100000000001</v>
      </c>
      <c r="G79" s="160">
        <f ca="1">OFFSET('Расчёт фасадов4'!$H$79,Цена!$A$79,0)</f>
        <v>-19.469100000000001</v>
      </c>
      <c r="H79" s="160">
        <f ca="1">OFFSET('Расчёт фасадов5'!$H$79,Цена!$A$79,0)</f>
        <v>-19.469100000000001</v>
      </c>
      <c r="I79" s="160">
        <f ca="1">OFFSET('Расчёт фасадов6'!$H$79,Цена!$A$79,0)</f>
        <v>-19.469100000000001</v>
      </c>
      <c r="J79" s="160">
        <f ca="1">OFFSET('Расчёт фасадов7'!$H$79,Цена!$A$79,0)</f>
        <v>-19.469100000000001</v>
      </c>
      <c r="K79" s="160">
        <f ca="1">OFFSET('Расчёт фасадов8'!$H$79,Цена!$A$79,0)</f>
        <v>-19.469100000000001</v>
      </c>
      <c r="L79" s="160">
        <f ca="1">OFFSET('Расчёт фасадов9'!$H$79,Цена!$A$79,0)</f>
        <v>-19.469100000000001</v>
      </c>
      <c r="M79" s="160">
        <f ca="1">OFFSET('Расчёт фасадов10'!$H$79,Цена!$A$79,0)</f>
        <v>-19.469100000000001</v>
      </c>
    </row>
    <row r="80" spans="1:13" ht="15" x14ac:dyDescent="0.2">
      <c r="A80">
        <v>4</v>
      </c>
      <c r="B80" s="75" t="s">
        <v>472</v>
      </c>
      <c r="C80" s="75" t="str">
        <f>B80&amp;'Спецификация - фасады'!$AO$62</f>
        <v>IT.2.F./1+0-BMO/PB</v>
      </c>
      <c r="D80" s="160">
        <f ca="1">OFFSET('Расчёт фасадов'!$H$79,Цена!$A$80,0)</f>
        <v>-19.469100000000001</v>
      </c>
      <c r="E80" s="160">
        <f ca="1">OFFSET('Расчёт фасадов2'!$H$79,Цена!$A$80,0)</f>
        <v>-19.469100000000001</v>
      </c>
      <c r="F80" s="160">
        <f ca="1">OFFSET('Расчёт фасадов3'!$H$79,Цена!$A$80,0)</f>
        <v>-19.469100000000001</v>
      </c>
      <c r="G80" s="160">
        <f ca="1">OFFSET('Расчёт фасадов4'!$H$79,Цена!$A$80,0)</f>
        <v>-19.469100000000001</v>
      </c>
      <c r="H80" s="160">
        <f ca="1">OFFSET('Расчёт фасадов5'!$H$79,Цена!$A$80,0)</f>
        <v>-19.469100000000001</v>
      </c>
      <c r="I80" s="160">
        <f ca="1">OFFSET('Расчёт фасадов6'!$H$79,Цена!$A$80,0)</f>
        <v>-19.469100000000001</v>
      </c>
      <c r="J80" s="160">
        <f ca="1">OFFSET('Расчёт фасадов7'!$H$79,Цена!$A$80,0)</f>
        <v>-19.469100000000001</v>
      </c>
      <c r="K80" s="160">
        <f ca="1">OFFSET('Расчёт фасадов8'!$H$79,Цена!$A$80,0)</f>
        <v>-19.469100000000001</v>
      </c>
      <c r="L80" s="160">
        <f ca="1">OFFSET('Расчёт фасадов9'!$H$79,Цена!$A$80,0)</f>
        <v>-19.469100000000001</v>
      </c>
      <c r="M80" s="160">
        <f ca="1">OFFSET('Расчёт фасадов10'!$H$79,Цена!$A$80,0)</f>
        <v>-19.469100000000001</v>
      </c>
    </row>
    <row r="81" spans="1:13" ht="15" x14ac:dyDescent="0.2">
      <c r="A81">
        <v>5</v>
      </c>
      <c r="B81" s="75" t="s">
        <v>472</v>
      </c>
      <c r="C81" s="75" t="str">
        <f>B81&amp;'Спецификация - фасады'!$AO$63</f>
        <v>IT.2.F./1+0-GS/PG</v>
      </c>
      <c r="D81" s="160">
        <f ca="1">OFFSET('Расчёт фасадов'!$H$79,Цена!$A$81,0)</f>
        <v>-19.469100000000001</v>
      </c>
      <c r="E81" s="160">
        <f ca="1">OFFSET('Расчёт фасадов2'!$H$79,Цена!$A$81,0)</f>
        <v>-19.469100000000001</v>
      </c>
      <c r="F81" s="160">
        <f ca="1">OFFSET('Расчёт фасадов3'!$H$79,Цена!$A$81,0)</f>
        <v>-19.469100000000001</v>
      </c>
      <c r="G81" s="160">
        <f ca="1">OFFSET('Расчёт фасадов4'!$H$79,Цена!$A$81,0)</f>
        <v>-19.469100000000001</v>
      </c>
      <c r="H81" s="160">
        <f ca="1">OFFSET('Расчёт фасадов5'!$H$79,Цена!$A$81,0)</f>
        <v>-19.469100000000001</v>
      </c>
      <c r="I81" s="160">
        <f ca="1">OFFSET('Расчёт фасадов6'!$H$79,Цена!$A$81,0)</f>
        <v>-19.469100000000001</v>
      </c>
      <c r="J81" s="160">
        <f ca="1">OFFSET('Расчёт фасадов7'!$H$79,Цена!$A$81,0)</f>
        <v>-19.469100000000001</v>
      </c>
      <c r="K81" s="160">
        <f ca="1">OFFSET('Расчёт фасадов8'!$H$79,Цена!$A$81,0)</f>
        <v>-19.469100000000001</v>
      </c>
      <c r="L81" s="160">
        <f ca="1">OFFSET('Расчёт фасадов9'!$H$79,Цена!$A$81,0)</f>
        <v>-19.469100000000001</v>
      </c>
      <c r="M81" s="160">
        <f ca="1">OFFSET('Расчёт фасадов10'!$H$79,Цена!$A$81,0)</f>
        <v>-19.469100000000001</v>
      </c>
    </row>
    <row r="82" spans="1:13" ht="15" x14ac:dyDescent="0.2">
      <c r="A82">
        <v>5</v>
      </c>
      <c r="B82" s="75" t="s">
        <v>472</v>
      </c>
      <c r="C82" s="75" t="str">
        <f>B82&amp;'Спецификация - фасады'!$AO$64</f>
        <v>IT.2.F./1+0-GS/PS</v>
      </c>
      <c r="D82" s="160">
        <f ca="1">OFFSET('Расчёт фасадов'!$H$79,Цена!$A$82,0)</f>
        <v>-19.469100000000001</v>
      </c>
      <c r="E82" s="160">
        <f ca="1">OFFSET('Расчёт фасадов2'!$H$79,Цена!$A$82,0)</f>
        <v>-19.469100000000001</v>
      </c>
      <c r="F82" s="160">
        <f ca="1">OFFSET('Расчёт фасадов3'!$H$79,Цена!$A$82,0)</f>
        <v>-19.469100000000001</v>
      </c>
      <c r="G82" s="160">
        <f ca="1">OFFSET('Расчёт фасадов4'!$H$79,Цена!$A$82,0)</f>
        <v>-19.469100000000001</v>
      </c>
      <c r="H82" s="160">
        <f ca="1">OFFSET('Расчёт фасадов5'!$H$79,Цена!$A$82,0)</f>
        <v>-19.469100000000001</v>
      </c>
      <c r="I82" s="160">
        <f ca="1">OFFSET('Расчёт фасадов6'!$H$79,Цена!$A$82,0)</f>
        <v>-19.469100000000001</v>
      </c>
      <c r="J82" s="160">
        <f ca="1">OFFSET('Расчёт фасадов7'!$H$79,Цена!$A$82,0)</f>
        <v>-19.469100000000001</v>
      </c>
      <c r="K82" s="160">
        <f ca="1">OFFSET('Расчёт фасадов8'!$H$79,Цена!$A$82,0)</f>
        <v>-19.469100000000001</v>
      </c>
      <c r="L82" s="160">
        <f ca="1">OFFSET('Расчёт фасадов9'!$H$79,Цена!$A$82,0)</f>
        <v>-19.469100000000001</v>
      </c>
      <c r="M82" s="160">
        <f ca="1">OFFSET('Расчёт фасадов10'!$H$79,Цена!$A$82,0)</f>
        <v>-19.469100000000001</v>
      </c>
    </row>
    <row r="83" spans="1:13" ht="15" x14ac:dyDescent="0.2">
      <c r="A83">
        <v>6</v>
      </c>
      <c r="B83" s="75" t="s">
        <v>472</v>
      </c>
      <c r="C83" s="75" t="str">
        <f>B83&amp;'Спецификация - фасады'!$AO$65</f>
        <v>IT.2.F./1+0-WM/PG</v>
      </c>
      <c r="D83" s="160">
        <f ca="1">OFFSET('Расчёт фасадов'!$H$79,Цена!$A$83,0)</f>
        <v>-19.469100000000001</v>
      </c>
      <c r="E83" s="160">
        <f ca="1">OFFSET('Расчёт фасадов2'!$H$79,Цена!$A$83,0)</f>
        <v>-19.469100000000001</v>
      </c>
      <c r="F83" s="160">
        <f ca="1">OFFSET('Расчёт фасадов3'!$H$79,Цена!$A$83,0)</f>
        <v>-19.469100000000001</v>
      </c>
      <c r="G83" s="160">
        <f ca="1">OFFSET('Расчёт фасадов4'!$H$79,Цена!$A$83,0)</f>
        <v>-19.469100000000001</v>
      </c>
      <c r="H83" s="160">
        <f ca="1">OFFSET('Расчёт фасадов5'!$H$79,Цена!$A$83,0)</f>
        <v>-19.469100000000001</v>
      </c>
      <c r="I83" s="160">
        <f ca="1">OFFSET('Расчёт фасадов6'!$H$79,Цена!$A$83,0)</f>
        <v>-19.469100000000001</v>
      </c>
      <c r="J83" s="160">
        <f ca="1">OFFSET('Расчёт фасадов7'!$H$79,Цена!$A$83,0)</f>
        <v>-19.469100000000001</v>
      </c>
      <c r="K83" s="160">
        <f ca="1">OFFSET('Расчёт фасадов8'!$H$79,Цена!$A$83,0)</f>
        <v>-19.469100000000001</v>
      </c>
      <c r="L83" s="160">
        <f ca="1">OFFSET('Расчёт фасадов9'!$H$79,Цена!$A$83,0)</f>
        <v>-19.469100000000001</v>
      </c>
      <c r="M83" s="160">
        <f ca="1">OFFSET('Расчёт фасадов10'!$H$79,Цена!$A$83,0)</f>
        <v>-19.469100000000001</v>
      </c>
    </row>
    <row r="84" spans="1:13" ht="15" x14ac:dyDescent="0.2">
      <c r="A84">
        <v>6</v>
      </c>
      <c r="B84" s="75" t="s">
        <v>472</v>
      </c>
      <c r="C84" s="75" t="str">
        <f>B84&amp;'Спецификация - фасады'!$AO$66</f>
        <v>IT.2.F./1+0-WM/PS</v>
      </c>
      <c r="D84" s="160">
        <f ca="1">OFFSET('Расчёт фасадов'!$H$79,Цена!$A$84,0)</f>
        <v>-19.469100000000001</v>
      </c>
      <c r="E84" s="160">
        <f ca="1">OFFSET('Расчёт фасадов2'!$H$79,Цена!$A$84,0)</f>
        <v>-19.469100000000001</v>
      </c>
      <c r="F84" s="160">
        <f ca="1">OFFSET('Расчёт фасадов3'!$H$79,Цена!$A$84,0)</f>
        <v>-19.469100000000001</v>
      </c>
      <c r="G84" s="160">
        <f ca="1">OFFSET('Расчёт фасадов4'!$H$79,Цена!$A$84,0)</f>
        <v>-19.469100000000001</v>
      </c>
      <c r="H84" s="160">
        <f ca="1">OFFSET('Расчёт фасадов5'!$H$79,Цена!$A$84,0)</f>
        <v>-19.469100000000001</v>
      </c>
      <c r="I84" s="160">
        <f ca="1">OFFSET('Расчёт фасадов6'!$H$79,Цена!$A$84,0)</f>
        <v>-19.469100000000001</v>
      </c>
      <c r="J84" s="160">
        <f ca="1">OFFSET('Расчёт фасадов7'!$H$79,Цена!$A$84,0)</f>
        <v>-19.469100000000001</v>
      </c>
      <c r="K84" s="160">
        <f ca="1">OFFSET('Расчёт фасадов8'!$H$79,Цена!$A$84,0)</f>
        <v>-19.469100000000001</v>
      </c>
      <c r="L84" s="160">
        <f ca="1">OFFSET('Расчёт фасадов9'!$H$79,Цена!$A$84,0)</f>
        <v>-19.469100000000001</v>
      </c>
      <c r="M84" s="160">
        <f ca="1">OFFSET('Расчёт фасадов10'!$H$79,Цена!$A$84,0)</f>
        <v>-19.469100000000001</v>
      </c>
    </row>
    <row r="85" spans="1:13" ht="15" x14ac:dyDescent="0.2">
      <c r="A85">
        <v>6</v>
      </c>
      <c r="B85" s="75" t="s">
        <v>472</v>
      </c>
      <c r="C85" s="75" t="str">
        <f>B85&amp;'Спецификация - фасады'!$AO$67</f>
        <v>IT.2.F./1+0-WM/PBG</v>
      </c>
      <c r="D85" s="160">
        <f ca="1">OFFSET('Расчёт фасадов'!$H$79,Цена!$A$85,0)</f>
        <v>-19.469100000000001</v>
      </c>
      <c r="E85" s="160">
        <f ca="1">OFFSET('Расчёт фасадов2'!$H$79,Цена!$A$85,0)</f>
        <v>-19.469100000000001</v>
      </c>
      <c r="F85" s="160">
        <f ca="1">OFFSET('Расчёт фасадов3'!$H$79,Цена!$A$85,0)</f>
        <v>-19.469100000000001</v>
      </c>
      <c r="G85" s="160">
        <f ca="1">OFFSET('Расчёт фасадов4'!$H$79,Цена!$A$85,0)</f>
        <v>-19.469100000000001</v>
      </c>
      <c r="H85" s="160">
        <f ca="1">OFFSET('Расчёт фасадов5'!$H$79,Цена!$A$85,0)</f>
        <v>-19.469100000000001</v>
      </c>
      <c r="I85" s="160">
        <f ca="1">OFFSET('Расчёт фасадов6'!$H$79,Цена!$A$85,0)</f>
        <v>-19.469100000000001</v>
      </c>
      <c r="J85" s="160">
        <f ca="1">OFFSET('Расчёт фасадов7'!$H$79,Цена!$A$85,0)</f>
        <v>-19.469100000000001</v>
      </c>
      <c r="K85" s="160">
        <f ca="1">OFFSET('Расчёт фасадов8'!$H$79,Цена!$A$85,0)</f>
        <v>-19.469100000000001</v>
      </c>
      <c r="L85" s="160">
        <f ca="1">OFFSET('Расчёт фасадов9'!$H$79,Цена!$A$85,0)</f>
        <v>-19.469100000000001</v>
      </c>
      <c r="M85" s="160">
        <f ca="1">OFFSET('Расчёт фасадов10'!$H$79,Цена!$A$85,0)</f>
        <v>-19.469100000000001</v>
      </c>
    </row>
    <row r="86" spans="1:13" ht="15" x14ac:dyDescent="0.2">
      <c r="A86">
        <v>6</v>
      </c>
      <c r="B86" s="75" t="s">
        <v>472</v>
      </c>
      <c r="C86" s="75" t="str">
        <f>B86&amp;'Спецификация - фасады'!$AO$68</f>
        <v>IT.2.F./1+0-IV/PG</v>
      </c>
      <c r="D86" s="160">
        <f ca="1">OFFSET('Расчёт фасадов'!$H$79,Цена!$A$86,0)</f>
        <v>-19.469100000000001</v>
      </c>
      <c r="E86" s="160">
        <f ca="1">OFFSET('Расчёт фасадов2'!$H$79,Цена!$A$86,0)</f>
        <v>-19.469100000000001</v>
      </c>
      <c r="F86" s="160">
        <f ca="1">OFFSET('Расчёт фасадов3'!$H$79,Цена!$A$86,0)</f>
        <v>-19.469100000000001</v>
      </c>
      <c r="G86" s="160">
        <f ca="1">OFFSET('Расчёт фасадов4'!$H$79,Цена!$A$86,0)</f>
        <v>-19.469100000000001</v>
      </c>
      <c r="H86" s="160">
        <f ca="1">OFFSET('Расчёт фасадов5'!$H$79,Цена!$A$86,0)</f>
        <v>-19.469100000000001</v>
      </c>
      <c r="I86" s="160">
        <f ca="1">OFFSET('Расчёт фасадов6'!$H$79,Цена!$A$86,0)</f>
        <v>-19.469100000000001</v>
      </c>
      <c r="J86" s="160">
        <f ca="1">OFFSET('Расчёт фасадов7'!$H$79,Цена!$A$86,0)</f>
        <v>-19.469100000000001</v>
      </c>
      <c r="K86" s="160">
        <f ca="1">OFFSET('Расчёт фасадов8'!$H$79,Цена!$A$86,0)</f>
        <v>-19.469100000000001</v>
      </c>
      <c r="L86" s="160">
        <f ca="1">OFFSET('Расчёт фасадов9'!$H$79,Цена!$A$86,0)</f>
        <v>-19.469100000000001</v>
      </c>
      <c r="M86" s="160">
        <f ca="1">OFFSET('Расчёт фасадов10'!$H$79,Цена!$A$86,0)</f>
        <v>-19.469100000000001</v>
      </c>
    </row>
    <row r="87" spans="1:13" ht="15" x14ac:dyDescent="0.2">
      <c r="A87">
        <v>6</v>
      </c>
      <c r="B87" s="75" t="s">
        <v>472</v>
      </c>
      <c r="C87" s="75" t="str">
        <f>B87&amp;'Спецификация - фасады'!$AO$69</f>
        <v>IT.2.F./1+0-IV/PS</v>
      </c>
      <c r="D87" s="160">
        <f ca="1">OFFSET('Расчёт фасадов'!$H$79,Цена!$A$87,0)</f>
        <v>-19.469100000000001</v>
      </c>
      <c r="E87" s="160">
        <f ca="1">OFFSET('Расчёт фасадов2'!$H$79,Цена!$A$87,0)</f>
        <v>-19.469100000000001</v>
      </c>
      <c r="F87" s="160">
        <f ca="1">OFFSET('Расчёт фасадов3'!$H$79,Цена!$A$87,0)</f>
        <v>-19.469100000000001</v>
      </c>
      <c r="G87" s="160">
        <f ca="1">OFFSET('Расчёт фасадов4'!$H$79,Цена!$A$87,0)</f>
        <v>-19.469100000000001</v>
      </c>
      <c r="H87" s="160">
        <f ca="1">OFFSET('Расчёт фасадов5'!$H$79,Цена!$A$87,0)</f>
        <v>-19.469100000000001</v>
      </c>
      <c r="I87" s="160">
        <f ca="1">OFFSET('Расчёт фасадов6'!$H$79,Цена!$A$87,0)</f>
        <v>-19.469100000000001</v>
      </c>
      <c r="J87" s="160">
        <f ca="1">OFFSET('Расчёт фасадов7'!$H$79,Цена!$A$87,0)</f>
        <v>-19.469100000000001</v>
      </c>
      <c r="K87" s="160">
        <f ca="1">OFFSET('Расчёт фасадов8'!$H$79,Цена!$A$87,0)</f>
        <v>-19.469100000000001</v>
      </c>
      <c r="L87" s="160">
        <f ca="1">OFFSET('Расчёт фасадов9'!$H$79,Цена!$A$87,0)</f>
        <v>-19.469100000000001</v>
      </c>
      <c r="M87" s="160">
        <f ca="1">OFFSET('Расчёт фасадов10'!$H$79,Цена!$A$87,0)</f>
        <v>-19.469100000000001</v>
      </c>
    </row>
    <row r="88" spans="1:13" ht="15" x14ac:dyDescent="0.2">
      <c r="A88">
        <v>6</v>
      </c>
      <c r="B88" s="75" t="s">
        <v>472</v>
      </c>
      <c r="C88" s="75" t="str">
        <f>B88&amp;'Спецификация - фасады'!$AO$70</f>
        <v>IT.2.F./1+0-IV/PBG</v>
      </c>
      <c r="D88" s="160">
        <f ca="1">OFFSET('Расчёт фасадов'!$H$79,Цена!$A$88,0)</f>
        <v>-19.469100000000001</v>
      </c>
      <c r="E88" s="160">
        <f ca="1">OFFSET('Расчёт фасадов2'!$H$79,Цена!$A$88,0)</f>
        <v>-19.469100000000001</v>
      </c>
      <c r="F88" s="160">
        <f ca="1">OFFSET('Расчёт фасадов3'!$H$79,Цена!$A$88,0)</f>
        <v>-19.469100000000001</v>
      </c>
      <c r="G88" s="160">
        <f ca="1">OFFSET('Расчёт фасадов4'!$H$79,Цена!$A$88,0)</f>
        <v>-19.469100000000001</v>
      </c>
      <c r="H88" s="160">
        <f ca="1">OFFSET('Расчёт фасадов5'!$H$79,Цена!$A$88,0)</f>
        <v>-19.469100000000001</v>
      </c>
      <c r="I88" s="160">
        <f ca="1">OFFSET('Расчёт фасадов6'!$H$79,Цена!$A$88,0)</f>
        <v>-19.469100000000001</v>
      </c>
      <c r="J88" s="160">
        <f ca="1">OFFSET('Расчёт фасадов7'!$H$79,Цена!$A$88,0)</f>
        <v>-19.469100000000001</v>
      </c>
      <c r="K88" s="160">
        <f ca="1">OFFSET('Расчёт фасадов8'!$H$79,Цена!$A$88,0)</f>
        <v>-19.469100000000001</v>
      </c>
      <c r="L88" s="160">
        <f ca="1">OFFSET('Расчёт фасадов9'!$H$79,Цена!$A$88,0)</f>
        <v>-19.469100000000001</v>
      </c>
      <c r="M88" s="160">
        <f ca="1">OFFSET('Расчёт фасадов10'!$H$79,Цена!$A$88,0)</f>
        <v>-19.469100000000001</v>
      </c>
    </row>
    <row r="90" spans="1:13" ht="15" x14ac:dyDescent="0.2">
      <c r="A90">
        <v>0</v>
      </c>
      <c r="B90" s="75" t="s">
        <v>475</v>
      </c>
      <c r="C90" s="75" t="str">
        <f>B90&amp;'Спецификация - фасады'!$AO$43</f>
        <v>IT.2.F./1+1-PY27</v>
      </c>
      <c r="D90" s="160">
        <f ca="1">OFFSET('Расчёт фасадов'!$H$108,Цена!$A$90,0)</f>
        <v>-19.469100000000001</v>
      </c>
      <c r="E90" s="160">
        <f ca="1">OFFSET('Расчёт фасадов2'!$H$108,Цена!$A$90,0)</f>
        <v>-19.469100000000001</v>
      </c>
      <c r="F90" s="160">
        <f ca="1">OFFSET('Расчёт фасадов3'!$H$108,Цена!$A$90,0)</f>
        <v>-19.469100000000001</v>
      </c>
      <c r="G90" s="160">
        <f ca="1">OFFSET('Расчёт фасадов4'!$H$108,Цена!$A$90,0)</f>
        <v>-19.469100000000001</v>
      </c>
      <c r="H90" s="160">
        <f ca="1">OFFSET('Расчёт фасадов5'!$H$108,Цена!$A$90,0)</f>
        <v>-19.469100000000001</v>
      </c>
      <c r="I90" s="160">
        <f ca="1">OFFSET('Расчёт фасадов6'!$H$108,Цена!$A$90,0)</f>
        <v>-19.469100000000001</v>
      </c>
      <c r="J90" s="160">
        <f ca="1">OFFSET('Расчёт фасадов7'!$H$108,Цена!$A$90,0)</f>
        <v>-19.469100000000001</v>
      </c>
      <c r="K90" s="160">
        <f ca="1">OFFSET('Расчёт фасадов8'!$H$108,Цена!$A$90,0)</f>
        <v>-19.469100000000001</v>
      </c>
      <c r="L90" s="160">
        <f ca="1">OFFSET('Расчёт фасадов9'!$H$108,Цена!$A$90,0)</f>
        <v>-19.469100000000001</v>
      </c>
      <c r="M90" s="160">
        <f ca="1">OFFSET('Расчёт фасадов10'!$H$108,Цена!$A$90,0)</f>
        <v>-19.469100000000001</v>
      </c>
    </row>
    <row r="91" spans="1:13" ht="15" x14ac:dyDescent="0.2">
      <c r="A91">
        <v>0</v>
      </c>
      <c r="B91" s="75" t="s">
        <v>475</v>
      </c>
      <c r="C91" s="75" t="str">
        <f>B91&amp;'Спецификация - фасады'!$AO$44</f>
        <v>IT.2.F./1+1-WC</v>
      </c>
      <c r="D91" s="160">
        <f ca="1">OFFSET('Расчёт фасадов'!$H$108,Цена!$A$91,0)</f>
        <v>-19.469100000000001</v>
      </c>
      <c r="E91" s="160">
        <f ca="1">OFFSET('Расчёт фасадов2'!$H$108,Цена!$A$91,0)</f>
        <v>-19.469100000000001</v>
      </c>
      <c r="F91" s="160">
        <f ca="1">OFFSET('Расчёт фасадов3'!$H$108,Цена!$A$91,0)</f>
        <v>-19.469100000000001</v>
      </c>
      <c r="G91" s="160">
        <f ca="1">OFFSET('Расчёт фасадов4'!$H$108,Цена!$A$91,0)</f>
        <v>-19.469100000000001</v>
      </c>
      <c r="H91" s="160">
        <f ca="1">OFFSET('Расчёт фасадов5'!$H$108,Цена!$A$91,0)</f>
        <v>-19.469100000000001</v>
      </c>
      <c r="I91" s="160">
        <f ca="1">OFFSET('Расчёт фасадов6'!$H$108,Цена!$A$91,0)</f>
        <v>-19.469100000000001</v>
      </c>
      <c r="J91" s="160">
        <f ca="1">OFFSET('Расчёт фасадов7'!$H$108,Цена!$A$91,0)</f>
        <v>-19.469100000000001</v>
      </c>
      <c r="K91" s="160">
        <f ca="1">OFFSET('Расчёт фасадов8'!$H$108,Цена!$A$91,0)</f>
        <v>-19.469100000000001</v>
      </c>
      <c r="L91" s="160">
        <f ca="1">OFFSET('Расчёт фасадов9'!$H$108,Цена!$A$91,0)</f>
        <v>-19.469100000000001</v>
      </c>
      <c r="M91" s="160">
        <f ca="1">OFFSET('Расчёт фасадов10'!$H$108,Цена!$A$91,0)</f>
        <v>-19.469100000000001</v>
      </c>
    </row>
    <row r="92" spans="1:13" ht="15" x14ac:dyDescent="0.2">
      <c r="A92">
        <v>0</v>
      </c>
      <c r="B92" s="75" t="s">
        <v>475</v>
      </c>
      <c r="C92" s="75" t="str">
        <f>B92&amp;'Спецификация - фасады'!$AO$45</f>
        <v>IT.2.F./1+1-WP</v>
      </c>
      <c r="D92" s="160">
        <f ca="1">OFFSET('Расчёт фасадов'!$H$108,Цена!$A$92,0)</f>
        <v>-19.469100000000001</v>
      </c>
      <c r="E92" s="160">
        <f ca="1">OFFSET('Расчёт фасадов2'!$H$108,Цена!$A$92,0)</f>
        <v>-19.469100000000001</v>
      </c>
      <c r="F92" s="160">
        <f ca="1">OFFSET('Расчёт фасадов3'!$H$108,Цена!$A$92,0)</f>
        <v>-19.469100000000001</v>
      </c>
      <c r="G92" s="160">
        <f ca="1">OFFSET('Расчёт фасадов4'!$H$108,Цена!$A$92,0)</f>
        <v>-19.469100000000001</v>
      </c>
      <c r="H92" s="160">
        <f ca="1">OFFSET('Расчёт фасадов5'!$H$108,Цена!$A$92,0)</f>
        <v>-19.469100000000001</v>
      </c>
      <c r="I92" s="160">
        <f ca="1">OFFSET('Расчёт фасадов6'!$H$108,Цена!$A$92,0)</f>
        <v>-19.469100000000001</v>
      </c>
      <c r="J92" s="160">
        <f ca="1">OFFSET('Расчёт фасадов7'!$H$108,Цена!$A$92,0)</f>
        <v>-19.469100000000001</v>
      </c>
      <c r="K92" s="160">
        <f ca="1">OFFSET('Расчёт фасадов8'!$H$108,Цена!$A$92,0)</f>
        <v>-19.469100000000001</v>
      </c>
      <c r="L92" s="160">
        <f ca="1">OFFSET('Расчёт фасадов9'!$H$108,Цена!$A$92,0)</f>
        <v>-19.469100000000001</v>
      </c>
      <c r="M92" s="160">
        <f ca="1">OFFSET('Расчёт фасадов10'!$H$108,Цена!$A$92,0)</f>
        <v>-19.469100000000001</v>
      </c>
    </row>
    <row r="93" spans="1:13" ht="15" x14ac:dyDescent="0.2">
      <c r="A93">
        <v>0</v>
      </c>
      <c r="B93" s="75" t="s">
        <v>475</v>
      </c>
      <c r="C93" s="75" t="str">
        <f>B93&amp;'Спецификация - фасады'!$AO$46</f>
        <v>IT.2.F./1+1-DS</v>
      </c>
      <c r="D93" s="160">
        <f ca="1">OFFSET('Расчёт фасадов'!$H$108,Цена!$A$93,0)</f>
        <v>-19.469100000000001</v>
      </c>
      <c r="E93" s="160">
        <f ca="1">OFFSET('Расчёт фасадов2'!$H$108,Цена!$A$93,0)</f>
        <v>-19.469100000000001</v>
      </c>
      <c r="F93" s="160">
        <f ca="1">OFFSET('Расчёт фасадов3'!$H$108,Цена!$A$93,0)</f>
        <v>-19.469100000000001</v>
      </c>
      <c r="G93" s="160">
        <f ca="1">OFFSET('Расчёт фасадов4'!$H$108,Цена!$A$93,0)</f>
        <v>-19.469100000000001</v>
      </c>
      <c r="H93" s="160">
        <f ca="1">OFFSET('Расчёт фасадов5'!$H$108,Цена!$A$93,0)</f>
        <v>-19.469100000000001</v>
      </c>
      <c r="I93" s="160">
        <f ca="1">OFFSET('Расчёт фасадов6'!$H$108,Цена!$A$93,0)</f>
        <v>-19.469100000000001</v>
      </c>
      <c r="J93" s="160">
        <f ca="1">OFFSET('Расчёт фасадов7'!$H$108,Цена!$A$93,0)</f>
        <v>-19.469100000000001</v>
      </c>
      <c r="K93" s="160">
        <f ca="1">OFFSET('Расчёт фасадов8'!$H$108,Цена!$A$93,0)</f>
        <v>-19.469100000000001</v>
      </c>
      <c r="L93" s="160">
        <f ca="1">OFFSET('Расчёт фасадов9'!$H$108,Цена!$A$93,0)</f>
        <v>-19.469100000000001</v>
      </c>
      <c r="M93" s="160">
        <f ca="1">OFFSET('Расчёт фасадов10'!$H$108,Цена!$A$93,0)</f>
        <v>-19.469100000000001</v>
      </c>
    </row>
    <row r="94" spans="1:13" ht="15" x14ac:dyDescent="0.2">
      <c r="A94">
        <v>0</v>
      </c>
      <c r="B94" s="75" t="s">
        <v>475</v>
      </c>
      <c r="C94" s="75" t="str">
        <f>B94&amp;'Спецификация - фасады'!$AO$47</f>
        <v>IT.2.F./1+1-HS</v>
      </c>
      <c r="D94" s="160">
        <f ca="1">OFFSET('Расчёт фасадов'!$H$108,Цена!$A$94,0)</f>
        <v>-19.469100000000001</v>
      </c>
      <c r="E94" s="160">
        <f ca="1">OFFSET('Расчёт фасадов2'!$H$108,Цена!$A$94,0)</f>
        <v>-19.469100000000001</v>
      </c>
      <c r="F94" s="160">
        <f ca="1">OFFSET('Расчёт фасадов3'!$H$108,Цена!$A$94,0)</f>
        <v>-19.469100000000001</v>
      </c>
      <c r="G94" s="160">
        <f ca="1">OFFSET('Расчёт фасадов4'!$H$108,Цена!$A$94,0)</f>
        <v>-19.469100000000001</v>
      </c>
      <c r="H94" s="160">
        <f ca="1">OFFSET('Расчёт фасадов5'!$H$108,Цена!$A$94,0)</f>
        <v>-19.469100000000001</v>
      </c>
      <c r="I94" s="160">
        <f ca="1">OFFSET('Расчёт фасадов6'!$H$108,Цена!$A$94,0)</f>
        <v>-19.469100000000001</v>
      </c>
      <c r="J94" s="160">
        <f ca="1">OFFSET('Расчёт фасадов7'!$H$108,Цена!$A$94,0)</f>
        <v>-19.469100000000001</v>
      </c>
      <c r="K94" s="160">
        <f ca="1">OFFSET('Расчёт фасадов8'!$H$108,Цена!$A$94,0)</f>
        <v>-19.469100000000001</v>
      </c>
      <c r="L94" s="160">
        <f ca="1">OFFSET('Расчёт фасадов9'!$H$108,Цена!$A$94,0)</f>
        <v>-19.469100000000001</v>
      </c>
      <c r="M94" s="160">
        <f ca="1">OFFSET('Расчёт фасадов10'!$H$108,Цена!$A$94,0)</f>
        <v>-19.469100000000001</v>
      </c>
    </row>
    <row r="95" spans="1:13" ht="15" x14ac:dyDescent="0.2">
      <c r="A95">
        <v>0</v>
      </c>
      <c r="B95" s="75" t="s">
        <v>475</v>
      </c>
      <c r="C95" s="75" t="str">
        <f>B95&amp;'Спецификация - фасады'!$AO$48</f>
        <v>IT.2.F./1+1-VT</v>
      </c>
      <c r="D95" s="160">
        <f ca="1">OFFSET('Расчёт фасадов'!$H$108,Цена!$A$95,0)</f>
        <v>-19.469100000000001</v>
      </c>
      <c r="E95" s="160">
        <f ca="1">OFFSET('Расчёт фасадов2'!$H$108,Цена!$A$95,0)</f>
        <v>-19.469100000000001</v>
      </c>
      <c r="F95" s="160">
        <f ca="1">OFFSET('Расчёт фасадов3'!$H$108,Цена!$A$95,0)</f>
        <v>-19.469100000000001</v>
      </c>
      <c r="G95" s="160">
        <f ca="1">OFFSET('Расчёт фасадов4'!$H$108,Цена!$A$95,0)</f>
        <v>-19.469100000000001</v>
      </c>
      <c r="H95" s="160">
        <f ca="1">OFFSET('Расчёт фасадов5'!$H$108,Цена!$A$95,0)</f>
        <v>-19.469100000000001</v>
      </c>
      <c r="I95" s="160">
        <f ca="1">OFFSET('Расчёт фасадов6'!$H$108,Цена!$A$95,0)</f>
        <v>-19.469100000000001</v>
      </c>
      <c r="J95" s="160">
        <f ca="1">OFFSET('Расчёт фасадов7'!$H$108,Цена!$A$95,0)</f>
        <v>-19.469100000000001</v>
      </c>
      <c r="K95" s="160">
        <f ca="1">OFFSET('Расчёт фасадов8'!$H$108,Цена!$A$95,0)</f>
        <v>-19.469100000000001</v>
      </c>
      <c r="L95" s="160">
        <f ca="1">OFFSET('Расчёт фасадов9'!$H$108,Цена!$A$95,0)</f>
        <v>-19.469100000000001</v>
      </c>
      <c r="M95" s="160">
        <f ca="1">OFFSET('Расчёт фасадов10'!$H$108,Цена!$A$95,0)</f>
        <v>-19.469100000000001</v>
      </c>
    </row>
    <row r="96" spans="1:13" ht="15" x14ac:dyDescent="0.2">
      <c r="A96">
        <v>0</v>
      </c>
      <c r="B96" s="75" t="s">
        <v>475</v>
      </c>
      <c r="C96" s="75" t="str">
        <f>B96&amp;'Спецификация - фасады'!$AO$49</f>
        <v>IT.2.F./1+1-TD</v>
      </c>
      <c r="D96" s="160">
        <f ca="1">OFFSET('Расчёт фасадов'!$H$108,Цена!$A$96,0)</f>
        <v>-19.469100000000001</v>
      </c>
      <c r="E96" s="160">
        <f ca="1">OFFSET('Расчёт фасадов2'!$H$108,Цена!$A$96,0)</f>
        <v>-19.469100000000001</v>
      </c>
      <c r="F96" s="160">
        <f ca="1">OFFSET('Расчёт фасадов3'!$H$108,Цена!$A$96,0)</f>
        <v>-19.469100000000001</v>
      </c>
      <c r="G96" s="160">
        <f ca="1">OFFSET('Расчёт фасадов4'!$H$108,Цена!$A$96,0)</f>
        <v>-19.469100000000001</v>
      </c>
      <c r="H96" s="160">
        <f ca="1">OFFSET('Расчёт фасадов5'!$H$108,Цена!$A$96,0)</f>
        <v>-19.469100000000001</v>
      </c>
      <c r="I96" s="160">
        <f ca="1">OFFSET('Расчёт фасадов6'!$H$108,Цена!$A$96,0)</f>
        <v>-19.469100000000001</v>
      </c>
      <c r="J96" s="160">
        <f ca="1">OFFSET('Расчёт фасадов7'!$H$108,Цена!$A$96,0)</f>
        <v>-19.469100000000001</v>
      </c>
      <c r="K96" s="160">
        <f ca="1">OFFSET('Расчёт фасадов8'!$H$108,Цена!$A$96,0)</f>
        <v>-19.469100000000001</v>
      </c>
      <c r="L96" s="160">
        <f ca="1">OFFSET('Расчёт фасадов9'!$H$108,Цена!$A$96,0)</f>
        <v>-19.469100000000001</v>
      </c>
      <c r="M96" s="160">
        <f ca="1">OFFSET('Расчёт фасадов10'!$H$108,Цена!$A$96,0)</f>
        <v>-19.469100000000001</v>
      </c>
    </row>
    <row r="97" spans="1:13" ht="15" x14ac:dyDescent="0.2">
      <c r="A97">
        <v>0</v>
      </c>
      <c r="B97" s="75" t="s">
        <v>475</v>
      </c>
      <c r="C97" s="75" t="str">
        <f>B97&amp;'Спецификация - фасады'!$AO$50</f>
        <v>IT.2.F./1+1-LO</v>
      </c>
      <c r="D97" s="160">
        <f ca="1">OFFSET('Расчёт фасадов'!$H$108,Цена!$A$97,0)</f>
        <v>-19.469100000000001</v>
      </c>
      <c r="E97" s="160">
        <f ca="1">OFFSET('Расчёт фасадов2'!$H$108,Цена!$A$97,0)</f>
        <v>-19.469100000000001</v>
      </c>
      <c r="F97" s="160">
        <f ca="1">OFFSET('Расчёт фасадов3'!$H$108,Цена!$A$97,0)</f>
        <v>-19.469100000000001</v>
      </c>
      <c r="G97" s="160">
        <f ca="1">OFFSET('Расчёт фасадов4'!$H$108,Цена!$A$97,0)</f>
        <v>-19.469100000000001</v>
      </c>
      <c r="H97" s="160">
        <f ca="1">OFFSET('Расчёт фасадов5'!$H$108,Цена!$A$97,0)</f>
        <v>-19.469100000000001</v>
      </c>
      <c r="I97" s="160">
        <f ca="1">OFFSET('Расчёт фасадов6'!$H$108,Цена!$A$97,0)</f>
        <v>-19.469100000000001</v>
      </c>
      <c r="J97" s="160">
        <f ca="1">OFFSET('Расчёт фасадов7'!$H$108,Цена!$A$97,0)</f>
        <v>-19.469100000000001</v>
      </c>
      <c r="K97" s="160">
        <f ca="1">OFFSET('Расчёт фасадов8'!$H$108,Цена!$A$97,0)</f>
        <v>-19.469100000000001</v>
      </c>
      <c r="L97" s="160">
        <f ca="1">OFFSET('Расчёт фасадов9'!$H$108,Цена!$A$97,0)</f>
        <v>-19.469100000000001</v>
      </c>
      <c r="M97" s="160">
        <f ca="1">OFFSET('Расчёт фасадов10'!$H$108,Цена!$A$97,0)</f>
        <v>-19.469100000000001</v>
      </c>
    </row>
    <row r="98" spans="1:13" ht="15" x14ac:dyDescent="0.2">
      <c r="A98">
        <v>0</v>
      </c>
      <c r="B98" s="75" t="s">
        <v>475</v>
      </c>
      <c r="C98" s="75" t="str">
        <f>B98&amp;'Спецификация - фасады'!$AO$51</f>
        <v>IT.2.F./1+1-OM</v>
      </c>
      <c r="D98" s="160">
        <f ca="1">OFFSET('Расчёт фасадов'!$H$108,Цена!$A$98,0)</f>
        <v>-19.469100000000001</v>
      </c>
      <c r="E98" s="160">
        <f ca="1">OFFSET('Расчёт фасадов2'!$H$108,Цена!$A$98,0)</f>
        <v>-19.469100000000001</v>
      </c>
      <c r="F98" s="160">
        <f ca="1">OFFSET('Расчёт фасадов3'!$H$108,Цена!$A$98,0)</f>
        <v>-19.469100000000001</v>
      </c>
      <c r="G98" s="160">
        <f ca="1">OFFSET('Расчёт фасадов4'!$H$108,Цена!$A$98,0)</f>
        <v>-19.469100000000001</v>
      </c>
      <c r="H98" s="160">
        <f ca="1">OFFSET('Расчёт фасадов5'!$H$108,Цена!$A$98,0)</f>
        <v>-19.469100000000001</v>
      </c>
      <c r="I98" s="160">
        <f ca="1">OFFSET('Расчёт фасадов6'!$H$108,Цена!$A$98,0)</f>
        <v>-19.469100000000001</v>
      </c>
      <c r="J98" s="160">
        <f ca="1">OFFSET('Расчёт фасадов7'!$H$108,Цена!$A$98,0)</f>
        <v>-19.469100000000001</v>
      </c>
      <c r="K98" s="160">
        <f ca="1">OFFSET('Расчёт фасадов8'!$H$108,Цена!$A$98,0)</f>
        <v>-19.469100000000001</v>
      </c>
      <c r="L98" s="160">
        <f ca="1">OFFSET('Расчёт фасадов9'!$H$108,Цена!$A$98,0)</f>
        <v>-19.469100000000001</v>
      </c>
      <c r="M98" s="160">
        <f ca="1">OFFSET('Расчёт фасадов10'!$H$108,Цена!$A$98,0)</f>
        <v>-19.469100000000001</v>
      </c>
    </row>
    <row r="99" spans="1:13" ht="15" x14ac:dyDescent="0.2">
      <c r="A99">
        <v>0</v>
      </c>
      <c r="B99" s="75" t="s">
        <v>475</v>
      </c>
      <c r="C99" s="75" t="str">
        <f>B99&amp;'Спецификация - фасады'!$AO$52</f>
        <v>IT.2.F./1+1-OE</v>
      </c>
      <c r="D99" s="160">
        <f ca="1">OFFSET('Расчёт фасадов'!$H$108,Цена!$A$99,0)</f>
        <v>-19.469100000000001</v>
      </c>
      <c r="E99" s="160">
        <f ca="1">OFFSET('Расчёт фасадов2'!$H$108,Цена!$A$99,0)</f>
        <v>-19.469100000000001</v>
      </c>
      <c r="F99" s="160">
        <f ca="1">OFFSET('Расчёт фасадов3'!$H$108,Цена!$A$99,0)</f>
        <v>-19.469100000000001</v>
      </c>
      <c r="G99" s="160">
        <f ca="1">OFFSET('Расчёт фасадов4'!$H$108,Цена!$A$99,0)</f>
        <v>-19.469100000000001</v>
      </c>
      <c r="H99" s="160">
        <f ca="1">OFFSET('Расчёт фасадов5'!$H$108,Цена!$A$99,0)</f>
        <v>-19.469100000000001</v>
      </c>
      <c r="I99" s="160">
        <f ca="1">OFFSET('Расчёт фасадов6'!$H$108,Цена!$A$99,0)</f>
        <v>-19.469100000000001</v>
      </c>
      <c r="J99" s="160">
        <f ca="1">OFFSET('Расчёт фасадов7'!$H$108,Цена!$A$99,0)</f>
        <v>-19.469100000000001</v>
      </c>
      <c r="K99" s="160">
        <f ca="1">OFFSET('Расчёт фасадов8'!$H$108,Цена!$A$99,0)</f>
        <v>-19.469100000000001</v>
      </c>
      <c r="L99" s="160">
        <f ca="1">OFFSET('Расчёт фасадов9'!$H$108,Цена!$A$99,0)</f>
        <v>-19.469100000000001</v>
      </c>
      <c r="M99" s="160">
        <f ca="1">OFFSET('Расчёт фасадов10'!$H$108,Цена!$A$99,0)</f>
        <v>-19.469100000000001</v>
      </c>
    </row>
    <row r="100" spans="1:13" ht="15" x14ac:dyDescent="0.2">
      <c r="A100">
        <v>0</v>
      </c>
      <c r="B100" s="75" t="s">
        <v>475</v>
      </c>
      <c r="C100" s="75" t="str">
        <f>B100&amp;'Спецификация - фасады'!$AO$53</f>
        <v>IT.2.F./1+1-GS</v>
      </c>
      <c r="D100" s="160">
        <f ca="1">OFFSET('Расчёт фасадов'!$H$108,Цена!$A$100,0)</f>
        <v>-19.469100000000001</v>
      </c>
      <c r="E100" s="160">
        <f ca="1">OFFSET('Расчёт фасадов2'!$H$108,Цена!$A$100,0)</f>
        <v>-19.469100000000001</v>
      </c>
      <c r="F100" s="160">
        <f ca="1">OFFSET('Расчёт фасадов3'!$H$108,Цена!$A$100,0)</f>
        <v>-19.469100000000001</v>
      </c>
      <c r="G100" s="160">
        <f ca="1">OFFSET('Расчёт фасадов4'!$H$108,Цена!$A$100,0)</f>
        <v>-19.469100000000001</v>
      </c>
      <c r="H100" s="160">
        <f ca="1">OFFSET('Расчёт фасадов5'!$H$108,Цена!$A$100,0)</f>
        <v>-19.469100000000001</v>
      </c>
      <c r="I100" s="160">
        <f ca="1">OFFSET('Расчёт фасадов6'!$H$108,Цена!$A$100,0)</f>
        <v>-19.469100000000001</v>
      </c>
      <c r="J100" s="160">
        <f ca="1">OFFSET('Расчёт фасадов7'!$H$108,Цена!$A$100,0)</f>
        <v>-19.469100000000001</v>
      </c>
      <c r="K100" s="160">
        <f ca="1">OFFSET('Расчёт фасадов8'!$H$108,Цена!$A$100,0)</f>
        <v>-19.469100000000001</v>
      </c>
      <c r="L100" s="160">
        <f ca="1">OFFSET('Расчёт фасадов9'!$H$108,Цена!$A$100,0)</f>
        <v>-19.469100000000001</v>
      </c>
      <c r="M100" s="160">
        <f ca="1">OFFSET('Расчёт фасадов10'!$H$108,Цена!$A$100,0)</f>
        <v>-19.469100000000001</v>
      </c>
    </row>
    <row r="101" spans="1:13" ht="15" x14ac:dyDescent="0.2">
      <c r="A101">
        <v>1</v>
      </c>
      <c r="B101" s="75" t="s">
        <v>475</v>
      </c>
      <c r="C101" s="75" t="str">
        <f>B101&amp;'Спецификация - фасады'!$AO$54</f>
        <v>IT.2.F./1+1-BMO</v>
      </c>
      <c r="D101" s="160">
        <f ca="1">OFFSET('Расчёт фасадов'!$H$108,Цена!$A$101,0)</f>
        <v>-19.469100000000001</v>
      </c>
      <c r="E101" s="160">
        <f ca="1">OFFSET('Расчёт фасадов2'!$H$108,Цена!$A$101,0)</f>
        <v>-19.469100000000001</v>
      </c>
      <c r="F101" s="160">
        <f ca="1">OFFSET('Расчёт фасадов3'!$H$108,Цена!$A$101,0)</f>
        <v>-19.469100000000001</v>
      </c>
      <c r="G101" s="160">
        <f ca="1">OFFSET('Расчёт фасадов4'!$H$108,Цена!$A$101,0)</f>
        <v>-19.469100000000001</v>
      </c>
      <c r="H101" s="160">
        <f ca="1">OFFSET('Расчёт фасадов5'!$H$108,Цена!$A$101,0)</f>
        <v>-19.469100000000001</v>
      </c>
      <c r="I101" s="160">
        <f ca="1">OFFSET('Расчёт фасадов6'!$H$108,Цена!$A$101,0)</f>
        <v>-19.469100000000001</v>
      </c>
      <c r="J101" s="160">
        <f ca="1">OFFSET('Расчёт фасадов7'!$H$108,Цена!$A$101,0)</f>
        <v>-19.469100000000001</v>
      </c>
      <c r="K101" s="160">
        <f ca="1">OFFSET('Расчёт фасадов8'!$H$108,Цена!$A$101,0)</f>
        <v>-19.469100000000001</v>
      </c>
      <c r="L101" s="160">
        <f ca="1">OFFSET('Расчёт фасадов9'!$H$108,Цена!$A$101,0)</f>
        <v>-19.469100000000001</v>
      </c>
      <c r="M101" s="160">
        <f ca="1">OFFSET('Расчёт фасадов10'!$H$108,Цена!$A$101,0)</f>
        <v>-19.469100000000001</v>
      </c>
    </row>
    <row r="102" spans="1:13" ht="15" x14ac:dyDescent="0.2">
      <c r="A102">
        <v>2</v>
      </c>
      <c r="B102" s="75" t="s">
        <v>475</v>
      </c>
      <c r="C102" s="75" t="str">
        <f>B102&amp;'Спецификация - фасады'!$AO$55</f>
        <v>IT.2.F./1+1-WM</v>
      </c>
      <c r="D102" s="160">
        <f ca="1">OFFSET('Расчёт фасадов'!$H$108,Цена!$A$102,0)</f>
        <v>-19.469100000000001</v>
      </c>
      <c r="E102" s="160">
        <f ca="1">OFFSET('Расчёт фасадов2'!$H$108,Цена!$A$102,0)</f>
        <v>-19.469100000000001</v>
      </c>
      <c r="F102" s="160">
        <f ca="1">OFFSET('Расчёт фасадов3'!$H$108,Цена!$A$102,0)</f>
        <v>-19.469100000000001</v>
      </c>
      <c r="G102" s="160">
        <f ca="1">OFFSET('Расчёт фасадов4'!$H$108,Цена!$A$102,0)</f>
        <v>-19.469100000000001</v>
      </c>
      <c r="H102" s="160">
        <f ca="1">OFFSET('Расчёт фасадов5'!$H$108,Цена!$A$102,0)</f>
        <v>-19.469100000000001</v>
      </c>
      <c r="I102" s="160">
        <f ca="1">OFFSET('Расчёт фасадов6'!$H$108,Цена!$A$102,0)</f>
        <v>-19.469100000000001</v>
      </c>
      <c r="J102" s="160">
        <f ca="1">OFFSET('Расчёт фасадов7'!$H$108,Цена!$A$102,0)</f>
        <v>-19.469100000000001</v>
      </c>
      <c r="K102" s="160">
        <f ca="1">OFFSET('Расчёт фасадов8'!$H$108,Цена!$A$102,0)</f>
        <v>-19.469100000000001</v>
      </c>
      <c r="L102" s="160">
        <f ca="1">OFFSET('Расчёт фасадов9'!$H$108,Цена!$A$102,0)</f>
        <v>-19.469100000000001</v>
      </c>
      <c r="M102" s="160">
        <f ca="1">OFFSET('Расчёт фасадов10'!$H$108,Цена!$A$102,0)</f>
        <v>-19.469100000000001</v>
      </c>
    </row>
    <row r="103" spans="1:13" ht="15" x14ac:dyDescent="0.2">
      <c r="A103">
        <v>2</v>
      </c>
      <c r="B103" s="75" t="s">
        <v>475</v>
      </c>
      <c r="C103" s="75" t="str">
        <f>B103&amp;'Спецификация - фасады'!$AO$56</f>
        <v>IT.2.F./1+1-IV</v>
      </c>
      <c r="D103" s="160">
        <f ca="1">OFFSET('Расчёт фасадов'!$H$108,Цена!$A$103,0)</f>
        <v>-19.469100000000001</v>
      </c>
      <c r="E103" s="160">
        <f ca="1">OFFSET('Расчёт фасадов2'!$H$108,Цена!$A$103,0)</f>
        <v>-19.469100000000001</v>
      </c>
      <c r="F103" s="160">
        <f ca="1">OFFSET('Расчёт фасадов3'!$H$108,Цена!$A$103,0)</f>
        <v>-19.469100000000001</v>
      </c>
      <c r="G103" s="160">
        <f ca="1">OFFSET('Расчёт фасадов4'!$H$108,Цена!$A$103,0)</f>
        <v>-19.469100000000001</v>
      </c>
      <c r="H103" s="160">
        <f ca="1">OFFSET('Расчёт фасадов5'!$H$108,Цена!$A$103,0)</f>
        <v>-19.469100000000001</v>
      </c>
      <c r="I103" s="160">
        <f ca="1">OFFSET('Расчёт фасадов6'!$H$108,Цена!$A$103,0)</f>
        <v>-19.469100000000001</v>
      </c>
      <c r="J103" s="160">
        <f ca="1">OFFSET('Расчёт фасадов7'!$H$108,Цена!$A$103,0)</f>
        <v>-19.469100000000001</v>
      </c>
      <c r="K103" s="160">
        <f ca="1">OFFSET('Расчёт фасадов8'!$H$108,Цена!$A$103,0)</f>
        <v>-19.469100000000001</v>
      </c>
      <c r="L103" s="160">
        <f ca="1">OFFSET('Расчёт фасадов9'!$H$108,Цена!$A$103,0)</f>
        <v>-19.469100000000001</v>
      </c>
      <c r="M103" s="160">
        <f ca="1">OFFSET('Расчёт фасадов10'!$H$108,Цена!$A$103,0)</f>
        <v>-19.469100000000001</v>
      </c>
    </row>
    <row r="104" spans="1:13" ht="15" x14ac:dyDescent="0.2">
      <c r="A104">
        <v>3</v>
      </c>
      <c r="B104" s="75" t="s">
        <v>475</v>
      </c>
      <c r="C104" s="75" t="str">
        <f>B104&amp;'Спецификация - фасады'!$AO$57</f>
        <v>IT.2.F./1+1-WC/PG</v>
      </c>
      <c r="D104" s="160">
        <f ca="1">OFFSET('Расчёт фасадов'!$H$108,Цена!$A$104,0)</f>
        <v>-19.469100000000001</v>
      </c>
      <c r="E104" s="160">
        <f ca="1">OFFSET('Расчёт фасадов2'!$H$108,Цена!$A$104,0)</f>
        <v>-19.469100000000001</v>
      </c>
      <c r="F104" s="160">
        <f ca="1">OFFSET('Расчёт фасадов3'!$H$108,Цена!$A$104,0)</f>
        <v>-19.469100000000001</v>
      </c>
      <c r="G104" s="160">
        <f ca="1">OFFSET('Расчёт фасадов4'!$H$108,Цена!$A$104,0)</f>
        <v>-19.469100000000001</v>
      </c>
      <c r="H104" s="160">
        <f ca="1">OFFSET('Расчёт фасадов5'!$H$108,Цена!$A$104,0)</f>
        <v>-19.469100000000001</v>
      </c>
      <c r="I104" s="160">
        <f ca="1">OFFSET('Расчёт фасадов6'!$H$108,Цена!$A$104,0)</f>
        <v>-19.469100000000001</v>
      </c>
      <c r="J104" s="160">
        <f ca="1">OFFSET('Расчёт фасадов7'!$H$108,Цена!$A$104,0)</f>
        <v>-19.469100000000001</v>
      </c>
      <c r="K104" s="160">
        <f ca="1">OFFSET('Расчёт фасадов8'!$H$108,Цена!$A$104,0)</f>
        <v>-19.469100000000001</v>
      </c>
      <c r="L104" s="160">
        <f ca="1">OFFSET('Расчёт фасадов9'!$H$108,Цена!$A$104,0)</f>
        <v>-19.469100000000001</v>
      </c>
      <c r="M104" s="160">
        <f ca="1">OFFSET('Расчёт фасадов10'!$H$108,Цена!$A$104,0)</f>
        <v>-19.469100000000001</v>
      </c>
    </row>
    <row r="105" spans="1:13" ht="15" x14ac:dyDescent="0.2">
      <c r="A105">
        <v>3</v>
      </c>
      <c r="B105" s="75" t="s">
        <v>475</v>
      </c>
      <c r="C105" s="75" t="str">
        <f>B105&amp;'Спецификация - фасады'!$AO$58</f>
        <v>IT.2.F./1+1-WC/PS</v>
      </c>
      <c r="D105" s="160">
        <f ca="1">OFFSET('Расчёт фасадов'!$H$108,Цена!$A$105,0)</f>
        <v>-19.469100000000001</v>
      </c>
      <c r="E105" s="160">
        <f ca="1">OFFSET('Расчёт фасадов2'!$H$108,Цена!$A$105,0)</f>
        <v>-19.469100000000001</v>
      </c>
      <c r="F105" s="160">
        <f ca="1">OFFSET('Расчёт фасадов3'!$H$108,Цена!$A$105,0)</f>
        <v>-19.469100000000001</v>
      </c>
      <c r="G105" s="160">
        <f ca="1">OFFSET('Расчёт фасадов4'!$H$108,Цена!$A$105,0)</f>
        <v>-19.469100000000001</v>
      </c>
      <c r="H105" s="160">
        <f ca="1">OFFSET('Расчёт фасадов5'!$H$108,Цена!$A$105,0)</f>
        <v>-19.469100000000001</v>
      </c>
      <c r="I105" s="160">
        <f ca="1">OFFSET('Расчёт фасадов6'!$H$108,Цена!$A$105,0)</f>
        <v>-19.469100000000001</v>
      </c>
      <c r="J105" s="160">
        <f ca="1">OFFSET('Расчёт фасадов7'!$H$108,Цена!$A$105,0)</f>
        <v>-19.469100000000001</v>
      </c>
      <c r="K105" s="160">
        <f ca="1">OFFSET('Расчёт фасадов8'!$H$108,Цена!$A$105,0)</f>
        <v>-19.469100000000001</v>
      </c>
      <c r="L105" s="160">
        <f ca="1">OFFSET('Расчёт фасадов9'!$H$108,Цена!$A$105,0)</f>
        <v>-19.469100000000001</v>
      </c>
      <c r="M105" s="160">
        <f ca="1">OFFSET('Расчёт фасадов10'!$H$108,Цена!$A$105,0)</f>
        <v>-19.469100000000001</v>
      </c>
    </row>
    <row r="106" spans="1:13" ht="15" x14ac:dyDescent="0.2">
      <c r="A106">
        <v>3</v>
      </c>
      <c r="B106" s="75" t="s">
        <v>475</v>
      </c>
      <c r="C106" s="75" t="str">
        <f>B106&amp;'Спецификация - фасады'!$AO$59</f>
        <v>IT.2.F./1+1-WC/PBG</v>
      </c>
      <c r="D106" s="160">
        <f ca="1">OFFSET('Расчёт фасадов'!$H$108,Цена!$A$106,0)</f>
        <v>-19.469100000000001</v>
      </c>
      <c r="E106" s="160">
        <f ca="1">OFFSET('Расчёт фасадов2'!$H$108,Цена!$A$106,0)</f>
        <v>-19.469100000000001</v>
      </c>
      <c r="F106" s="160">
        <f ca="1">OFFSET('Расчёт фасадов3'!$H$108,Цена!$A$106,0)</f>
        <v>-19.469100000000001</v>
      </c>
      <c r="G106" s="160">
        <f ca="1">OFFSET('Расчёт фасадов4'!$H$108,Цена!$A$106,0)</f>
        <v>-19.469100000000001</v>
      </c>
      <c r="H106" s="160">
        <f ca="1">OFFSET('Расчёт фасадов5'!$H$108,Цена!$A$106,0)</f>
        <v>-19.469100000000001</v>
      </c>
      <c r="I106" s="160">
        <f ca="1">OFFSET('Расчёт фасадов6'!$H$108,Цена!$A$106,0)</f>
        <v>-19.469100000000001</v>
      </c>
      <c r="J106" s="160">
        <f ca="1">OFFSET('Расчёт фасадов7'!$H$108,Цена!$A$106,0)</f>
        <v>-19.469100000000001</v>
      </c>
      <c r="K106" s="160">
        <f ca="1">OFFSET('Расчёт фасадов8'!$H$108,Цена!$A$106,0)</f>
        <v>-19.469100000000001</v>
      </c>
      <c r="L106" s="160">
        <f ca="1">OFFSET('Расчёт фасадов9'!$H$108,Цена!$A$106,0)</f>
        <v>-19.469100000000001</v>
      </c>
      <c r="M106" s="160">
        <f ca="1">OFFSET('Расчёт фасадов10'!$H$108,Цена!$A$106,0)</f>
        <v>-19.469100000000001</v>
      </c>
    </row>
    <row r="107" spans="1:13" ht="15" x14ac:dyDescent="0.2">
      <c r="A107">
        <v>3</v>
      </c>
      <c r="B107" s="75" t="s">
        <v>475</v>
      </c>
      <c r="C107" s="75" t="str">
        <f>B107&amp;'Спецификация - фасады'!$AO$60</f>
        <v>IT.2.F./1+1-VT/PS</v>
      </c>
      <c r="D107" s="160">
        <f ca="1">OFFSET('Расчёт фасадов'!$H$108,Цена!$A$107,0)</f>
        <v>-19.469100000000001</v>
      </c>
      <c r="E107" s="160">
        <f ca="1">OFFSET('Расчёт фасадов2'!$H$108,Цена!$A$107,0)</f>
        <v>-19.469100000000001</v>
      </c>
      <c r="F107" s="160">
        <f ca="1">OFFSET('Расчёт фасадов3'!$H$108,Цена!$A$107,0)</f>
        <v>-19.469100000000001</v>
      </c>
      <c r="G107" s="160">
        <f ca="1">OFFSET('Расчёт фасадов4'!$H$108,Цена!$A$107,0)</f>
        <v>-19.469100000000001</v>
      </c>
      <c r="H107" s="160">
        <f ca="1">OFFSET('Расчёт фасадов5'!$H$108,Цена!$A$107,0)</f>
        <v>-19.469100000000001</v>
      </c>
      <c r="I107" s="160">
        <f ca="1">OFFSET('Расчёт фасадов6'!$H$108,Цена!$A$107,0)</f>
        <v>-19.469100000000001</v>
      </c>
      <c r="J107" s="160">
        <f ca="1">OFFSET('Расчёт фасадов7'!$H$108,Цена!$A$107,0)</f>
        <v>-19.469100000000001</v>
      </c>
      <c r="K107" s="160">
        <f ca="1">OFFSET('Расчёт фасадов8'!$H$108,Цена!$A$107,0)</f>
        <v>-19.469100000000001</v>
      </c>
      <c r="L107" s="160">
        <f ca="1">OFFSET('Расчёт фасадов9'!$H$108,Цена!$A$107,0)</f>
        <v>-19.469100000000001</v>
      </c>
      <c r="M107" s="160">
        <f ca="1">OFFSET('Расчёт фасадов10'!$H$108,Цена!$A$107,0)</f>
        <v>-19.469100000000001</v>
      </c>
    </row>
    <row r="108" spans="1:13" ht="15" x14ac:dyDescent="0.2">
      <c r="A108">
        <v>4</v>
      </c>
      <c r="B108" s="75" t="s">
        <v>475</v>
      </c>
      <c r="C108" s="75" t="str">
        <f>B108&amp;'Спецификация - фасады'!$AO$61</f>
        <v>IT.2.F./1+1-BMO/PG</v>
      </c>
      <c r="D108" s="160">
        <f ca="1">OFFSET('Расчёт фасадов'!$H$108,Цена!$A$108,0)</f>
        <v>-19.469100000000001</v>
      </c>
      <c r="E108" s="160">
        <f ca="1">OFFSET('Расчёт фасадов2'!$H$108,Цена!$A$108,0)</f>
        <v>-19.469100000000001</v>
      </c>
      <c r="F108" s="160">
        <f ca="1">OFFSET('Расчёт фасадов3'!$H$108,Цена!$A$108,0)</f>
        <v>-19.469100000000001</v>
      </c>
      <c r="G108" s="160">
        <f ca="1">OFFSET('Расчёт фасадов4'!$H$108,Цена!$A$108,0)</f>
        <v>-19.469100000000001</v>
      </c>
      <c r="H108" s="160">
        <f ca="1">OFFSET('Расчёт фасадов5'!$H$108,Цена!$A$108,0)</f>
        <v>-19.469100000000001</v>
      </c>
      <c r="I108" s="160">
        <f ca="1">OFFSET('Расчёт фасадов6'!$H$108,Цена!$A$108,0)</f>
        <v>-19.469100000000001</v>
      </c>
      <c r="J108" s="160">
        <f ca="1">OFFSET('Расчёт фасадов7'!$H$108,Цена!$A$108,0)</f>
        <v>-19.469100000000001</v>
      </c>
      <c r="K108" s="160">
        <f ca="1">OFFSET('Расчёт фасадов8'!$H$108,Цена!$A$108,0)</f>
        <v>-19.469100000000001</v>
      </c>
      <c r="L108" s="160">
        <f ca="1">OFFSET('Расчёт фасадов9'!$H$108,Цена!$A$108,0)</f>
        <v>-19.469100000000001</v>
      </c>
      <c r="M108" s="160">
        <f ca="1">OFFSET('Расчёт фасадов10'!$H$108,Цена!$A$108,0)</f>
        <v>-19.469100000000001</v>
      </c>
    </row>
    <row r="109" spans="1:13" ht="15" x14ac:dyDescent="0.2">
      <c r="A109">
        <v>4</v>
      </c>
      <c r="B109" s="75" t="s">
        <v>475</v>
      </c>
      <c r="C109" s="75" t="str">
        <f>B109&amp;'Спецификация - фасады'!$AO$62</f>
        <v>IT.2.F./1+1-BMO/PB</v>
      </c>
      <c r="D109" s="160">
        <f ca="1">OFFSET('Расчёт фасадов'!$H$108,Цена!$A$109,0)</f>
        <v>-19.469100000000001</v>
      </c>
      <c r="E109" s="160">
        <f ca="1">OFFSET('Расчёт фасадов2'!$H$108,Цена!$A$109,0)</f>
        <v>-19.469100000000001</v>
      </c>
      <c r="F109" s="160">
        <f ca="1">OFFSET('Расчёт фасадов3'!$H$108,Цена!$A$109,0)</f>
        <v>-19.469100000000001</v>
      </c>
      <c r="G109" s="160">
        <f ca="1">OFFSET('Расчёт фасадов4'!$H$108,Цена!$A$109,0)</f>
        <v>-19.469100000000001</v>
      </c>
      <c r="H109" s="160">
        <f ca="1">OFFSET('Расчёт фасадов5'!$H$108,Цена!$A$109,0)</f>
        <v>-19.469100000000001</v>
      </c>
      <c r="I109" s="160">
        <f ca="1">OFFSET('Расчёт фасадов6'!$H$108,Цена!$A$109,0)</f>
        <v>-19.469100000000001</v>
      </c>
      <c r="J109" s="160">
        <f ca="1">OFFSET('Расчёт фасадов7'!$H$108,Цена!$A$109,0)</f>
        <v>-19.469100000000001</v>
      </c>
      <c r="K109" s="160">
        <f ca="1">OFFSET('Расчёт фасадов8'!$H$108,Цена!$A$109,0)</f>
        <v>-19.469100000000001</v>
      </c>
      <c r="L109" s="160">
        <f ca="1">OFFSET('Расчёт фасадов9'!$H$108,Цена!$A$109,0)</f>
        <v>-19.469100000000001</v>
      </c>
      <c r="M109" s="160">
        <f ca="1">OFFSET('Расчёт фасадов10'!$H$108,Цена!$A$109,0)</f>
        <v>-19.469100000000001</v>
      </c>
    </row>
    <row r="110" spans="1:13" ht="15" x14ac:dyDescent="0.2">
      <c r="A110">
        <v>5</v>
      </c>
      <c r="B110" s="75" t="s">
        <v>475</v>
      </c>
      <c r="C110" s="75" t="str">
        <f>B110&amp;'Спецификация - фасады'!$AO$63</f>
        <v>IT.2.F./1+1-GS/PG</v>
      </c>
      <c r="D110" s="160">
        <f ca="1">OFFSET('Расчёт фасадов'!$H$108,Цена!$A$110,0)</f>
        <v>-19.469100000000001</v>
      </c>
      <c r="E110" s="160">
        <f ca="1">OFFSET('Расчёт фасадов2'!$H$108,Цена!$A$110,0)</f>
        <v>-19.469100000000001</v>
      </c>
      <c r="F110" s="160">
        <f ca="1">OFFSET('Расчёт фасадов3'!$H$108,Цена!$A$110,0)</f>
        <v>-19.469100000000001</v>
      </c>
      <c r="G110" s="160">
        <f ca="1">OFFSET('Расчёт фасадов4'!$H$108,Цена!$A$110,0)</f>
        <v>-19.469100000000001</v>
      </c>
      <c r="H110" s="160">
        <f ca="1">OFFSET('Расчёт фасадов5'!$H$108,Цена!$A$110,0)</f>
        <v>-19.469100000000001</v>
      </c>
      <c r="I110" s="160">
        <f ca="1">OFFSET('Расчёт фасадов6'!$H$108,Цена!$A$110,0)</f>
        <v>-19.469100000000001</v>
      </c>
      <c r="J110" s="160">
        <f ca="1">OFFSET('Расчёт фасадов7'!$H$108,Цена!$A$110,0)</f>
        <v>-19.469100000000001</v>
      </c>
      <c r="K110" s="160">
        <f ca="1">OFFSET('Расчёт фасадов8'!$H$108,Цена!$A$110,0)</f>
        <v>-19.469100000000001</v>
      </c>
      <c r="L110" s="160">
        <f ca="1">OFFSET('Расчёт фасадов9'!$H$108,Цена!$A$110,0)</f>
        <v>-19.469100000000001</v>
      </c>
      <c r="M110" s="160">
        <f ca="1">OFFSET('Расчёт фасадов10'!$H$108,Цена!$A$110,0)</f>
        <v>-19.469100000000001</v>
      </c>
    </row>
    <row r="111" spans="1:13" ht="15" x14ac:dyDescent="0.2">
      <c r="A111">
        <v>5</v>
      </c>
      <c r="B111" s="75" t="s">
        <v>475</v>
      </c>
      <c r="C111" s="75" t="str">
        <f>B111&amp;'Спецификация - фасады'!$AO$64</f>
        <v>IT.2.F./1+1-GS/PS</v>
      </c>
      <c r="D111" s="160">
        <f ca="1">OFFSET('Расчёт фасадов'!$H$108,Цена!$A$111,0)</f>
        <v>-19.469100000000001</v>
      </c>
      <c r="E111" s="160">
        <f ca="1">OFFSET('Расчёт фасадов2'!$H$108,Цена!$A$111,0)</f>
        <v>-19.469100000000001</v>
      </c>
      <c r="F111" s="160">
        <f ca="1">OFFSET('Расчёт фасадов3'!$H$108,Цена!$A$111,0)</f>
        <v>-19.469100000000001</v>
      </c>
      <c r="G111" s="160">
        <f ca="1">OFFSET('Расчёт фасадов4'!$H$108,Цена!$A$111,0)</f>
        <v>-19.469100000000001</v>
      </c>
      <c r="H111" s="160">
        <f ca="1">OFFSET('Расчёт фасадов5'!$H$108,Цена!$A$111,0)</f>
        <v>-19.469100000000001</v>
      </c>
      <c r="I111" s="160">
        <f ca="1">OFFSET('Расчёт фасадов6'!$H$108,Цена!$A$111,0)</f>
        <v>-19.469100000000001</v>
      </c>
      <c r="J111" s="160">
        <f ca="1">OFFSET('Расчёт фасадов7'!$H$108,Цена!$A$111,0)</f>
        <v>-19.469100000000001</v>
      </c>
      <c r="K111" s="160">
        <f ca="1">OFFSET('Расчёт фасадов8'!$H$108,Цена!$A$111,0)</f>
        <v>-19.469100000000001</v>
      </c>
      <c r="L111" s="160">
        <f ca="1">OFFSET('Расчёт фасадов9'!$H$108,Цена!$A$111,0)</f>
        <v>-19.469100000000001</v>
      </c>
      <c r="M111" s="160">
        <f ca="1">OFFSET('Расчёт фасадов10'!$H$108,Цена!$A$111,0)</f>
        <v>-19.469100000000001</v>
      </c>
    </row>
    <row r="112" spans="1:13" ht="15" x14ac:dyDescent="0.2">
      <c r="A112">
        <v>6</v>
      </c>
      <c r="B112" s="75" t="s">
        <v>475</v>
      </c>
      <c r="C112" s="75" t="str">
        <f>B112&amp;'Спецификация - фасады'!$AO$65</f>
        <v>IT.2.F./1+1-WM/PG</v>
      </c>
      <c r="D112" s="160">
        <f ca="1">OFFSET('Расчёт фасадов'!$H$108,Цена!$A$112,0)</f>
        <v>-19.469100000000001</v>
      </c>
      <c r="E112" s="160">
        <f ca="1">OFFSET('Расчёт фасадов2'!$H$108,Цена!$A$112,0)</f>
        <v>-19.469100000000001</v>
      </c>
      <c r="F112" s="160">
        <f ca="1">OFFSET('Расчёт фасадов3'!$H$108,Цена!$A$112,0)</f>
        <v>-19.469100000000001</v>
      </c>
      <c r="G112" s="160">
        <f ca="1">OFFSET('Расчёт фасадов4'!$H$108,Цена!$A$112,0)</f>
        <v>-19.469100000000001</v>
      </c>
      <c r="H112" s="160">
        <f ca="1">OFFSET('Расчёт фасадов5'!$H$108,Цена!$A$112,0)</f>
        <v>-19.469100000000001</v>
      </c>
      <c r="I112" s="160">
        <f ca="1">OFFSET('Расчёт фасадов6'!$H$108,Цена!$A$112,0)</f>
        <v>-19.469100000000001</v>
      </c>
      <c r="J112" s="160">
        <f ca="1">OFFSET('Расчёт фасадов7'!$H$108,Цена!$A$112,0)</f>
        <v>-19.469100000000001</v>
      </c>
      <c r="K112" s="160">
        <f ca="1">OFFSET('Расчёт фасадов8'!$H$108,Цена!$A$112,0)</f>
        <v>-19.469100000000001</v>
      </c>
      <c r="L112" s="160">
        <f ca="1">OFFSET('Расчёт фасадов9'!$H$108,Цена!$A$112,0)</f>
        <v>-19.469100000000001</v>
      </c>
      <c r="M112" s="160">
        <f ca="1">OFFSET('Расчёт фасадов10'!$H$108,Цена!$A$112,0)</f>
        <v>-19.469100000000001</v>
      </c>
    </row>
    <row r="113" spans="1:13" ht="15" x14ac:dyDescent="0.2">
      <c r="A113">
        <v>6</v>
      </c>
      <c r="B113" s="75" t="s">
        <v>475</v>
      </c>
      <c r="C113" s="75" t="str">
        <f>B113&amp;'Спецификация - фасады'!$AO$66</f>
        <v>IT.2.F./1+1-WM/PS</v>
      </c>
      <c r="D113" s="160">
        <f ca="1">OFFSET('Расчёт фасадов'!$H$108,Цена!$A$113,0)</f>
        <v>-19.469100000000001</v>
      </c>
      <c r="E113" s="160">
        <f ca="1">OFFSET('Расчёт фасадов2'!$H$108,Цена!$A$113,0)</f>
        <v>-19.469100000000001</v>
      </c>
      <c r="F113" s="160">
        <f ca="1">OFFSET('Расчёт фасадов3'!$H$108,Цена!$A$113,0)</f>
        <v>-19.469100000000001</v>
      </c>
      <c r="G113" s="160">
        <f ca="1">OFFSET('Расчёт фасадов4'!$H$108,Цена!$A$113,0)</f>
        <v>-19.469100000000001</v>
      </c>
      <c r="H113" s="160">
        <f ca="1">OFFSET('Расчёт фасадов5'!$H$108,Цена!$A$113,0)</f>
        <v>-19.469100000000001</v>
      </c>
      <c r="I113" s="160">
        <f ca="1">OFFSET('Расчёт фасадов6'!$H$108,Цена!$A$113,0)</f>
        <v>-19.469100000000001</v>
      </c>
      <c r="J113" s="160">
        <f ca="1">OFFSET('Расчёт фасадов7'!$H$108,Цена!$A$113,0)</f>
        <v>-19.469100000000001</v>
      </c>
      <c r="K113" s="160">
        <f ca="1">OFFSET('Расчёт фасадов8'!$H$108,Цена!$A$113,0)</f>
        <v>-19.469100000000001</v>
      </c>
      <c r="L113" s="160">
        <f ca="1">OFFSET('Расчёт фасадов9'!$H$108,Цена!$A$113,0)</f>
        <v>-19.469100000000001</v>
      </c>
      <c r="M113" s="160">
        <f ca="1">OFFSET('Расчёт фасадов10'!$H$108,Цена!$A$113,0)</f>
        <v>-19.469100000000001</v>
      </c>
    </row>
    <row r="114" spans="1:13" ht="15" x14ac:dyDescent="0.2">
      <c r="A114">
        <v>6</v>
      </c>
      <c r="B114" s="75" t="s">
        <v>475</v>
      </c>
      <c r="C114" s="75" t="str">
        <f>B114&amp;'Спецификация - фасады'!$AO$67</f>
        <v>IT.2.F./1+1-WM/PBG</v>
      </c>
      <c r="D114" s="160">
        <f ca="1">OFFSET('Расчёт фасадов'!$H$108,Цена!$A$114,0)</f>
        <v>-19.469100000000001</v>
      </c>
      <c r="E114" s="160">
        <f ca="1">OFFSET('Расчёт фасадов2'!$H$108,Цена!$A$114,0)</f>
        <v>-19.469100000000001</v>
      </c>
      <c r="F114" s="160">
        <f ca="1">OFFSET('Расчёт фасадов3'!$H$108,Цена!$A$114,0)</f>
        <v>-19.469100000000001</v>
      </c>
      <c r="G114" s="160">
        <f ca="1">OFFSET('Расчёт фасадов4'!$H$108,Цена!$A$114,0)</f>
        <v>-19.469100000000001</v>
      </c>
      <c r="H114" s="160">
        <f ca="1">OFFSET('Расчёт фасадов5'!$H$108,Цена!$A$114,0)</f>
        <v>-19.469100000000001</v>
      </c>
      <c r="I114" s="160">
        <f ca="1">OFFSET('Расчёт фасадов6'!$H$108,Цена!$A$114,0)</f>
        <v>-19.469100000000001</v>
      </c>
      <c r="J114" s="160">
        <f ca="1">OFFSET('Расчёт фасадов7'!$H$108,Цена!$A$114,0)</f>
        <v>-19.469100000000001</v>
      </c>
      <c r="K114" s="160">
        <f ca="1">OFFSET('Расчёт фасадов8'!$H$108,Цена!$A$114,0)</f>
        <v>-19.469100000000001</v>
      </c>
      <c r="L114" s="160">
        <f ca="1">OFFSET('Расчёт фасадов9'!$H$108,Цена!$A$114,0)</f>
        <v>-19.469100000000001</v>
      </c>
      <c r="M114" s="160">
        <f ca="1">OFFSET('Расчёт фасадов10'!$H$108,Цена!$A$114,0)</f>
        <v>-19.469100000000001</v>
      </c>
    </row>
    <row r="115" spans="1:13" ht="15" x14ac:dyDescent="0.2">
      <c r="A115">
        <v>6</v>
      </c>
      <c r="B115" s="75" t="s">
        <v>475</v>
      </c>
      <c r="C115" s="75" t="str">
        <f>B115&amp;'Спецификация - фасады'!$AO$68</f>
        <v>IT.2.F./1+1-IV/PG</v>
      </c>
      <c r="D115" s="160">
        <f ca="1">OFFSET('Расчёт фасадов'!$H$108,Цена!$A$115,0)</f>
        <v>-19.469100000000001</v>
      </c>
      <c r="E115" s="160">
        <f ca="1">OFFSET('Расчёт фасадов2'!$H$108,Цена!$A$115,0)</f>
        <v>-19.469100000000001</v>
      </c>
      <c r="F115" s="160">
        <f ca="1">OFFSET('Расчёт фасадов3'!$H$108,Цена!$A$115,0)</f>
        <v>-19.469100000000001</v>
      </c>
      <c r="G115" s="160">
        <f ca="1">OFFSET('Расчёт фасадов4'!$H$108,Цена!$A$115,0)</f>
        <v>-19.469100000000001</v>
      </c>
      <c r="H115" s="160">
        <f ca="1">OFFSET('Расчёт фасадов5'!$H$108,Цена!$A$115,0)</f>
        <v>-19.469100000000001</v>
      </c>
      <c r="I115" s="160">
        <f ca="1">OFFSET('Расчёт фасадов6'!$H$108,Цена!$A$115,0)</f>
        <v>-19.469100000000001</v>
      </c>
      <c r="J115" s="160">
        <f ca="1">OFFSET('Расчёт фасадов7'!$H$108,Цена!$A$115,0)</f>
        <v>-19.469100000000001</v>
      </c>
      <c r="K115" s="160">
        <f ca="1">OFFSET('Расчёт фасадов8'!$H$108,Цена!$A$115,0)</f>
        <v>-19.469100000000001</v>
      </c>
      <c r="L115" s="160">
        <f ca="1">OFFSET('Расчёт фасадов9'!$H$108,Цена!$A$115,0)</f>
        <v>-19.469100000000001</v>
      </c>
      <c r="M115" s="160">
        <f ca="1">OFFSET('Расчёт фасадов10'!$H$108,Цена!$A$115,0)</f>
        <v>-19.469100000000001</v>
      </c>
    </row>
    <row r="116" spans="1:13" ht="15" x14ac:dyDescent="0.2">
      <c r="A116">
        <v>6</v>
      </c>
      <c r="B116" s="75" t="s">
        <v>475</v>
      </c>
      <c r="C116" s="75" t="str">
        <f>B116&amp;'Спецификация - фасады'!$AO$69</f>
        <v>IT.2.F./1+1-IV/PS</v>
      </c>
      <c r="D116" s="160">
        <f ca="1">OFFSET('Расчёт фасадов'!$H$108,Цена!$A$116,0)</f>
        <v>-19.469100000000001</v>
      </c>
      <c r="E116" s="160">
        <f ca="1">OFFSET('Расчёт фасадов2'!$H$108,Цена!$A$116,0)</f>
        <v>-19.469100000000001</v>
      </c>
      <c r="F116" s="160">
        <f ca="1">OFFSET('Расчёт фасадов3'!$H$108,Цена!$A$116,0)</f>
        <v>-19.469100000000001</v>
      </c>
      <c r="G116" s="160">
        <f ca="1">OFFSET('Расчёт фасадов4'!$H$108,Цена!$A$116,0)</f>
        <v>-19.469100000000001</v>
      </c>
      <c r="H116" s="160">
        <f ca="1">OFFSET('Расчёт фасадов5'!$H$108,Цена!$A$116,0)</f>
        <v>-19.469100000000001</v>
      </c>
      <c r="I116" s="160">
        <f ca="1">OFFSET('Расчёт фасадов6'!$H$108,Цена!$A$116,0)</f>
        <v>-19.469100000000001</v>
      </c>
      <c r="J116" s="160">
        <f ca="1">OFFSET('Расчёт фасадов7'!$H$108,Цена!$A$116,0)</f>
        <v>-19.469100000000001</v>
      </c>
      <c r="K116" s="160">
        <f ca="1">OFFSET('Расчёт фасадов8'!$H$108,Цена!$A$116,0)</f>
        <v>-19.469100000000001</v>
      </c>
      <c r="L116" s="160">
        <f ca="1">OFFSET('Расчёт фасадов9'!$H$108,Цена!$A$116,0)</f>
        <v>-19.469100000000001</v>
      </c>
      <c r="M116" s="160">
        <f ca="1">OFFSET('Расчёт фасадов10'!$H$108,Цена!$A$116,0)</f>
        <v>-19.469100000000001</v>
      </c>
    </row>
    <row r="117" spans="1:13" ht="15" x14ac:dyDescent="0.2">
      <c r="A117">
        <v>6</v>
      </c>
      <c r="B117" s="75" t="s">
        <v>475</v>
      </c>
      <c r="C117" s="75" t="str">
        <f>B117&amp;'Спецификация - фасады'!$AO$70</f>
        <v>IT.2.F./1+1-IV/PBG</v>
      </c>
      <c r="D117" s="160">
        <f ca="1">OFFSET('Расчёт фасадов'!$H$108,Цена!$A$117,0)</f>
        <v>-19.469100000000001</v>
      </c>
      <c r="E117" s="160">
        <f ca="1">OFFSET('Расчёт фасадов2'!$H$108,Цена!$A$117,0)</f>
        <v>-19.469100000000001</v>
      </c>
      <c r="F117" s="160">
        <f ca="1">OFFSET('Расчёт фасадов3'!$H$108,Цена!$A$117,0)</f>
        <v>-19.469100000000001</v>
      </c>
      <c r="G117" s="160">
        <f ca="1">OFFSET('Расчёт фасадов4'!$H$108,Цена!$A$117,0)</f>
        <v>-19.469100000000001</v>
      </c>
      <c r="H117" s="160">
        <f ca="1">OFFSET('Расчёт фасадов5'!$H$108,Цена!$A$117,0)</f>
        <v>-19.469100000000001</v>
      </c>
      <c r="I117" s="160">
        <f ca="1">OFFSET('Расчёт фасадов6'!$H$108,Цена!$A$117,0)</f>
        <v>-19.469100000000001</v>
      </c>
      <c r="J117" s="160">
        <f ca="1">OFFSET('Расчёт фасадов7'!$H$108,Цена!$A$117,0)</f>
        <v>-19.469100000000001</v>
      </c>
      <c r="K117" s="160">
        <f ca="1">OFFSET('Расчёт фасадов8'!$H$108,Цена!$A$117,0)</f>
        <v>-19.469100000000001</v>
      </c>
      <c r="L117" s="160">
        <f ca="1">OFFSET('Расчёт фасадов9'!$H$108,Цена!$A$117,0)</f>
        <v>-19.469100000000001</v>
      </c>
      <c r="M117" s="160">
        <f ca="1">OFFSET('Расчёт фасадов10'!$H$108,Цена!$A$117,0)</f>
        <v>-19.469100000000001</v>
      </c>
    </row>
    <row r="119" spans="1:13" ht="15" x14ac:dyDescent="0.2">
      <c r="A119">
        <v>0</v>
      </c>
      <c r="B119" s="75" t="s">
        <v>477</v>
      </c>
      <c r="C119" s="75" t="str">
        <f>B119&amp;'Спецификация - фасады'!$AO$43</f>
        <v>IT.1.FV./1+0-PY27</v>
      </c>
      <c r="D119" s="160" t="e">
        <f ca="1">OFFSET('Расчёт фасадов'!$H$140,Цена!$A$119,0)</f>
        <v>#N/A</v>
      </c>
      <c r="E119" s="160" t="e">
        <f ca="1">OFFSET('Расчёт фасадов2'!$H$140,Цена!$A$119,0)</f>
        <v>#N/A</v>
      </c>
      <c r="F119" s="160" t="e">
        <f ca="1">OFFSET('Расчёт фасадов3'!$H$140,Цена!$A$119,0)</f>
        <v>#N/A</v>
      </c>
      <c r="G119" s="160" t="e">
        <f ca="1">OFFSET('Расчёт фасадов4'!$H$140,Цена!$A$119,0)</f>
        <v>#N/A</v>
      </c>
      <c r="H119" s="160" t="e">
        <f ca="1">OFFSET('Расчёт фасадов5'!$H$140,Цена!$A$119,0)</f>
        <v>#N/A</v>
      </c>
      <c r="I119" s="160" t="e">
        <f ca="1">OFFSET('Расчёт фасадов6'!$H$140,Цена!$A$119,0)</f>
        <v>#N/A</v>
      </c>
      <c r="J119" s="160" t="e">
        <f ca="1">OFFSET('Расчёт фасадов7'!$H$140,Цена!$A$119,0)</f>
        <v>#N/A</v>
      </c>
      <c r="K119" s="160" t="e">
        <f ca="1">OFFSET('Расчёт фасадов8'!$H$140,Цена!$A$119,0)</f>
        <v>#N/A</v>
      </c>
      <c r="L119" s="160" t="e">
        <f ca="1">OFFSET('Расчёт фасадов9'!$H$140,Цена!$A$119,0)</f>
        <v>#N/A</v>
      </c>
      <c r="M119" s="160" t="e">
        <f ca="1">OFFSET('Расчёт фасадов10'!$H$140,Цена!$A$119,0)</f>
        <v>#N/A</v>
      </c>
    </row>
    <row r="120" spans="1:13" ht="15" x14ac:dyDescent="0.2">
      <c r="A120">
        <v>0</v>
      </c>
      <c r="B120" s="75" t="s">
        <v>477</v>
      </c>
      <c r="C120" s="75" t="str">
        <f>B120&amp;'Спецификация - фасады'!$AO$44</f>
        <v>IT.1.FV./1+0-WC</v>
      </c>
      <c r="D120" s="160" t="e">
        <f ca="1">OFFSET('Расчёт фасадов'!$H$140,Цена!$A$120,0)</f>
        <v>#N/A</v>
      </c>
      <c r="E120" s="160" t="e">
        <f ca="1">OFFSET('Расчёт фасадов2'!$H$140,Цена!$A$120,0)</f>
        <v>#N/A</v>
      </c>
      <c r="F120" s="160" t="e">
        <f ca="1">OFFSET('Расчёт фасадов3'!$H$140,Цена!$A$120,0)</f>
        <v>#N/A</v>
      </c>
      <c r="G120" s="160" t="e">
        <f ca="1">OFFSET('Расчёт фасадов4'!$H$140,Цена!$A$120,0)</f>
        <v>#N/A</v>
      </c>
      <c r="H120" s="160" t="e">
        <f ca="1">OFFSET('Расчёт фасадов5'!$H$140,Цена!$A$120,0)</f>
        <v>#N/A</v>
      </c>
      <c r="I120" s="160" t="e">
        <f ca="1">OFFSET('Расчёт фасадов6'!$H$140,Цена!$A$120,0)</f>
        <v>#N/A</v>
      </c>
      <c r="J120" s="160" t="e">
        <f ca="1">OFFSET('Расчёт фасадов7'!$H$140,Цена!$A$120,0)</f>
        <v>#N/A</v>
      </c>
      <c r="K120" s="160" t="e">
        <f ca="1">OFFSET('Расчёт фасадов8'!$H$140,Цена!$A$120,0)</f>
        <v>#N/A</v>
      </c>
      <c r="L120" s="160" t="e">
        <f ca="1">OFFSET('Расчёт фасадов9'!$H$140,Цена!$A$120,0)</f>
        <v>#N/A</v>
      </c>
      <c r="M120" s="160" t="e">
        <f ca="1">OFFSET('Расчёт фасадов10'!$H$140,Цена!$A$120,0)</f>
        <v>#N/A</v>
      </c>
    </row>
    <row r="121" spans="1:13" ht="15" x14ac:dyDescent="0.2">
      <c r="A121">
        <v>0</v>
      </c>
      <c r="B121" s="75" t="s">
        <v>477</v>
      </c>
      <c r="C121" s="75" t="str">
        <f>B121&amp;'Спецификация - фасады'!$AO$45</f>
        <v>IT.1.FV./1+0-WP</v>
      </c>
      <c r="D121" s="160" t="e">
        <f ca="1">OFFSET('Расчёт фасадов'!$H$140,Цена!$A$121,0)</f>
        <v>#N/A</v>
      </c>
      <c r="E121" s="160" t="e">
        <f ca="1">OFFSET('Расчёт фасадов2'!$H$140,Цена!$A$121,0)</f>
        <v>#N/A</v>
      </c>
      <c r="F121" s="160" t="e">
        <f ca="1">OFFSET('Расчёт фасадов3'!$H$140,Цена!$A$121,0)</f>
        <v>#N/A</v>
      </c>
      <c r="G121" s="160" t="e">
        <f ca="1">OFFSET('Расчёт фасадов4'!$H$140,Цена!$A$121,0)</f>
        <v>#N/A</v>
      </c>
      <c r="H121" s="160" t="e">
        <f ca="1">OFFSET('Расчёт фасадов5'!$H$140,Цена!$A$121,0)</f>
        <v>#N/A</v>
      </c>
      <c r="I121" s="160" t="e">
        <f ca="1">OFFSET('Расчёт фасадов6'!$H$140,Цена!$A$121,0)</f>
        <v>#N/A</v>
      </c>
      <c r="J121" s="160" t="e">
        <f ca="1">OFFSET('Расчёт фасадов7'!$H$140,Цена!$A$121,0)</f>
        <v>#N/A</v>
      </c>
      <c r="K121" s="160" t="e">
        <f ca="1">OFFSET('Расчёт фасадов8'!$H$140,Цена!$A$121,0)</f>
        <v>#N/A</v>
      </c>
      <c r="L121" s="160" t="e">
        <f ca="1">OFFSET('Расчёт фасадов9'!$H$140,Цена!$A$121,0)</f>
        <v>#N/A</v>
      </c>
      <c r="M121" s="160" t="e">
        <f ca="1">OFFSET('Расчёт фасадов10'!$H$140,Цена!$A$121,0)</f>
        <v>#N/A</v>
      </c>
    </row>
    <row r="122" spans="1:13" ht="15" x14ac:dyDescent="0.2">
      <c r="A122">
        <v>0</v>
      </c>
      <c r="B122" s="75" t="s">
        <v>477</v>
      </c>
      <c r="C122" s="75" t="str">
        <f>B122&amp;'Спецификация - фасады'!$AO$46</f>
        <v>IT.1.FV./1+0-DS</v>
      </c>
      <c r="D122" s="160" t="e">
        <f ca="1">OFFSET('Расчёт фасадов'!$H$140,Цена!$A$122,0)</f>
        <v>#N/A</v>
      </c>
      <c r="E122" s="160" t="e">
        <f ca="1">OFFSET('Расчёт фасадов2'!$H$140,Цена!$A$122,0)</f>
        <v>#N/A</v>
      </c>
      <c r="F122" s="160" t="e">
        <f ca="1">OFFSET('Расчёт фасадов3'!$H$140,Цена!$A$122,0)</f>
        <v>#N/A</v>
      </c>
      <c r="G122" s="160" t="e">
        <f ca="1">OFFSET('Расчёт фасадов4'!$H$140,Цена!$A$122,0)</f>
        <v>#N/A</v>
      </c>
      <c r="H122" s="160" t="e">
        <f ca="1">OFFSET('Расчёт фасадов5'!$H$140,Цена!$A$122,0)</f>
        <v>#N/A</v>
      </c>
      <c r="I122" s="160" t="e">
        <f ca="1">OFFSET('Расчёт фасадов6'!$H$140,Цена!$A$122,0)</f>
        <v>#N/A</v>
      </c>
      <c r="J122" s="160" t="e">
        <f ca="1">OFFSET('Расчёт фасадов7'!$H$140,Цена!$A$122,0)</f>
        <v>#N/A</v>
      </c>
      <c r="K122" s="160" t="e">
        <f ca="1">OFFSET('Расчёт фасадов8'!$H$140,Цена!$A$122,0)</f>
        <v>#N/A</v>
      </c>
      <c r="L122" s="160" t="e">
        <f ca="1">OFFSET('Расчёт фасадов9'!$H$140,Цена!$A$122,0)</f>
        <v>#N/A</v>
      </c>
      <c r="M122" s="160" t="e">
        <f ca="1">OFFSET('Расчёт фасадов10'!$H$140,Цена!$A$122,0)</f>
        <v>#N/A</v>
      </c>
    </row>
    <row r="123" spans="1:13" ht="15" x14ac:dyDescent="0.2">
      <c r="A123">
        <v>0</v>
      </c>
      <c r="B123" s="75" t="s">
        <v>477</v>
      </c>
      <c r="C123" s="75" t="str">
        <f>B123&amp;'Спецификация - фасады'!$AO$47</f>
        <v>IT.1.FV./1+0-HS</v>
      </c>
      <c r="D123" s="160" t="e">
        <f ca="1">OFFSET('Расчёт фасадов'!$H$140,Цена!$A$123,0)</f>
        <v>#N/A</v>
      </c>
      <c r="E123" s="160" t="e">
        <f ca="1">OFFSET('Расчёт фасадов2'!$H$140,Цена!$A$123,0)</f>
        <v>#N/A</v>
      </c>
      <c r="F123" s="160" t="e">
        <f ca="1">OFFSET('Расчёт фасадов3'!$H$140,Цена!$A$123,0)</f>
        <v>#N/A</v>
      </c>
      <c r="G123" s="160" t="e">
        <f ca="1">OFFSET('Расчёт фасадов4'!$H$140,Цена!$A$123,0)</f>
        <v>#N/A</v>
      </c>
      <c r="H123" s="160" t="e">
        <f ca="1">OFFSET('Расчёт фасадов5'!$H$140,Цена!$A$123,0)</f>
        <v>#N/A</v>
      </c>
      <c r="I123" s="160" t="e">
        <f ca="1">OFFSET('Расчёт фасадов6'!$H$140,Цена!$A$123,0)</f>
        <v>#N/A</v>
      </c>
      <c r="J123" s="160" t="e">
        <f ca="1">OFFSET('Расчёт фасадов7'!$H$140,Цена!$A$123,0)</f>
        <v>#N/A</v>
      </c>
      <c r="K123" s="160" t="e">
        <f ca="1">OFFSET('Расчёт фасадов8'!$H$140,Цена!$A$123,0)</f>
        <v>#N/A</v>
      </c>
      <c r="L123" s="160" t="e">
        <f ca="1">OFFSET('Расчёт фасадов9'!$H$140,Цена!$A$123,0)</f>
        <v>#N/A</v>
      </c>
      <c r="M123" s="160" t="e">
        <f ca="1">OFFSET('Расчёт фасадов10'!$H$140,Цена!$A$123,0)</f>
        <v>#N/A</v>
      </c>
    </row>
    <row r="124" spans="1:13" ht="15" x14ac:dyDescent="0.2">
      <c r="A124">
        <v>0</v>
      </c>
      <c r="B124" s="75" t="s">
        <v>477</v>
      </c>
      <c r="C124" s="75" t="str">
        <f>B124&amp;'Спецификация - фасады'!$AO$48</f>
        <v>IT.1.FV./1+0-VT</v>
      </c>
      <c r="D124" s="160" t="e">
        <f ca="1">OFFSET('Расчёт фасадов'!$H$140,Цена!$A$124,0)</f>
        <v>#N/A</v>
      </c>
      <c r="E124" s="160" t="e">
        <f ca="1">OFFSET('Расчёт фасадов2'!$H$140,Цена!$A$124,0)</f>
        <v>#N/A</v>
      </c>
      <c r="F124" s="160" t="e">
        <f ca="1">OFFSET('Расчёт фасадов3'!$H$140,Цена!$A$124,0)</f>
        <v>#N/A</v>
      </c>
      <c r="G124" s="160" t="e">
        <f ca="1">OFFSET('Расчёт фасадов4'!$H$140,Цена!$A$124,0)</f>
        <v>#N/A</v>
      </c>
      <c r="H124" s="160" t="e">
        <f ca="1">OFFSET('Расчёт фасадов5'!$H$140,Цена!$A$124,0)</f>
        <v>#N/A</v>
      </c>
      <c r="I124" s="160" t="e">
        <f ca="1">OFFSET('Расчёт фасадов6'!$H$140,Цена!$A$124,0)</f>
        <v>#N/A</v>
      </c>
      <c r="J124" s="160" t="e">
        <f ca="1">OFFSET('Расчёт фасадов7'!$H$140,Цена!$A$124,0)</f>
        <v>#N/A</v>
      </c>
      <c r="K124" s="160" t="e">
        <f ca="1">OFFSET('Расчёт фасадов8'!$H$140,Цена!$A$124,0)</f>
        <v>#N/A</v>
      </c>
      <c r="L124" s="160" t="e">
        <f ca="1">OFFSET('Расчёт фасадов9'!$H$140,Цена!$A$124,0)</f>
        <v>#N/A</v>
      </c>
      <c r="M124" s="160" t="e">
        <f ca="1">OFFSET('Расчёт фасадов10'!$H$140,Цена!$A$124,0)</f>
        <v>#N/A</v>
      </c>
    </row>
    <row r="125" spans="1:13" ht="15" x14ac:dyDescent="0.2">
      <c r="A125">
        <v>0</v>
      </c>
      <c r="B125" s="75" t="s">
        <v>477</v>
      </c>
      <c r="C125" s="75" t="str">
        <f>B125&amp;'Спецификация - фасады'!$AO$49</f>
        <v>IT.1.FV./1+0-TD</v>
      </c>
      <c r="D125" s="160" t="e">
        <f ca="1">OFFSET('Расчёт фасадов'!$H$140,Цена!$A$125,0)</f>
        <v>#N/A</v>
      </c>
      <c r="E125" s="160" t="e">
        <f ca="1">OFFSET('Расчёт фасадов2'!$H$140,Цена!$A$125,0)</f>
        <v>#N/A</v>
      </c>
      <c r="F125" s="160" t="e">
        <f ca="1">OFFSET('Расчёт фасадов3'!$H$140,Цена!$A$125,0)</f>
        <v>#N/A</v>
      </c>
      <c r="G125" s="160" t="e">
        <f ca="1">OFFSET('Расчёт фасадов4'!$H$140,Цена!$A$125,0)</f>
        <v>#N/A</v>
      </c>
      <c r="H125" s="160" t="e">
        <f ca="1">OFFSET('Расчёт фасадов5'!$H$140,Цена!$A$125,0)</f>
        <v>#N/A</v>
      </c>
      <c r="I125" s="160" t="e">
        <f ca="1">OFFSET('Расчёт фасадов6'!$H$140,Цена!$A$125,0)</f>
        <v>#N/A</v>
      </c>
      <c r="J125" s="160" t="e">
        <f ca="1">OFFSET('Расчёт фасадов7'!$H$140,Цена!$A$125,0)</f>
        <v>#N/A</v>
      </c>
      <c r="K125" s="160" t="e">
        <f ca="1">OFFSET('Расчёт фасадов8'!$H$140,Цена!$A$125,0)</f>
        <v>#N/A</v>
      </c>
      <c r="L125" s="160" t="e">
        <f ca="1">OFFSET('Расчёт фасадов9'!$H$140,Цена!$A$125,0)</f>
        <v>#N/A</v>
      </c>
      <c r="M125" s="160" t="e">
        <f ca="1">OFFSET('Расчёт фасадов10'!$H$140,Цена!$A$125,0)</f>
        <v>#N/A</v>
      </c>
    </row>
    <row r="126" spans="1:13" ht="15" x14ac:dyDescent="0.2">
      <c r="A126">
        <v>0</v>
      </c>
      <c r="B126" s="75" t="s">
        <v>477</v>
      </c>
      <c r="C126" s="75" t="str">
        <f>B126&amp;'Спецификация - фасады'!$AO$50</f>
        <v>IT.1.FV./1+0-LO</v>
      </c>
      <c r="D126" s="160" t="e">
        <f ca="1">OFFSET('Расчёт фасадов'!$H$140,Цена!$A$126,0)</f>
        <v>#N/A</v>
      </c>
      <c r="E126" s="160" t="e">
        <f ca="1">OFFSET('Расчёт фасадов2'!$H$140,Цена!$A$126,0)</f>
        <v>#N/A</v>
      </c>
      <c r="F126" s="160" t="e">
        <f ca="1">OFFSET('Расчёт фасадов3'!$H$140,Цена!$A$126,0)</f>
        <v>#N/A</v>
      </c>
      <c r="G126" s="160" t="e">
        <f ca="1">OFFSET('Расчёт фасадов4'!$H$140,Цена!$A$126,0)</f>
        <v>#N/A</v>
      </c>
      <c r="H126" s="160" t="e">
        <f ca="1">OFFSET('Расчёт фасадов5'!$H$140,Цена!$A$126,0)</f>
        <v>#N/A</v>
      </c>
      <c r="I126" s="160" t="e">
        <f ca="1">OFFSET('Расчёт фасадов6'!$H$140,Цена!$A$126,0)</f>
        <v>#N/A</v>
      </c>
      <c r="J126" s="160" t="e">
        <f ca="1">OFFSET('Расчёт фасадов7'!$H$140,Цена!$A$126,0)</f>
        <v>#N/A</v>
      </c>
      <c r="K126" s="160" t="e">
        <f ca="1">OFFSET('Расчёт фасадов8'!$H$140,Цена!$A$126,0)</f>
        <v>#N/A</v>
      </c>
      <c r="L126" s="160" t="e">
        <f ca="1">OFFSET('Расчёт фасадов9'!$H$140,Цена!$A$126,0)</f>
        <v>#N/A</v>
      </c>
      <c r="M126" s="160" t="e">
        <f ca="1">OFFSET('Расчёт фасадов10'!$H$140,Цена!$A$126,0)</f>
        <v>#N/A</v>
      </c>
    </row>
    <row r="127" spans="1:13" ht="15" x14ac:dyDescent="0.2">
      <c r="A127">
        <v>0</v>
      </c>
      <c r="B127" s="75" t="s">
        <v>477</v>
      </c>
      <c r="C127" s="75" t="str">
        <f>B127&amp;'Спецификация - фасады'!$AO$51</f>
        <v>IT.1.FV./1+0-OM</v>
      </c>
      <c r="D127" s="160" t="e">
        <f ca="1">OFFSET('Расчёт фасадов'!$H$140,Цена!$A$127,0)</f>
        <v>#N/A</v>
      </c>
      <c r="E127" s="160" t="e">
        <f ca="1">OFFSET('Расчёт фасадов2'!$H$140,Цена!$A$127,0)</f>
        <v>#N/A</v>
      </c>
      <c r="F127" s="160" t="e">
        <f ca="1">OFFSET('Расчёт фасадов3'!$H$140,Цена!$A$127,0)</f>
        <v>#N/A</v>
      </c>
      <c r="G127" s="160" t="e">
        <f ca="1">OFFSET('Расчёт фасадов4'!$H$140,Цена!$A$127,0)</f>
        <v>#N/A</v>
      </c>
      <c r="H127" s="160" t="e">
        <f ca="1">OFFSET('Расчёт фасадов5'!$H$140,Цена!$A$127,0)</f>
        <v>#N/A</v>
      </c>
      <c r="I127" s="160" t="e">
        <f ca="1">OFFSET('Расчёт фасадов6'!$H$140,Цена!$A$127,0)</f>
        <v>#N/A</v>
      </c>
      <c r="J127" s="160" t="e">
        <f ca="1">OFFSET('Расчёт фасадов7'!$H$140,Цена!$A$127,0)</f>
        <v>#N/A</v>
      </c>
      <c r="K127" s="160" t="e">
        <f ca="1">OFFSET('Расчёт фасадов8'!$H$140,Цена!$A$127,0)</f>
        <v>#N/A</v>
      </c>
      <c r="L127" s="160" t="e">
        <f ca="1">OFFSET('Расчёт фасадов9'!$H$140,Цена!$A$127,0)</f>
        <v>#N/A</v>
      </c>
      <c r="M127" s="160" t="e">
        <f ca="1">OFFSET('Расчёт фасадов10'!$H$140,Цена!$A$127,0)</f>
        <v>#N/A</v>
      </c>
    </row>
    <row r="128" spans="1:13" ht="15" x14ac:dyDescent="0.2">
      <c r="A128">
        <v>0</v>
      </c>
      <c r="B128" s="75" t="s">
        <v>477</v>
      </c>
      <c r="C128" s="75" t="str">
        <f>B128&amp;'Спецификация - фасады'!$AO$52</f>
        <v>IT.1.FV./1+0-OE</v>
      </c>
      <c r="D128" s="160" t="e">
        <f ca="1">OFFSET('Расчёт фасадов'!$H$140,Цена!$A$128,0)</f>
        <v>#N/A</v>
      </c>
      <c r="E128" s="160" t="e">
        <f ca="1">OFFSET('Расчёт фасадов2'!$H$140,Цена!$A$128,0)</f>
        <v>#N/A</v>
      </c>
      <c r="F128" s="160" t="e">
        <f ca="1">OFFSET('Расчёт фасадов3'!$H$140,Цена!$A$128,0)</f>
        <v>#N/A</v>
      </c>
      <c r="G128" s="160" t="e">
        <f ca="1">OFFSET('Расчёт фасадов4'!$H$140,Цена!$A$128,0)</f>
        <v>#N/A</v>
      </c>
      <c r="H128" s="160" t="e">
        <f ca="1">OFFSET('Расчёт фасадов5'!$H$140,Цена!$A$128,0)</f>
        <v>#N/A</v>
      </c>
      <c r="I128" s="160" t="e">
        <f ca="1">OFFSET('Расчёт фасадов6'!$H$140,Цена!$A$128,0)</f>
        <v>#N/A</v>
      </c>
      <c r="J128" s="160" t="e">
        <f ca="1">OFFSET('Расчёт фасадов7'!$H$140,Цена!$A$128,0)</f>
        <v>#N/A</v>
      </c>
      <c r="K128" s="160" t="e">
        <f ca="1">OFFSET('Расчёт фасадов8'!$H$140,Цена!$A$128,0)</f>
        <v>#N/A</v>
      </c>
      <c r="L128" s="160" t="e">
        <f ca="1">OFFSET('Расчёт фасадов9'!$H$140,Цена!$A$128,0)</f>
        <v>#N/A</v>
      </c>
      <c r="M128" s="160" t="e">
        <f ca="1">OFFSET('Расчёт фасадов10'!$H$140,Цена!$A$128,0)</f>
        <v>#N/A</v>
      </c>
    </row>
    <row r="129" spans="1:13" ht="15" x14ac:dyDescent="0.2">
      <c r="A129">
        <v>0</v>
      </c>
      <c r="B129" s="75" t="s">
        <v>477</v>
      </c>
      <c r="C129" s="75" t="str">
        <f>B129&amp;'Спецификация - фасады'!$AO$53</f>
        <v>IT.1.FV./1+0-GS</v>
      </c>
      <c r="D129" s="160" t="e">
        <f ca="1">OFFSET('Расчёт фасадов'!$H$140,Цена!$A$129,0)</f>
        <v>#N/A</v>
      </c>
      <c r="E129" s="160" t="e">
        <f ca="1">OFFSET('Расчёт фасадов2'!$H$140,Цена!$A$129,0)</f>
        <v>#N/A</v>
      </c>
      <c r="F129" s="160" t="e">
        <f ca="1">OFFSET('Расчёт фасадов3'!$H$140,Цена!$A$129,0)</f>
        <v>#N/A</v>
      </c>
      <c r="G129" s="160" t="e">
        <f ca="1">OFFSET('Расчёт фасадов4'!$H$140,Цена!$A$129,0)</f>
        <v>#N/A</v>
      </c>
      <c r="H129" s="160" t="e">
        <f ca="1">OFFSET('Расчёт фасадов5'!$H$140,Цена!$A$129,0)</f>
        <v>#N/A</v>
      </c>
      <c r="I129" s="160" t="e">
        <f ca="1">OFFSET('Расчёт фасадов6'!$H$140,Цена!$A$129,0)</f>
        <v>#N/A</v>
      </c>
      <c r="J129" s="160" t="e">
        <f ca="1">OFFSET('Расчёт фасадов7'!$H$140,Цена!$A$129,0)</f>
        <v>#N/A</v>
      </c>
      <c r="K129" s="160" t="e">
        <f ca="1">OFFSET('Расчёт фасадов8'!$H$140,Цена!$A$129,0)</f>
        <v>#N/A</v>
      </c>
      <c r="L129" s="160" t="e">
        <f ca="1">OFFSET('Расчёт фасадов9'!$H$140,Цена!$A$129,0)</f>
        <v>#N/A</v>
      </c>
      <c r="M129" s="160" t="e">
        <f ca="1">OFFSET('Расчёт фасадов10'!$H$140,Цена!$A$129,0)</f>
        <v>#N/A</v>
      </c>
    </row>
    <row r="130" spans="1:13" ht="15" x14ac:dyDescent="0.2">
      <c r="A130">
        <v>1</v>
      </c>
      <c r="B130" s="75" t="s">
        <v>477</v>
      </c>
      <c r="C130" s="75" t="str">
        <f>B130&amp;'Спецификация - фасады'!$AO$54</f>
        <v>IT.1.FV./1+0-BMO</v>
      </c>
      <c r="D130" s="160" t="e">
        <f ca="1">OFFSET('Расчёт фасадов'!$H$140,Цена!$A$130,0)</f>
        <v>#N/A</v>
      </c>
      <c r="E130" s="160" t="e">
        <f ca="1">OFFSET('Расчёт фасадов2'!$H$140,Цена!$A$130,0)</f>
        <v>#N/A</v>
      </c>
      <c r="F130" s="160" t="e">
        <f ca="1">OFFSET('Расчёт фасадов3'!$H$140,Цена!$A$130,0)</f>
        <v>#N/A</v>
      </c>
      <c r="G130" s="160" t="e">
        <f ca="1">OFFSET('Расчёт фасадов4'!$H$140,Цена!$A$130,0)</f>
        <v>#N/A</v>
      </c>
      <c r="H130" s="160" t="e">
        <f ca="1">OFFSET('Расчёт фасадов5'!$H$140,Цена!$A$130,0)</f>
        <v>#N/A</v>
      </c>
      <c r="I130" s="160" t="e">
        <f ca="1">OFFSET('Расчёт фасадов6'!$H$140,Цена!$A$130,0)</f>
        <v>#N/A</v>
      </c>
      <c r="J130" s="160" t="e">
        <f ca="1">OFFSET('Расчёт фасадов7'!$H$140,Цена!$A$130,0)</f>
        <v>#N/A</v>
      </c>
      <c r="K130" s="160" t="e">
        <f ca="1">OFFSET('Расчёт фасадов8'!$H$140,Цена!$A$130,0)</f>
        <v>#N/A</v>
      </c>
      <c r="L130" s="160" t="e">
        <f ca="1">OFFSET('Расчёт фасадов9'!$H$140,Цена!$A$130,0)</f>
        <v>#N/A</v>
      </c>
      <c r="M130" s="160" t="e">
        <f ca="1">OFFSET('Расчёт фасадов10'!$H$140,Цена!$A$130,0)</f>
        <v>#N/A</v>
      </c>
    </row>
    <row r="131" spans="1:13" ht="15" x14ac:dyDescent="0.2">
      <c r="A131">
        <v>2</v>
      </c>
      <c r="B131" s="75" t="s">
        <v>477</v>
      </c>
      <c r="C131" s="75" t="str">
        <f>B131&amp;'Спецификация - фасады'!$AO$55</f>
        <v>IT.1.FV./1+0-WM</v>
      </c>
      <c r="D131" s="160" t="e">
        <f ca="1">OFFSET('Расчёт фасадов'!$H$140,Цена!$A$131,0)</f>
        <v>#N/A</v>
      </c>
      <c r="E131" s="160" t="e">
        <f ca="1">OFFSET('Расчёт фасадов2'!$H$140,Цена!$A$131,0)</f>
        <v>#N/A</v>
      </c>
      <c r="F131" s="160" t="e">
        <f ca="1">OFFSET('Расчёт фасадов3'!$H$140,Цена!$A$131,0)</f>
        <v>#N/A</v>
      </c>
      <c r="G131" s="160" t="e">
        <f ca="1">OFFSET('Расчёт фасадов4'!$H$140,Цена!$A$131,0)</f>
        <v>#N/A</v>
      </c>
      <c r="H131" s="160" t="e">
        <f ca="1">OFFSET('Расчёт фасадов5'!$H$140,Цена!$A$131,0)</f>
        <v>#N/A</v>
      </c>
      <c r="I131" s="160" t="e">
        <f ca="1">OFFSET('Расчёт фасадов6'!$H$140,Цена!$A$131,0)</f>
        <v>#N/A</v>
      </c>
      <c r="J131" s="160" t="e">
        <f ca="1">OFFSET('Расчёт фасадов7'!$H$140,Цена!$A$131,0)</f>
        <v>#N/A</v>
      </c>
      <c r="K131" s="160" t="e">
        <f ca="1">OFFSET('Расчёт фасадов8'!$H$140,Цена!$A$131,0)</f>
        <v>#N/A</v>
      </c>
      <c r="L131" s="160" t="e">
        <f ca="1">OFFSET('Расчёт фасадов9'!$H$140,Цена!$A$131,0)</f>
        <v>#N/A</v>
      </c>
      <c r="M131" s="160" t="e">
        <f ca="1">OFFSET('Расчёт фасадов10'!$H$140,Цена!$A$131,0)</f>
        <v>#N/A</v>
      </c>
    </row>
    <row r="132" spans="1:13" ht="15" x14ac:dyDescent="0.2">
      <c r="A132">
        <v>2</v>
      </c>
      <c r="B132" s="75" t="s">
        <v>477</v>
      </c>
      <c r="C132" s="75" t="str">
        <f>B132&amp;'Спецификация - фасады'!$AO$56</f>
        <v>IT.1.FV./1+0-IV</v>
      </c>
      <c r="D132" s="160" t="e">
        <f ca="1">OFFSET('Расчёт фасадов'!$H$140,Цена!$A$132,0)</f>
        <v>#N/A</v>
      </c>
      <c r="E132" s="160" t="e">
        <f ca="1">OFFSET('Расчёт фасадов2'!$H$140,Цена!$A$132,0)</f>
        <v>#N/A</v>
      </c>
      <c r="F132" s="160" t="e">
        <f ca="1">OFFSET('Расчёт фасадов3'!$H$140,Цена!$A$132,0)</f>
        <v>#N/A</v>
      </c>
      <c r="G132" s="160" t="e">
        <f ca="1">OFFSET('Расчёт фасадов4'!$H$140,Цена!$A$132,0)</f>
        <v>#N/A</v>
      </c>
      <c r="H132" s="160" t="e">
        <f ca="1">OFFSET('Расчёт фасадов5'!$H$140,Цена!$A$132,0)</f>
        <v>#N/A</v>
      </c>
      <c r="I132" s="160" t="e">
        <f ca="1">OFFSET('Расчёт фасадов6'!$H$140,Цена!$A$132,0)</f>
        <v>#N/A</v>
      </c>
      <c r="J132" s="160" t="e">
        <f ca="1">OFFSET('Расчёт фасадов7'!$H$140,Цена!$A$132,0)</f>
        <v>#N/A</v>
      </c>
      <c r="K132" s="160" t="e">
        <f ca="1">OFFSET('Расчёт фасадов8'!$H$140,Цена!$A$132,0)</f>
        <v>#N/A</v>
      </c>
      <c r="L132" s="160" t="e">
        <f ca="1">OFFSET('Расчёт фасадов9'!$H$140,Цена!$A$132,0)</f>
        <v>#N/A</v>
      </c>
      <c r="M132" s="160" t="e">
        <f ca="1">OFFSET('Расчёт фасадов10'!$H$140,Цена!$A$132,0)</f>
        <v>#N/A</v>
      </c>
    </row>
    <row r="133" spans="1:13" ht="15" x14ac:dyDescent="0.2">
      <c r="A133">
        <v>3</v>
      </c>
      <c r="B133" s="75" t="s">
        <v>477</v>
      </c>
      <c r="C133" s="75" t="str">
        <f>B133&amp;'Спецификация - фасады'!$AO$57</f>
        <v>IT.1.FV./1+0-WC/PG</v>
      </c>
      <c r="D133" s="160" t="e">
        <f ca="1">OFFSET('Расчёт фасадов'!$H$140,Цена!$A$133,0)</f>
        <v>#N/A</v>
      </c>
      <c r="E133" s="160" t="e">
        <f ca="1">OFFSET('Расчёт фасадов2'!$H$140,Цена!$A$133,0)</f>
        <v>#N/A</v>
      </c>
      <c r="F133" s="160" t="e">
        <f ca="1">OFFSET('Расчёт фасадов3'!$H$140,Цена!$A$133,0)</f>
        <v>#N/A</v>
      </c>
      <c r="G133" s="160" t="e">
        <f ca="1">OFFSET('Расчёт фасадов4'!$H$140,Цена!$A$133,0)</f>
        <v>#N/A</v>
      </c>
      <c r="H133" s="160" t="e">
        <f ca="1">OFFSET('Расчёт фасадов5'!$H$140,Цена!$A$133,0)</f>
        <v>#N/A</v>
      </c>
      <c r="I133" s="160" t="e">
        <f ca="1">OFFSET('Расчёт фасадов6'!$H$140,Цена!$A$133,0)</f>
        <v>#N/A</v>
      </c>
      <c r="J133" s="160" t="e">
        <f ca="1">OFFSET('Расчёт фасадов7'!$H$140,Цена!$A$133,0)</f>
        <v>#N/A</v>
      </c>
      <c r="K133" s="160" t="e">
        <f ca="1">OFFSET('Расчёт фасадов8'!$H$140,Цена!$A$133,0)</f>
        <v>#N/A</v>
      </c>
      <c r="L133" s="160" t="e">
        <f ca="1">OFFSET('Расчёт фасадов9'!$H$140,Цена!$A$133,0)</f>
        <v>#N/A</v>
      </c>
      <c r="M133" s="160" t="e">
        <f ca="1">OFFSET('Расчёт фасадов10'!$H$140,Цена!$A$133,0)</f>
        <v>#N/A</v>
      </c>
    </row>
    <row r="134" spans="1:13" ht="15" x14ac:dyDescent="0.2">
      <c r="A134">
        <v>3</v>
      </c>
      <c r="B134" s="75" t="s">
        <v>477</v>
      </c>
      <c r="C134" s="75" t="str">
        <f>B134&amp;'Спецификация - фасады'!$AO$58</f>
        <v>IT.1.FV./1+0-WC/PS</v>
      </c>
      <c r="D134" s="160" t="e">
        <f ca="1">OFFSET('Расчёт фасадов'!$H$140,Цена!$A$134,0)</f>
        <v>#N/A</v>
      </c>
      <c r="E134" s="160" t="e">
        <f ca="1">OFFSET('Расчёт фасадов2'!$H$140,Цена!$A$134,0)</f>
        <v>#N/A</v>
      </c>
      <c r="F134" s="160" t="e">
        <f ca="1">OFFSET('Расчёт фасадов3'!$H$140,Цена!$A$134,0)</f>
        <v>#N/A</v>
      </c>
      <c r="G134" s="160" t="e">
        <f ca="1">OFFSET('Расчёт фасадов4'!$H$140,Цена!$A$134,0)</f>
        <v>#N/A</v>
      </c>
      <c r="H134" s="160" t="e">
        <f ca="1">OFFSET('Расчёт фасадов5'!$H$140,Цена!$A$134,0)</f>
        <v>#N/A</v>
      </c>
      <c r="I134" s="160" t="e">
        <f ca="1">OFFSET('Расчёт фасадов6'!$H$140,Цена!$A$134,0)</f>
        <v>#N/A</v>
      </c>
      <c r="J134" s="160" t="e">
        <f ca="1">OFFSET('Расчёт фасадов7'!$H$140,Цена!$A$134,0)</f>
        <v>#N/A</v>
      </c>
      <c r="K134" s="160" t="e">
        <f ca="1">OFFSET('Расчёт фасадов8'!$H$140,Цена!$A$134,0)</f>
        <v>#N/A</v>
      </c>
      <c r="L134" s="160" t="e">
        <f ca="1">OFFSET('Расчёт фасадов9'!$H$140,Цена!$A$134,0)</f>
        <v>#N/A</v>
      </c>
      <c r="M134" s="160" t="e">
        <f ca="1">OFFSET('Расчёт фасадов10'!$H$140,Цена!$A$134,0)</f>
        <v>#N/A</v>
      </c>
    </row>
    <row r="135" spans="1:13" ht="15" x14ac:dyDescent="0.2">
      <c r="A135">
        <v>3</v>
      </c>
      <c r="B135" s="75" t="s">
        <v>477</v>
      </c>
      <c r="C135" s="75" t="str">
        <f>B135&amp;'Спецификация - фасады'!$AO$59</f>
        <v>IT.1.FV./1+0-WC/PBG</v>
      </c>
      <c r="D135" s="160" t="e">
        <f ca="1">OFFSET('Расчёт фасадов'!$H$140,Цена!$A$135,0)</f>
        <v>#N/A</v>
      </c>
      <c r="E135" s="160" t="e">
        <f ca="1">OFFSET('Расчёт фасадов2'!$H$140,Цена!$A$135,0)</f>
        <v>#N/A</v>
      </c>
      <c r="F135" s="160" t="e">
        <f ca="1">OFFSET('Расчёт фасадов3'!$H$140,Цена!$A$135,0)</f>
        <v>#N/A</v>
      </c>
      <c r="G135" s="160" t="e">
        <f ca="1">OFFSET('Расчёт фасадов4'!$H$140,Цена!$A$135,0)</f>
        <v>#N/A</v>
      </c>
      <c r="H135" s="160" t="e">
        <f ca="1">OFFSET('Расчёт фасадов5'!$H$140,Цена!$A$135,0)</f>
        <v>#N/A</v>
      </c>
      <c r="I135" s="160" t="e">
        <f ca="1">OFFSET('Расчёт фасадов6'!$H$140,Цена!$A$135,0)</f>
        <v>#N/A</v>
      </c>
      <c r="J135" s="160" t="e">
        <f ca="1">OFFSET('Расчёт фасадов7'!$H$140,Цена!$A$135,0)</f>
        <v>#N/A</v>
      </c>
      <c r="K135" s="160" t="e">
        <f ca="1">OFFSET('Расчёт фасадов8'!$H$140,Цена!$A$135,0)</f>
        <v>#N/A</v>
      </c>
      <c r="L135" s="160" t="e">
        <f ca="1">OFFSET('Расчёт фасадов9'!$H$140,Цена!$A$135,0)</f>
        <v>#N/A</v>
      </c>
      <c r="M135" s="160" t="e">
        <f ca="1">OFFSET('Расчёт фасадов10'!$H$140,Цена!$A$135,0)</f>
        <v>#N/A</v>
      </c>
    </row>
    <row r="136" spans="1:13" ht="15" x14ac:dyDescent="0.2">
      <c r="A136">
        <v>3</v>
      </c>
      <c r="B136" s="75" t="s">
        <v>477</v>
      </c>
      <c r="C136" s="75" t="str">
        <f>B136&amp;'Спецификация - фасады'!$AO$60</f>
        <v>IT.1.FV./1+0-VT/PS</v>
      </c>
      <c r="D136" s="160" t="e">
        <f ca="1">OFFSET('Расчёт фасадов'!$H$140,Цена!$A$136,0)</f>
        <v>#N/A</v>
      </c>
      <c r="E136" s="160" t="e">
        <f ca="1">OFFSET('Расчёт фасадов2'!$H$140,Цена!$A$136,0)</f>
        <v>#N/A</v>
      </c>
      <c r="F136" s="160" t="e">
        <f ca="1">OFFSET('Расчёт фасадов3'!$H$140,Цена!$A$136,0)</f>
        <v>#N/A</v>
      </c>
      <c r="G136" s="160" t="e">
        <f ca="1">OFFSET('Расчёт фасадов4'!$H$140,Цена!$A$136,0)</f>
        <v>#N/A</v>
      </c>
      <c r="H136" s="160" t="e">
        <f ca="1">OFFSET('Расчёт фасадов5'!$H$140,Цена!$A$136,0)</f>
        <v>#N/A</v>
      </c>
      <c r="I136" s="160" t="e">
        <f ca="1">OFFSET('Расчёт фасадов6'!$H$140,Цена!$A$136,0)</f>
        <v>#N/A</v>
      </c>
      <c r="J136" s="160" t="e">
        <f ca="1">OFFSET('Расчёт фасадов7'!$H$140,Цена!$A$136,0)</f>
        <v>#N/A</v>
      </c>
      <c r="K136" s="160" t="e">
        <f ca="1">OFFSET('Расчёт фасадов8'!$H$140,Цена!$A$136,0)</f>
        <v>#N/A</v>
      </c>
      <c r="L136" s="160" t="e">
        <f ca="1">OFFSET('Расчёт фасадов9'!$H$140,Цена!$A$136,0)</f>
        <v>#N/A</v>
      </c>
      <c r="M136" s="160" t="e">
        <f ca="1">OFFSET('Расчёт фасадов10'!$H$140,Цена!$A$136,0)</f>
        <v>#N/A</v>
      </c>
    </row>
    <row r="137" spans="1:13" ht="15" x14ac:dyDescent="0.2">
      <c r="A137">
        <v>4</v>
      </c>
      <c r="B137" s="75" t="s">
        <v>477</v>
      </c>
      <c r="C137" s="75" t="str">
        <f>B137&amp;'Спецификация - фасады'!$AO$61</f>
        <v>IT.1.FV./1+0-BMO/PG</v>
      </c>
      <c r="D137" s="160" t="e">
        <f ca="1">OFFSET('Расчёт фасадов'!$H$140,Цена!$A$137,0)</f>
        <v>#N/A</v>
      </c>
      <c r="E137" s="160" t="e">
        <f ca="1">OFFSET('Расчёт фасадов2'!$H$140,Цена!$A$137,0)</f>
        <v>#N/A</v>
      </c>
      <c r="F137" s="160" t="e">
        <f ca="1">OFFSET('Расчёт фасадов3'!$H$140,Цена!$A$137,0)</f>
        <v>#N/A</v>
      </c>
      <c r="G137" s="160" t="e">
        <f ca="1">OFFSET('Расчёт фасадов4'!$H$140,Цена!$A$137,0)</f>
        <v>#N/A</v>
      </c>
      <c r="H137" s="160" t="e">
        <f ca="1">OFFSET('Расчёт фасадов5'!$H$140,Цена!$A$137,0)</f>
        <v>#N/A</v>
      </c>
      <c r="I137" s="160" t="e">
        <f ca="1">OFFSET('Расчёт фасадов6'!$H$140,Цена!$A$137,0)</f>
        <v>#N/A</v>
      </c>
      <c r="J137" s="160" t="e">
        <f ca="1">OFFSET('Расчёт фасадов7'!$H$140,Цена!$A$137,0)</f>
        <v>#N/A</v>
      </c>
      <c r="K137" s="160" t="e">
        <f ca="1">OFFSET('Расчёт фасадов8'!$H$140,Цена!$A$137,0)</f>
        <v>#N/A</v>
      </c>
      <c r="L137" s="160" t="e">
        <f ca="1">OFFSET('Расчёт фасадов9'!$H$140,Цена!$A$137,0)</f>
        <v>#N/A</v>
      </c>
      <c r="M137" s="160" t="e">
        <f ca="1">OFFSET('Расчёт фасадов10'!$H$140,Цена!$A$137,0)</f>
        <v>#N/A</v>
      </c>
    </row>
    <row r="138" spans="1:13" ht="15" x14ac:dyDescent="0.2">
      <c r="A138">
        <v>4</v>
      </c>
      <c r="B138" s="75" t="s">
        <v>477</v>
      </c>
      <c r="C138" s="75" t="str">
        <f>B138&amp;'Спецификация - фасады'!$AO$62</f>
        <v>IT.1.FV./1+0-BMO/PB</v>
      </c>
      <c r="D138" s="160" t="e">
        <f ca="1">OFFSET('Расчёт фасадов'!$H$140,Цена!$A$138,0)</f>
        <v>#N/A</v>
      </c>
      <c r="E138" s="160" t="e">
        <f ca="1">OFFSET('Расчёт фасадов2'!$H$140,Цена!$A$138,0)</f>
        <v>#N/A</v>
      </c>
      <c r="F138" s="160" t="e">
        <f ca="1">OFFSET('Расчёт фасадов3'!$H$140,Цена!$A$138,0)</f>
        <v>#N/A</v>
      </c>
      <c r="G138" s="160" t="e">
        <f ca="1">OFFSET('Расчёт фасадов4'!$H$140,Цена!$A$138,0)</f>
        <v>#N/A</v>
      </c>
      <c r="H138" s="160" t="e">
        <f ca="1">OFFSET('Расчёт фасадов5'!$H$140,Цена!$A$138,0)</f>
        <v>#N/A</v>
      </c>
      <c r="I138" s="160" t="e">
        <f ca="1">OFFSET('Расчёт фасадов6'!$H$140,Цена!$A$138,0)</f>
        <v>#N/A</v>
      </c>
      <c r="J138" s="160" t="e">
        <f ca="1">OFFSET('Расчёт фасадов7'!$H$140,Цена!$A$138,0)</f>
        <v>#N/A</v>
      </c>
      <c r="K138" s="160" t="e">
        <f ca="1">OFFSET('Расчёт фасадов8'!$H$140,Цена!$A$138,0)</f>
        <v>#N/A</v>
      </c>
      <c r="L138" s="160" t="e">
        <f ca="1">OFFSET('Расчёт фасадов9'!$H$140,Цена!$A$138,0)</f>
        <v>#N/A</v>
      </c>
      <c r="M138" s="160" t="e">
        <f ca="1">OFFSET('Расчёт фасадов10'!$H$140,Цена!$A$138,0)</f>
        <v>#N/A</v>
      </c>
    </row>
    <row r="139" spans="1:13" ht="15" x14ac:dyDescent="0.2">
      <c r="A139">
        <v>5</v>
      </c>
      <c r="B139" s="75" t="s">
        <v>477</v>
      </c>
      <c r="C139" s="75" t="str">
        <f>B139&amp;'Спецификация - фасады'!$AO$63</f>
        <v>IT.1.FV./1+0-GS/PG</v>
      </c>
      <c r="D139" s="160" t="e">
        <f ca="1">OFFSET('Расчёт фасадов'!$H$140,Цена!$A$139,0)</f>
        <v>#N/A</v>
      </c>
      <c r="E139" s="160" t="e">
        <f ca="1">OFFSET('Расчёт фасадов2'!$H$140,Цена!$A$139,0)</f>
        <v>#N/A</v>
      </c>
      <c r="F139" s="160" t="e">
        <f ca="1">OFFSET('Расчёт фасадов3'!$H$140,Цена!$A$139,0)</f>
        <v>#N/A</v>
      </c>
      <c r="G139" s="160" t="e">
        <f ca="1">OFFSET('Расчёт фасадов4'!$H$140,Цена!$A$139,0)</f>
        <v>#N/A</v>
      </c>
      <c r="H139" s="160" t="e">
        <f ca="1">OFFSET('Расчёт фасадов5'!$H$140,Цена!$A$139,0)</f>
        <v>#N/A</v>
      </c>
      <c r="I139" s="160" t="e">
        <f ca="1">OFFSET('Расчёт фасадов6'!$H$140,Цена!$A$139,0)</f>
        <v>#N/A</v>
      </c>
      <c r="J139" s="160" t="e">
        <f ca="1">OFFSET('Расчёт фасадов7'!$H$140,Цена!$A$139,0)</f>
        <v>#N/A</v>
      </c>
      <c r="K139" s="160" t="e">
        <f ca="1">OFFSET('Расчёт фасадов8'!$H$140,Цена!$A$139,0)</f>
        <v>#N/A</v>
      </c>
      <c r="L139" s="160" t="e">
        <f ca="1">OFFSET('Расчёт фасадов9'!$H$140,Цена!$A$139,0)</f>
        <v>#N/A</v>
      </c>
      <c r="M139" s="160" t="e">
        <f ca="1">OFFSET('Расчёт фасадов10'!$H$140,Цена!$A$139,0)</f>
        <v>#N/A</v>
      </c>
    </row>
    <row r="140" spans="1:13" ht="15" x14ac:dyDescent="0.2">
      <c r="A140">
        <v>5</v>
      </c>
      <c r="B140" s="75" t="s">
        <v>477</v>
      </c>
      <c r="C140" s="75" t="str">
        <f>B140&amp;'Спецификация - фасады'!$AO$64</f>
        <v>IT.1.FV./1+0-GS/PS</v>
      </c>
      <c r="D140" s="160" t="e">
        <f ca="1">OFFSET('Расчёт фасадов'!$H$140,Цена!$A$140,0)</f>
        <v>#N/A</v>
      </c>
      <c r="E140" s="160" t="e">
        <f ca="1">OFFSET('Расчёт фасадов2'!$H$140,Цена!$A$140,0)</f>
        <v>#N/A</v>
      </c>
      <c r="F140" s="160" t="e">
        <f ca="1">OFFSET('Расчёт фасадов3'!$H$140,Цена!$A$140,0)</f>
        <v>#N/A</v>
      </c>
      <c r="G140" s="160" t="e">
        <f ca="1">OFFSET('Расчёт фасадов4'!$H$140,Цена!$A$140,0)</f>
        <v>#N/A</v>
      </c>
      <c r="H140" s="160" t="e">
        <f ca="1">OFFSET('Расчёт фасадов5'!$H$140,Цена!$A$140,0)</f>
        <v>#N/A</v>
      </c>
      <c r="I140" s="160" t="e">
        <f ca="1">OFFSET('Расчёт фасадов6'!$H$140,Цена!$A$140,0)</f>
        <v>#N/A</v>
      </c>
      <c r="J140" s="160" t="e">
        <f ca="1">OFFSET('Расчёт фасадов7'!$H$140,Цена!$A$140,0)</f>
        <v>#N/A</v>
      </c>
      <c r="K140" s="160" t="e">
        <f ca="1">OFFSET('Расчёт фасадов8'!$H$140,Цена!$A$140,0)</f>
        <v>#N/A</v>
      </c>
      <c r="L140" s="160" t="e">
        <f ca="1">OFFSET('Расчёт фасадов9'!$H$140,Цена!$A$140,0)</f>
        <v>#N/A</v>
      </c>
      <c r="M140" s="160" t="e">
        <f ca="1">OFFSET('Расчёт фасадов10'!$H$140,Цена!$A$140,0)</f>
        <v>#N/A</v>
      </c>
    </row>
    <row r="141" spans="1:13" ht="15" x14ac:dyDescent="0.2">
      <c r="A141">
        <v>6</v>
      </c>
      <c r="B141" s="75" t="s">
        <v>477</v>
      </c>
      <c r="C141" s="75" t="str">
        <f>B141&amp;'Спецификация - фасады'!$AO$65</f>
        <v>IT.1.FV./1+0-WM/PG</v>
      </c>
      <c r="D141" s="160" t="e">
        <f ca="1">OFFSET('Расчёт фасадов'!$H$140,Цена!$A$141,0)</f>
        <v>#N/A</v>
      </c>
      <c r="E141" s="160" t="e">
        <f ca="1">OFFSET('Расчёт фасадов2'!$H$140,Цена!$A$141,0)</f>
        <v>#N/A</v>
      </c>
      <c r="F141" s="160" t="e">
        <f ca="1">OFFSET('Расчёт фасадов3'!$H$140,Цена!$A$141,0)</f>
        <v>#N/A</v>
      </c>
      <c r="G141" s="160" t="e">
        <f ca="1">OFFSET('Расчёт фасадов4'!$H$140,Цена!$A$141,0)</f>
        <v>#N/A</v>
      </c>
      <c r="H141" s="160" t="e">
        <f ca="1">OFFSET('Расчёт фасадов5'!$H$140,Цена!$A$141,0)</f>
        <v>#N/A</v>
      </c>
      <c r="I141" s="160" t="e">
        <f ca="1">OFFSET('Расчёт фасадов6'!$H$140,Цена!$A$141,0)</f>
        <v>#N/A</v>
      </c>
      <c r="J141" s="160" t="e">
        <f ca="1">OFFSET('Расчёт фасадов7'!$H$140,Цена!$A$141,0)</f>
        <v>#N/A</v>
      </c>
      <c r="K141" s="160" t="e">
        <f ca="1">OFFSET('Расчёт фасадов8'!$H$140,Цена!$A$141,0)</f>
        <v>#N/A</v>
      </c>
      <c r="L141" s="160" t="e">
        <f ca="1">OFFSET('Расчёт фасадов9'!$H$140,Цена!$A$141,0)</f>
        <v>#N/A</v>
      </c>
      <c r="M141" s="160" t="e">
        <f ca="1">OFFSET('Расчёт фасадов10'!$H$140,Цена!$A$141,0)</f>
        <v>#N/A</v>
      </c>
    </row>
    <row r="142" spans="1:13" ht="15" x14ac:dyDescent="0.2">
      <c r="A142">
        <v>6</v>
      </c>
      <c r="B142" s="75" t="s">
        <v>477</v>
      </c>
      <c r="C142" s="75" t="str">
        <f>B142&amp;'Спецификация - фасады'!$AO$66</f>
        <v>IT.1.FV./1+0-WM/PS</v>
      </c>
      <c r="D142" s="160" t="e">
        <f ca="1">OFFSET('Расчёт фасадов'!$H$140,Цена!$A$142,0)</f>
        <v>#N/A</v>
      </c>
      <c r="E142" s="160" t="e">
        <f ca="1">OFFSET('Расчёт фасадов2'!$H$140,Цена!$A$142,0)</f>
        <v>#N/A</v>
      </c>
      <c r="F142" s="160" t="e">
        <f ca="1">OFFSET('Расчёт фасадов3'!$H$140,Цена!$A$142,0)</f>
        <v>#N/A</v>
      </c>
      <c r="G142" s="160" t="e">
        <f ca="1">OFFSET('Расчёт фасадов4'!$H$140,Цена!$A$142,0)</f>
        <v>#N/A</v>
      </c>
      <c r="H142" s="160" t="e">
        <f ca="1">OFFSET('Расчёт фасадов5'!$H$140,Цена!$A$142,0)</f>
        <v>#N/A</v>
      </c>
      <c r="I142" s="160" t="e">
        <f ca="1">OFFSET('Расчёт фасадов6'!$H$140,Цена!$A$142,0)</f>
        <v>#N/A</v>
      </c>
      <c r="J142" s="160" t="e">
        <f ca="1">OFFSET('Расчёт фасадов7'!$H$140,Цена!$A$142,0)</f>
        <v>#N/A</v>
      </c>
      <c r="K142" s="160" t="e">
        <f ca="1">OFFSET('Расчёт фасадов8'!$H$140,Цена!$A$142,0)</f>
        <v>#N/A</v>
      </c>
      <c r="L142" s="160" t="e">
        <f ca="1">OFFSET('Расчёт фасадов9'!$H$140,Цена!$A$142,0)</f>
        <v>#N/A</v>
      </c>
      <c r="M142" s="160" t="e">
        <f ca="1">OFFSET('Расчёт фасадов10'!$H$140,Цена!$A$142,0)</f>
        <v>#N/A</v>
      </c>
    </row>
    <row r="143" spans="1:13" ht="15" x14ac:dyDescent="0.2">
      <c r="A143">
        <v>6</v>
      </c>
      <c r="B143" s="75" t="s">
        <v>477</v>
      </c>
      <c r="C143" s="75" t="str">
        <f>B143&amp;'Спецификация - фасады'!$AO$67</f>
        <v>IT.1.FV./1+0-WM/PBG</v>
      </c>
      <c r="D143" s="160" t="e">
        <f ca="1">OFFSET('Расчёт фасадов'!$H$140,Цена!$A$143,0)</f>
        <v>#N/A</v>
      </c>
      <c r="E143" s="160" t="e">
        <f ca="1">OFFSET('Расчёт фасадов2'!$H$140,Цена!$A$143,0)</f>
        <v>#N/A</v>
      </c>
      <c r="F143" s="160" t="e">
        <f ca="1">OFFSET('Расчёт фасадов3'!$H$140,Цена!$A$143,0)</f>
        <v>#N/A</v>
      </c>
      <c r="G143" s="160" t="e">
        <f ca="1">OFFSET('Расчёт фасадов4'!$H$140,Цена!$A$143,0)</f>
        <v>#N/A</v>
      </c>
      <c r="H143" s="160" t="e">
        <f ca="1">OFFSET('Расчёт фасадов5'!$H$140,Цена!$A$143,0)</f>
        <v>#N/A</v>
      </c>
      <c r="I143" s="160" t="e">
        <f ca="1">OFFSET('Расчёт фасадов6'!$H$140,Цена!$A$143,0)</f>
        <v>#N/A</v>
      </c>
      <c r="J143" s="160" t="e">
        <f ca="1">OFFSET('Расчёт фасадов7'!$H$140,Цена!$A$143,0)</f>
        <v>#N/A</v>
      </c>
      <c r="K143" s="160" t="e">
        <f ca="1">OFFSET('Расчёт фасадов8'!$H$140,Цена!$A$143,0)</f>
        <v>#N/A</v>
      </c>
      <c r="L143" s="160" t="e">
        <f ca="1">OFFSET('Расчёт фасадов9'!$H$140,Цена!$A$143,0)</f>
        <v>#N/A</v>
      </c>
      <c r="M143" s="160" t="e">
        <f ca="1">OFFSET('Расчёт фасадов10'!$H$140,Цена!$A$143,0)</f>
        <v>#N/A</v>
      </c>
    </row>
    <row r="144" spans="1:13" ht="15" x14ac:dyDescent="0.2">
      <c r="A144">
        <v>6</v>
      </c>
      <c r="B144" s="75" t="s">
        <v>477</v>
      </c>
      <c r="C144" s="75" t="str">
        <f>B144&amp;'Спецификация - фасады'!$AO$68</f>
        <v>IT.1.FV./1+0-IV/PG</v>
      </c>
      <c r="D144" s="160" t="e">
        <f ca="1">OFFSET('Расчёт фасадов'!$H$140,Цена!$A$144,0)</f>
        <v>#N/A</v>
      </c>
      <c r="E144" s="160" t="e">
        <f ca="1">OFFSET('Расчёт фасадов2'!$H$140,Цена!$A$144,0)</f>
        <v>#N/A</v>
      </c>
      <c r="F144" s="160" t="e">
        <f ca="1">OFFSET('Расчёт фасадов3'!$H$140,Цена!$A$144,0)</f>
        <v>#N/A</v>
      </c>
      <c r="G144" s="160" t="e">
        <f ca="1">OFFSET('Расчёт фасадов4'!$H$140,Цена!$A$144,0)</f>
        <v>#N/A</v>
      </c>
      <c r="H144" s="160" t="e">
        <f ca="1">OFFSET('Расчёт фасадов5'!$H$140,Цена!$A$144,0)</f>
        <v>#N/A</v>
      </c>
      <c r="I144" s="160" t="e">
        <f ca="1">OFFSET('Расчёт фасадов6'!$H$140,Цена!$A$144,0)</f>
        <v>#N/A</v>
      </c>
      <c r="J144" s="160" t="e">
        <f ca="1">OFFSET('Расчёт фасадов7'!$H$140,Цена!$A$144,0)</f>
        <v>#N/A</v>
      </c>
      <c r="K144" s="160" t="e">
        <f ca="1">OFFSET('Расчёт фасадов8'!$H$140,Цена!$A$144,0)</f>
        <v>#N/A</v>
      </c>
      <c r="L144" s="160" t="e">
        <f ca="1">OFFSET('Расчёт фасадов9'!$H$140,Цена!$A$144,0)</f>
        <v>#N/A</v>
      </c>
      <c r="M144" s="160" t="e">
        <f ca="1">OFFSET('Расчёт фасадов10'!$H$140,Цена!$A$144,0)</f>
        <v>#N/A</v>
      </c>
    </row>
    <row r="145" spans="1:13" ht="15" x14ac:dyDescent="0.2">
      <c r="A145">
        <v>6</v>
      </c>
      <c r="B145" s="75" t="s">
        <v>477</v>
      </c>
      <c r="C145" s="75" t="str">
        <f>B145&amp;'Спецификация - фасады'!$AO$69</f>
        <v>IT.1.FV./1+0-IV/PS</v>
      </c>
      <c r="D145" s="160" t="e">
        <f ca="1">OFFSET('Расчёт фасадов'!$H$140,Цена!$A$145,0)</f>
        <v>#N/A</v>
      </c>
      <c r="E145" s="160" t="e">
        <f ca="1">OFFSET('Расчёт фасадов2'!$H$140,Цена!$A$145,0)</f>
        <v>#N/A</v>
      </c>
      <c r="F145" s="160" t="e">
        <f ca="1">OFFSET('Расчёт фасадов3'!$H$140,Цена!$A$145,0)</f>
        <v>#N/A</v>
      </c>
      <c r="G145" s="160" t="e">
        <f ca="1">OFFSET('Расчёт фасадов4'!$H$140,Цена!$A$145,0)</f>
        <v>#N/A</v>
      </c>
      <c r="H145" s="160" t="e">
        <f ca="1">OFFSET('Расчёт фасадов5'!$H$140,Цена!$A$145,0)</f>
        <v>#N/A</v>
      </c>
      <c r="I145" s="160" t="e">
        <f ca="1">OFFSET('Расчёт фасадов6'!$H$140,Цена!$A$145,0)</f>
        <v>#N/A</v>
      </c>
      <c r="J145" s="160" t="e">
        <f ca="1">OFFSET('Расчёт фасадов7'!$H$140,Цена!$A$145,0)</f>
        <v>#N/A</v>
      </c>
      <c r="K145" s="160" t="e">
        <f ca="1">OFFSET('Расчёт фасадов8'!$H$140,Цена!$A$145,0)</f>
        <v>#N/A</v>
      </c>
      <c r="L145" s="160" t="e">
        <f ca="1">OFFSET('Расчёт фасадов9'!$H$140,Цена!$A$145,0)</f>
        <v>#N/A</v>
      </c>
      <c r="M145" s="160" t="e">
        <f ca="1">OFFSET('Расчёт фасадов10'!$H$140,Цена!$A$145,0)</f>
        <v>#N/A</v>
      </c>
    </row>
    <row r="146" spans="1:13" ht="15" x14ac:dyDescent="0.2">
      <c r="A146">
        <v>6</v>
      </c>
      <c r="B146" s="75" t="s">
        <v>477</v>
      </c>
      <c r="C146" s="75" t="str">
        <f>B146&amp;'Спецификация - фасады'!$AO$70</f>
        <v>IT.1.FV./1+0-IV/PBG</v>
      </c>
      <c r="D146" s="160" t="e">
        <f ca="1">OFFSET('Расчёт фасадов'!$H$140,Цена!$A$146,0)</f>
        <v>#N/A</v>
      </c>
      <c r="E146" s="160" t="e">
        <f ca="1">OFFSET('Расчёт фасадов2'!$H$140,Цена!$A$146,0)</f>
        <v>#N/A</v>
      </c>
      <c r="F146" s="160" t="e">
        <f ca="1">OFFSET('Расчёт фасадов3'!$H$140,Цена!$A$146,0)</f>
        <v>#N/A</v>
      </c>
      <c r="G146" s="160" t="e">
        <f ca="1">OFFSET('Расчёт фасадов4'!$H$140,Цена!$A$146,0)</f>
        <v>#N/A</v>
      </c>
      <c r="H146" s="160" t="e">
        <f ca="1">OFFSET('Расчёт фасадов5'!$H$140,Цена!$A$146,0)</f>
        <v>#N/A</v>
      </c>
      <c r="I146" s="160" t="e">
        <f ca="1">OFFSET('Расчёт фасадов6'!$H$140,Цена!$A$146,0)</f>
        <v>#N/A</v>
      </c>
      <c r="J146" s="160" t="e">
        <f ca="1">OFFSET('Расчёт фасадов7'!$H$140,Цена!$A$146,0)</f>
        <v>#N/A</v>
      </c>
      <c r="K146" s="160" t="e">
        <f ca="1">OFFSET('Расчёт фасадов8'!$H$140,Цена!$A$146,0)</f>
        <v>#N/A</v>
      </c>
      <c r="L146" s="160" t="e">
        <f ca="1">OFFSET('Расчёт фасадов9'!$H$140,Цена!$A$146,0)</f>
        <v>#N/A</v>
      </c>
      <c r="M146" s="160" t="e">
        <f ca="1">OFFSET('Расчёт фасадов10'!$H$140,Цена!$A$146,0)</f>
        <v>#N/A</v>
      </c>
    </row>
    <row r="148" spans="1:13" ht="15" x14ac:dyDescent="0.2">
      <c r="A148">
        <v>0</v>
      </c>
      <c r="B148" s="75" t="s">
        <v>481</v>
      </c>
      <c r="C148" s="75" t="str">
        <f>B148&amp;'Спецификация - фасады'!$AO$43</f>
        <v>IT.1.FV./1+1-PY27</v>
      </c>
      <c r="D148" s="160" t="e">
        <f ca="1">OFFSET('Расчёт фасадов'!$H$173,Цена!$A$148,0)</f>
        <v>#N/A</v>
      </c>
      <c r="E148" s="160" t="e">
        <f ca="1">OFFSET('Расчёт фасадов2'!$H$173,Цена!$A$148,0)</f>
        <v>#N/A</v>
      </c>
      <c r="F148" s="160" t="e">
        <f ca="1">OFFSET('Расчёт фасадов3'!$H$173,Цена!$A$148,0)</f>
        <v>#N/A</v>
      </c>
      <c r="G148" s="160" t="e">
        <f ca="1">OFFSET('Расчёт фасадов4'!$H$173,Цена!$A$148,0)</f>
        <v>#N/A</v>
      </c>
      <c r="H148" s="160" t="e">
        <f ca="1">OFFSET('Расчёт фасадов5'!$H$173,Цена!$A$148,0)</f>
        <v>#N/A</v>
      </c>
      <c r="I148" s="160" t="e">
        <f ca="1">OFFSET('Расчёт фасадов6'!$H$173,Цена!$A$148,0)</f>
        <v>#N/A</v>
      </c>
      <c r="J148" s="160" t="e">
        <f ca="1">OFFSET('Расчёт фасадов7'!$H$173,Цена!$A$148,0)</f>
        <v>#N/A</v>
      </c>
      <c r="K148" s="160" t="e">
        <f ca="1">OFFSET('Расчёт фасадов8'!$H$173,Цена!$A$148,0)</f>
        <v>#N/A</v>
      </c>
      <c r="L148" s="160" t="e">
        <f ca="1">OFFSET('Расчёт фасадов9'!$H$173,Цена!$A$148,0)</f>
        <v>#N/A</v>
      </c>
      <c r="M148" s="160" t="e">
        <f ca="1">OFFSET('Расчёт фасадов10'!$H$173,Цена!$A$148,0)</f>
        <v>#N/A</v>
      </c>
    </row>
    <row r="149" spans="1:13" ht="15" x14ac:dyDescent="0.2">
      <c r="A149">
        <v>0</v>
      </c>
      <c r="B149" s="75" t="s">
        <v>481</v>
      </c>
      <c r="C149" s="75" t="str">
        <f>B149&amp;'Спецификация - фасады'!$AO$44</f>
        <v>IT.1.FV./1+1-WC</v>
      </c>
      <c r="D149" s="160" t="e">
        <f ca="1">OFFSET('Расчёт фасадов'!$H$173,Цена!$A$149,0)</f>
        <v>#N/A</v>
      </c>
      <c r="E149" s="160" t="e">
        <f ca="1">OFFSET('Расчёт фасадов2'!$H$173,Цена!$A$149,0)</f>
        <v>#N/A</v>
      </c>
      <c r="F149" s="160" t="e">
        <f ca="1">OFFSET('Расчёт фасадов3'!$H$173,Цена!$A$149,0)</f>
        <v>#N/A</v>
      </c>
      <c r="G149" s="160" t="e">
        <f ca="1">OFFSET('Расчёт фасадов4'!$H$173,Цена!$A$149,0)</f>
        <v>#N/A</v>
      </c>
      <c r="H149" s="160" t="e">
        <f ca="1">OFFSET('Расчёт фасадов5'!$H$173,Цена!$A$149,0)</f>
        <v>#N/A</v>
      </c>
      <c r="I149" s="160" t="e">
        <f ca="1">OFFSET('Расчёт фасадов6'!$H$173,Цена!$A$149,0)</f>
        <v>#N/A</v>
      </c>
      <c r="J149" s="160" t="e">
        <f ca="1">OFFSET('Расчёт фасадов7'!$H$173,Цена!$A$149,0)</f>
        <v>#N/A</v>
      </c>
      <c r="K149" s="160" t="e">
        <f ca="1">OFFSET('Расчёт фасадов8'!$H$173,Цена!$A$149,0)</f>
        <v>#N/A</v>
      </c>
      <c r="L149" s="160" t="e">
        <f ca="1">OFFSET('Расчёт фасадов9'!$H$173,Цена!$A$149,0)</f>
        <v>#N/A</v>
      </c>
      <c r="M149" s="160" t="e">
        <f ca="1">OFFSET('Расчёт фасадов10'!$H$173,Цена!$A$149,0)</f>
        <v>#N/A</v>
      </c>
    </row>
    <row r="150" spans="1:13" ht="15" x14ac:dyDescent="0.2">
      <c r="A150">
        <v>0</v>
      </c>
      <c r="B150" s="75" t="s">
        <v>481</v>
      </c>
      <c r="C150" s="75" t="str">
        <f>B150&amp;'Спецификация - фасады'!$AO$45</f>
        <v>IT.1.FV./1+1-WP</v>
      </c>
      <c r="D150" s="160" t="e">
        <f ca="1">OFFSET('Расчёт фасадов'!$H$173,Цена!$A$150,0)</f>
        <v>#N/A</v>
      </c>
      <c r="E150" s="160" t="e">
        <f ca="1">OFFSET('Расчёт фасадов2'!$H$173,Цена!$A$150,0)</f>
        <v>#N/A</v>
      </c>
      <c r="F150" s="160" t="e">
        <f ca="1">OFFSET('Расчёт фасадов3'!$H$173,Цена!$A$150,0)</f>
        <v>#N/A</v>
      </c>
      <c r="G150" s="160" t="e">
        <f ca="1">OFFSET('Расчёт фасадов4'!$H$173,Цена!$A$150,0)</f>
        <v>#N/A</v>
      </c>
      <c r="H150" s="160" t="e">
        <f ca="1">OFFSET('Расчёт фасадов5'!$H$173,Цена!$A$150,0)</f>
        <v>#N/A</v>
      </c>
      <c r="I150" s="160" t="e">
        <f ca="1">OFFSET('Расчёт фасадов6'!$H$173,Цена!$A$150,0)</f>
        <v>#N/A</v>
      </c>
      <c r="J150" s="160" t="e">
        <f ca="1">OFFSET('Расчёт фасадов7'!$H$173,Цена!$A$150,0)</f>
        <v>#N/A</v>
      </c>
      <c r="K150" s="160" t="e">
        <f ca="1">OFFSET('Расчёт фасадов8'!$H$173,Цена!$A$150,0)</f>
        <v>#N/A</v>
      </c>
      <c r="L150" s="160" t="e">
        <f ca="1">OFFSET('Расчёт фасадов9'!$H$173,Цена!$A$150,0)</f>
        <v>#N/A</v>
      </c>
      <c r="M150" s="160" t="e">
        <f ca="1">OFFSET('Расчёт фасадов10'!$H$173,Цена!$A$150,0)</f>
        <v>#N/A</v>
      </c>
    </row>
    <row r="151" spans="1:13" ht="15" x14ac:dyDescent="0.2">
      <c r="A151">
        <v>0</v>
      </c>
      <c r="B151" s="75" t="s">
        <v>481</v>
      </c>
      <c r="C151" s="75" t="str">
        <f>B151&amp;'Спецификация - фасады'!$AO$46</f>
        <v>IT.1.FV./1+1-DS</v>
      </c>
      <c r="D151" s="160" t="e">
        <f ca="1">OFFSET('Расчёт фасадов'!$H$173,Цена!$A$151,0)</f>
        <v>#N/A</v>
      </c>
      <c r="E151" s="160" t="e">
        <f ca="1">OFFSET('Расчёт фасадов2'!$H$173,Цена!$A$151,0)</f>
        <v>#N/A</v>
      </c>
      <c r="F151" s="160" t="e">
        <f ca="1">OFFSET('Расчёт фасадов3'!$H$173,Цена!$A$151,0)</f>
        <v>#N/A</v>
      </c>
      <c r="G151" s="160" t="e">
        <f ca="1">OFFSET('Расчёт фасадов4'!$H$173,Цена!$A$151,0)</f>
        <v>#N/A</v>
      </c>
      <c r="H151" s="160" t="e">
        <f ca="1">OFFSET('Расчёт фасадов5'!$H$173,Цена!$A$151,0)</f>
        <v>#N/A</v>
      </c>
      <c r="I151" s="160" t="e">
        <f ca="1">OFFSET('Расчёт фасадов6'!$H$173,Цена!$A$151,0)</f>
        <v>#N/A</v>
      </c>
      <c r="J151" s="160" t="e">
        <f ca="1">OFFSET('Расчёт фасадов7'!$H$173,Цена!$A$151,0)</f>
        <v>#N/A</v>
      </c>
      <c r="K151" s="160" t="e">
        <f ca="1">OFFSET('Расчёт фасадов8'!$H$173,Цена!$A$151,0)</f>
        <v>#N/A</v>
      </c>
      <c r="L151" s="160" t="e">
        <f ca="1">OFFSET('Расчёт фасадов9'!$H$173,Цена!$A$151,0)</f>
        <v>#N/A</v>
      </c>
      <c r="M151" s="160" t="e">
        <f ca="1">OFFSET('Расчёт фасадов10'!$H$173,Цена!$A$151,0)</f>
        <v>#N/A</v>
      </c>
    </row>
    <row r="152" spans="1:13" ht="15" x14ac:dyDescent="0.2">
      <c r="A152">
        <v>0</v>
      </c>
      <c r="B152" s="75" t="s">
        <v>481</v>
      </c>
      <c r="C152" s="75" t="str">
        <f>B152&amp;'Спецификация - фасады'!$AO$47</f>
        <v>IT.1.FV./1+1-HS</v>
      </c>
      <c r="D152" s="160" t="e">
        <f ca="1">OFFSET('Расчёт фасадов'!$H$173,Цена!$A$152,0)</f>
        <v>#N/A</v>
      </c>
      <c r="E152" s="160" t="e">
        <f ca="1">OFFSET('Расчёт фасадов2'!$H$173,Цена!$A$152,0)</f>
        <v>#N/A</v>
      </c>
      <c r="F152" s="160" t="e">
        <f ca="1">OFFSET('Расчёт фасадов3'!$H$173,Цена!$A$152,0)</f>
        <v>#N/A</v>
      </c>
      <c r="G152" s="160" t="e">
        <f ca="1">OFFSET('Расчёт фасадов4'!$H$173,Цена!$A$152,0)</f>
        <v>#N/A</v>
      </c>
      <c r="H152" s="160" t="e">
        <f ca="1">OFFSET('Расчёт фасадов5'!$H$173,Цена!$A$152,0)</f>
        <v>#N/A</v>
      </c>
      <c r="I152" s="160" t="e">
        <f ca="1">OFFSET('Расчёт фасадов6'!$H$173,Цена!$A$152,0)</f>
        <v>#N/A</v>
      </c>
      <c r="J152" s="160" t="e">
        <f ca="1">OFFSET('Расчёт фасадов7'!$H$173,Цена!$A$152,0)</f>
        <v>#N/A</v>
      </c>
      <c r="K152" s="160" t="e">
        <f ca="1">OFFSET('Расчёт фасадов8'!$H$173,Цена!$A$152,0)</f>
        <v>#N/A</v>
      </c>
      <c r="L152" s="160" t="e">
        <f ca="1">OFFSET('Расчёт фасадов9'!$H$173,Цена!$A$152,0)</f>
        <v>#N/A</v>
      </c>
      <c r="M152" s="160" t="e">
        <f ca="1">OFFSET('Расчёт фасадов10'!$H$173,Цена!$A$152,0)</f>
        <v>#N/A</v>
      </c>
    </row>
    <row r="153" spans="1:13" ht="15" x14ac:dyDescent="0.2">
      <c r="A153">
        <v>0</v>
      </c>
      <c r="B153" s="75" t="s">
        <v>481</v>
      </c>
      <c r="C153" s="75" t="str">
        <f>B153&amp;'Спецификация - фасады'!$AO$48</f>
        <v>IT.1.FV./1+1-VT</v>
      </c>
      <c r="D153" s="160" t="e">
        <f ca="1">OFFSET('Расчёт фасадов'!$H$173,Цена!$A$153,0)</f>
        <v>#N/A</v>
      </c>
      <c r="E153" s="160" t="e">
        <f ca="1">OFFSET('Расчёт фасадов2'!$H$173,Цена!$A$153,0)</f>
        <v>#N/A</v>
      </c>
      <c r="F153" s="160" t="e">
        <f ca="1">OFFSET('Расчёт фасадов3'!$H$173,Цена!$A$153,0)</f>
        <v>#N/A</v>
      </c>
      <c r="G153" s="160" t="e">
        <f ca="1">OFFSET('Расчёт фасадов4'!$H$173,Цена!$A$153,0)</f>
        <v>#N/A</v>
      </c>
      <c r="H153" s="160" t="e">
        <f ca="1">OFFSET('Расчёт фасадов5'!$H$173,Цена!$A$153,0)</f>
        <v>#N/A</v>
      </c>
      <c r="I153" s="160" t="e">
        <f ca="1">OFFSET('Расчёт фасадов6'!$H$173,Цена!$A$153,0)</f>
        <v>#N/A</v>
      </c>
      <c r="J153" s="160" t="e">
        <f ca="1">OFFSET('Расчёт фасадов7'!$H$173,Цена!$A$153,0)</f>
        <v>#N/A</v>
      </c>
      <c r="K153" s="160" t="e">
        <f ca="1">OFFSET('Расчёт фасадов8'!$H$173,Цена!$A$153,0)</f>
        <v>#N/A</v>
      </c>
      <c r="L153" s="160" t="e">
        <f ca="1">OFFSET('Расчёт фасадов9'!$H$173,Цена!$A$153,0)</f>
        <v>#N/A</v>
      </c>
      <c r="M153" s="160" t="e">
        <f ca="1">OFFSET('Расчёт фасадов10'!$H$173,Цена!$A$153,0)</f>
        <v>#N/A</v>
      </c>
    </row>
    <row r="154" spans="1:13" ht="15" x14ac:dyDescent="0.2">
      <c r="A154">
        <v>0</v>
      </c>
      <c r="B154" s="75" t="s">
        <v>481</v>
      </c>
      <c r="C154" s="75" t="str">
        <f>B154&amp;'Спецификация - фасады'!$AO$49</f>
        <v>IT.1.FV./1+1-TD</v>
      </c>
      <c r="D154" s="160" t="e">
        <f ca="1">OFFSET('Расчёт фасадов'!$H$173,Цена!$A$154,0)</f>
        <v>#N/A</v>
      </c>
      <c r="E154" s="160" t="e">
        <f ca="1">OFFSET('Расчёт фасадов2'!$H$173,Цена!$A$154,0)</f>
        <v>#N/A</v>
      </c>
      <c r="F154" s="160" t="e">
        <f ca="1">OFFSET('Расчёт фасадов3'!$H$173,Цена!$A$154,0)</f>
        <v>#N/A</v>
      </c>
      <c r="G154" s="160" t="e">
        <f ca="1">OFFSET('Расчёт фасадов4'!$H$173,Цена!$A$154,0)</f>
        <v>#N/A</v>
      </c>
      <c r="H154" s="160" t="e">
        <f ca="1">OFFSET('Расчёт фасадов5'!$H$173,Цена!$A$154,0)</f>
        <v>#N/A</v>
      </c>
      <c r="I154" s="160" t="e">
        <f ca="1">OFFSET('Расчёт фасадов6'!$H$173,Цена!$A$154,0)</f>
        <v>#N/A</v>
      </c>
      <c r="J154" s="160" t="e">
        <f ca="1">OFFSET('Расчёт фасадов7'!$H$173,Цена!$A$154,0)</f>
        <v>#N/A</v>
      </c>
      <c r="K154" s="160" t="e">
        <f ca="1">OFFSET('Расчёт фасадов8'!$H$173,Цена!$A$154,0)</f>
        <v>#N/A</v>
      </c>
      <c r="L154" s="160" t="e">
        <f ca="1">OFFSET('Расчёт фасадов9'!$H$173,Цена!$A$154,0)</f>
        <v>#N/A</v>
      </c>
      <c r="M154" s="160" t="e">
        <f ca="1">OFFSET('Расчёт фасадов10'!$H$173,Цена!$A$154,0)</f>
        <v>#N/A</v>
      </c>
    </row>
    <row r="155" spans="1:13" ht="15" x14ac:dyDescent="0.2">
      <c r="A155">
        <v>0</v>
      </c>
      <c r="B155" s="75" t="s">
        <v>481</v>
      </c>
      <c r="C155" s="75" t="str">
        <f>B155&amp;'Спецификация - фасады'!$AO$50</f>
        <v>IT.1.FV./1+1-LO</v>
      </c>
      <c r="D155" s="160" t="e">
        <f ca="1">OFFSET('Расчёт фасадов'!$H$173,Цена!$A$155,0)</f>
        <v>#N/A</v>
      </c>
      <c r="E155" s="160" t="e">
        <f ca="1">OFFSET('Расчёт фасадов2'!$H$173,Цена!$A$155,0)</f>
        <v>#N/A</v>
      </c>
      <c r="F155" s="160" t="e">
        <f ca="1">OFFSET('Расчёт фасадов3'!$H$173,Цена!$A$155,0)</f>
        <v>#N/A</v>
      </c>
      <c r="G155" s="160" t="e">
        <f ca="1">OFFSET('Расчёт фасадов4'!$H$173,Цена!$A$155,0)</f>
        <v>#N/A</v>
      </c>
      <c r="H155" s="160" t="e">
        <f ca="1">OFFSET('Расчёт фасадов5'!$H$173,Цена!$A$155,0)</f>
        <v>#N/A</v>
      </c>
      <c r="I155" s="160" t="e">
        <f ca="1">OFFSET('Расчёт фасадов6'!$H$173,Цена!$A$155,0)</f>
        <v>#N/A</v>
      </c>
      <c r="J155" s="160" t="e">
        <f ca="1">OFFSET('Расчёт фасадов7'!$H$173,Цена!$A$155,0)</f>
        <v>#N/A</v>
      </c>
      <c r="K155" s="160" t="e">
        <f ca="1">OFFSET('Расчёт фасадов8'!$H$173,Цена!$A$155,0)</f>
        <v>#N/A</v>
      </c>
      <c r="L155" s="160" t="e">
        <f ca="1">OFFSET('Расчёт фасадов9'!$H$173,Цена!$A$155,0)</f>
        <v>#N/A</v>
      </c>
      <c r="M155" s="160" t="e">
        <f ca="1">OFFSET('Расчёт фасадов10'!$H$173,Цена!$A$155,0)</f>
        <v>#N/A</v>
      </c>
    </row>
    <row r="156" spans="1:13" ht="15" x14ac:dyDescent="0.2">
      <c r="A156">
        <v>0</v>
      </c>
      <c r="B156" s="75" t="s">
        <v>481</v>
      </c>
      <c r="C156" s="75" t="str">
        <f>B156&amp;'Спецификация - фасады'!$AO$51</f>
        <v>IT.1.FV./1+1-OM</v>
      </c>
      <c r="D156" s="160" t="e">
        <f ca="1">OFFSET('Расчёт фасадов'!$H$173,Цена!$A$156,0)</f>
        <v>#N/A</v>
      </c>
      <c r="E156" s="160" t="e">
        <f ca="1">OFFSET('Расчёт фасадов2'!$H$173,Цена!$A$156,0)</f>
        <v>#N/A</v>
      </c>
      <c r="F156" s="160" t="e">
        <f ca="1">OFFSET('Расчёт фасадов3'!$H$173,Цена!$A$156,0)</f>
        <v>#N/A</v>
      </c>
      <c r="G156" s="160" t="e">
        <f ca="1">OFFSET('Расчёт фасадов4'!$H$173,Цена!$A$156,0)</f>
        <v>#N/A</v>
      </c>
      <c r="H156" s="160" t="e">
        <f ca="1">OFFSET('Расчёт фасадов5'!$H$173,Цена!$A$156,0)</f>
        <v>#N/A</v>
      </c>
      <c r="I156" s="160" t="e">
        <f ca="1">OFFSET('Расчёт фасадов6'!$H$173,Цена!$A$156,0)</f>
        <v>#N/A</v>
      </c>
      <c r="J156" s="160" t="e">
        <f ca="1">OFFSET('Расчёт фасадов7'!$H$173,Цена!$A$156,0)</f>
        <v>#N/A</v>
      </c>
      <c r="K156" s="160" t="e">
        <f ca="1">OFFSET('Расчёт фасадов8'!$H$173,Цена!$A$156,0)</f>
        <v>#N/A</v>
      </c>
      <c r="L156" s="160" t="e">
        <f ca="1">OFFSET('Расчёт фасадов9'!$H$173,Цена!$A$156,0)</f>
        <v>#N/A</v>
      </c>
      <c r="M156" s="160" t="e">
        <f ca="1">OFFSET('Расчёт фасадов10'!$H$173,Цена!$A$156,0)</f>
        <v>#N/A</v>
      </c>
    </row>
    <row r="157" spans="1:13" ht="15" x14ac:dyDescent="0.2">
      <c r="A157">
        <v>0</v>
      </c>
      <c r="B157" s="75" t="s">
        <v>481</v>
      </c>
      <c r="C157" s="75" t="str">
        <f>B157&amp;'Спецификация - фасады'!$AO$52</f>
        <v>IT.1.FV./1+1-OE</v>
      </c>
      <c r="D157" s="160" t="e">
        <f ca="1">OFFSET('Расчёт фасадов'!$H$173,Цена!$A$157,0)</f>
        <v>#N/A</v>
      </c>
      <c r="E157" s="160" t="e">
        <f ca="1">OFFSET('Расчёт фасадов2'!$H$173,Цена!$A$157,0)</f>
        <v>#N/A</v>
      </c>
      <c r="F157" s="160" t="e">
        <f ca="1">OFFSET('Расчёт фасадов3'!$H$173,Цена!$A$157,0)</f>
        <v>#N/A</v>
      </c>
      <c r="G157" s="160" t="e">
        <f ca="1">OFFSET('Расчёт фасадов4'!$H$173,Цена!$A$157,0)</f>
        <v>#N/A</v>
      </c>
      <c r="H157" s="160" t="e">
        <f ca="1">OFFSET('Расчёт фасадов5'!$H$173,Цена!$A$157,0)</f>
        <v>#N/A</v>
      </c>
      <c r="I157" s="160" t="e">
        <f ca="1">OFFSET('Расчёт фасадов6'!$H$173,Цена!$A$157,0)</f>
        <v>#N/A</v>
      </c>
      <c r="J157" s="160" t="e">
        <f ca="1">OFFSET('Расчёт фасадов7'!$H$173,Цена!$A$157,0)</f>
        <v>#N/A</v>
      </c>
      <c r="K157" s="160" t="e">
        <f ca="1">OFFSET('Расчёт фасадов8'!$H$173,Цена!$A$157,0)</f>
        <v>#N/A</v>
      </c>
      <c r="L157" s="160" t="e">
        <f ca="1">OFFSET('Расчёт фасадов9'!$H$173,Цена!$A$157,0)</f>
        <v>#N/A</v>
      </c>
      <c r="M157" s="160" t="e">
        <f ca="1">OFFSET('Расчёт фасадов10'!$H$173,Цена!$A$157,0)</f>
        <v>#N/A</v>
      </c>
    </row>
    <row r="158" spans="1:13" ht="15" x14ac:dyDescent="0.2">
      <c r="A158">
        <v>0</v>
      </c>
      <c r="B158" s="75" t="s">
        <v>481</v>
      </c>
      <c r="C158" s="75" t="str">
        <f>B158&amp;'Спецификация - фасады'!$AO$53</f>
        <v>IT.1.FV./1+1-GS</v>
      </c>
      <c r="D158" s="160" t="e">
        <f ca="1">OFFSET('Расчёт фасадов'!$H$173,Цена!$A$158,0)</f>
        <v>#N/A</v>
      </c>
      <c r="E158" s="160" t="e">
        <f ca="1">OFFSET('Расчёт фасадов2'!$H$173,Цена!$A$158,0)</f>
        <v>#N/A</v>
      </c>
      <c r="F158" s="160" t="e">
        <f ca="1">OFFSET('Расчёт фасадов3'!$H$173,Цена!$A$158,0)</f>
        <v>#N/A</v>
      </c>
      <c r="G158" s="160" t="e">
        <f ca="1">OFFSET('Расчёт фасадов4'!$H$173,Цена!$A$158,0)</f>
        <v>#N/A</v>
      </c>
      <c r="H158" s="160" t="e">
        <f ca="1">OFFSET('Расчёт фасадов5'!$H$173,Цена!$A$158,0)</f>
        <v>#N/A</v>
      </c>
      <c r="I158" s="160" t="e">
        <f ca="1">OFFSET('Расчёт фасадов6'!$H$173,Цена!$A$158,0)</f>
        <v>#N/A</v>
      </c>
      <c r="J158" s="160" t="e">
        <f ca="1">OFFSET('Расчёт фасадов7'!$H$173,Цена!$A$158,0)</f>
        <v>#N/A</v>
      </c>
      <c r="K158" s="160" t="e">
        <f ca="1">OFFSET('Расчёт фасадов8'!$H$173,Цена!$A$158,0)</f>
        <v>#N/A</v>
      </c>
      <c r="L158" s="160" t="e">
        <f ca="1">OFFSET('Расчёт фасадов9'!$H$173,Цена!$A$158,0)</f>
        <v>#N/A</v>
      </c>
      <c r="M158" s="160" t="e">
        <f ca="1">OFFSET('Расчёт фасадов10'!$H$173,Цена!$A$158,0)</f>
        <v>#N/A</v>
      </c>
    </row>
    <row r="159" spans="1:13" ht="15" x14ac:dyDescent="0.2">
      <c r="A159">
        <v>1</v>
      </c>
      <c r="B159" s="75" t="s">
        <v>481</v>
      </c>
      <c r="C159" s="75" t="str">
        <f>B159&amp;'Спецификация - фасады'!$AO$54</f>
        <v>IT.1.FV./1+1-BMO</v>
      </c>
      <c r="D159" s="160" t="e">
        <f ca="1">OFFSET('Расчёт фасадов'!$H$173,Цена!$A$159,0)</f>
        <v>#N/A</v>
      </c>
      <c r="E159" s="160" t="e">
        <f ca="1">OFFSET('Расчёт фасадов2'!$H$173,Цена!$A$159,0)</f>
        <v>#N/A</v>
      </c>
      <c r="F159" s="160" t="e">
        <f ca="1">OFFSET('Расчёт фасадов3'!$H$173,Цена!$A$159,0)</f>
        <v>#N/A</v>
      </c>
      <c r="G159" s="160" t="e">
        <f ca="1">OFFSET('Расчёт фасадов4'!$H$173,Цена!$A$159,0)</f>
        <v>#N/A</v>
      </c>
      <c r="H159" s="160" t="e">
        <f ca="1">OFFSET('Расчёт фасадов5'!$H$173,Цена!$A$159,0)</f>
        <v>#N/A</v>
      </c>
      <c r="I159" s="160" t="e">
        <f ca="1">OFFSET('Расчёт фасадов6'!$H$173,Цена!$A$159,0)</f>
        <v>#N/A</v>
      </c>
      <c r="J159" s="160" t="e">
        <f ca="1">OFFSET('Расчёт фасадов7'!$H$173,Цена!$A$159,0)</f>
        <v>#N/A</v>
      </c>
      <c r="K159" s="160" t="e">
        <f ca="1">OFFSET('Расчёт фасадов8'!$H$173,Цена!$A$159,0)</f>
        <v>#N/A</v>
      </c>
      <c r="L159" s="160" t="e">
        <f ca="1">OFFSET('Расчёт фасадов9'!$H$173,Цена!$A$159,0)</f>
        <v>#N/A</v>
      </c>
      <c r="M159" s="160" t="e">
        <f ca="1">OFFSET('Расчёт фасадов10'!$H$173,Цена!$A$159,0)</f>
        <v>#N/A</v>
      </c>
    </row>
    <row r="160" spans="1:13" ht="15" x14ac:dyDescent="0.2">
      <c r="A160">
        <v>2</v>
      </c>
      <c r="B160" s="75" t="s">
        <v>481</v>
      </c>
      <c r="C160" s="75" t="str">
        <f>B160&amp;'Спецификация - фасады'!$AO$55</f>
        <v>IT.1.FV./1+1-WM</v>
      </c>
      <c r="D160" s="160" t="e">
        <f ca="1">OFFSET('Расчёт фасадов'!$H$173,Цена!$A$160,0)</f>
        <v>#N/A</v>
      </c>
      <c r="E160" s="160" t="e">
        <f ca="1">OFFSET('Расчёт фасадов2'!$H$173,Цена!$A$160,0)</f>
        <v>#N/A</v>
      </c>
      <c r="F160" s="160" t="e">
        <f ca="1">OFFSET('Расчёт фасадов3'!$H$173,Цена!$A$160,0)</f>
        <v>#N/A</v>
      </c>
      <c r="G160" s="160" t="e">
        <f ca="1">OFFSET('Расчёт фасадов4'!$H$173,Цена!$A$160,0)</f>
        <v>#N/A</v>
      </c>
      <c r="H160" s="160" t="e">
        <f ca="1">OFFSET('Расчёт фасадов5'!$H$173,Цена!$A$160,0)</f>
        <v>#N/A</v>
      </c>
      <c r="I160" s="160" t="e">
        <f ca="1">OFFSET('Расчёт фасадов6'!$H$173,Цена!$A$160,0)</f>
        <v>#N/A</v>
      </c>
      <c r="J160" s="160" t="e">
        <f ca="1">OFFSET('Расчёт фасадов7'!$H$173,Цена!$A$160,0)</f>
        <v>#N/A</v>
      </c>
      <c r="K160" s="160" t="e">
        <f ca="1">OFFSET('Расчёт фасадов8'!$H$173,Цена!$A$160,0)</f>
        <v>#N/A</v>
      </c>
      <c r="L160" s="160" t="e">
        <f ca="1">OFFSET('Расчёт фасадов9'!$H$173,Цена!$A$160,0)</f>
        <v>#N/A</v>
      </c>
      <c r="M160" s="160" t="e">
        <f ca="1">OFFSET('Расчёт фасадов10'!$H$173,Цена!$A$160,0)</f>
        <v>#N/A</v>
      </c>
    </row>
    <row r="161" spans="1:13" ht="15" x14ac:dyDescent="0.2">
      <c r="A161">
        <v>2</v>
      </c>
      <c r="B161" s="75" t="s">
        <v>481</v>
      </c>
      <c r="C161" s="75" t="str">
        <f>B161&amp;'Спецификация - фасады'!$AO$56</f>
        <v>IT.1.FV./1+1-IV</v>
      </c>
      <c r="D161" s="160" t="e">
        <f ca="1">OFFSET('Расчёт фасадов'!$H$173,Цена!$A$161,0)</f>
        <v>#N/A</v>
      </c>
      <c r="E161" s="160" t="e">
        <f ca="1">OFFSET('Расчёт фасадов2'!$H$173,Цена!$A$161,0)</f>
        <v>#N/A</v>
      </c>
      <c r="F161" s="160" t="e">
        <f ca="1">OFFSET('Расчёт фасадов3'!$H$173,Цена!$A$161,0)</f>
        <v>#N/A</v>
      </c>
      <c r="G161" s="160" t="e">
        <f ca="1">OFFSET('Расчёт фасадов4'!$H$173,Цена!$A$161,0)</f>
        <v>#N/A</v>
      </c>
      <c r="H161" s="160" t="e">
        <f ca="1">OFFSET('Расчёт фасадов5'!$H$173,Цена!$A$161,0)</f>
        <v>#N/A</v>
      </c>
      <c r="I161" s="160" t="e">
        <f ca="1">OFFSET('Расчёт фасадов6'!$H$173,Цена!$A$161,0)</f>
        <v>#N/A</v>
      </c>
      <c r="J161" s="160" t="e">
        <f ca="1">OFFSET('Расчёт фасадов7'!$H$173,Цена!$A$161,0)</f>
        <v>#N/A</v>
      </c>
      <c r="K161" s="160" t="e">
        <f ca="1">OFFSET('Расчёт фасадов8'!$H$173,Цена!$A$161,0)</f>
        <v>#N/A</v>
      </c>
      <c r="L161" s="160" t="e">
        <f ca="1">OFFSET('Расчёт фасадов9'!$H$173,Цена!$A$161,0)</f>
        <v>#N/A</v>
      </c>
      <c r="M161" s="160" t="e">
        <f ca="1">OFFSET('Расчёт фасадов10'!$H$173,Цена!$A$161,0)</f>
        <v>#N/A</v>
      </c>
    </row>
    <row r="162" spans="1:13" ht="15" x14ac:dyDescent="0.2">
      <c r="A162">
        <v>3</v>
      </c>
      <c r="B162" s="75" t="s">
        <v>481</v>
      </c>
      <c r="C162" s="75" t="str">
        <f>B162&amp;'Спецификация - фасады'!$AO$57</f>
        <v>IT.1.FV./1+1-WC/PG</v>
      </c>
      <c r="D162" s="160" t="e">
        <f ca="1">OFFSET('Расчёт фасадов'!$H$173,Цена!$A$162,0)</f>
        <v>#N/A</v>
      </c>
      <c r="E162" s="160" t="e">
        <f ca="1">OFFSET('Расчёт фасадов2'!$H$173,Цена!$A$162,0)</f>
        <v>#N/A</v>
      </c>
      <c r="F162" s="160" t="e">
        <f ca="1">OFFSET('Расчёт фасадов3'!$H$173,Цена!$A$162,0)</f>
        <v>#N/A</v>
      </c>
      <c r="G162" s="160" t="e">
        <f ca="1">OFFSET('Расчёт фасадов4'!$H$173,Цена!$A$162,0)</f>
        <v>#N/A</v>
      </c>
      <c r="H162" s="160" t="e">
        <f ca="1">OFFSET('Расчёт фасадов5'!$H$173,Цена!$A$162,0)</f>
        <v>#N/A</v>
      </c>
      <c r="I162" s="160" t="e">
        <f ca="1">OFFSET('Расчёт фасадов6'!$H$173,Цена!$A$162,0)</f>
        <v>#N/A</v>
      </c>
      <c r="J162" s="160" t="e">
        <f ca="1">OFFSET('Расчёт фасадов7'!$H$173,Цена!$A$162,0)</f>
        <v>#N/A</v>
      </c>
      <c r="K162" s="160" t="e">
        <f ca="1">OFFSET('Расчёт фасадов8'!$H$173,Цена!$A$162,0)</f>
        <v>#N/A</v>
      </c>
      <c r="L162" s="160" t="e">
        <f ca="1">OFFSET('Расчёт фасадов9'!$H$173,Цена!$A$162,0)</f>
        <v>#N/A</v>
      </c>
      <c r="M162" s="160" t="e">
        <f ca="1">OFFSET('Расчёт фасадов10'!$H$173,Цена!$A$162,0)</f>
        <v>#N/A</v>
      </c>
    </row>
    <row r="163" spans="1:13" ht="15" x14ac:dyDescent="0.2">
      <c r="A163">
        <v>3</v>
      </c>
      <c r="B163" s="75" t="s">
        <v>481</v>
      </c>
      <c r="C163" s="75" t="str">
        <f>B163&amp;'Спецификация - фасады'!$AO$58</f>
        <v>IT.1.FV./1+1-WC/PS</v>
      </c>
      <c r="D163" s="160" t="e">
        <f ca="1">OFFSET('Расчёт фасадов'!$H$173,Цена!$A$163,0)</f>
        <v>#N/A</v>
      </c>
      <c r="E163" s="160" t="e">
        <f ca="1">OFFSET('Расчёт фасадов2'!$H$173,Цена!$A$163,0)</f>
        <v>#N/A</v>
      </c>
      <c r="F163" s="160" t="e">
        <f ca="1">OFFSET('Расчёт фасадов3'!$H$173,Цена!$A$163,0)</f>
        <v>#N/A</v>
      </c>
      <c r="G163" s="160" t="e">
        <f ca="1">OFFSET('Расчёт фасадов4'!$H$173,Цена!$A$163,0)</f>
        <v>#N/A</v>
      </c>
      <c r="H163" s="160" t="e">
        <f ca="1">OFFSET('Расчёт фасадов5'!$H$173,Цена!$A$163,0)</f>
        <v>#N/A</v>
      </c>
      <c r="I163" s="160" t="e">
        <f ca="1">OFFSET('Расчёт фасадов6'!$H$173,Цена!$A$163,0)</f>
        <v>#N/A</v>
      </c>
      <c r="J163" s="160" t="e">
        <f ca="1">OFFSET('Расчёт фасадов7'!$H$173,Цена!$A$163,0)</f>
        <v>#N/A</v>
      </c>
      <c r="K163" s="160" t="e">
        <f ca="1">OFFSET('Расчёт фасадов8'!$H$173,Цена!$A$163,0)</f>
        <v>#N/A</v>
      </c>
      <c r="L163" s="160" t="e">
        <f ca="1">OFFSET('Расчёт фасадов9'!$H$173,Цена!$A$163,0)</f>
        <v>#N/A</v>
      </c>
      <c r="M163" s="160" t="e">
        <f ca="1">OFFSET('Расчёт фасадов10'!$H$173,Цена!$A$163,0)</f>
        <v>#N/A</v>
      </c>
    </row>
    <row r="164" spans="1:13" ht="15" x14ac:dyDescent="0.2">
      <c r="A164">
        <v>3</v>
      </c>
      <c r="B164" s="75" t="s">
        <v>481</v>
      </c>
      <c r="C164" s="75" t="str">
        <f>B164&amp;'Спецификация - фасады'!$AO$59</f>
        <v>IT.1.FV./1+1-WC/PBG</v>
      </c>
      <c r="D164" s="160" t="e">
        <f ca="1">OFFSET('Расчёт фасадов'!$H$173,Цена!$A$164,0)</f>
        <v>#N/A</v>
      </c>
      <c r="E164" s="160" t="e">
        <f ca="1">OFFSET('Расчёт фасадов2'!$H$173,Цена!$A$164,0)</f>
        <v>#N/A</v>
      </c>
      <c r="F164" s="160" t="e">
        <f ca="1">OFFSET('Расчёт фасадов3'!$H$173,Цена!$A$164,0)</f>
        <v>#N/A</v>
      </c>
      <c r="G164" s="160" t="e">
        <f ca="1">OFFSET('Расчёт фасадов4'!$H$173,Цена!$A$164,0)</f>
        <v>#N/A</v>
      </c>
      <c r="H164" s="160" t="e">
        <f ca="1">OFFSET('Расчёт фасадов5'!$H$173,Цена!$A$164,0)</f>
        <v>#N/A</v>
      </c>
      <c r="I164" s="160" t="e">
        <f ca="1">OFFSET('Расчёт фасадов6'!$H$173,Цена!$A$164,0)</f>
        <v>#N/A</v>
      </c>
      <c r="J164" s="160" t="e">
        <f ca="1">OFFSET('Расчёт фасадов7'!$H$173,Цена!$A$164,0)</f>
        <v>#N/A</v>
      </c>
      <c r="K164" s="160" t="e">
        <f ca="1">OFFSET('Расчёт фасадов8'!$H$173,Цена!$A$164,0)</f>
        <v>#N/A</v>
      </c>
      <c r="L164" s="160" t="e">
        <f ca="1">OFFSET('Расчёт фасадов9'!$H$173,Цена!$A$164,0)</f>
        <v>#N/A</v>
      </c>
      <c r="M164" s="160" t="e">
        <f ca="1">OFFSET('Расчёт фасадов10'!$H$173,Цена!$A$164,0)</f>
        <v>#N/A</v>
      </c>
    </row>
    <row r="165" spans="1:13" ht="15" x14ac:dyDescent="0.2">
      <c r="A165">
        <v>3</v>
      </c>
      <c r="B165" s="75" t="s">
        <v>481</v>
      </c>
      <c r="C165" s="75" t="str">
        <f>B165&amp;'Спецификация - фасады'!$AO$60</f>
        <v>IT.1.FV./1+1-VT/PS</v>
      </c>
      <c r="D165" s="160" t="e">
        <f ca="1">OFFSET('Расчёт фасадов'!$H$173,Цена!$A$165,0)</f>
        <v>#N/A</v>
      </c>
      <c r="E165" s="160" t="e">
        <f ca="1">OFFSET('Расчёт фасадов2'!$H$173,Цена!$A$165,0)</f>
        <v>#N/A</v>
      </c>
      <c r="F165" s="160" t="e">
        <f ca="1">OFFSET('Расчёт фасадов3'!$H$173,Цена!$A$165,0)</f>
        <v>#N/A</v>
      </c>
      <c r="G165" s="160" t="e">
        <f ca="1">OFFSET('Расчёт фасадов4'!$H$173,Цена!$A$165,0)</f>
        <v>#N/A</v>
      </c>
      <c r="H165" s="160" t="e">
        <f ca="1">OFFSET('Расчёт фасадов5'!$H$173,Цена!$A$165,0)</f>
        <v>#N/A</v>
      </c>
      <c r="I165" s="160" t="e">
        <f ca="1">OFFSET('Расчёт фасадов6'!$H$173,Цена!$A$165,0)</f>
        <v>#N/A</v>
      </c>
      <c r="J165" s="160" t="e">
        <f ca="1">OFFSET('Расчёт фасадов7'!$H$173,Цена!$A$165,0)</f>
        <v>#N/A</v>
      </c>
      <c r="K165" s="160" t="e">
        <f ca="1">OFFSET('Расчёт фасадов8'!$H$173,Цена!$A$165,0)</f>
        <v>#N/A</v>
      </c>
      <c r="L165" s="160" t="e">
        <f ca="1">OFFSET('Расчёт фасадов9'!$H$173,Цена!$A$165,0)</f>
        <v>#N/A</v>
      </c>
      <c r="M165" s="160" t="e">
        <f ca="1">OFFSET('Расчёт фасадов10'!$H$173,Цена!$A$165,0)</f>
        <v>#N/A</v>
      </c>
    </row>
    <row r="166" spans="1:13" ht="15" x14ac:dyDescent="0.2">
      <c r="A166">
        <v>4</v>
      </c>
      <c r="B166" s="75" t="s">
        <v>481</v>
      </c>
      <c r="C166" s="75" t="str">
        <f>B166&amp;'Спецификация - фасады'!$AO$61</f>
        <v>IT.1.FV./1+1-BMO/PG</v>
      </c>
      <c r="D166" s="160" t="e">
        <f ca="1">OFFSET('Расчёт фасадов'!$H$173,Цена!$A$166,0)</f>
        <v>#N/A</v>
      </c>
      <c r="E166" s="160" t="e">
        <f ca="1">OFFSET('Расчёт фасадов2'!$H$173,Цена!$A$166,0)</f>
        <v>#N/A</v>
      </c>
      <c r="F166" s="160" t="e">
        <f ca="1">OFFSET('Расчёт фасадов3'!$H$173,Цена!$A$166,0)</f>
        <v>#N/A</v>
      </c>
      <c r="G166" s="160" t="e">
        <f ca="1">OFFSET('Расчёт фасадов4'!$H$173,Цена!$A$166,0)</f>
        <v>#N/A</v>
      </c>
      <c r="H166" s="160" t="e">
        <f ca="1">OFFSET('Расчёт фасадов5'!$H$173,Цена!$A$166,0)</f>
        <v>#N/A</v>
      </c>
      <c r="I166" s="160" t="e">
        <f ca="1">OFFSET('Расчёт фасадов6'!$H$173,Цена!$A$166,0)</f>
        <v>#N/A</v>
      </c>
      <c r="J166" s="160" t="e">
        <f ca="1">OFFSET('Расчёт фасадов7'!$H$173,Цена!$A$166,0)</f>
        <v>#N/A</v>
      </c>
      <c r="K166" s="160" t="e">
        <f ca="1">OFFSET('Расчёт фасадов8'!$H$173,Цена!$A$166,0)</f>
        <v>#N/A</v>
      </c>
      <c r="L166" s="160" t="e">
        <f ca="1">OFFSET('Расчёт фасадов9'!$H$173,Цена!$A$166,0)</f>
        <v>#N/A</v>
      </c>
      <c r="M166" s="160" t="e">
        <f ca="1">OFFSET('Расчёт фасадов10'!$H$173,Цена!$A$166,0)</f>
        <v>#N/A</v>
      </c>
    </row>
    <row r="167" spans="1:13" ht="15" x14ac:dyDescent="0.2">
      <c r="A167">
        <v>4</v>
      </c>
      <c r="B167" s="75" t="s">
        <v>481</v>
      </c>
      <c r="C167" s="75" t="str">
        <f>B167&amp;'Спецификация - фасады'!$AO$62</f>
        <v>IT.1.FV./1+1-BMO/PB</v>
      </c>
      <c r="D167" s="160" t="e">
        <f ca="1">OFFSET('Расчёт фасадов'!$H$173,Цена!$A$167,0)</f>
        <v>#N/A</v>
      </c>
      <c r="E167" s="160" t="e">
        <f ca="1">OFFSET('Расчёт фасадов2'!$H$173,Цена!$A$167,0)</f>
        <v>#N/A</v>
      </c>
      <c r="F167" s="160" t="e">
        <f ca="1">OFFSET('Расчёт фасадов3'!$H$173,Цена!$A$167,0)</f>
        <v>#N/A</v>
      </c>
      <c r="G167" s="160" t="e">
        <f ca="1">OFFSET('Расчёт фасадов4'!$H$173,Цена!$A$167,0)</f>
        <v>#N/A</v>
      </c>
      <c r="H167" s="160" t="e">
        <f ca="1">OFFSET('Расчёт фасадов5'!$H$173,Цена!$A$167,0)</f>
        <v>#N/A</v>
      </c>
      <c r="I167" s="160" t="e">
        <f ca="1">OFFSET('Расчёт фасадов6'!$H$173,Цена!$A$167,0)</f>
        <v>#N/A</v>
      </c>
      <c r="J167" s="160" t="e">
        <f ca="1">OFFSET('Расчёт фасадов7'!$H$173,Цена!$A$167,0)</f>
        <v>#N/A</v>
      </c>
      <c r="K167" s="160" t="e">
        <f ca="1">OFFSET('Расчёт фасадов8'!$H$173,Цена!$A$167,0)</f>
        <v>#N/A</v>
      </c>
      <c r="L167" s="160" t="e">
        <f ca="1">OFFSET('Расчёт фасадов9'!$H$173,Цена!$A$167,0)</f>
        <v>#N/A</v>
      </c>
      <c r="M167" s="160" t="e">
        <f ca="1">OFFSET('Расчёт фасадов10'!$H$173,Цена!$A$167,0)</f>
        <v>#N/A</v>
      </c>
    </row>
    <row r="168" spans="1:13" ht="15" x14ac:dyDescent="0.2">
      <c r="A168">
        <v>5</v>
      </c>
      <c r="B168" s="75" t="s">
        <v>481</v>
      </c>
      <c r="C168" s="75" t="str">
        <f>B168&amp;'Спецификация - фасады'!$AO$63</f>
        <v>IT.1.FV./1+1-GS/PG</v>
      </c>
      <c r="D168" s="160" t="e">
        <f ca="1">OFFSET('Расчёт фасадов'!$H$173,Цена!$A$168,0)</f>
        <v>#N/A</v>
      </c>
      <c r="E168" s="160" t="e">
        <f ca="1">OFFSET('Расчёт фасадов2'!$H$173,Цена!$A$168,0)</f>
        <v>#N/A</v>
      </c>
      <c r="F168" s="160" t="e">
        <f ca="1">OFFSET('Расчёт фасадов3'!$H$173,Цена!$A$168,0)</f>
        <v>#N/A</v>
      </c>
      <c r="G168" s="160" t="e">
        <f ca="1">OFFSET('Расчёт фасадов4'!$H$173,Цена!$A$168,0)</f>
        <v>#N/A</v>
      </c>
      <c r="H168" s="160" t="e">
        <f ca="1">OFFSET('Расчёт фасадов5'!$H$173,Цена!$A$168,0)</f>
        <v>#N/A</v>
      </c>
      <c r="I168" s="160" t="e">
        <f ca="1">OFFSET('Расчёт фасадов6'!$H$173,Цена!$A$168,0)</f>
        <v>#N/A</v>
      </c>
      <c r="J168" s="160" t="e">
        <f ca="1">OFFSET('Расчёт фасадов7'!$H$173,Цена!$A$168,0)</f>
        <v>#N/A</v>
      </c>
      <c r="K168" s="160" t="e">
        <f ca="1">OFFSET('Расчёт фасадов8'!$H$173,Цена!$A$168,0)</f>
        <v>#N/A</v>
      </c>
      <c r="L168" s="160" t="e">
        <f ca="1">OFFSET('Расчёт фасадов9'!$H$173,Цена!$A$168,0)</f>
        <v>#N/A</v>
      </c>
      <c r="M168" s="160" t="e">
        <f ca="1">OFFSET('Расчёт фасадов10'!$H$173,Цена!$A$168,0)</f>
        <v>#N/A</v>
      </c>
    </row>
    <row r="169" spans="1:13" ht="15" x14ac:dyDescent="0.2">
      <c r="A169">
        <v>5</v>
      </c>
      <c r="B169" s="75" t="s">
        <v>481</v>
      </c>
      <c r="C169" s="75" t="str">
        <f>B169&amp;'Спецификация - фасады'!$AO$64</f>
        <v>IT.1.FV./1+1-GS/PS</v>
      </c>
      <c r="D169" s="160" t="e">
        <f ca="1">OFFSET('Расчёт фасадов'!$H$173,Цена!$A$169,0)</f>
        <v>#N/A</v>
      </c>
      <c r="E169" s="160" t="e">
        <f ca="1">OFFSET('Расчёт фасадов2'!$H$173,Цена!$A$169,0)</f>
        <v>#N/A</v>
      </c>
      <c r="F169" s="160" t="e">
        <f ca="1">OFFSET('Расчёт фасадов3'!$H$173,Цена!$A$169,0)</f>
        <v>#N/A</v>
      </c>
      <c r="G169" s="160" t="e">
        <f ca="1">OFFSET('Расчёт фасадов4'!$H$173,Цена!$A$169,0)</f>
        <v>#N/A</v>
      </c>
      <c r="H169" s="160" t="e">
        <f ca="1">OFFSET('Расчёт фасадов5'!$H$173,Цена!$A$169,0)</f>
        <v>#N/A</v>
      </c>
      <c r="I169" s="160" t="e">
        <f ca="1">OFFSET('Расчёт фасадов6'!$H$173,Цена!$A$169,0)</f>
        <v>#N/A</v>
      </c>
      <c r="J169" s="160" t="e">
        <f ca="1">OFFSET('Расчёт фасадов7'!$H$173,Цена!$A$169,0)</f>
        <v>#N/A</v>
      </c>
      <c r="K169" s="160" t="e">
        <f ca="1">OFFSET('Расчёт фасадов8'!$H$173,Цена!$A$169,0)</f>
        <v>#N/A</v>
      </c>
      <c r="L169" s="160" t="e">
        <f ca="1">OFFSET('Расчёт фасадов9'!$H$173,Цена!$A$169,0)</f>
        <v>#N/A</v>
      </c>
      <c r="M169" s="160" t="e">
        <f ca="1">OFFSET('Расчёт фасадов10'!$H$173,Цена!$A$169,0)</f>
        <v>#N/A</v>
      </c>
    </row>
    <row r="170" spans="1:13" ht="15" x14ac:dyDescent="0.2">
      <c r="A170">
        <v>6</v>
      </c>
      <c r="B170" s="75" t="s">
        <v>481</v>
      </c>
      <c r="C170" s="75" t="str">
        <f>B170&amp;'Спецификация - фасады'!$AO$65</f>
        <v>IT.1.FV./1+1-WM/PG</v>
      </c>
      <c r="D170" s="160" t="e">
        <f ca="1">OFFSET('Расчёт фасадов'!$H$173,Цена!$A$170,0)</f>
        <v>#N/A</v>
      </c>
      <c r="E170" s="160" t="e">
        <f ca="1">OFFSET('Расчёт фасадов2'!$H$173,Цена!$A$170,0)</f>
        <v>#N/A</v>
      </c>
      <c r="F170" s="160" t="e">
        <f ca="1">OFFSET('Расчёт фасадов3'!$H$173,Цена!$A$170,0)</f>
        <v>#N/A</v>
      </c>
      <c r="G170" s="160" t="e">
        <f ca="1">OFFSET('Расчёт фасадов4'!$H$173,Цена!$A$170,0)</f>
        <v>#N/A</v>
      </c>
      <c r="H170" s="160" t="e">
        <f ca="1">OFFSET('Расчёт фасадов5'!$H$173,Цена!$A$170,0)</f>
        <v>#N/A</v>
      </c>
      <c r="I170" s="160" t="e">
        <f ca="1">OFFSET('Расчёт фасадов6'!$H$173,Цена!$A$170,0)</f>
        <v>#N/A</v>
      </c>
      <c r="J170" s="160" t="e">
        <f ca="1">OFFSET('Расчёт фасадов7'!$H$173,Цена!$A$170,0)</f>
        <v>#N/A</v>
      </c>
      <c r="K170" s="160" t="e">
        <f ca="1">OFFSET('Расчёт фасадов8'!$H$173,Цена!$A$170,0)</f>
        <v>#N/A</v>
      </c>
      <c r="L170" s="160" t="e">
        <f ca="1">OFFSET('Расчёт фасадов9'!$H$173,Цена!$A$170,0)</f>
        <v>#N/A</v>
      </c>
      <c r="M170" s="160" t="e">
        <f ca="1">OFFSET('Расчёт фасадов10'!$H$173,Цена!$A$170,0)</f>
        <v>#N/A</v>
      </c>
    </row>
    <row r="171" spans="1:13" ht="15" x14ac:dyDescent="0.2">
      <c r="A171">
        <v>6</v>
      </c>
      <c r="B171" s="75" t="s">
        <v>481</v>
      </c>
      <c r="C171" s="75" t="str">
        <f>B171&amp;'Спецификация - фасады'!$AO$66</f>
        <v>IT.1.FV./1+1-WM/PS</v>
      </c>
      <c r="D171" s="160" t="e">
        <f ca="1">OFFSET('Расчёт фасадов'!$H$173,Цена!$A$171,0)</f>
        <v>#N/A</v>
      </c>
      <c r="E171" s="160" t="e">
        <f ca="1">OFFSET('Расчёт фасадов2'!$H$173,Цена!$A$171,0)</f>
        <v>#N/A</v>
      </c>
      <c r="F171" s="160" t="e">
        <f ca="1">OFFSET('Расчёт фасадов3'!$H$173,Цена!$A$171,0)</f>
        <v>#N/A</v>
      </c>
      <c r="G171" s="160" t="e">
        <f ca="1">OFFSET('Расчёт фасадов4'!$H$173,Цена!$A$171,0)</f>
        <v>#N/A</v>
      </c>
      <c r="H171" s="160" t="e">
        <f ca="1">OFFSET('Расчёт фасадов5'!$H$173,Цена!$A$171,0)</f>
        <v>#N/A</v>
      </c>
      <c r="I171" s="160" t="e">
        <f ca="1">OFFSET('Расчёт фасадов6'!$H$173,Цена!$A$171,0)</f>
        <v>#N/A</v>
      </c>
      <c r="J171" s="160" t="e">
        <f ca="1">OFFSET('Расчёт фасадов7'!$H$173,Цена!$A$171,0)</f>
        <v>#N/A</v>
      </c>
      <c r="K171" s="160" t="e">
        <f ca="1">OFFSET('Расчёт фасадов8'!$H$173,Цена!$A$171,0)</f>
        <v>#N/A</v>
      </c>
      <c r="L171" s="160" t="e">
        <f ca="1">OFFSET('Расчёт фасадов9'!$H$173,Цена!$A$171,0)</f>
        <v>#N/A</v>
      </c>
      <c r="M171" s="160" t="e">
        <f ca="1">OFFSET('Расчёт фасадов10'!$H$173,Цена!$A$171,0)</f>
        <v>#N/A</v>
      </c>
    </row>
    <row r="172" spans="1:13" ht="15" x14ac:dyDescent="0.2">
      <c r="A172">
        <v>6</v>
      </c>
      <c r="B172" s="75" t="s">
        <v>481</v>
      </c>
      <c r="C172" s="75" t="str">
        <f>B172&amp;'Спецификация - фасады'!$AO$67</f>
        <v>IT.1.FV./1+1-WM/PBG</v>
      </c>
      <c r="D172" s="160" t="e">
        <f ca="1">OFFSET('Расчёт фасадов'!$H$173,Цена!$A$172,0)</f>
        <v>#N/A</v>
      </c>
      <c r="E172" s="160" t="e">
        <f ca="1">OFFSET('Расчёт фасадов2'!$H$173,Цена!$A$172,0)</f>
        <v>#N/A</v>
      </c>
      <c r="F172" s="160" t="e">
        <f ca="1">OFFSET('Расчёт фасадов3'!$H$173,Цена!$A$172,0)</f>
        <v>#N/A</v>
      </c>
      <c r="G172" s="160" t="e">
        <f ca="1">OFFSET('Расчёт фасадов4'!$H$173,Цена!$A$172,0)</f>
        <v>#N/A</v>
      </c>
      <c r="H172" s="160" t="e">
        <f ca="1">OFFSET('Расчёт фасадов5'!$H$173,Цена!$A$172,0)</f>
        <v>#N/A</v>
      </c>
      <c r="I172" s="160" t="e">
        <f ca="1">OFFSET('Расчёт фасадов6'!$H$173,Цена!$A$172,0)</f>
        <v>#N/A</v>
      </c>
      <c r="J172" s="160" t="e">
        <f ca="1">OFFSET('Расчёт фасадов7'!$H$173,Цена!$A$172,0)</f>
        <v>#N/A</v>
      </c>
      <c r="K172" s="160" t="e">
        <f ca="1">OFFSET('Расчёт фасадов8'!$H$173,Цена!$A$172,0)</f>
        <v>#N/A</v>
      </c>
      <c r="L172" s="160" t="e">
        <f ca="1">OFFSET('Расчёт фасадов9'!$H$173,Цена!$A$172,0)</f>
        <v>#N/A</v>
      </c>
      <c r="M172" s="160" t="e">
        <f ca="1">OFFSET('Расчёт фасадов10'!$H$173,Цена!$A$172,0)</f>
        <v>#N/A</v>
      </c>
    </row>
    <row r="173" spans="1:13" ht="15" x14ac:dyDescent="0.2">
      <c r="A173">
        <v>6</v>
      </c>
      <c r="B173" s="75" t="s">
        <v>481</v>
      </c>
      <c r="C173" s="75" t="str">
        <f>B173&amp;'Спецификация - фасады'!$AO$68</f>
        <v>IT.1.FV./1+1-IV/PG</v>
      </c>
      <c r="D173" s="160" t="e">
        <f ca="1">OFFSET('Расчёт фасадов'!$H$173,Цена!$A$173,0)</f>
        <v>#N/A</v>
      </c>
      <c r="E173" s="160" t="e">
        <f ca="1">OFFSET('Расчёт фасадов2'!$H$173,Цена!$A$173,0)</f>
        <v>#N/A</v>
      </c>
      <c r="F173" s="160" t="e">
        <f ca="1">OFFSET('Расчёт фасадов3'!$H$173,Цена!$A$173,0)</f>
        <v>#N/A</v>
      </c>
      <c r="G173" s="160" t="e">
        <f ca="1">OFFSET('Расчёт фасадов4'!$H$173,Цена!$A$173,0)</f>
        <v>#N/A</v>
      </c>
      <c r="H173" s="160" t="e">
        <f ca="1">OFFSET('Расчёт фасадов5'!$H$173,Цена!$A$173,0)</f>
        <v>#N/A</v>
      </c>
      <c r="I173" s="160" t="e">
        <f ca="1">OFFSET('Расчёт фасадов6'!$H$173,Цена!$A$173,0)</f>
        <v>#N/A</v>
      </c>
      <c r="J173" s="160" t="e">
        <f ca="1">OFFSET('Расчёт фасадов7'!$H$173,Цена!$A$173,0)</f>
        <v>#N/A</v>
      </c>
      <c r="K173" s="160" t="e">
        <f ca="1">OFFSET('Расчёт фасадов8'!$H$173,Цена!$A$173,0)</f>
        <v>#N/A</v>
      </c>
      <c r="L173" s="160" t="e">
        <f ca="1">OFFSET('Расчёт фасадов9'!$H$173,Цена!$A$173,0)</f>
        <v>#N/A</v>
      </c>
      <c r="M173" s="160" t="e">
        <f ca="1">OFFSET('Расчёт фасадов10'!$H$173,Цена!$A$173,0)</f>
        <v>#N/A</v>
      </c>
    </row>
    <row r="174" spans="1:13" ht="15" x14ac:dyDescent="0.2">
      <c r="A174">
        <v>6</v>
      </c>
      <c r="B174" s="75" t="s">
        <v>481</v>
      </c>
      <c r="C174" s="75" t="str">
        <f>B174&amp;'Спецификация - фасады'!$AO$69</f>
        <v>IT.1.FV./1+1-IV/PS</v>
      </c>
      <c r="D174" s="160" t="e">
        <f ca="1">OFFSET('Расчёт фасадов'!$H$173,Цена!$A$174,0)</f>
        <v>#N/A</v>
      </c>
      <c r="E174" s="160" t="e">
        <f ca="1">OFFSET('Расчёт фасадов2'!$H$173,Цена!$A$174,0)</f>
        <v>#N/A</v>
      </c>
      <c r="F174" s="160" t="e">
        <f ca="1">OFFSET('Расчёт фасадов3'!$H$173,Цена!$A$174,0)</f>
        <v>#N/A</v>
      </c>
      <c r="G174" s="160" t="e">
        <f ca="1">OFFSET('Расчёт фасадов4'!$H$173,Цена!$A$174,0)</f>
        <v>#N/A</v>
      </c>
      <c r="H174" s="160" t="e">
        <f ca="1">OFFSET('Расчёт фасадов5'!$H$173,Цена!$A$174,0)</f>
        <v>#N/A</v>
      </c>
      <c r="I174" s="160" t="e">
        <f ca="1">OFFSET('Расчёт фасадов6'!$H$173,Цена!$A$174,0)</f>
        <v>#N/A</v>
      </c>
      <c r="J174" s="160" t="e">
        <f ca="1">OFFSET('Расчёт фасадов7'!$H$173,Цена!$A$174,0)</f>
        <v>#N/A</v>
      </c>
      <c r="K174" s="160" t="e">
        <f ca="1">OFFSET('Расчёт фасадов8'!$H$173,Цена!$A$174,0)</f>
        <v>#N/A</v>
      </c>
      <c r="L174" s="160" t="e">
        <f ca="1">OFFSET('Расчёт фасадов9'!$H$173,Цена!$A$174,0)</f>
        <v>#N/A</v>
      </c>
      <c r="M174" s="160" t="e">
        <f ca="1">OFFSET('Расчёт фасадов10'!$H$173,Цена!$A$174,0)</f>
        <v>#N/A</v>
      </c>
    </row>
    <row r="175" spans="1:13" ht="15" x14ac:dyDescent="0.2">
      <c r="A175">
        <v>6</v>
      </c>
      <c r="B175" s="75" t="s">
        <v>481</v>
      </c>
      <c r="C175" s="75" t="str">
        <f>B175&amp;'Спецификация - фасады'!$AO$70</f>
        <v>IT.1.FV./1+1-IV/PBG</v>
      </c>
      <c r="D175" s="160" t="e">
        <f ca="1">OFFSET('Расчёт фасадов'!$H$173,Цена!$A$175,0)</f>
        <v>#N/A</v>
      </c>
      <c r="E175" s="160" t="e">
        <f ca="1">OFFSET('Расчёт фасадов2'!$H$173,Цена!$A$175,0)</f>
        <v>#N/A</v>
      </c>
      <c r="F175" s="160" t="e">
        <f ca="1">OFFSET('Расчёт фасадов3'!$H$173,Цена!$A$175,0)</f>
        <v>#N/A</v>
      </c>
      <c r="G175" s="160" t="e">
        <f ca="1">OFFSET('Расчёт фасадов4'!$H$173,Цена!$A$175,0)</f>
        <v>#N/A</v>
      </c>
      <c r="H175" s="160" t="e">
        <f ca="1">OFFSET('Расчёт фасадов5'!$H$173,Цена!$A$175,0)</f>
        <v>#N/A</v>
      </c>
      <c r="I175" s="160" t="e">
        <f ca="1">OFFSET('Расчёт фасадов6'!$H$173,Цена!$A$175,0)</f>
        <v>#N/A</v>
      </c>
      <c r="J175" s="160" t="e">
        <f ca="1">OFFSET('Расчёт фасадов7'!$H$173,Цена!$A$175,0)</f>
        <v>#N/A</v>
      </c>
      <c r="K175" s="160" t="e">
        <f ca="1">OFFSET('Расчёт фасадов8'!$H$173,Цена!$A$175,0)</f>
        <v>#N/A</v>
      </c>
      <c r="L175" s="160" t="e">
        <f ca="1">OFFSET('Расчёт фасадов9'!$H$173,Цена!$A$175,0)</f>
        <v>#N/A</v>
      </c>
      <c r="M175" s="160" t="e">
        <f ca="1">OFFSET('Расчёт фасадов10'!$H$173,Цена!$A$175,0)</f>
        <v>#N/A</v>
      </c>
    </row>
    <row r="177" spans="1:13" ht="15" x14ac:dyDescent="0.2">
      <c r="A177">
        <v>0</v>
      </c>
      <c r="B177" s="75" t="s">
        <v>484</v>
      </c>
      <c r="C177" s="75" t="str">
        <f>B177&amp;'Спецификация - фасады'!$AO$43</f>
        <v>IT.1.FB./1+0-PY27</v>
      </c>
      <c r="D177" s="160">
        <f ca="1">OFFSET('Расчёт фасадов'!$H$201,Цена!$A$177,0)</f>
        <v>-56.921399999999998</v>
      </c>
      <c r="E177" s="160">
        <f ca="1">OFFSET('Расчёт фасадов2'!$H$201,Цена!$A$177,0)</f>
        <v>-56.921399999999998</v>
      </c>
      <c r="F177" s="160">
        <f ca="1">OFFSET('Расчёт фасадов3'!$H$201,Цена!$A$177,0)</f>
        <v>-56.921399999999998</v>
      </c>
      <c r="G177" s="160">
        <f ca="1">OFFSET('Расчёт фасадов4'!$H$201,Цена!$A$177,0)</f>
        <v>-56.921399999999998</v>
      </c>
      <c r="H177" s="160">
        <f ca="1">OFFSET('Расчёт фасадов5'!$H$201,Цена!$A$177,0)</f>
        <v>-56.921399999999998</v>
      </c>
      <c r="I177" s="160">
        <f ca="1">OFFSET('Расчёт фасадов6'!$H$201,Цена!$A$177,0)</f>
        <v>-56.921399999999998</v>
      </c>
      <c r="J177" s="160">
        <f ca="1">OFFSET('Расчёт фасадов7'!$H$201,Цена!$A$177,0)</f>
        <v>-56.921399999999998</v>
      </c>
      <c r="K177" s="160">
        <f ca="1">OFFSET('Расчёт фасадов8'!$H$201,Цена!$A$177,0)</f>
        <v>-56.921399999999998</v>
      </c>
      <c r="L177" s="160">
        <f ca="1">OFFSET('Расчёт фасадов9'!$H$201,Цена!$A$177,0)</f>
        <v>-56.921399999999998</v>
      </c>
      <c r="M177" s="160">
        <f ca="1">OFFSET('Расчёт фасадов10'!$H$201,Цена!$A$177,0)</f>
        <v>-56.921399999999998</v>
      </c>
    </row>
    <row r="178" spans="1:13" ht="15" x14ac:dyDescent="0.2">
      <c r="A178">
        <v>0</v>
      </c>
      <c r="B178" s="75" t="s">
        <v>484</v>
      </c>
      <c r="C178" s="75" t="str">
        <f>B178&amp;'Спецификация - фасады'!$AO$44</f>
        <v>IT.1.FB./1+0-WC</v>
      </c>
      <c r="D178" s="160">
        <f ca="1">OFFSET('Расчёт фасадов'!$H$201,Цена!$A$178,0)</f>
        <v>-56.921399999999998</v>
      </c>
      <c r="E178" s="160">
        <f ca="1">OFFSET('Расчёт фасадов2'!$H$201,Цена!$A$178,0)</f>
        <v>-56.921399999999998</v>
      </c>
      <c r="F178" s="160">
        <f ca="1">OFFSET('Расчёт фасадов3'!$H$201,Цена!$A$178,0)</f>
        <v>-56.921399999999998</v>
      </c>
      <c r="G178" s="160">
        <f ca="1">OFFSET('Расчёт фасадов4'!$H$201,Цена!$A$178,0)</f>
        <v>-56.921399999999998</v>
      </c>
      <c r="H178" s="160">
        <f ca="1">OFFSET('Расчёт фасадов5'!$H$201,Цена!$A$178,0)</f>
        <v>-56.921399999999998</v>
      </c>
      <c r="I178" s="160">
        <f ca="1">OFFSET('Расчёт фасадов6'!$H$201,Цена!$A$178,0)</f>
        <v>-56.921399999999998</v>
      </c>
      <c r="J178" s="160">
        <f ca="1">OFFSET('Расчёт фасадов7'!$H$201,Цена!$A$178,0)</f>
        <v>-56.921399999999998</v>
      </c>
      <c r="K178" s="160">
        <f ca="1">OFFSET('Расчёт фасадов8'!$H$201,Цена!$A$178,0)</f>
        <v>-56.921399999999998</v>
      </c>
      <c r="L178" s="160">
        <f ca="1">OFFSET('Расчёт фасадов9'!$H$201,Цена!$A$178,0)</f>
        <v>-56.921399999999998</v>
      </c>
      <c r="M178" s="160">
        <f ca="1">OFFSET('Расчёт фасадов10'!$H$201,Цена!$A$178,0)</f>
        <v>-56.921399999999998</v>
      </c>
    </row>
    <row r="179" spans="1:13" ht="15" x14ac:dyDescent="0.2">
      <c r="A179">
        <v>0</v>
      </c>
      <c r="B179" s="75" t="s">
        <v>484</v>
      </c>
      <c r="C179" s="75" t="str">
        <f>B179&amp;'Спецификация - фасады'!$AO$45</f>
        <v>IT.1.FB./1+0-WP</v>
      </c>
      <c r="D179" s="160">
        <f ca="1">OFFSET('Расчёт фасадов'!$H$201,Цена!$A$179,0)</f>
        <v>-56.921399999999998</v>
      </c>
      <c r="E179" s="160">
        <f ca="1">OFFSET('Расчёт фасадов2'!$H$201,Цена!$A$179,0)</f>
        <v>-56.921399999999998</v>
      </c>
      <c r="F179" s="160">
        <f ca="1">OFFSET('Расчёт фасадов3'!$H$201,Цена!$A$179,0)</f>
        <v>-56.921399999999998</v>
      </c>
      <c r="G179" s="160">
        <f ca="1">OFFSET('Расчёт фасадов4'!$H$201,Цена!$A$179,0)</f>
        <v>-56.921399999999998</v>
      </c>
      <c r="H179" s="160">
        <f ca="1">OFFSET('Расчёт фасадов5'!$H$201,Цена!$A$179,0)</f>
        <v>-56.921399999999998</v>
      </c>
      <c r="I179" s="160">
        <f ca="1">OFFSET('Расчёт фасадов6'!$H$201,Цена!$A$179,0)</f>
        <v>-56.921399999999998</v>
      </c>
      <c r="J179" s="160">
        <f ca="1">OFFSET('Расчёт фасадов7'!$H$201,Цена!$A$179,0)</f>
        <v>-56.921399999999998</v>
      </c>
      <c r="K179" s="160">
        <f ca="1">OFFSET('Расчёт фасадов8'!$H$201,Цена!$A$179,0)</f>
        <v>-56.921399999999998</v>
      </c>
      <c r="L179" s="160">
        <f ca="1">OFFSET('Расчёт фасадов9'!$H$201,Цена!$A$179,0)</f>
        <v>-56.921399999999998</v>
      </c>
      <c r="M179" s="160">
        <f ca="1">OFFSET('Расчёт фасадов10'!$H$201,Цена!$A$179,0)</f>
        <v>-56.921399999999998</v>
      </c>
    </row>
    <row r="180" spans="1:13" ht="15" x14ac:dyDescent="0.2">
      <c r="A180">
        <v>0</v>
      </c>
      <c r="B180" s="75" t="s">
        <v>484</v>
      </c>
      <c r="C180" s="75" t="str">
        <f>B180&amp;'Спецификация - фасады'!$AO$46</f>
        <v>IT.1.FB./1+0-DS</v>
      </c>
      <c r="D180" s="160">
        <f ca="1">OFFSET('Расчёт фасадов'!$H$201,Цена!$A$180,0)</f>
        <v>-56.921399999999998</v>
      </c>
      <c r="E180" s="160">
        <f ca="1">OFFSET('Расчёт фасадов2'!$H$201,Цена!$A$180,0)</f>
        <v>-56.921399999999998</v>
      </c>
      <c r="F180" s="160">
        <f ca="1">OFFSET('Расчёт фасадов3'!$H$201,Цена!$A$180,0)</f>
        <v>-56.921399999999998</v>
      </c>
      <c r="G180" s="160">
        <f ca="1">OFFSET('Расчёт фасадов4'!$H$201,Цена!$A$180,0)</f>
        <v>-56.921399999999998</v>
      </c>
      <c r="H180" s="160">
        <f ca="1">OFFSET('Расчёт фасадов5'!$H$201,Цена!$A$180,0)</f>
        <v>-56.921399999999998</v>
      </c>
      <c r="I180" s="160">
        <f ca="1">OFFSET('Расчёт фасадов6'!$H$201,Цена!$A$180,0)</f>
        <v>-56.921399999999998</v>
      </c>
      <c r="J180" s="160">
        <f ca="1">OFFSET('Расчёт фасадов7'!$H$201,Цена!$A$180,0)</f>
        <v>-56.921399999999998</v>
      </c>
      <c r="K180" s="160">
        <f ca="1">OFFSET('Расчёт фасадов8'!$H$201,Цена!$A$180,0)</f>
        <v>-56.921399999999998</v>
      </c>
      <c r="L180" s="160">
        <f ca="1">OFFSET('Расчёт фасадов9'!$H$201,Цена!$A$180,0)</f>
        <v>-56.921399999999998</v>
      </c>
      <c r="M180" s="160">
        <f ca="1">OFFSET('Расчёт фасадов10'!$H$201,Цена!$A$180,0)</f>
        <v>-56.921399999999998</v>
      </c>
    </row>
    <row r="181" spans="1:13" ht="15" x14ac:dyDescent="0.2">
      <c r="A181">
        <v>0</v>
      </c>
      <c r="B181" s="75" t="s">
        <v>484</v>
      </c>
      <c r="C181" s="75" t="str">
        <f>B181&amp;'Спецификация - фасады'!$AO$47</f>
        <v>IT.1.FB./1+0-HS</v>
      </c>
      <c r="D181" s="160">
        <f ca="1">OFFSET('Расчёт фасадов'!$H$201,Цена!$A$181,0)</f>
        <v>-56.921399999999998</v>
      </c>
      <c r="E181" s="160">
        <f ca="1">OFFSET('Расчёт фасадов2'!$H$201,Цена!$A$181,0)</f>
        <v>-56.921399999999998</v>
      </c>
      <c r="F181" s="160">
        <f ca="1">OFFSET('Расчёт фасадов3'!$H$201,Цена!$A$181,0)</f>
        <v>-56.921399999999998</v>
      </c>
      <c r="G181" s="160">
        <f ca="1">OFFSET('Расчёт фасадов4'!$H$201,Цена!$A$181,0)</f>
        <v>-56.921399999999998</v>
      </c>
      <c r="H181" s="160">
        <f ca="1">OFFSET('Расчёт фасадов5'!$H$201,Цена!$A$181,0)</f>
        <v>-56.921399999999998</v>
      </c>
      <c r="I181" s="160">
        <f ca="1">OFFSET('Расчёт фасадов6'!$H$201,Цена!$A$181,0)</f>
        <v>-56.921399999999998</v>
      </c>
      <c r="J181" s="160">
        <f ca="1">OFFSET('Расчёт фасадов7'!$H$201,Цена!$A$181,0)</f>
        <v>-56.921399999999998</v>
      </c>
      <c r="K181" s="160">
        <f ca="1">OFFSET('Расчёт фасадов8'!$H$201,Цена!$A$181,0)</f>
        <v>-56.921399999999998</v>
      </c>
      <c r="L181" s="160">
        <f ca="1">OFFSET('Расчёт фасадов9'!$H$201,Цена!$A$181,0)</f>
        <v>-56.921399999999998</v>
      </c>
      <c r="M181" s="160">
        <f ca="1">OFFSET('Расчёт фасадов10'!$H$201,Цена!$A$181,0)</f>
        <v>-56.921399999999998</v>
      </c>
    </row>
    <row r="182" spans="1:13" ht="15" x14ac:dyDescent="0.2">
      <c r="A182">
        <v>0</v>
      </c>
      <c r="B182" s="75" t="s">
        <v>484</v>
      </c>
      <c r="C182" s="75" t="str">
        <f>B182&amp;'Спецификация - фасады'!$AO$48</f>
        <v>IT.1.FB./1+0-VT</v>
      </c>
      <c r="D182" s="160">
        <f ca="1">OFFSET('Расчёт фасадов'!$H$201,Цена!$A$182,0)</f>
        <v>-56.921399999999998</v>
      </c>
      <c r="E182" s="160">
        <f ca="1">OFFSET('Расчёт фасадов2'!$H$201,Цена!$A$182,0)</f>
        <v>-56.921399999999998</v>
      </c>
      <c r="F182" s="160">
        <f ca="1">OFFSET('Расчёт фасадов3'!$H$201,Цена!$A$182,0)</f>
        <v>-56.921399999999998</v>
      </c>
      <c r="G182" s="160">
        <f ca="1">OFFSET('Расчёт фасадов4'!$H$201,Цена!$A$182,0)</f>
        <v>-56.921399999999998</v>
      </c>
      <c r="H182" s="160">
        <f ca="1">OFFSET('Расчёт фасадов5'!$H$201,Цена!$A$182,0)</f>
        <v>-56.921399999999998</v>
      </c>
      <c r="I182" s="160">
        <f ca="1">OFFSET('Расчёт фасадов6'!$H$201,Цена!$A$182,0)</f>
        <v>-56.921399999999998</v>
      </c>
      <c r="J182" s="160">
        <f ca="1">OFFSET('Расчёт фасадов7'!$H$201,Цена!$A$182,0)</f>
        <v>-56.921399999999998</v>
      </c>
      <c r="K182" s="160">
        <f ca="1">OFFSET('Расчёт фасадов8'!$H$201,Цена!$A$182,0)</f>
        <v>-56.921399999999998</v>
      </c>
      <c r="L182" s="160">
        <f ca="1">OFFSET('Расчёт фасадов9'!$H$201,Цена!$A$182,0)</f>
        <v>-56.921399999999998</v>
      </c>
      <c r="M182" s="160">
        <f ca="1">OFFSET('Расчёт фасадов10'!$H$201,Цена!$A$182,0)</f>
        <v>-56.921399999999998</v>
      </c>
    </row>
    <row r="183" spans="1:13" ht="15" x14ac:dyDescent="0.2">
      <c r="A183">
        <v>0</v>
      </c>
      <c r="B183" s="75" t="s">
        <v>484</v>
      </c>
      <c r="C183" s="75" t="str">
        <f>B183&amp;'Спецификация - фасады'!$AO$49</f>
        <v>IT.1.FB./1+0-TD</v>
      </c>
      <c r="D183" s="160">
        <f ca="1">OFFSET('Расчёт фасадов'!$H$201,Цена!$A$183,0)</f>
        <v>-56.921399999999998</v>
      </c>
      <c r="E183" s="160">
        <f ca="1">OFFSET('Расчёт фасадов2'!$H$201,Цена!$A$183,0)</f>
        <v>-56.921399999999998</v>
      </c>
      <c r="F183" s="160">
        <f ca="1">OFFSET('Расчёт фасадов3'!$H$201,Цена!$A$183,0)</f>
        <v>-56.921399999999998</v>
      </c>
      <c r="G183" s="160">
        <f ca="1">OFFSET('Расчёт фасадов4'!$H$201,Цена!$A$183,0)</f>
        <v>-56.921399999999998</v>
      </c>
      <c r="H183" s="160">
        <f ca="1">OFFSET('Расчёт фасадов5'!$H$201,Цена!$A$183,0)</f>
        <v>-56.921399999999998</v>
      </c>
      <c r="I183" s="160">
        <f ca="1">OFFSET('Расчёт фасадов6'!$H$201,Цена!$A$183,0)</f>
        <v>-56.921399999999998</v>
      </c>
      <c r="J183" s="160">
        <f ca="1">OFFSET('Расчёт фасадов7'!$H$201,Цена!$A$183,0)</f>
        <v>-56.921399999999998</v>
      </c>
      <c r="K183" s="160">
        <f ca="1">OFFSET('Расчёт фасадов8'!$H$201,Цена!$A$183,0)</f>
        <v>-56.921399999999998</v>
      </c>
      <c r="L183" s="160">
        <f ca="1">OFFSET('Расчёт фасадов9'!$H$201,Цена!$A$183,0)</f>
        <v>-56.921399999999998</v>
      </c>
      <c r="M183" s="160">
        <f ca="1">OFFSET('Расчёт фасадов10'!$H$201,Цена!$A$183,0)</f>
        <v>-56.921399999999998</v>
      </c>
    </row>
    <row r="184" spans="1:13" ht="15" x14ac:dyDescent="0.2">
      <c r="A184">
        <v>0</v>
      </c>
      <c r="B184" s="75" t="s">
        <v>484</v>
      </c>
      <c r="C184" s="75" t="str">
        <f>B184&amp;'Спецификация - фасады'!$AO$50</f>
        <v>IT.1.FB./1+0-LO</v>
      </c>
      <c r="D184" s="160">
        <f ca="1">OFFSET('Расчёт фасадов'!$H$201,Цена!$A$184,0)</f>
        <v>-56.921399999999998</v>
      </c>
      <c r="E184" s="160">
        <f ca="1">OFFSET('Расчёт фасадов2'!$H$201,Цена!$A$184,0)</f>
        <v>-56.921399999999998</v>
      </c>
      <c r="F184" s="160">
        <f ca="1">OFFSET('Расчёт фасадов3'!$H$201,Цена!$A$184,0)</f>
        <v>-56.921399999999998</v>
      </c>
      <c r="G184" s="160">
        <f ca="1">OFFSET('Расчёт фасадов4'!$H$201,Цена!$A$184,0)</f>
        <v>-56.921399999999998</v>
      </c>
      <c r="H184" s="160">
        <f ca="1">OFFSET('Расчёт фасадов5'!$H$201,Цена!$A$184,0)</f>
        <v>-56.921399999999998</v>
      </c>
      <c r="I184" s="160">
        <f ca="1">OFFSET('Расчёт фасадов6'!$H$201,Цена!$A$184,0)</f>
        <v>-56.921399999999998</v>
      </c>
      <c r="J184" s="160">
        <f ca="1">OFFSET('Расчёт фасадов7'!$H$201,Цена!$A$184,0)</f>
        <v>-56.921399999999998</v>
      </c>
      <c r="K184" s="160">
        <f ca="1">OFFSET('Расчёт фасадов8'!$H$201,Цена!$A$184,0)</f>
        <v>-56.921399999999998</v>
      </c>
      <c r="L184" s="160">
        <f ca="1">OFFSET('Расчёт фасадов9'!$H$201,Цена!$A$184,0)</f>
        <v>-56.921399999999998</v>
      </c>
      <c r="M184" s="160">
        <f ca="1">OFFSET('Расчёт фасадов10'!$H$201,Цена!$A$184,0)</f>
        <v>-56.921399999999998</v>
      </c>
    </row>
    <row r="185" spans="1:13" ht="15" x14ac:dyDescent="0.2">
      <c r="A185">
        <v>0</v>
      </c>
      <c r="B185" s="75" t="s">
        <v>484</v>
      </c>
      <c r="C185" s="75" t="str">
        <f>B185&amp;'Спецификация - фасады'!$AO$51</f>
        <v>IT.1.FB./1+0-OM</v>
      </c>
      <c r="D185" s="160">
        <f ca="1">OFFSET('Расчёт фасадов'!$H$201,Цена!$A$185,0)</f>
        <v>-56.921399999999998</v>
      </c>
      <c r="E185" s="160">
        <f ca="1">OFFSET('Расчёт фасадов2'!$H$201,Цена!$A$185,0)</f>
        <v>-56.921399999999998</v>
      </c>
      <c r="F185" s="160">
        <f ca="1">OFFSET('Расчёт фасадов3'!$H$201,Цена!$A$185,0)</f>
        <v>-56.921399999999998</v>
      </c>
      <c r="G185" s="160">
        <f ca="1">OFFSET('Расчёт фасадов4'!$H$201,Цена!$A$185,0)</f>
        <v>-56.921399999999998</v>
      </c>
      <c r="H185" s="160">
        <f ca="1">OFFSET('Расчёт фасадов5'!$H$201,Цена!$A$185,0)</f>
        <v>-56.921399999999998</v>
      </c>
      <c r="I185" s="160">
        <f ca="1">OFFSET('Расчёт фасадов6'!$H$201,Цена!$A$185,0)</f>
        <v>-56.921399999999998</v>
      </c>
      <c r="J185" s="160">
        <f ca="1">OFFSET('Расчёт фасадов7'!$H$201,Цена!$A$185,0)</f>
        <v>-56.921399999999998</v>
      </c>
      <c r="K185" s="160">
        <f ca="1">OFFSET('Расчёт фасадов8'!$H$201,Цена!$A$185,0)</f>
        <v>-56.921399999999998</v>
      </c>
      <c r="L185" s="160">
        <f ca="1">OFFSET('Расчёт фасадов9'!$H$201,Цена!$A$185,0)</f>
        <v>-56.921399999999998</v>
      </c>
      <c r="M185" s="160">
        <f ca="1">OFFSET('Расчёт фасадов10'!$H$201,Цена!$A$185,0)</f>
        <v>-56.921399999999998</v>
      </c>
    </row>
    <row r="186" spans="1:13" ht="15" x14ac:dyDescent="0.2">
      <c r="A186">
        <v>0</v>
      </c>
      <c r="B186" s="75" t="s">
        <v>484</v>
      </c>
      <c r="C186" s="75" t="str">
        <f>B186&amp;'Спецификация - фасады'!$AO$52</f>
        <v>IT.1.FB./1+0-OE</v>
      </c>
      <c r="D186" s="160">
        <f ca="1">OFFSET('Расчёт фасадов'!$H$201,Цена!$A$186,0)</f>
        <v>-56.921399999999998</v>
      </c>
      <c r="E186" s="160">
        <f ca="1">OFFSET('Расчёт фасадов2'!$H$201,Цена!$A$186,0)</f>
        <v>-56.921399999999998</v>
      </c>
      <c r="F186" s="160">
        <f ca="1">OFFSET('Расчёт фасадов3'!$H$201,Цена!$A$186,0)</f>
        <v>-56.921399999999998</v>
      </c>
      <c r="G186" s="160">
        <f ca="1">OFFSET('Расчёт фасадов4'!$H$201,Цена!$A$186,0)</f>
        <v>-56.921399999999998</v>
      </c>
      <c r="H186" s="160">
        <f ca="1">OFFSET('Расчёт фасадов5'!$H$201,Цена!$A$186,0)</f>
        <v>-56.921399999999998</v>
      </c>
      <c r="I186" s="160">
        <f ca="1">OFFSET('Расчёт фасадов6'!$H$201,Цена!$A$186,0)</f>
        <v>-56.921399999999998</v>
      </c>
      <c r="J186" s="160">
        <f ca="1">OFFSET('Расчёт фасадов7'!$H$201,Цена!$A$186,0)</f>
        <v>-56.921399999999998</v>
      </c>
      <c r="K186" s="160">
        <f ca="1">OFFSET('Расчёт фасадов8'!$H$201,Цена!$A$186,0)</f>
        <v>-56.921399999999998</v>
      </c>
      <c r="L186" s="160">
        <f ca="1">OFFSET('Расчёт фасадов9'!$H$201,Цена!$A$186,0)</f>
        <v>-56.921399999999998</v>
      </c>
      <c r="M186" s="160">
        <f ca="1">OFFSET('Расчёт фасадов10'!$H$201,Цена!$A$186,0)</f>
        <v>-56.921399999999998</v>
      </c>
    </row>
    <row r="187" spans="1:13" ht="15" x14ac:dyDescent="0.2">
      <c r="A187">
        <v>0</v>
      </c>
      <c r="B187" s="75" t="s">
        <v>484</v>
      </c>
      <c r="C187" s="75" t="str">
        <f>B187&amp;'Спецификация - фасады'!$AO$53</f>
        <v>IT.1.FB./1+0-GS</v>
      </c>
      <c r="D187" s="160">
        <f ca="1">OFFSET('Расчёт фасадов'!$H$201,Цена!$A$187,0)</f>
        <v>-56.921399999999998</v>
      </c>
      <c r="E187" s="160">
        <f ca="1">OFFSET('Расчёт фасадов2'!$H$201,Цена!$A$187,0)</f>
        <v>-56.921399999999998</v>
      </c>
      <c r="F187" s="160">
        <f ca="1">OFFSET('Расчёт фасадов3'!$H$201,Цена!$A$187,0)</f>
        <v>-56.921399999999998</v>
      </c>
      <c r="G187" s="160">
        <f ca="1">OFFSET('Расчёт фасадов4'!$H$201,Цена!$A$187,0)</f>
        <v>-56.921399999999998</v>
      </c>
      <c r="H187" s="160">
        <f ca="1">OFFSET('Расчёт фасадов5'!$H$201,Цена!$A$187,0)</f>
        <v>-56.921399999999998</v>
      </c>
      <c r="I187" s="160">
        <f ca="1">OFFSET('Расчёт фасадов6'!$H$201,Цена!$A$187,0)</f>
        <v>-56.921399999999998</v>
      </c>
      <c r="J187" s="160">
        <f ca="1">OFFSET('Расчёт фасадов7'!$H$201,Цена!$A$187,0)</f>
        <v>-56.921399999999998</v>
      </c>
      <c r="K187" s="160">
        <f ca="1">OFFSET('Расчёт фасадов8'!$H$201,Цена!$A$187,0)</f>
        <v>-56.921399999999998</v>
      </c>
      <c r="L187" s="160">
        <f ca="1">OFFSET('Расчёт фасадов9'!$H$201,Цена!$A$187,0)</f>
        <v>-56.921399999999998</v>
      </c>
      <c r="M187" s="160">
        <f ca="1">OFFSET('Расчёт фасадов10'!$H$201,Цена!$A$187,0)</f>
        <v>-56.921399999999998</v>
      </c>
    </row>
    <row r="188" spans="1:13" ht="15" x14ac:dyDescent="0.2">
      <c r="A188">
        <v>1</v>
      </c>
      <c r="B188" s="75" t="s">
        <v>484</v>
      </c>
      <c r="C188" s="75" t="str">
        <f>B188&amp;'Спецификация - фасады'!$AO$54</f>
        <v>IT.1.FB./1+0-BMO</v>
      </c>
      <c r="D188" s="160">
        <f ca="1">OFFSET('Расчёт фасадов'!$H$201,Цена!$A$188,0)</f>
        <v>-56.921399999999998</v>
      </c>
      <c r="E188" s="160">
        <f ca="1">OFFSET('Расчёт фасадов2'!$H$201,Цена!$A$188,0)</f>
        <v>-56.921399999999998</v>
      </c>
      <c r="F188" s="160">
        <f ca="1">OFFSET('Расчёт фасадов3'!$H$201,Цена!$A$188,0)</f>
        <v>-56.921399999999998</v>
      </c>
      <c r="G188" s="160">
        <f ca="1">OFFSET('Расчёт фасадов4'!$H$201,Цена!$A$188,0)</f>
        <v>-56.921399999999998</v>
      </c>
      <c r="H188" s="160">
        <f ca="1">OFFSET('Расчёт фасадов5'!$H$201,Цена!$A$188,0)</f>
        <v>-56.921399999999998</v>
      </c>
      <c r="I188" s="160">
        <f ca="1">OFFSET('Расчёт фасадов6'!$H$201,Цена!$A$188,0)</f>
        <v>-56.921399999999998</v>
      </c>
      <c r="J188" s="160">
        <f ca="1">OFFSET('Расчёт фасадов7'!$H$201,Цена!$A$188,0)</f>
        <v>-56.921399999999998</v>
      </c>
      <c r="K188" s="160">
        <f ca="1">OFFSET('Расчёт фасадов8'!$H$201,Цена!$A$188,0)</f>
        <v>-56.921399999999998</v>
      </c>
      <c r="L188" s="160">
        <f ca="1">OFFSET('Расчёт фасадов9'!$H$201,Цена!$A$188,0)</f>
        <v>-56.921399999999998</v>
      </c>
      <c r="M188" s="160">
        <f ca="1">OFFSET('Расчёт фасадов10'!$H$201,Цена!$A$188,0)</f>
        <v>-56.921399999999998</v>
      </c>
    </row>
    <row r="189" spans="1:13" ht="15" x14ac:dyDescent="0.2">
      <c r="A189">
        <v>2</v>
      </c>
      <c r="B189" s="75" t="s">
        <v>484</v>
      </c>
      <c r="C189" s="75" t="str">
        <f>B189&amp;'Спецификация - фасады'!$AO$55</f>
        <v>IT.1.FB./1+0-WM</v>
      </c>
      <c r="D189" s="160">
        <f ca="1">OFFSET('Расчёт фасадов'!$H$201,Цена!$A$189,0)</f>
        <v>-56.921399999999998</v>
      </c>
      <c r="E189" s="160">
        <f ca="1">OFFSET('Расчёт фасадов2'!$H$201,Цена!$A$189,0)</f>
        <v>-56.921399999999998</v>
      </c>
      <c r="F189" s="160">
        <f ca="1">OFFSET('Расчёт фасадов3'!$H$201,Цена!$A$189,0)</f>
        <v>-56.921399999999998</v>
      </c>
      <c r="G189" s="160">
        <f ca="1">OFFSET('Расчёт фасадов4'!$H$201,Цена!$A$189,0)</f>
        <v>-56.921399999999998</v>
      </c>
      <c r="H189" s="160">
        <f ca="1">OFFSET('Расчёт фасадов5'!$H$201,Цена!$A$189,0)</f>
        <v>-56.921399999999998</v>
      </c>
      <c r="I189" s="160">
        <f ca="1">OFFSET('Расчёт фасадов6'!$H$201,Цена!$A$189,0)</f>
        <v>-56.921399999999998</v>
      </c>
      <c r="J189" s="160">
        <f ca="1">OFFSET('Расчёт фасадов7'!$H$201,Цена!$A$189,0)</f>
        <v>-56.921399999999998</v>
      </c>
      <c r="K189" s="160">
        <f ca="1">OFFSET('Расчёт фасадов8'!$H$201,Цена!$A$189,0)</f>
        <v>-56.921399999999998</v>
      </c>
      <c r="L189" s="160">
        <f ca="1">OFFSET('Расчёт фасадов9'!$H$201,Цена!$A$189,0)</f>
        <v>-56.921399999999998</v>
      </c>
      <c r="M189" s="160">
        <f ca="1">OFFSET('Расчёт фасадов10'!$H$201,Цена!$A$189,0)</f>
        <v>-56.921399999999998</v>
      </c>
    </row>
    <row r="190" spans="1:13" ht="15" x14ac:dyDescent="0.2">
      <c r="A190">
        <v>2</v>
      </c>
      <c r="B190" s="75" t="s">
        <v>484</v>
      </c>
      <c r="C190" s="75" t="str">
        <f>B190&amp;'Спецификация - фасады'!$AO$56</f>
        <v>IT.1.FB./1+0-IV</v>
      </c>
      <c r="D190" s="160">
        <f ca="1">OFFSET('Расчёт фасадов'!$H$201,Цена!$A$190,0)</f>
        <v>-56.921399999999998</v>
      </c>
      <c r="E190" s="160">
        <f ca="1">OFFSET('Расчёт фасадов2'!$H$201,Цена!$A$190,0)</f>
        <v>-56.921399999999998</v>
      </c>
      <c r="F190" s="160">
        <f ca="1">OFFSET('Расчёт фасадов3'!$H$201,Цена!$A$190,0)</f>
        <v>-56.921399999999998</v>
      </c>
      <c r="G190" s="160">
        <f ca="1">OFFSET('Расчёт фасадов4'!$H$201,Цена!$A$190,0)</f>
        <v>-56.921399999999998</v>
      </c>
      <c r="H190" s="160">
        <f ca="1">OFFSET('Расчёт фасадов5'!$H$201,Цена!$A$190,0)</f>
        <v>-56.921399999999998</v>
      </c>
      <c r="I190" s="160">
        <f ca="1">OFFSET('Расчёт фасадов6'!$H$201,Цена!$A$190,0)</f>
        <v>-56.921399999999998</v>
      </c>
      <c r="J190" s="160">
        <f ca="1">OFFSET('Расчёт фасадов7'!$H$201,Цена!$A$190,0)</f>
        <v>-56.921399999999998</v>
      </c>
      <c r="K190" s="160">
        <f ca="1">OFFSET('Расчёт фасадов8'!$H$201,Цена!$A$190,0)</f>
        <v>-56.921399999999998</v>
      </c>
      <c r="L190" s="160">
        <f ca="1">OFFSET('Расчёт фасадов9'!$H$201,Цена!$A$190,0)</f>
        <v>-56.921399999999998</v>
      </c>
      <c r="M190" s="160">
        <f ca="1">OFFSET('Расчёт фасадов10'!$H$201,Цена!$A$190,0)</f>
        <v>-56.921399999999998</v>
      </c>
    </row>
    <row r="191" spans="1:13" ht="15" x14ac:dyDescent="0.2">
      <c r="A191">
        <v>3</v>
      </c>
      <c r="B191" s="75" t="s">
        <v>484</v>
      </c>
      <c r="C191" s="75" t="str">
        <f>B191&amp;'Спецификация - фасады'!$AO$57</f>
        <v>IT.1.FB./1+0-WC/PG</v>
      </c>
      <c r="D191" s="160">
        <f ca="1">OFFSET('Расчёт фасадов'!$H$201,Цена!$A$191,0)</f>
        <v>-56.921399999999998</v>
      </c>
      <c r="E191" s="160">
        <f ca="1">OFFSET('Расчёт фасадов2'!$H$201,Цена!$A$191,0)</f>
        <v>-56.921399999999998</v>
      </c>
      <c r="F191" s="160">
        <f ca="1">OFFSET('Расчёт фасадов3'!$H$201,Цена!$A$191,0)</f>
        <v>-56.921399999999998</v>
      </c>
      <c r="G191" s="160">
        <f ca="1">OFFSET('Расчёт фасадов4'!$H$201,Цена!$A$191,0)</f>
        <v>-56.921399999999998</v>
      </c>
      <c r="H191" s="160">
        <f ca="1">OFFSET('Расчёт фасадов5'!$H$201,Цена!$A$191,0)</f>
        <v>-56.921399999999998</v>
      </c>
      <c r="I191" s="160">
        <f ca="1">OFFSET('Расчёт фасадов6'!$H$201,Цена!$A$191,0)</f>
        <v>-56.921399999999998</v>
      </c>
      <c r="J191" s="160">
        <f ca="1">OFFSET('Расчёт фасадов7'!$H$201,Цена!$A$191,0)</f>
        <v>-56.921399999999998</v>
      </c>
      <c r="K191" s="160">
        <f ca="1">OFFSET('Расчёт фасадов8'!$H$201,Цена!$A$191,0)</f>
        <v>-56.921399999999998</v>
      </c>
      <c r="L191" s="160">
        <f ca="1">OFFSET('Расчёт фасадов9'!$H$201,Цена!$A$191,0)</f>
        <v>-56.921399999999998</v>
      </c>
      <c r="M191" s="160">
        <f ca="1">OFFSET('Расчёт фасадов10'!$H$201,Цена!$A$191,0)</f>
        <v>-56.921399999999998</v>
      </c>
    </row>
    <row r="192" spans="1:13" ht="15" x14ac:dyDescent="0.2">
      <c r="A192">
        <v>3</v>
      </c>
      <c r="B192" s="75" t="s">
        <v>484</v>
      </c>
      <c r="C192" s="75" t="str">
        <f>B192&amp;'Спецификация - фасады'!$AO$58</f>
        <v>IT.1.FB./1+0-WC/PS</v>
      </c>
      <c r="D192" s="160">
        <f ca="1">OFFSET('Расчёт фасадов'!$H$201,Цена!$A$192,0)</f>
        <v>-56.921399999999998</v>
      </c>
      <c r="E192" s="160">
        <f ca="1">OFFSET('Расчёт фасадов2'!$H$201,Цена!$A$192,0)</f>
        <v>-56.921399999999998</v>
      </c>
      <c r="F192" s="160">
        <f ca="1">OFFSET('Расчёт фасадов3'!$H$201,Цена!$A$192,0)</f>
        <v>-56.921399999999998</v>
      </c>
      <c r="G192" s="160">
        <f ca="1">OFFSET('Расчёт фасадов4'!$H$201,Цена!$A$192,0)</f>
        <v>-56.921399999999998</v>
      </c>
      <c r="H192" s="160">
        <f ca="1">OFFSET('Расчёт фасадов5'!$H$201,Цена!$A$192,0)</f>
        <v>-56.921399999999998</v>
      </c>
      <c r="I192" s="160">
        <f ca="1">OFFSET('Расчёт фасадов6'!$H$201,Цена!$A$192,0)</f>
        <v>-56.921399999999998</v>
      </c>
      <c r="J192" s="160">
        <f ca="1">OFFSET('Расчёт фасадов7'!$H$201,Цена!$A$192,0)</f>
        <v>-56.921399999999998</v>
      </c>
      <c r="K192" s="160">
        <f ca="1">OFFSET('Расчёт фасадов8'!$H$201,Цена!$A$192,0)</f>
        <v>-56.921399999999998</v>
      </c>
      <c r="L192" s="160">
        <f ca="1">OFFSET('Расчёт фасадов9'!$H$201,Цена!$A$192,0)</f>
        <v>-56.921399999999998</v>
      </c>
      <c r="M192" s="160">
        <f ca="1">OFFSET('Расчёт фасадов10'!$H$201,Цена!$A$192,0)</f>
        <v>-56.921399999999998</v>
      </c>
    </row>
    <row r="193" spans="1:13" ht="15" x14ac:dyDescent="0.2">
      <c r="A193">
        <v>3</v>
      </c>
      <c r="B193" s="75" t="s">
        <v>484</v>
      </c>
      <c r="C193" s="75" t="str">
        <f>B193&amp;'Спецификация - фасады'!$AO$59</f>
        <v>IT.1.FB./1+0-WC/PBG</v>
      </c>
      <c r="D193" s="160">
        <f ca="1">OFFSET('Расчёт фасадов'!$H$201,Цена!$A$193,0)</f>
        <v>-56.921399999999998</v>
      </c>
      <c r="E193" s="160">
        <f ca="1">OFFSET('Расчёт фасадов2'!$H$201,Цена!$A$193,0)</f>
        <v>-56.921399999999998</v>
      </c>
      <c r="F193" s="160">
        <f ca="1">OFFSET('Расчёт фасадов3'!$H$201,Цена!$A$193,0)</f>
        <v>-56.921399999999998</v>
      </c>
      <c r="G193" s="160">
        <f ca="1">OFFSET('Расчёт фасадов4'!$H$201,Цена!$A$193,0)</f>
        <v>-56.921399999999998</v>
      </c>
      <c r="H193" s="160">
        <f ca="1">OFFSET('Расчёт фасадов5'!$H$201,Цена!$A$193,0)</f>
        <v>-56.921399999999998</v>
      </c>
      <c r="I193" s="160">
        <f ca="1">OFFSET('Расчёт фасадов6'!$H$201,Цена!$A$193,0)</f>
        <v>-56.921399999999998</v>
      </c>
      <c r="J193" s="160">
        <f ca="1">OFFSET('Расчёт фасадов7'!$H$201,Цена!$A$193,0)</f>
        <v>-56.921399999999998</v>
      </c>
      <c r="K193" s="160">
        <f ca="1">OFFSET('Расчёт фасадов8'!$H$201,Цена!$A$193,0)</f>
        <v>-56.921399999999998</v>
      </c>
      <c r="L193" s="160">
        <f ca="1">OFFSET('Расчёт фасадов9'!$H$201,Цена!$A$193,0)</f>
        <v>-56.921399999999998</v>
      </c>
      <c r="M193" s="160">
        <f ca="1">OFFSET('Расчёт фасадов10'!$H$201,Цена!$A$193,0)</f>
        <v>-56.921399999999998</v>
      </c>
    </row>
    <row r="194" spans="1:13" ht="15" x14ac:dyDescent="0.2">
      <c r="A194">
        <v>3</v>
      </c>
      <c r="B194" s="75" t="s">
        <v>484</v>
      </c>
      <c r="C194" s="75" t="str">
        <f>B194&amp;'Спецификация - фасады'!$AO$60</f>
        <v>IT.1.FB./1+0-VT/PS</v>
      </c>
      <c r="D194" s="160">
        <f ca="1">OFFSET('Расчёт фасадов'!$H$201,Цена!$A$194,0)</f>
        <v>-56.921399999999998</v>
      </c>
      <c r="E194" s="160">
        <f ca="1">OFFSET('Расчёт фасадов2'!$H$201,Цена!$A$194,0)</f>
        <v>-56.921399999999998</v>
      </c>
      <c r="F194" s="160">
        <f ca="1">OFFSET('Расчёт фасадов3'!$H$201,Цена!$A$194,0)</f>
        <v>-56.921399999999998</v>
      </c>
      <c r="G194" s="160">
        <f ca="1">OFFSET('Расчёт фасадов4'!$H$201,Цена!$A$194,0)</f>
        <v>-56.921399999999998</v>
      </c>
      <c r="H194" s="160">
        <f ca="1">OFFSET('Расчёт фасадов5'!$H$201,Цена!$A$194,0)</f>
        <v>-56.921399999999998</v>
      </c>
      <c r="I194" s="160">
        <f ca="1">OFFSET('Расчёт фасадов6'!$H$201,Цена!$A$194,0)</f>
        <v>-56.921399999999998</v>
      </c>
      <c r="J194" s="160">
        <f ca="1">OFFSET('Расчёт фасадов7'!$H$201,Цена!$A$194,0)</f>
        <v>-56.921399999999998</v>
      </c>
      <c r="K194" s="160">
        <f ca="1">OFFSET('Расчёт фасадов8'!$H$201,Цена!$A$194,0)</f>
        <v>-56.921399999999998</v>
      </c>
      <c r="L194" s="160">
        <f ca="1">OFFSET('Расчёт фасадов9'!$H$201,Цена!$A$194,0)</f>
        <v>-56.921399999999998</v>
      </c>
      <c r="M194" s="160">
        <f ca="1">OFFSET('Расчёт фасадов10'!$H$201,Цена!$A$194,0)</f>
        <v>-56.921399999999998</v>
      </c>
    </row>
    <row r="195" spans="1:13" ht="15" x14ac:dyDescent="0.2">
      <c r="A195">
        <v>4</v>
      </c>
      <c r="B195" s="75" t="s">
        <v>484</v>
      </c>
      <c r="C195" s="75" t="str">
        <f>B195&amp;'Спецификация - фасады'!$AO$61</f>
        <v>IT.1.FB./1+0-BMO/PG</v>
      </c>
      <c r="D195" s="160">
        <f ca="1">OFFSET('Расчёт фасадов'!$H$201,Цена!$A$195,0)</f>
        <v>-56.921399999999998</v>
      </c>
      <c r="E195" s="160">
        <f ca="1">OFFSET('Расчёт фасадов2'!$H$201,Цена!$A$195,0)</f>
        <v>-56.921399999999998</v>
      </c>
      <c r="F195" s="160">
        <f ca="1">OFFSET('Расчёт фасадов3'!$H$201,Цена!$A$195,0)</f>
        <v>-56.921399999999998</v>
      </c>
      <c r="G195" s="160">
        <f ca="1">OFFSET('Расчёт фасадов4'!$H$201,Цена!$A$195,0)</f>
        <v>-56.921399999999998</v>
      </c>
      <c r="H195" s="160">
        <f ca="1">OFFSET('Расчёт фасадов5'!$H$201,Цена!$A$195,0)</f>
        <v>-56.921399999999998</v>
      </c>
      <c r="I195" s="160">
        <f ca="1">OFFSET('Расчёт фасадов6'!$H$201,Цена!$A$195,0)</f>
        <v>-56.921399999999998</v>
      </c>
      <c r="J195" s="160">
        <f ca="1">OFFSET('Расчёт фасадов7'!$H$201,Цена!$A$195,0)</f>
        <v>-56.921399999999998</v>
      </c>
      <c r="K195" s="160">
        <f ca="1">OFFSET('Расчёт фасадов8'!$H$201,Цена!$A$195,0)</f>
        <v>-56.921399999999998</v>
      </c>
      <c r="L195" s="160">
        <f ca="1">OFFSET('Расчёт фасадов9'!$H$201,Цена!$A$195,0)</f>
        <v>-56.921399999999998</v>
      </c>
      <c r="M195" s="160">
        <f ca="1">OFFSET('Расчёт фасадов10'!$H$201,Цена!$A$195,0)</f>
        <v>-56.921399999999998</v>
      </c>
    </row>
    <row r="196" spans="1:13" ht="15" x14ac:dyDescent="0.2">
      <c r="A196">
        <v>4</v>
      </c>
      <c r="B196" s="75" t="s">
        <v>484</v>
      </c>
      <c r="C196" s="75" t="str">
        <f>B196&amp;'Спецификация - фасады'!$AO$62</f>
        <v>IT.1.FB./1+0-BMO/PB</v>
      </c>
      <c r="D196" s="160">
        <f ca="1">OFFSET('Расчёт фасадов'!$H$201,Цена!$A$196,0)</f>
        <v>-56.921399999999998</v>
      </c>
      <c r="E196" s="160">
        <f ca="1">OFFSET('Расчёт фасадов2'!$H$201,Цена!$A$196,0)</f>
        <v>-56.921399999999998</v>
      </c>
      <c r="F196" s="160">
        <f ca="1">OFFSET('Расчёт фасадов3'!$H$201,Цена!$A$196,0)</f>
        <v>-56.921399999999998</v>
      </c>
      <c r="G196" s="160">
        <f ca="1">OFFSET('Расчёт фасадов4'!$H$201,Цена!$A$196,0)</f>
        <v>-56.921399999999998</v>
      </c>
      <c r="H196" s="160">
        <f ca="1">OFFSET('Расчёт фасадов5'!$H$201,Цена!$A$196,0)</f>
        <v>-56.921399999999998</v>
      </c>
      <c r="I196" s="160">
        <f ca="1">OFFSET('Расчёт фасадов6'!$H$201,Цена!$A$196,0)</f>
        <v>-56.921399999999998</v>
      </c>
      <c r="J196" s="160">
        <f ca="1">OFFSET('Расчёт фасадов7'!$H$201,Цена!$A$196,0)</f>
        <v>-56.921399999999998</v>
      </c>
      <c r="K196" s="160">
        <f ca="1">OFFSET('Расчёт фасадов8'!$H$201,Цена!$A$196,0)</f>
        <v>-56.921399999999998</v>
      </c>
      <c r="L196" s="160">
        <f ca="1">OFFSET('Расчёт фасадов9'!$H$201,Цена!$A$196,0)</f>
        <v>-56.921399999999998</v>
      </c>
      <c r="M196" s="160">
        <f ca="1">OFFSET('Расчёт фасадов10'!$H$201,Цена!$A$196,0)</f>
        <v>-56.921399999999998</v>
      </c>
    </row>
    <row r="197" spans="1:13" ht="15" x14ac:dyDescent="0.2">
      <c r="A197">
        <v>5</v>
      </c>
      <c r="B197" s="75" t="s">
        <v>484</v>
      </c>
      <c r="C197" s="75" t="str">
        <f>B197&amp;'Спецификация - фасады'!$AO$63</f>
        <v>IT.1.FB./1+0-GS/PG</v>
      </c>
      <c r="D197" s="160">
        <f ca="1">OFFSET('Расчёт фасадов'!$H$201,Цена!$A$197,0)</f>
        <v>-56.921399999999998</v>
      </c>
      <c r="E197" s="160">
        <f ca="1">OFFSET('Расчёт фасадов2'!$H$201,Цена!$A$197,0)</f>
        <v>-56.921399999999998</v>
      </c>
      <c r="F197" s="160">
        <f ca="1">OFFSET('Расчёт фасадов3'!$H$201,Цена!$A$197,0)</f>
        <v>-56.921399999999998</v>
      </c>
      <c r="G197" s="160">
        <f ca="1">OFFSET('Расчёт фасадов4'!$H$201,Цена!$A$197,0)</f>
        <v>-56.921399999999998</v>
      </c>
      <c r="H197" s="160">
        <f ca="1">OFFSET('Расчёт фасадов5'!$H$201,Цена!$A$197,0)</f>
        <v>-56.921399999999998</v>
      </c>
      <c r="I197" s="160">
        <f ca="1">OFFSET('Расчёт фасадов6'!$H$201,Цена!$A$197,0)</f>
        <v>-56.921399999999998</v>
      </c>
      <c r="J197" s="160">
        <f ca="1">OFFSET('Расчёт фасадов7'!$H$201,Цена!$A$197,0)</f>
        <v>-56.921399999999998</v>
      </c>
      <c r="K197" s="160">
        <f ca="1">OFFSET('Расчёт фасадов8'!$H$201,Цена!$A$197,0)</f>
        <v>-56.921399999999998</v>
      </c>
      <c r="L197" s="160">
        <f ca="1">OFFSET('Расчёт фасадов9'!$H$201,Цена!$A$197,0)</f>
        <v>-56.921399999999998</v>
      </c>
      <c r="M197" s="160">
        <f ca="1">OFFSET('Расчёт фасадов10'!$H$201,Цена!$A$197,0)</f>
        <v>-56.921399999999998</v>
      </c>
    </row>
    <row r="198" spans="1:13" ht="15" x14ac:dyDescent="0.2">
      <c r="A198">
        <v>5</v>
      </c>
      <c r="B198" s="75" t="s">
        <v>484</v>
      </c>
      <c r="C198" s="75" t="str">
        <f>B198&amp;'Спецификация - фасады'!$AO$64</f>
        <v>IT.1.FB./1+0-GS/PS</v>
      </c>
      <c r="D198" s="160">
        <f ca="1">OFFSET('Расчёт фасадов'!$H$201,Цена!$A$198,0)</f>
        <v>-56.921399999999998</v>
      </c>
      <c r="E198" s="160">
        <f ca="1">OFFSET('Расчёт фасадов2'!$H$201,Цена!$A$198,0)</f>
        <v>-56.921399999999998</v>
      </c>
      <c r="F198" s="160">
        <f ca="1">OFFSET('Расчёт фасадов3'!$H$201,Цена!$A$198,0)</f>
        <v>-56.921399999999998</v>
      </c>
      <c r="G198" s="160">
        <f ca="1">OFFSET('Расчёт фасадов4'!$H$201,Цена!$A$198,0)</f>
        <v>-56.921399999999998</v>
      </c>
      <c r="H198" s="160">
        <f ca="1">OFFSET('Расчёт фасадов5'!$H$201,Цена!$A$198,0)</f>
        <v>-56.921399999999998</v>
      </c>
      <c r="I198" s="160">
        <f ca="1">OFFSET('Расчёт фасадов6'!$H$201,Цена!$A$198,0)</f>
        <v>-56.921399999999998</v>
      </c>
      <c r="J198" s="160">
        <f ca="1">OFFSET('Расчёт фасадов7'!$H$201,Цена!$A$198,0)</f>
        <v>-56.921399999999998</v>
      </c>
      <c r="K198" s="160">
        <f ca="1">OFFSET('Расчёт фасадов8'!$H$201,Цена!$A$198,0)</f>
        <v>-56.921399999999998</v>
      </c>
      <c r="L198" s="160">
        <f ca="1">OFFSET('Расчёт фасадов9'!$H$201,Цена!$A$198,0)</f>
        <v>-56.921399999999998</v>
      </c>
      <c r="M198" s="160">
        <f ca="1">OFFSET('Расчёт фасадов10'!$H$201,Цена!$A$198,0)</f>
        <v>-56.921399999999998</v>
      </c>
    </row>
    <row r="199" spans="1:13" ht="15" x14ac:dyDescent="0.2">
      <c r="A199">
        <v>6</v>
      </c>
      <c r="B199" s="75" t="s">
        <v>484</v>
      </c>
      <c r="C199" s="75" t="str">
        <f>B199&amp;'Спецификация - фасады'!$AO$65</f>
        <v>IT.1.FB./1+0-WM/PG</v>
      </c>
      <c r="D199" s="160">
        <f ca="1">OFFSET('Расчёт фасадов'!$H$201,Цена!$A$199,0)</f>
        <v>-56.921399999999998</v>
      </c>
      <c r="E199" s="160">
        <f ca="1">OFFSET('Расчёт фасадов2'!$H$201,Цена!$A$199,0)</f>
        <v>-56.921399999999998</v>
      </c>
      <c r="F199" s="160">
        <f ca="1">OFFSET('Расчёт фасадов3'!$H$201,Цена!$A$199,0)</f>
        <v>-56.921399999999998</v>
      </c>
      <c r="G199" s="160">
        <f ca="1">OFFSET('Расчёт фасадов4'!$H$201,Цена!$A$199,0)</f>
        <v>-56.921399999999998</v>
      </c>
      <c r="H199" s="160">
        <f ca="1">OFFSET('Расчёт фасадов5'!$H$201,Цена!$A$199,0)</f>
        <v>-56.921399999999998</v>
      </c>
      <c r="I199" s="160">
        <f ca="1">OFFSET('Расчёт фасадов6'!$H$201,Цена!$A$199,0)</f>
        <v>-56.921399999999998</v>
      </c>
      <c r="J199" s="160">
        <f ca="1">OFFSET('Расчёт фасадов7'!$H$201,Цена!$A$199,0)</f>
        <v>-56.921399999999998</v>
      </c>
      <c r="K199" s="160">
        <f ca="1">OFFSET('Расчёт фасадов8'!$H$201,Цена!$A$199,0)</f>
        <v>-56.921399999999998</v>
      </c>
      <c r="L199" s="160">
        <f ca="1">OFFSET('Расчёт фасадов9'!$H$201,Цена!$A$199,0)</f>
        <v>-56.921399999999998</v>
      </c>
      <c r="M199" s="160">
        <f ca="1">OFFSET('Расчёт фасадов10'!$H$201,Цена!$A$199,0)</f>
        <v>-56.921399999999998</v>
      </c>
    </row>
    <row r="200" spans="1:13" ht="15" x14ac:dyDescent="0.2">
      <c r="A200">
        <v>6</v>
      </c>
      <c r="B200" s="75" t="s">
        <v>484</v>
      </c>
      <c r="C200" s="75" t="str">
        <f>B200&amp;'Спецификация - фасады'!$AO$66</f>
        <v>IT.1.FB./1+0-WM/PS</v>
      </c>
      <c r="D200" s="160">
        <f ca="1">OFFSET('Расчёт фасадов'!$H$201,Цена!$A$200,0)</f>
        <v>-56.921399999999998</v>
      </c>
      <c r="E200" s="160">
        <f ca="1">OFFSET('Расчёт фасадов2'!$H$201,Цена!$A$200,0)</f>
        <v>-56.921399999999998</v>
      </c>
      <c r="F200" s="160">
        <f ca="1">OFFSET('Расчёт фасадов3'!$H$201,Цена!$A$200,0)</f>
        <v>-56.921399999999998</v>
      </c>
      <c r="G200" s="160">
        <f ca="1">OFFSET('Расчёт фасадов4'!$H$201,Цена!$A$200,0)</f>
        <v>-56.921399999999998</v>
      </c>
      <c r="H200" s="160">
        <f ca="1">OFFSET('Расчёт фасадов5'!$H$201,Цена!$A$200,0)</f>
        <v>-56.921399999999998</v>
      </c>
      <c r="I200" s="160">
        <f ca="1">OFFSET('Расчёт фасадов6'!$H$201,Цена!$A$200,0)</f>
        <v>-56.921399999999998</v>
      </c>
      <c r="J200" s="160">
        <f ca="1">OFFSET('Расчёт фасадов7'!$H$201,Цена!$A$200,0)</f>
        <v>-56.921399999999998</v>
      </c>
      <c r="K200" s="160">
        <f ca="1">OFFSET('Расчёт фасадов8'!$H$201,Цена!$A$200,0)</f>
        <v>-56.921399999999998</v>
      </c>
      <c r="L200" s="160">
        <f ca="1">OFFSET('Расчёт фасадов9'!$H$201,Цена!$A$200,0)</f>
        <v>-56.921399999999998</v>
      </c>
      <c r="M200" s="160">
        <f ca="1">OFFSET('Расчёт фасадов10'!$H$201,Цена!$A$200,0)</f>
        <v>-56.921399999999998</v>
      </c>
    </row>
    <row r="201" spans="1:13" ht="15" x14ac:dyDescent="0.2">
      <c r="A201">
        <v>6</v>
      </c>
      <c r="B201" s="75" t="s">
        <v>484</v>
      </c>
      <c r="C201" s="75" t="str">
        <f>B201&amp;'Спецификация - фасады'!$AO$67</f>
        <v>IT.1.FB./1+0-WM/PBG</v>
      </c>
      <c r="D201" s="160">
        <f ca="1">OFFSET('Расчёт фасадов'!$H$201,Цена!$A$201,0)</f>
        <v>-56.921399999999998</v>
      </c>
      <c r="E201" s="160">
        <f ca="1">OFFSET('Расчёт фасадов2'!$H$201,Цена!$A$201,0)</f>
        <v>-56.921399999999998</v>
      </c>
      <c r="F201" s="160">
        <f ca="1">OFFSET('Расчёт фасадов3'!$H$201,Цена!$A$201,0)</f>
        <v>-56.921399999999998</v>
      </c>
      <c r="G201" s="160">
        <f ca="1">OFFSET('Расчёт фасадов4'!$H$201,Цена!$A$201,0)</f>
        <v>-56.921399999999998</v>
      </c>
      <c r="H201" s="160">
        <f ca="1">OFFSET('Расчёт фасадов5'!$H$201,Цена!$A$201,0)</f>
        <v>-56.921399999999998</v>
      </c>
      <c r="I201" s="160">
        <f ca="1">OFFSET('Расчёт фасадов6'!$H$201,Цена!$A$201,0)</f>
        <v>-56.921399999999998</v>
      </c>
      <c r="J201" s="160">
        <f ca="1">OFFSET('Расчёт фасадов7'!$H$201,Цена!$A$201,0)</f>
        <v>-56.921399999999998</v>
      </c>
      <c r="K201" s="160">
        <f ca="1">OFFSET('Расчёт фасадов8'!$H$201,Цена!$A$201,0)</f>
        <v>-56.921399999999998</v>
      </c>
      <c r="L201" s="160">
        <f ca="1">OFFSET('Расчёт фасадов9'!$H$201,Цена!$A$201,0)</f>
        <v>-56.921399999999998</v>
      </c>
      <c r="M201" s="160">
        <f ca="1">OFFSET('Расчёт фасадов10'!$H$201,Цена!$A$201,0)</f>
        <v>-56.921399999999998</v>
      </c>
    </row>
    <row r="202" spans="1:13" ht="15" x14ac:dyDescent="0.2">
      <c r="A202">
        <v>6</v>
      </c>
      <c r="B202" s="75" t="s">
        <v>484</v>
      </c>
      <c r="C202" s="75" t="str">
        <f>B202&amp;'Спецификация - фасады'!$AO$68</f>
        <v>IT.1.FB./1+0-IV/PG</v>
      </c>
      <c r="D202" s="160">
        <f ca="1">OFFSET('Расчёт фасадов'!$H$201,Цена!$A$202,0)</f>
        <v>-56.921399999999998</v>
      </c>
      <c r="E202" s="160">
        <f ca="1">OFFSET('Расчёт фасадов2'!$H$201,Цена!$A$202,0)</f>
        <v>-56.921399999999998</v>
      </c>
      <c r="F202" s="160">
        <f ca="1">OFFSET('Расчёт фасадов3'!$H$201,Цена!$A$202,0)</f>
        <v>-56.921399999999998</v>
      </c>
      <c r="G202" s="160">
        <f ca="1">OFFSET('Расчёт фасадов4'!$H$201,Цена!$A$202,0)</f>
        <v>-56.921399999999998</v>
      </c>
      <c r="H202" s="160">
        <f ca="1">OFFSET('Расчёт фасадов5'!$H$201,Цена!$A$202,0)</f>
        <v>-56.921399999999998</v>
      </c>
      <c r="I202" s="160">
        <f ca="1">OFFSET('Расчёт фасадов6'!$H$201,Цена!$A$202,0)</f>
        <v>-56.921399999999998</v>
      </c>
      <c r="J202" s="160">
        <f ca="1">OFFSET('Расчёт фасадов7'!$H$201,Цена!$A$202,0)</f>
        <v>-56.921399999999998</v>
      </c>
      <c r="K202" s="160">
        <f ca="1">OFFSET('Расчёт фасадов8'!$H$201,Цена!$A$202,0)</f>
        <v>-56.921399999999998</v>
      </c>
      <c r="L202" s="160">
        <f ca="1">OFFSET('Расчёт фасадов9'!$H$201,Цена!$A$202,0)</f>
        <v>-56.921399999999998</v>
      </c>
      <c r="M202" s="160">
        <f ca="1">OFFSET('Расчёт фасадов10'!$H$201,Цена!$A$202,0)</f>
        <v>-56.921399999999998</v>
      </c>
    </row>
    <row r="203" spans="1:13" ht="15" x14ac:dyDescent="0.2">
      <c r="A203">
        <v>6</v>
      </c>
      <c r="B203" s="75" t="s">
        <v>484</v>
      </c>
      <c r="C203" s="75" t="str">
        <f>B203&amp;'Спецификация - фасады'!$AO$69</f>
        <v>IT.1.FB./1+0-IV/PS</v>
      </c>
      <c r="D203" s="160">
        <f ca="1">OFFSET('Расчёт фасадов'!$H$201,Цена!$A$203,0)</f>
        <v>-56.921399999999998</v>
      </c>
      <c r="E203" s="160">
        <f ca="1">OFFSET('Расчёт фасадов2'!$H$201,Цена!$A$203,0)</f>
        <v>-56.921399999999998</v>
      </c>
      <c r="F203" s="160">
        <f ca="1">OFFSET('Расчёт фасадов3'!$H$201,Цена!$A$203,0)</f>
        <v>-56.921399999999998</v>
      </c>
      <c r="G203" s="160">
        <f ca="1">OFFSET('Расчёт фасадов4'!$H$201,Цена!$A$203,0)</f>
        <v>-56.921399999999998</v>
      </c>
      <c r="H203" s="160">
        <f ca="1">OFFSET('Расчёт фасадов5'!$H$201,Цена!$A$203,0)</f>
        <v>-56.921399999999998</v>
      </c>
      <c r="I203" s="160">
        <f ca="1">OFFSET('Расчёт фасадов6'!$H$201,Цена!$A$203,0)</f>
        <v>-56.921399999999998</v>
      </c>
      <c r="J203" s="160">
        <f ca="1">OFFSET('Расчёт фасадов7'!$H$201,Цена!$A$203,0)</f>
        <v>-56.921399999999998</v>
      </c>
      <c r="K203" s="160">
        <f ca="1">OFFSET('Расчёт фасадов8'!$H$201,Цена!$A$203,0)</f>
        <v>-56.921399999999998</v>
      </c>
      <c r="L203" s="160">
        <f ca="1">OFFSET('Расчёт фасадов9'!$H$201,Цена!$A$203,0)</f>
        <v>-56.921399999999998</v>
      </c>
      <c r="M203" s="160">
        <f ca="1">OFFSET('Расчёт фасадов10'!$H$201,Цена!$A$203,0)</f>
        <v>-56.921399999999998</v>
      </c>
    </row>
    <row r="204" spans="1:13" ht="15" x14ac:dyDescent="0.2">
      <c r="A204">
        <v>6</v>
      </c>
      <c r="B204" s="75" t="s">
        <v>484</v>
      </c>
      <c r="C204" s="75" t="str">
        <f>B204&amp;'Спецификация - фасады'!$AO$70</f>
        <v>IT.1.FB./1+0-IV/PBG</v>
      </c>
      <c r="D204" s="160">
        <f ca="1">OFFSET('Расчёт фасадов'!$H$201,Цена!$A$204,0)</f>
        <v>-56.921399999999998</v>
      </c>
      <c r="E204" s="160">
        <f ca="1">OFFSET('Расчёт фасадов2'!$H$201,Цена!$A$204,0)</f>
        <v>-56.921399999999998</v>
      </c>
      <c r="F204" s="160">
        <f ca="1">OFFSET('Расчёт фасадов3'!$H$201,Цена!$A$204,0)</f>
        <v>-56.921399999999998</v>
      </c>
      <c r="G204" s="160">
        <f ca="1">OFFSET('Расчёт фасадов4'!$H$201,Цена!$A$204,0)</f>
        <v>-56.921399999999998</v>
      </c>
      <c r="H204" s="160">
        <f ca="1">OFFSET('Расчёт фасадов5'!$H$201,Цена!$A$204,0)</f>
        <v>-56.921399999999998</v>
      </c>
      <c r="I204" s="160">
        <f ca="1">OFFSET('Расчёт фасадов6'!$H$201,Цена!$A$204,0)</f>
        <v>-56.921399999999998</v>
      </c>
      <c r="J204" s="160">
        <f ca="1">OFFSET('Расчёт фасадов7'!$H$201,Цена!$A$204,0)</f>
        <v>-56.921399999999998</v>
      </c>
      <c r="K204" s="160">
        <f ca="1">OFFSET('Расчёт фасадов8'!$H$201,Цена!$A$204,0)</f>
        <v>-56.921399999999998</v>
      </c>
      <c r="L204" s="160">
        <f ca="1">OFFSET('Расчёт фасадов9'!$H$201,Цена!$A$204,0)</f>
        <v>-56.921399999999998</v>
      </c>
      <c r="M204" s="160">
        <f ca="1">OFFSET('Расчёт фасадов10'!$H$201,Цена!$A$204,0)</f>
        <v>-56.921399999999998</v>
      </c>
    </row>
    <row r="206" spans="1:13" ht="15" x14ac:dyDescent="0.2">
      <c r="A206">
        <v>0</v>
      </c>
      <c r="B206" s="75" t="s">
        <v>486</v>
      </c>
      <c r="C206" s="75" t="str">
        <f>B206&amp;'Спецификация - фасады'!$AO$43</f>
        <v>IT.1.FB./1+1-PY27</v>
      </c>
      <c r="D206" s="160">
        <f ca="1">OFFSET('Расчёт фасадов'!$H$230,Цена!$A$206,0)</f>
        <v>-56.921399999999998</v>
      </c>
      <c r="E206" s="160">
        <f ca="1">OFFSET('Расчёт фасадов2'!$H$230,Цена!$A$206,0)</f>
        <v>-56.921399999999998</v>
      </c>
      <c r="F206" s="160">
        <f ca="1">OFFSET('Расчёт фасадов3'!$H$230,Цена!$A$206,0)</f>
        <v>-56.921399999999998</v>
      </c>
      <c r="G206" s="160">
        <f ca="1">OFFSET('Расчёт фасадов4'!$H$230,Цена!$A$206,0)</f>
        <v>-56.921399999999998</v>
      </c>
      <c r="H206" s="160">
        <f ca="1">OFFSET('Расчёт фасадов5'!$H$230,Цена!$A$206,0)</f>
        <v>-56.921399999999998</v>
      </c>
      <c r="I206" s="160">
        <f ca="1">OFFSET('Расчёт фасадов6'!$H$230,Цена!$A$206,0)</f>
        <v>-56.921399999999998</v>
      </c>
      <c r="J206" s="160">
        <f ca="1">OFFSET('Расчёт фасадов7'!$H$230,Цена!$A$206,0)</f>
        <v>-56.921399999999998</v>
      </c>
      <c r="K206" s="160">
        <f ca="1">OFFSET('Расчёт фасадов8'!$H$230,Цена!$A$206,0)</f>
        <v>-56.921399999999998</v>
      </c>
      <c r="L206" s="160">
        <f ca="1">OFFSET('Расчёт фасадов9'!$H$230,Цена!$A$206,0)</f>
        <v>-56.921399999999998</v>
      </c>
      <c r="M206" s="160">
        <f ca="1">OFFSET('Расчёт фасадов10'!$H$230,Цена!$A$206,0)</f>
        <v>-56.921399999999998</v>
      </c>
    </row>
    <row r="207" spans="1:13" ht="15" x14ac:dyDescent="0.2">
      <c r="A207">
        <v>0</v>
      </c>
      <c r="B207" s="75" t="s">
        <v>486</v>
      </c>
      <c r="C207" s="75" t="str">
        <f>B207&amp;'Спецификация - фасады'!$AO$44</f>
        <v>IT.1.FB./1+1-WC</v>
      </c>
      <c r="D207" s="160">
        <f ca="1">OFFSET('Расчёт фасадов'!$H$230,Цена!$A$207,0)</f>
        <v>-56.921399999999998</v>
      </c>
      <c r="E207" s="160">
        <f ca="1">OFFSET('Расчёт фасадов2'!$H$230,Цена!$A$207,0)</f>
        <v>-56.921399999999998</v>
      </c>
      <c r="F207" s="160">
        <f ca="1">OFFSET('Расчёт фасадов3'!$H$230,Цена!$A$207,0)</f>
        <v>-56.921399999999998</v>
      </c>
      <c r="G207" s="160">
        <f ca="1">OFFSET('Расчёт фасадов4'!$H$230,Цена!$A$207,0)</f>
        <v>-56.921399999999998</v>
      </c>
      <c r="H207" s="160">
        <f ca="1">OFFSET('Расчёт фасадов5'!$H$230,Цена!$A$207,0)</f>
        <v>-56.921399999999998</v>
      </c>
      <c r="I207" s="160">
        <f ca="1">OFFSET('Расчёт фасадов6'!$H$230,Цена!$A$207,0)</f>
        <v>-56.921399999999998</v>
      </c>
      <c r="J207" s="160">
        <f ca="1">OFFSET('Расчёт фасадов7'!$H$230,Цена!$A$207,0)</f>
        <v>-56.921399999999998</v>
      </c>
      <c r="K207" s="160">
        <f ca="1">OFFSET('Расчёт фасадов8'!$H$230,Цена!$A$207,0)</f>
        <v>-56.921399999999998</v>
      </c>
      <c r="L207" s="160">
        <f ca="1">OFFSET('Расчёт фасадов9'!$H$230,Цена!$A$207,0)</f>
        <v>-56.921399999999998</v>
      </c>
      <c r="M207" s="160">
        <f ca="1">OFFSET('Расчёт фасадов10'!$H$230,Цена!$A$207,0)</f>
        <v>-56.921399999999998</v>
      </c>
    </row>
    <row r="208" spans="1:13" ht="15" x14ac:dyDescent="0.2">
      <c r="A208">
        <v>0</v>
      </c>
      <c r="B208" s="75" t="s">
        <v>486</v>
      </c>
      <c r="C208" s="75" t="str">
        <f>B208&amp;'Спецификация - фасады'!$AO$45</f>
        <v>IT.1.FB./1+1-WP</v>
      </c>
      <c r="D208" s="160">
        <f ca="1">OFFSET('Расчёт фасадов'!$H$230,Цена!$A$208,0)</f>
        <v>-56.921399999999998</v>
      </c>
      <c r="E208" s="160">
        <f ca="1">OFFSET('Расчёт фасадов2'!$H$230,Цена!$A$208,0)</f>
        <v>-56.921399999999998</v>
      </c>
      <c r="F208" s="160">
        <f ca="1">OFFSET('Расчёт фасадов3'!$H$230,Цена!$A$208,0)</f>
        <v>-56.921399999999998</v>
      </c>
      <c r="G208" s="160">
        <f ca="1">OFFSET('Расчёт фасадов4'!$H$230,Цена!$A$208,0)</f>
        <v>-56.921399999999998</v>
      </c>
      <c r="H208" s="160">
        <f ca="1">OFFSET('Расчёт фасадов5'!$H$230,Цена!$A$208,0)</f>
        <v>-56.921399999999998</v>
      </c>
      <c r="I208" s="160">
        <f ca="1">OFFSET('Расчёт фасадов6'!$H$230,Цена!$A$208,0)</f>
        <v>-56.921399999999998</v>
      </c>
      <c r="J208" s="160">
        <f ca="1">OFFSET('Расчёт фасадов7'!$H$230,Цена!$A$208,0)</f>
        <v>-56.921399999999998</v>
      </c>
      <c r="K208" s="160">
        <f ca="1">OFFSET('Расчёт фасадов8'!$H$230,Цена!$A$208,0)</f>
        <v>-56.921399999999998</v>
      </c>
      <c r="L208" s="160">
        <f ca="1">OFFSET('Расчёт фасадов9'!$H$230,Цена!$A$208,0)</f>
        <v>-56.921399999999998</v>
      </c>
      <c r="M208" s="160">
        <f ca="1">OFFSET('Расчёт фасадов10'!$H$230,Цена!$A$208,0)</f>
        <v>-56.921399999999998</v>
      </c>
    </row>
    <row r="209" spans="1:13" ht="15" x14ac:dyDescent="0.2">
      <c r="A209">
        <v>0</v>
      </c>
      <c r="B209" s="75" t="s">
        <v>486</v>
      </c>
      <c r="C209" s="75" t="str">
        <f>B209&amp;'Спецификация - фасады'!$AO$46</f>
        <v>IT.1.FB./1+1-DS</v>
      </c>
      <c r="D209" s="160">
        <f ca="1">OFFSET('Расчёт фасадов'!$H$230,Цена!$A$209,0)</f>
        <v>-56.921399999999998</v>
      </c>
      <c r="E209" s="160">
        <f ca="1">OFFSET('Расчёт фасадов2'!$H$230,Цена!$A$209,0)</f>
        <v>-56.921399999999998</v>
      </c>
      <c r="F209" s="160">
        <f ca="1">OFFSET('Расчёт фасадов3'!$H$230,Цена!$A$209,0)</f>
        <v>-56.921399999999998</v>
      </c>
      <c r="G209" s="160">
        <f ca="1">OFFSET('Расчёт фасадов4'!$H$230,Цена!$A$209,0)</f>
        <v>-56.921399999999998</v>
      </c>
      <c r="H209" s="160">
        <f ca="1">OFFSET('Расчёт фасадов5'!$H$230,Цена!$A$209,0)</f>
        <v>-56.921399999999998</v>
      </c>
      <c r="I209" s="160">
        <f ca="1">OFFSET('Расчёт фасадов6'!$H$230,Цена!$A$209,0)</f>
        <v>-56.921399999999998</v>
      </c>
      <c r="J209" s="160">
        <f ca="1">OFFSET('Расчёт фасадов7'!$H$230,Цена!$A$209,0)</f>
        <v>-56.921399999999998</v>
      </c>
      <c r="K209" s="160">
        <f ca="1">OFFSET('Расчёт фасадов8'!$H$230,Цена!$A$209,0)</f>
        <v>-56.921399999999998</v>
      </c>
      <c r="L209" s="160">
        <f ca="1">OFFSET('Расчёт фасадов9'!$H$230,Цена!$A$209,0)</f>
        <v>-56.921399999999998</v>
      </c>
      <c r="M209" s="160">
        <f ca="1">OFFSET('Расчёт фасадов10'!$H$230,Цена!$A$209,0)</f>
        <v>-56.921399999999998</v>
      </c>
    </row>
    <row r="210" spans="1:13" ht="15" x14ac:dyDescent="0.2">
      <c r="A210">
        <v>0</v>
      </c>
      <c r="B210" s="75" t="s">
        <v>486</v>
      </c>
      <c r="C210" s="75" t="str">
        <f>B210&amp;'Спецификация - фасады'!$AO$47</f>
        <v>IT.1.FB./1+1-HS</v>
      </c>
      <c r="D210" s="160">
        <f ca="1">OFFSET('Расчёт фасадов'!$H$230,Цена!$A$210,0)</f>
        <v>-56.921399999999998</v>
      </c>
      <c r="E210" s="160">
        <f ca="1">OFFSET('Расчёт фасадов2'!$H$230,Цена!$A$210,0)</f>
        <v>-56.921399999999998</v>
      </c>
      <c r="F210" s="160">
        <f ca="1">OFFSET('Расчёт фасадов3'!$H$230,Цена!$A$210,0)</f>
        <v>-56.921399999999998</v>
      </c>
      <c r="G210" s="160">
        <f ca="1">OFFSET('Расчёт фасадов4'!$H$230,Цена!$A$210,0)</f>
        <v>-56.921399999999998</v>
      </c>
      <c r="H210" s="160">
        <f ca="1">OFFSET('Расчёт фасадов5'!$H$230,Цена!$A$210,0)</f>
        <v>-56.921399999999998</v>
      </c>
      <c r="I210" s="160">
        <f ca="1">OFFSET('Расчёт фасадов6'!$H$230,Цена!$A$210,0)</f>
        <v>-56.921399999999998</v>
      </c>
      <c r="J210" s="160">
        <f ca="1">OFFSET('Расчёт фасадов7'!$H$230,Цена!$A$210,0)</f>
        <v>-56.921399999999998</v>
      </c>
      <c r="K210" s="160">
        <f ca="1">OFFSET('Расчёт фасадов8'!$H$230,Цена!$A$210,0)</f>
        <v>-56.921399999999998</v>
      </c>
      <c r="L210" s="160">
        <f ca="1">OFFSET('Расчёт фасадов9'!$H$230,Цена!$A$210,0)</f>
        <v>-56.921399999999998</v>
      </c>
      <c r="M210" s="160">
        <f ca="1">OFFSET('Расчёт фасадов10'!$H$230,Цена!$A$210,0)</f>
        <v>-56.921399999999998</v>
      </c>
    </row>
    <row r="211" spans="1:13" ht="15" x14ac:dyDescent="0.2">
      <c r="A211">
        <v>0</v>
      </c>
      <c r="B211" s="75" t="s">
        <v>486</v>
      </c>
      <c r="C211" s="75" t="str">
        <f>B211&amp;'Спецификация - фасады'!$AO$48</f>
        <v>IT.1.FB./1+1-VT</v>
      </c>
      <c r="D211" s="160">
        <f ca="1">OFFSET('Расчёт фасадов'!$H$230,Цена!$A$211,0)</f>
        <v>-56.921399999999998</v>
      </c>
      <c r="E211" s="160">
        <f ca="1">OFFSET('Расчёт фасадов2'!$H$230,Цена!$A$211,0)</f>
        <v>-56.921399999999998</v>
      </c>
      <c r="F211" s="160">
        <f ca="1">OFFSET('Расчёт фасадов3'!$H$230,Цена!$A$211,0)</f>
        <v>-56.921399999999998</v>
      </c>
      <c r="G211" s="160">
        <f ca="1">OFFSET('Расчёт фасадов4'!$H$230,Цена!$A$211,0)</f>
        <v>-56.921399999999998</v>
      </c>
      <c r="H211" s="160">
        <f ca="1">OFFSET('Расчёт фасадов5'!$H$230,Цена!$A$211,0)</f>
        <v>-56.921399999999998</v>
      </c>
      <c r="I211" s="160">
        <f ca="1">OFFSET('Расчёт фасадов6'!$H$230,Цена!$A$211,0)</f>
        <v>-56.921399999999998</v>
      </c>
      <c r="J211" s="160">
        <f ca="1">OFFSET('Расчёт фасадов7'!$H$230,Цена!$A$211,0)</f>
        <v>-56.921399999999998</v>
      </c>
      <c r="K211" s="160">
        <f ca="1">OFFSET('Расчёт фасадов8'!$H$230,Цена!$A$211,0)</f>
        <v>-56.921399999999998</v>
      </c>
      <c r="L211" s="160">
        <f ca="1">OFFSET('Расчёт фасадов9'!$H$230,Цена!$A$211,0)</f>
        <v>-56.921399999999998</v>
      </c>
      <c r="M211" s="160">
        <f ca="1">OFFSET('Расчёт фасадов10'!$H$230,Цена!$A$211,0)</f>
        <v>-56.921399999999998</v>
      </c>
    </row>
    <row r="212" spans="1:13" ht="15" x14ac:dyDescent="0.2">
      <c r="A212">
        <v>0</v>
      </c>
      <c r="B212" s="75" t="s">
        <v>486</v>
      </c>
      <c r="C212" s="75" t="str">
        <f>B212&amp;'Спецификация - фасады'!$AO$49</f>
        <v>IT.1.FB./1+1-TD</v>
      </c>
      <c r="D212" s="160">
        <f ca="1">OFFSET('Расчёт фасадов'!$H$230,Цена!$A$212,0)</f>
        <v>-56.921399999999998</v>
      </c>
      <c r="E212" s="160">
        <f ca="1">OFFSET('Расчёт фасадов2'!$H$230,Цена!$A$212,0)</f>
        <v>-56.921399999999998</v>
      </c>
      <c r="F212" s="160">
        <f ca="1">OFFSET('Расчёт фасадов3'!$H$230,Цена!$A$212,0)</f>
        <v>-56.921399999999998</v>
      </c>
      <c r="G212" s="160">
        <f ca="1">OFFSET('Расчёт фасадов4'!$H$230,Цена!$A$212,0)</f>
        <v>-56.921399999999998</v>
      </c>
      <c r="H212" s="160">
        <f ca="1">OFFSET('Расчёт фасадов5'!$H$230,Цена!$A$212,0)</f>
        <v>-56.921399999999998</v>
      </c>
      <c r="I212" s="160">
        <f ca="1">OFFSET('Расчёт фасадов6'!$H$230,Цена!$A$212,0)</f>
        <v>-56.921399999999998</v>
      </c>
      <c r="J212" s="160">
        <f ca="1">OFFSET('Расчёт фасадов7'!$H$230,Цена!$A$212,0)</f>
        <v>-56.921399999999998</v>
      </c>
      <c r="K212" s="160">
        <f ca="1">OFFSET('Расчёт фасадов8'!$H$230,Цена!$A$212,0)</f>
        <v>-56.921399999999998</v>
      </c>
      <c r="L212" s="160">
        <f ca="1">OFFSET('Расчёт фасадов9'!$H$230,Цена!$A$212,0)</f>
        <v>-56.921399999999998</v>
      </c>
      <c r="M212" s="160">
        <f ca="1">OFFSET('Расчёт фасадов10'!$H$230,Цена!$A$212,0)</f>
        <v>-56.921399999999998</v>
      </c>
    </row>
    <row r="213" spans="1:13" ht="15" x14ac:dyDescent="0.2">
      <c r="A213">
        <v>0</v>
      </c>
      <c r="B213" s="75" t="s">
        <v>486</v>
      </c>
      <c r="C213" s="75" t="str">
        <f>B213&amp;'Спецификация - фасады'!$AO$50</f>
        <v>IT.1.FB./1+1-LO</v>
      </c>
      <c r="D213" s="160">
        <f ca="1">OFFSET('Расчёт фасадов'!$H$230,Цена!$A$213,0)</f>
        <v>-56.921399999999998</v>
      </c>
      <c r="E213" s="160">
        <f ca="1">OFFSET('Расчёт фасадов2'!$H$230,Цена!$A$213,0)</f>
        <v>-56.921399999999998</v>
      </c>
      <c r="F213" s="160">
        <f ca="1">OFFSET('Расчёт фасадов3'!$H$230,Цена!$A$213,0)</f>
        <v>-56.921399999999998</v>
      </c>
      <c r="G213" s="160">
        <f ca="1">OFFSET('Расчёт фасадов4'!$H$230,Цена!$A$213,0)</f>
        <v>-56.921399999999998</v>
      </c>
      <c r="H213" s="160">
        <f ca="1">OFFSET('Расчёт фасадов5'!$H$230,Цена!$A$213,0)</f>
        <v>-56.921399999999998</v>
      </c>
      <c r="I213" s="160">
        <f ca="1">OFFSET('Расчёт фасадов6'!$H$230,Цена!$A$213,0)</f>
        <v>-56.921399999999998</v>
      </c>
      <c r="J213" s="160">
        <f ca="1">OFFSET('Расчёт фасадов7'!$H$230,Цена!$A$213,0)</f>
        <v>-56.921399999999998</v>
      </c>
      <c r="K213" s="160">
        <f ca="1">OFFSET('Расчёт фасадов8'!$H$230,Цена!$A$213,0)</f>
        <v>-56.921399999999998</v>
      </c>
      <c r="L213" s="160">
        <f ca="1">OFFSET('Расчёт фасадов9'!$H$230,Цена!$A$213,0)</f>
        <v>-56.921399999999998</v>
      </c>
      <c r="M213" s="160">
        <f ca="1">OFFSET('Расчёт фасадов10'!$H$230,Цена!$A$213,0)</f>
        <v>-56.921399999999998</v>
      </c>
    </row>
    <row r="214" spans="1:13" ht="15" x14ac:dyDescent="0.2">
      <c r="A214">
        <v>0</v>
      </c>
      <c r="B214" s="75" t="s">
        <v>486</v>
      </c>
      <c r="C214" s="75" t="str">
        <f>B214&amp;'Спецификация - фасады'!$AO$51</f>
        <v>IT.1.FB./1+1-OM</v>
      </c>
      <c r="D214" s="160">
        <f ca="1">OFFSET('Расчёт фасадов'!$H$230,Цена!$A$214,0)</f>
        <v>-56.921399999999998</v>
      </c>
      <c r="E214" s="160">
        <f ca="1">OFFSET('Расчёт фасадов2'!$H$230,Цена!$A$214,0)</f>
        <v>-56.921399999999998</v>
      </c>
      <c r="F214" s="160">
        <f ca="1">OFFSET('Расчёт фасадов3'!$H$230,Цена!$A$214,0)</f>
        <v>-56.921399999999998</v>
      </c>
      <c r="G214" s="160">
        <f ca="1">OFFSET('Расчёт фасадов4'!$H$230,Цена!$A$214,0)</f>
        <v>-56.921399999999998</v>
      </c>
      <c r="H214" s="160">
        <f ca="1">OFFSET('Расчёт фасадов5'!$H$230,Цена!$A$214,0)</f>
        <v>-56.921399999999998</v>
      </c>
      <c r="I214" s="160">
        <f ca="1">OFFSET('Расчёт фасадов6'!$H$230,Цена!$A$214,0)</f>
        <v>-56.921399999999998</v>
      </c>
      <c r="J214" s="160">
        <f ca="1">OFFSET('Расчёт фасадов7'!$H$230,Цена!$A$214,0)</f>
        <v>-56.921399999999998</v>
      </c>
      <c r="K214" s="160">
        <f ca="1">OFFSET('Расчёт фасадов8'!$H$230,Цена!$A$214,0)</f>
        <v>-56.921399999999998</v>
      </c>
      <c r="L214" s="160">
        <f ca="1">OFFSET('Расчёт фасадов9'!$H$230,Цена!$A$214,0)</f>
        <v>-56.921399999999998</v>
      </c>
      <c r="M214" s="160">
        <f ca="1">OFFSET('Расчёт фасадов10'!$H$230,Цена!$A$214,0)</f>
        <v>-56.921399999999998</v>
      </c>
    </row>
    <row r="215" spans="1:13" ht="15" x14ac:dyDescent="0.2">
      <c r="A215">
        <v>0</v>
      </c>
      <c r="B215" s="75" t="s">
        <v>486</v>
      </c>
      <c r="C215" s="75" t="str">
        <f>B215&amp;'Спецификация - фасады'!$AO$52</f>
        <v>IT.1.FB./1+1-OE</v>
      </c>
      <c r="D215" s="160">
        <f ca="1">OFFSET('Расчёт фасадов'!$H$230,Цена!$A$215,0)</f>
        <v>-56.921399999999998</v>
      </c>
      <c r="E215" s="160">
        <f ca="1">OFFSET('Расчёт фасадов2'!$H$230,Цена!$A$215,0)</f>
        <v>-56.921399999999998</v>
      </c>
      <c r="F215" s="160">
        <f ca="1">OFFSET('Расчёт фасадов3'!$H$230,Цена!$A$215,0)</f>
        <v>-56.921399999999998</v>
      </c>
      <c r="G215" s="160">
        <f ca="1">OFFSET('Расчёт фасадов4'!$H$230,Цена!$A$215,0)</f>
        <v>-56.921399999999998</v>
      </c>
      <c r="H215" s="160">
        <f ca="1">OFFSET('Расчёт фасадов5'!$H$230,Цена!$A$215,0)</f>
        <v>-56.921399999999998</v>
      </c>
      <c r="I215" s="160">
        <f ca="1">OFFSET('Расчёт фасадов6'!$H$230,Цена!$A$215,0)</f>
        <v>-56.921399999999998</v>
      </c>
      <c r="J215" s="160">
        <f ca="1">OFFSET('Расчёт фасадов7'!$H$230,Цена!$A$215,0)</f>
        <v>-56.921399999999998</v>
      </c>
      <c r="K215" s="160">
        <f ca="1">OFFSET('Расчёт фасадов8'!$H$230,Цена!$A$215,0)</f>
        <v>-56.921399999999998</v>
      </c>
      <c r="L215" s="160">
        <f ca="1">OFFSET('Расчёт фасадов9'!$H$230,Цена!$A$215,0)</f>
        <v>-56.921399999999998</v>
      </c>
      <c r="M215" s="160">
        <f ca="1">OFFSET('Расчёт фасадов10'!$H$230,Цена!$A$215,0)</f>
        <v>-56.921399999999998</v>
      </c>
    </row>
    <row r="216" spans="1:13" ht="15" x14ac:dyDescent="0.2">
      <c r="A216">
        <v>0</v>
      </c>
      <c r="B216" s="75" t="s">
        <v>486</v>
      </c>
      <c r="C216" s="75" t="str">
        <f>B216&amp;'Спецификация - фасады'!$AO$53</f>
        <v>IT.1.FB./1+1-GS</v>
      </c>
      <c r="D216" s="160">
        <f ca="1">OFFSET('Расчёт фасадов'!$H$230,Цена!$A$216,0)</f>
        <v>-56.921399999999998</v>
      </c>
      <c r="E216" s="160">
        <f ca="1">OFFSET('Расчёт фасадов2'!$H$230,Цена!$A$216,0)</f>
        <v>-56.921399999999998</v>
      </c>
      <c r="F216" s="160">
        <f ca="1">OFFSET('Расчёт фасадов3'!$H$230,Цена!$A$216,0)</f>
        <v>-56.921399999999998</v>
      </c>
      <c r="G216" s="160">
        <f ca="1">OFFSET('Расчёт фасадов4'!$H$230,Цена!$A$216,0)</f>
        <v>-56.921399999999998</v>
      </c>
      <c r="H216" s="160">
        <f ca="1">OFFSET('Расчёт фасадов5'!$H$230,Цена!$A$216,0)</f>
        <v>-56.921399999999998</v>
      </c>
      <c r="I216" s="160">
        <f ca="1">OFFSET('Расчёт фасадов6'!$H$230,Цена!$A$216,0)</f>
        <v>-56.921399999999998</v>
      </c>
      <c r="J216" s="160">
        <f ca="1">OFFSET('Расчёт фасадов7'!$H$230,Цена!$A$216,0)</f>
        <v>-56.921399999999998</v>
      </c>
      <c r="K216" s="160">
        <f ca="1">OFFSET('Расчёт фасадов8'!$H$230,Цена!$A$216,0)</f>
        <v>-56.921399999999998</v>
      </c>
      <c r="L216" s="160">
        <f ca="1">OFFSET('Расчёт фасадов9'!$H$230,Цена!$A$216,0)</f>
        <v>-56.921399999999998</v>
      </c>
      <c r="M216" s="160">
        <f ca="1">OFFSET('Расчёт фасадов10'!$H$230,Цена!$A$216,0)</f>
        <v>-56.921399999999998</v>
      </c>
    </row>
    <row r="217" spans="1:13" ht="15" x14ac:dyDescent="0.2">
      <c r="A217">
        <v>1</v>
      </c>
      <c r="B217" s="75" t="s">
        <v>486</v>
      </c>
      <c r="C217" s="75" t="str">
        <f>B217&amp;'Спецификация - фасады'!$AO$54</f>
        <v>IT.1.FB./1+1-BMO</v>
      </c>
      <c r="D217" s="160">
        <f ca="1">OFFSET('Расчёт фасадов'!$H$230,Цена!$A$217,0)</f>
        <v>-56.921399999999998</v>
      </c>
      <c r="E217" s="160">
        <f ca="1">OFFSET('Расчёт фасадов2'!$H$230,Цена!$A$217,0)</f>
        <v>-56.921399999999998</v>
      </c>
      <c r="F217" s="160">
        <f ca="1">OFFSET('Расчёт фасадов3'!$H$230,Цена!$A$217,0)</f>
        <v>-56.921399999999998</v>
      </c>
      <c r="G217" s="160">
        <f ca="1">OFFSET('Расчёт фасадов4'!$H$230,Цена!$A$217,0)</f>
        <v>-56.921399999999998</v>
      </c>
      <c r="H217" s="160">
        <f ca="1">OFFSET('Расчёт фасадов5'!$H$230,Цена!$A$217,0)</f>
        <v>-56.921399999999998</v>
      </c>
      <c r="I217" s="160">
        <f ca="1">OFFSET('Расчёт фасадов6'!$H$230,Цена!$A$217,0)</f>
        <v>-56.921399999999998</v>
      </c>
      <c r="J217" s="160">
        <f ca="1">OFFSET('Расчёт фасадов7'!$H$230,Цена!$A$217,0)</f>
        <v>-56.921399999999998</v>
      </c>
      <c r="K217" s="160">
        <f ca="1">OFFSET('Расчёт фасадов8'!$H$230,Цена!$A$217,0)</f>
        <v>-56.921399999999998</v>
      </c>
      <c r="L217" s="160">
        <f ca="1">OFFSET('Расчёт фасадов9'!$H$230,Цена!$A$217,0)</f>
        <v>-56.921399999999998</v>
      </c>
      <c r="M217" s="160">
        <f ca="1">OFFSET('Расчёт фасадов10'!$H$230,Цена!$A$217,0)</f>
        <v>-56.921399999999998</v>
      </c>
    </row>
    <row r="218" spans="1:13" ht="15" x14ac:dyDescent="0.2">
      <c r="A218">
        <v>2</v>
      </c>
      <c r="B218" s="75" t="s">
        <v>486</v>
      </c>
      <c r="C218" s="75" t="str">
        <f>B218&amp;'Спецификация - фасады'!$AO$55</f>
        <v>IT.1.FB./1+1-WM</v>
      </c>
      <c r="D218" s="160">
        <f ca="1">OFFSET('Расчёт фасадов'!$H$230,Цена!$A$218,0)</f>
        <v>-56.921399999999998</v>
      </c>
      <c r="E218" s="160">
        <f ca="1">OFFSET('Расчёт фасадов2'!$H$230,Цена!$A$218,0)</f>
        <v>-56.921399999999998</v>
      </c>
      <c r="F218" s="160">
        <f ca="1">OFFSET('Расчёт фасадов3'!$H$230,Цена!$A$218,0)</f>
        <v>-56.921399999999998</v>
      </c>
      <c r="G218" s="160">
        <f ca="1">OFFSET('Расчёт фасадов4'!$H$230,Цена!$A$218,0)</f>
        <v>-56.921399999999998</v>
      </c>
      <c r="H218" s="160">
        <f ca="1">OFFSET('Расчёт фасадов5'!$H$230,Цена!$A$218,0)</f>
        <v>-56.921399999999998</v>
      </c>
      <c r="I218" s="160">
        <f ca="1">OFFSET('Расчёт фасадов6'!$H$230,Цена!$A$218,0)</f>
        <v>-56.921399999999998</v>
      </c>
      <c r="J218" s="160">
        <f ca="1">OFFSET('Расчёт фасадов7'!$H$230,Цена!$A$218,0)</f>
        <v>-56.921399999999998</v>
      </c>
      <c r="K218" s="160">
        <f ca="1">OFFSET('Расчёт фасадов8'!$H$230,Цена!$A$218,0)</f>
        <v>-56.921399999999998</v>
      </c>
      <c r="L218" s="160">
        <f ca="1">OFFSET('Расчёт фасадов9'!$H$230,Цена!$A$218,0)</f>
        <v>-56.921399999999998</v>
      </c>
      <c r="M218" s="160">
        <f ca="1">OFFSET('Расчёт фасадов10'!$H$230,Цена!$A$218,0)</f>
        <v>-56.921399999999998</v>
      </c>
    </row>
    <row r="219" spans="1:13" ht="15" x14ac:dyDescent="0.2">
      <c r="A219">
        <v>2</v>
      </c>
      <c r="B219" s="75" t="s">
        <v>486</v>
      </c>
      <c r="C219" s="75" t="str">
        <f>B219&amp;'Спецификация - фасады'!$AO$56</f>
        <v>IT.1.FB./1+1-IV</v>
      </c>
      <c r="D219" s="160">
        <f ca="1">OFFSET('Расчёт фасадов'!$H$230,Цена!$A$219,0)</f>
        <v>-56.921399999999998</v>
      </c>
      <c r="E219" s="160">
        <f ca="1">OFFSET('Расчёт фасадов2'!$H$230,Цена!$A$219,0)</f>
        <v>-56.921399999999998</v>
      </c>
      <c r="F219" s="160">
        <f ca="1">OFFSET('Расчёт фасадов3'!$H$230,Цена!$A$219,0)</f>
        <v>-56.921399999999998</v>
      </c>
      <c r="G219" s="160">
        <f ca="1">OFFSET('Расчёт фасадов4'!$H$230,Цена!$A$219,0)</f>
        <v>-56.921399999999998</v>
      </c>
      <c r="H219" s="160">
        <f ca="1">OFFSET('Расчёт фасадов5'!$H$230,Цена!$A$219,0)</f>
        <v>-56.921399999999998</v>
      </c>
      <c r="I219" s="160">
        <f ca="1">OFFSET('Расчёт фасадов6'!$H$230,Цена!$A$219,0)</f>
        <v>-56.921399999999998</v>
      </c>
      <c r="J219" s="160">
        <f ca="1">OFFSET('Расчёт фасадов7'!$H$230,Цена!$A$219,0)</f>
        <v>-56.921399999999998</v>
      </c>
      <c r="K219" s="160">
        <f ca="1">OFFSET('Расчёт фасадов8'!$H$230,Цена!$A$219,0)</f>
        <v>-56.921399999999998</v>
      </c>
      <c r="L219" s="160">
        <f ca="1">OFFSET('Расчёт фасадов9'!$H$230,Цена!$A$219,0)</f>
        <v>-56.921399999999998</v>
      </c>
      <c r="M219" s="160">
        <f ca="1">OFFSET('Расчёт фасадов10'!$H$230,Цена!$A$219,0)</f>
        <v>-56.921399999999998</v>
      </c>
    </row>
    <row r="220" spans="1:13" ht="15" x14ac:dyDescent="0.2">
      <c r="A220">
        <v>3</v>
      </c>
      <c r="B220" s="75" t="s">
        <v>486</v>
      </c>
      <c r="C220" s="75" t="str">
        <f>B220&amp;'Спецификация - фасады'!$AO$57</f>
        <v>IT.1.FB./1+1-WC/PG</v>
      </c>
      <c r="D220" s="160">
        <f ca="1">OFFSET('Расчёт фасадов'!$H$230,Цена!$A$220,0)</f>
        <v>-56.921399999999998</v>
      </c>
      <c r="E220" s="160">
        <f ca="1">OFFSET('Расчёт фасадов2'!$H$230,Цена!$A$220,0)</f>
        <v>-56.921399999999998</v>
      </c>
      <c r="F220" s="160">
        <f ca="1">OFFSET('Расчёт фасадов3'!$H$230,Цена!$A$220,0)</f>
        <v>-56.921399999999998</v>
      </c>
      <c r="G220" s="160">
        <f ca="1">OFFSET('Расчёт фасадов4'!$H$230,Цена!$A$220,0)</f>
        <v>-56.921399999999998</v>
      </c>
      <c r="H220" s="160">
        <f ca="1">OFFSET('Расчёт фасадов5'!$H$230,Цена!$A$220,0)</f>
        <v>-56.921399999999998</v>
      </c>
      <c r="I220" s="160">
        <f ca="1">OFFSET('Расчёт фасадов6'!$H$230,Цена!$A$220,0)</f>
        <v>-56.921399999999998</v>
      </c>
      <c r="J220" s="160">
        <f ca="1">OFFSET('Расчёт фасадов7'!$H$230,Цена!$A$220,0)</f>
        <v>-56.921399999999998</v>
      </c>
      <c r="K220" s="160">
        <f ca="1">OFFSET('Расчёт фасадов8'!$H$230,Цена!$A$220,0)</f>
        <v>-56.921399999999998</v>
      </c>
      <c r="L220" s="160">
        <f ca="1">OFFSET('Расчёт фасадов9'!$H$230,Цена!$A$220,0)</f>
        <v>-56.921399999999998</v>
      </c>
      <c r="M220" s="160">
        <f ca="1">OFFSET('Расчёт фасадов10'!$H$230,Цена!$A$220,0)</f>
        <v>-56.921399999999998</v>
      </c>
    </row>
    <row r="221" spans="1:13" ht="15" x14ac:dyDescent="0.2">
      <c r="A221">
        <v>3</v>
      </c>
      <c r="B221" s="75" t="s">
        <v>486</v>
      </c>
      <c r="C221" s="75" t="str">
        <f>B221&amp;'Спецификация - фасады'!$AO$58</f>
        <v>IT.1.FB./1+1-WC/PS</v>
      </c>
      <c r="D221" s="160">
        <f ca="1">OFFSET('Расчёт фасадов'!$H$230,Цена!$A$221,0)</f>
        <v>-56.921399999999998</v>
      </c>
      <c r="E221" s="160">
        <f ca="1">OFFSET('Расчёт фасадов2'!$H$230,Цена!$A$221,0)</f>
        <v>-56.921399999999998</v>
      </c>
      <c r="F221" s="160">
        <f ca="1">OFFSET('Расчёт фасадов3'!$H$230,Цена!$A$221,0)</f>
        <v>-56.921399999999998</v>
      </c>
      <c r="G221" s="160">
        <f ca="1">OFFSET('Расчёт фасадов4'!$H$230,Цена!$A$221,0)</f>
        <v>-56.921399999999998</v>
      </c>
      <c r="H221" s="160">
        <f ca="1">OFFSET('Расчёт фасадов5'!$H$230,Цена!$A$221,0)</f>
        <v>-56.921399999999998</v>
      </c>
      <c r="I221" s="160">
        <f ca="1">OFFSET('Расчёт фасадов6'!$H$230,Цена!$A$221,0)</f>
        <v>-56.921399999999998</v>
      </c>
      <c r="J221" s="160">
        <f ca="1">OFFSET('Расчёт фасадов7'!$H$230,Цена!$A$221,0)</f>
        <v>-56.921399999999998</v>
      </c>
      <c r="K221" s="160">
        <f ca="1">OFFSET('Расчёт фасадов8'!$H$230,Цена!$A$221,0)</f>
        <v>-56.921399999999998</v>
      </c>
      <c r="L221" s="160">
        <f ca="1">OFFSET('Расчёт фасадов9'!$H$230,Цена!$A$221,0)</f>
        <v>-56.921399999999998</v>
      </c>
      <c r="M221" s="160">
        <f ca="1">OFFSET('Расчёт фасадов10'!$H$230,Цена!$A$221,0)</f>
        <v>-56.921399999999998</v>
      </c>
    </row>
    <row r="222" spans="1:13" ht="15" x14ac:dyDescent="0.2">
      <c r="A222">
        <v>3</v>
      </c>
      <c r="B222" s="75" t="s">
        <v>486</v>
      </c>
      <c r="C222" s="75" t="str">
        <f>B222&amp;'Спецификация - фасады'!$AO$59</f>
        <v>IT.1.FB./1+1-WC/PBG</v>
      </c>
      <c r="D222" s="160">
        <f ca="1">OFFSET('Расчёт фасадов'!$H$230,Цена!$A$222,0)</f>
        <v>-56.921399999999998</v>
      </c>
      <c r="E222" s="160">
        <f ca="1">OFFSET('Расчёт фасадов2'!$H$230,Цена!$A$222,0)</f>
        <v>-56.921399999999998</v>
      </c>
      <c r="F222" s="160">
        <f ca="1">OFFSET('Расчёт фасадов3'!$H$230,Цена!$A$222,0)</f>
        <v>-56.921399999999998</v>
      </c>
      <c r="G222" s="160">
        <f ca="1">OFFSET('Расчёт фасадов4'!$H$230,Цена!$A$222,0)</f>
        <v>-56.921399999999998</v>
      </c>
      <c r="H222" s="160">
        <f ca="1">OFFSET('Расчёт фасадов5'!$H$230,Цена!$A$222,0)</f>
        <v>-56.921399999999998</v>
      </c>
      <c r="I222" s="160">
        <f ca="1">OFFSET('Расчёт фасадов6'!$H$230,Цена!$A$222,0)</f>
        <v>-56.921399999999998</v>
      </c>
      <c r="J222" s="160">
        <f ca="1">OFFSET('Расчёт фасадов7'!$H$230,Цена!$A$222,0)</f>
        <v>-56.921399999999998</v>
      </c>
      <c r="K222" s="160">
        <f ca="1">OFFSET('Расчёт фасадов8'!$H$230,Цена!$A$222,0)</f>
        <v>-56.921399999999998</v>
      </c>
      <c r="L222" s="160">
        <f ca="1">OFFSET('Расчёт фасадов9'!$H$230,Цена!$A$222,0)</f>
        <v>-56.921399999999998</v>
      </c>
      <c r="M222" s="160">
        <f ca="1">OFFSET('Расчёт фасадов10'!$H$230,Цена!$A$222,0)</f>
        <v>-56.921399999999998</v>
      </c>
    </row>
    <row r="223" spans="1:13" ht="15" x14ac:dyDescent="0.2">
      <c r="A223">
        <v>3</v>
      </c>
      <c r="B223" s="75" t="s">
        <v>486</v>
      </c>
      <c r="C223" s="75" t="str">
        <f>B223&amp;'Спецификация - фасады'!$AO$60</f>
        <v>IT.1.FB./1+1-VT/PS</v>
      </c>
      <c r="D223" s="160">
        <f ca="1">OFFSET('Расчёт фасадов'!$H$230,Цена!$A$223,0)</f>
        <v>-56.921399999999998</v>
      </c>
      <c r="E223" s="160">
        <f ca="1">OFFSET('Расчёт фасадов2'!$H$230,Цена!$A$223,0)</f>
        <v>-56.921399999999998</v>
      </c>
      <c r="F223" s="160">
        <f ca="1">OFFSET('Расчёт фасадов3'!$H$230,Цена!$A$223,0)</f>
        <v>-56.921399999999998</v>
      </c>
      <c r="G223" s="160">
        <f ca="1">OFFSET('Расчёт фасадов4'!$H$230,Цена!$A$223,0)</f>
        <v>-56.921399999999998</v>
      </c>
      <c r="H223" s="160">
        <f ca="1">OFFSET('Расчёт фасадов5'!$H$230,Цена!$A$223,0)</f>
        <v>-56.921399999999998</v>
      </c>
      <c r="I223" s="160">
        <f ca="1">OFFSET('Расчёт фасадов6'!$H$230,Цена!$A$223,0)</f>
        <v>-56.921399999999998</v>
      </c>
      <c r="J223" s="160">
        <f ca="1">OFFSET('Расчёт фасадов7'!$H$230,Цена!$A$223,0)</f>
        <v>-56.921399999999998</v>
      </c>
      <c r="K223" s="160">
        <f ca="1">OFFSET('Расчёт фасадов8'!$H$230,Цена!$A$223,0)</f>
        <v>-56.921399999999998</v>
      </c>
      <c r="L223" s="160">
        <f ca="1">OFFSET('Расчёт фасадов9'!$H$230,Цена!$A$223,0)</f>
        <v>-56.921399999999998</v>
      </c>
      <c r="M223" s="160">
        <f ca="1">OFFSET('Расчёт фасадов10'!$H$230,Цена!$A$223,0)</f>
        <v>-56.921399999999998</v>
      </c>
    </row>
    <row r="224" spans="1:13" ht="15" x14ac:dyDescent="0.2">
      <c r="A224">
        <v>4</v>
      </c>
      <c r="B224" s="75" t="s">
        <v>486</v>
      </c>
      <c r="C224" s="75" t="str">
        <f>B224&amp;'Спецификация - фасады'!$AO$61</f>
        <v>IT.1.FB./1+1-BMO/PG</v>
      </c>
      <c r="D224" s="160">
        <f ca="1">OFFSET('Расчёт фасадов'!$H$230,Цена!$A$224,0)</f>
        <v>-56.921399999999998</v>
      </c>
      <c r="E224" s="160">
        <f ca="1">OFFSET('Расчёт фасадов2'!$H$230,Цена!$A$224,0)</f>
        <v>-56.921399999999998</v>
      </c>
      <c r="F224" s="160">
        <f ca="1">OFFSET('Расчёт фасадов3'!$H$230,Цена!$A$224,0)</f>
        <v>-56.921399999999998</v>
      </c>
      <c r="G224" s="160">
        <f ca="1">OFFSET('Расчёт фасадов4'!$H$230,Цена!$A$224,0)</f>
        <v>-56.921399999999998</v>
      </c>
      <c r="H224" s="160">
        <f ca="1">OFFSET('Расчёт фасадов5'!$H$230,Цена!$A$224,0)</f>
        <v>-56.921399999999998</v>
      </c>
      <c r="I224" s="160">
        <f ca="1">OFFSET('Расчёт фасадов6'!$H$230,Цена!$A$224,0)</f>
        <v>-56.921399999999998</v>
      </c>
      <c r="J224" s="160">
        <f ca="1">OFFSET('Расчёт фасадов7'!$H$230,Цена!$A$224,0)</f>
        <v>-56.921399999999998</v>
      </c>
      <c r="K224" s="160">
        <f ca="1">OFFSET('Расчёт фасадов8'!$H$230,Цена!$A$224,0)</f>
        <v>-56.921399999999998</v>
      </c>
      <c r="L224" s="160">
        <f ca="1">OFFSET('Расчёт фасадов9'!$H$230,Цена!$A$224,0)</f>
        <v>-56.921399999999998</v>
      </c>
      <c r="M224" s="160">
        <f ca="1">OFFSET('Расчёт фасадов10'!$H$230,Цена!$A$224,0)</f>
        <v>-56.921399999999998</v>
      </c>
    </row>
    <row r="225" spans="1:13" ht="15" x14ac:dyDescent="0.2">
      <c r="A225">
        <v>4</v>
      </c>
      <c r="B225" s="75" t="s">
        <v>486</v>
      </c>
      <c r="C225" s="75" t="str">
        <f>B225&amp;'Спецификация - фасады'!$AO$62</f>
        <v>IT.1.FB./1+1-BMO/PB</v>
      </c>
      <c r="D225" s="160">
        <f ca="1">OFFSET('Расчёт фасадов'!$H$230,Цена!$A$225,0)</f>
        <v>-56.921399999999998</v>
      </c>
      <c r="E225" s="160">
        <f ca="1">OFFSET('Расчёт фасадов2'!$H$230,Цена!$A$225,0)</f>
        <v>-56.921399999999998</v>
      </c>
      <c r="F225" s="160">
        <f ca="1">OFFSET('Расчёт фасадов3'!$H$230,Цена!$A$225,0)</f>
        <v>-56.921399999999998</v>
      </c>
      <c r="G225" s="160">
        <f ca="1">OFFSET('Расчёт фасадов4'!$H$230,Цена!$A$225,0)</f>
        <v>-56.921399999999998</v>
      </c>
      <c r="H225" s="160">
        <f ca="1">OFFSET('Расчёт фасадов5'!$H$230,Цена!$A$225,0)</f>
        <v>-56.921399999999998</v>
      </c>
      <c r="I225" s="160">
        <f ca="1">OFFSET('Расчёт фасадов6'!$H$230,Цена!$A$225,0)</f>
        <v>-56.921399999999998</v>
      </c>
      <c r="J225" s="160">
        <f ca="1">OFFSET('Расчёт фасадов7'!$H$230,Цена!$A$225,0)</f>
        <v>-56.921399999999998</v>
      </c>
      <c r="K225" s="160">
        <f ca="1">OFFSET('Расчёт фасадов8'!$H$230,Цена!$A$225,0)</f>
        <v>-56.921399999999998</v>
      </c>
      <c r="L225" s="160">
        <f ca="1">OFFSET('Расчёт фасадов9'!$H$230,Цена!$A$225,0)</f>
        <v>-56.921399999999998</v>
      </c>
      <c r="M225" s="160">
        <f ca="1">OFFSET('Расчёт фасадов10'!$H$230,Цена!$A$225,0)</f>
        <v>-56.921399999999998</v>
      </c>
    </row>
    <row r="226" spans="1:13" ht="15" x14ac:dyDescent="0.2">
      <c r="A226">
        <v>5</v>
      </c>
      <c r="B226" s="75" t="s">
        <v>486</v>
      </c>
      <c r="C226" s="75" t="str">
        <f>B226&amp;'Спецификация - фасады'!$AO$63</f>
        <v>IT.1.FB./1+1-GS/PG</v>
      </c>
      <c r="D226" s="160">
        <f ca="1">OFFSET('Расчёт фасадов'!$H$230,Цена!$A$226,0)</f>
        <v>-56.921399999999998</v>
      </c>
      <c r="E226" s="160">
        <f ca="1">OFFSET('Расчёт фасадов2'!$H$230,Цена!$A$226,0)</f>
        <v>-56.921399999999998</v>
      </c>
      <c r="F226" s="160">
        <f ca="1">OFFSET('Расчёт фасадов3'!$H$230,Цена!$A$226,0)</f>
        <v>-56.921399999999998</v>
      </c>
      <c r="G226" s="160">
        <f ca="1">OFFSET('Расчёт фасадов4'!$H$230,Цена!$A$226,0)</f>
        <v>-56.921399999999998</v>
      </c>
      <c r="H226" s="160">
        <f ca="1">OFFSET('Расчёт фасадов5'!$H$230,Цена!$A$226,0)</f>
        <v>-56.921399999999998</v>
      </c>
      <c r="I226" s="160">
        <f ca="1">OFFSET('Расчёт фасадов6'!$H$230,Цена!$A$226,0)</f>
        <v>-56.921399999999998</v>
      </c>
      <c r="J226" s="160">
        <f ca="1">OFFSET('Расчёт фасадов7'!$H$230,Цена!$A$226,0)</f>
        <v>-56.921399999999998</v>
      </c>
      <c r="K226" s="160">
        <f ca="1">OFFSET('Расчёт фасадов8'!$H$230,Цена!$A$226,0)</f>
        <v>-56.921399999999998</v>
      </c>
      <c r="L226" s="160">
        <f ca="1">OFFSET('Расчёт фасадов9'!$H$230,Цена!$A$226,0)</f>
        <v>-56.921399999999998</v>
      </c>
      <c r="M226" s="160">
        <f ca="1">OFFSET('Расчёт фасадов10'!$H$230,Цена!$A$226,0)</f>
        <v>-56.921399999999998</v>
      </c>
    </row>
    <row r="227" spans="1:13" ht="15" x14ac:dyDescent="0.2">
      <c r="A227">
        <v>5</v>
      </c>
      <c r="B227" s="75" t="s">
        <v>486</v>
      </c>
      <c r="C227" s="75" t="str">
        <f>B227&amp;'Спецификация - фасады'!$AO$64</f>
        <v>IT.1.FB./1+1-GS/PS</v>
      </c>
      <c r="D227" s="160">
        <f ca="1">OFFSET('Расчёт фасадов'!$H$230,Цена!$A$227,0)</f>
        <v>-56.921399999999998</v>
      </c>
      <c r="E227" s="160">
        <f ca="1">OFFSET('Расчёт фасадов2'!$H$230,Цена!$A$227,0)</f>
        <v>-56.921399999999998</v>
      </c>
      <c r="F227" s="160">
        <f ca="1">OFFSET('Расчёт фасадов3'!$H$230,Цена!$A$227,0)</f>
        <v>-56.921399999999998</v>
      </c>
      <c r="G227" s="160">
        <f ca="1">OFFSET('Расчёт фасадов4'!$H$230,Цена!$A$227,0)</f>
        <v>-56.921399999999998</v>
      </c>
      <c r="H227" s="160">
        <f ca="1">OFFSET('Расчёт фасадов5'!$H$230,Цена!$A$227,0)</f>
        <v>-56.921399999999998</v>
      </c>
      <c r="I227" s="160">
        <f ca="1">OFFSET('Расчёт фасадов6'!$H$230,Цена!$A$227,0)</f>
        <v>-56.921399999999998</v>
      </c>
      <c r="J227" s="160">
        <f ca="1">OFFSET('Расчёт фасадов7'!$H$230,Цена!$A$227,0)</f>
        <v>-56.921399999999998</v>
      </c>
      <c r="K227" s="160">
        <f ca="1">OFFSET('Расчёт фасадов8'!$H$230,Цена!$A$227,0)</f>
        <v>-56.921399999999998</v>
      </c>
      <c r="L227" s="160">
        <f ca="1">OFFSET('Расчёт фасадов9'!$H$230,Цена!$A$227,0)</f>
        <v>-56.921399999999998</v>
      </c>
      <c r="M227" s="160">
        <f ca="1">OFFSET('Расчёт фасадов10'!$H$230,Цена!$A$227,0)</f>
        <v>-56.921399999999998</v>
      </c>
    </row>
    <row r="228" spans="1:13" ht="15" x14ac:dyDescent="0.2">
      <c r="A228">
        <v>6</v>
      </c>
      <c r="B228" s="75" t="s">
        <v>486</v>
      </c>
      <c r="C228" s="75" t="str">
        <f>B228&amp;'Спецификация - фасады'!$AO$65</f>
        <v>IT.1.FB./1+1-WM/PG</v>
      </c>
      <c r="D228" s="160">
        <f ca="1">OFFSET('Расчёт фасадов'!$H$230,Цена!$A$228,0)</f>
        <v>-56.921399999999998</v>
      </c>
      <c r="E228" s="160">
        <f ca="1">OFFSET('Расчёт фасадов2'!$H$230,Цена!$A$228,0)</f>
        <v>-56.921399999999998</v>
      </c>
      <c r="F228" s="160">
        <f ca="1">OFFSET('Расчёт фасадов3'!$H$230,Цена!$A$228,0)</f>
        <v>-56.921399999999998</v>
      </c>
      <c r="G228" s="160">
        <f ca="1">OFFSET('Расчёт фасадов4'!$H$230,Цена!$A$228,0)</f>
        <v>-56.921399999999998</v>
      </c>
      <c r="H228" s="160">
        <f ca="1">OFFSET('Расчёт фасадов5'!$H$230,Цена!$A$228,0)</f>
        <v>-56.921399999999998</v>
      </c>
      <c r="I228" s="160">
        <f ca="1">OFFSET('Расчёт фасадов6'!$H$230,Цена!$A$228,0)</f>
        <v>-56.921399999999998</v>
      </c>
      <c r="J228" s="160">
        <f ca="1">OFFSET('Расчёт фасадов7'!$H$230,Цена!$A$228,0)</f>
        <v>-56.921399999999998</v>
      </c>
      <c r="K228" s="160">
        <f ca="1">OFFSET('Расчёт фасадов8'!$H$230,Цена!$A$228,0)</f>
        <v>-56.921399999999998</v>
      </c>
      <c r="L228" s="160">
        <f ca="1">OFFSET('Расчёт фасадов9'!$H$230,Цена!$A$228,0)</f>
        <v>-56.921399999999998</v>
      </c>
      <c r="M228" s="160">
        <f ca="1">OFFSET('Расчёт фасадов10'!$H$230,Цена!$A$228,0)</f>
        <v>-56.921399999999998</v>
      </c>
    </row>
    <row r="229" spans="1:13" ht="15" x14ac:dyDescent="0.2">
      <c r="A229">
        <v>6</v>
      </c>
      <c r="B229" s="75" t="s">
        <v>486</v>
      </c>
      <c r="C229" s="75" t="str">
        <f>B229&amp;'Спецификация - фасады'!$AO$66</f>
        <v>IT.1.FB./1+1-WM/PS</v>
      </c>
      <c r="D229" s="160">
        <f ca="1">OFFSET('Расчёт фасадов'!$H$230,Цена!$A$229,0)</f>
        <v>-56.921399999999998</v>
      </c>
      <c r="E229" s="160">
        <f ca="1">OFFSET('Расчёт фасадов2'!$H$230,Цена!$A$229,0)</f>
        <v>-56.921399999999998</v>
      </c>
      <c r="F229" s="160">
        <f ca="1">OFFSET('Расчёт фасадов3'!$H$230,Цена!$A$229,0)</f>
        <v>-56.921399999999998</v>
      </c>
      <c r="G229" s="160">
        <f ca="1">OFFSET('Расчёт фасадов4'!$H$230,Цена!$A$229,0)</f>
        <v>-56.921399999999998</v>
      </c>
      <c r="H229" s="160">
        <f ca="1">OFFSET('Расчёт фасадов5'!$H$230,Цена!$A$229,0)</f>
        <v>-56.921399999999998</v>
      </c>
      <c r="I229" s="160">
        <f ca="1">OFFSET('Расчёт фасадов6'!$H$230,Цена!$A$229,0)</f>
        <v>-56.921399999999998</v>
      </c>
      <c r="J229" s="160">
        <f ca="1">OFFSET('Расчёт фасадов7'!$H$230,Цена!$A$229,0)</f>
        <v>-56.921399999999998</v>
      </c>
      <c r="K229" s="160">
        <f ca="1">OFFSET('Расчёт фасадов8'!$H$230,Цена!$A$229,0)</f>
        <v>-56.921399999999998</v>
      </c>
      <c r="L229" s="160">
        <f ca="1">OFFSET('Расчёт фасадов9'!$H$230,Цена!$A$229,0)</f>
        <v>-56.921399999999998</v>
      </c>
      <c r="M229" s="160">
        <f ca="1">OFFSET('Расчёт фасадов10'!$H$230,Цена!$A$229,0)</f>
        <v>-56.921399999999998</v>
      </c>
    </row>
    <row r="230" spans="1:13" ht="15" x14ac:dyDescent="0.2">
      <c r="A230">
        <v>6</v>
      </c>
      <c r="B230" s="75" t="s">
        <v>486</v>
      </c>
      <c r="C230" s="75" t="str">
        <f>B230&amp;'Спецификация - фасады'!$AO$67</f>
        <v>IT.1.FB./1+1-WM/PBG</v>
      </c>
      <c r="D230" s="160">
        <f ca="1">OFFSET('Расчёт фасадов'!$H$230,Цена!$A$230,0)</f>
        <v>-56.921399999999998</v>
      </c>
      <c r="E230" s="160">
        <f ca="1">OFFSET('Расчёт фасадов2'!$H$230,Цена!$A$230,0)</f>
        <v>-56.921399999999998</v>
      </c>
      <c r="F230" s="160">
        <f ca="1">OFFSET('Расчёт фасадов3'!$H$230,Цена!$A$230,0)</f>
        <v>-56.921399999999998</v>
      </c>
      <c r="G230" s="160">
        <f ca="1">OFFSET('Расчёт фасадов4'!$H$230,Цена!$A$230,0)</f>
        <v>-56.921399999999998</v>
      </c>
      <c r="H230" s="160">
        <f ca="1">OFFSET('Расчёт фасадов5'!$H$230,Цена!$A$230,0)</f>
        <v>-56.921399999999998</v>
      </c>
      <c r="I230" s="160">
        <f ca="1">OFFSET('Расчёт фасадов6'!$H$230,Цена!$A$230,0)</f>
        <v>-56.921399999999998</v>
      </c>
      <c r="J230" s="160">
        <f ca="1">OFFSET('Расчёт фасадов7'!$H$230,Цена!$A$230,0)</f>
        <v>-56.921399999999998</v>
      </c>
      <c r="K230" s="160">
        <f ca="1">OFFSET('Расчёт фасадов8'!$H$230,Цена!$A$230,0)</f>
        <v>-56.921399999999998</v>
      </c>
      <c r="L230" s="160">
        <f ca="1">OFFSET('Расчёт фасадов9'!$H$230,Цена!$A$230,0)</f>
        <v>-56.921399999999998</v>
      </c>
      <c r="M230" s="160">
        <f ca="1">OFFSET('Расчёт фасадов10'!$H$230,Цена!$A$230,0)</f>
        <v>-56.921399999999998</v>
      </c>
    </row>
    <row r="231" spans="1:13" ht="15" x14ac:dyDescent="0.2">
      <c r="A231">
        <v>6</v>
      </c>
      <c r="B231" s="75" t="s">
        <v>486</v>
      </c>
      <c r="C231" s="75" t="str">
        <f>B231&amp;'Спецификация - фасады'!$AO$68</f>
        <v>IT.1.FB./1+1-IV/PG</v>
      </c>
      <c r="D231" s="160">
        <f ca="1">OFFSET('Расчёт фасадов'!$H$230,Цена!$A$231,0)</f>
        <v>-56.921399999999998</v>
      </c>
      <c r="E231" s="160">
        <f ca="1">OFFSET('Расчёт фасадов2'!$H$230,Цена!$A$231,0)</f>
        <v>-56.921399999999998</v>
      </c>
      <c r="F231" s="160">
        <f ca="1">OFFSET('Расчёт фасадов3'!$H$230,Цена!$A$231,0)</f>
        <v>-56.921399999999998</v>
      </c>
      <c r="G231" s="160">
        <f ca="1">OFFSET('Расчёт фасадов4'!$H$230,Цена!$A$231,0)</f>
        <v>-56.921399999999998</v>
      </c>
      <c r="H231" s="160">
        <f ca="1">OFFSET('Расчёт фасадов5'!$H$230,Цена!$A$231,0)</f>
        <v>-56.921399999999998</v>
      </c>
      <c r="I231" s="160">
        <f ca="1">OFFSET('Расчёт фасадов6'!$H$230,Цена!$A$231,0)</f>
        <v>-56.921399999999998</v>
      </c>
      <c r="J231" s="160">
        <f ca="1">OFFSET('Расчёт фасадов7'!$H$230,Цена!$A$231,0)</f>
        <v>-56.921399999999998</v>
      </c>
      <c r="K231" s="160">
        <f ca="1">OFFSET('Расчёт фасадов8'!$H$230,Цена!$A$231,0)</f>
        <v>-56.921399999999998</v>
      </c>
      <c r="L231" s="160">
        <f ca="1">OFFSET('Расчёт фасадов9'!$H$230,Цена!$A$231,0)</f>
        <v>-56.921399999999998</v>
      </c>
      <c r="M231" s="160">
        <f ca="1">OFFSET('Расчёт фасадов10'!$H$230,Цена!$A$231,0)</f>
        <v>-56.921399999999998</v>
      </c>
    </row>
    <row r="232" spans="1:13" ht="15" x14ac:dyDescent="0.2">
      <c r="A232">
        <v>6</v>
      </c>
      <c r="B232" s="75" t="s">
        <v>486</v>
      </c>
      <c r="C232" s="75" t="str">
        <f>B232&amp;'Спецификация - фасады'!$AO$69</f>
        <v>IT.1.FB./1+1-IV/PS</v>
      </c>
      <c r="D232" s="160">
        <f ca="1">OFFSET('Расчёт фасадов'!$H$230,Цена!$A$232,0)</f>
        <v>-56.921399999999998</v>
      </c>
      <c r="E232" s="160">
        <f ca="1">OFFSET('Расчёт фасадов2'!$H$230,Цена!$A$232,0)</f>
        <v>-56.921399999999998</v>
      </c>
      <c r="F232" s="160">
        <f ca="1">OFFSET('Расчёт фасадов3'!$H$230,Цена!$A$232,0)</f>
        <v>-56.921399999999998</v>
      </c>
      <c r="G232" s="160">
        <f ca="1">OFFSET('Расчёт фасадов4'!$H$230,Цена!$A$232,0)</f>
        <v>-56.921399999999998</v>
      </c>
      <c r="H232" s="160">
        <f ca="1">OFFSET('Расчёт фасадов5'!$H$230,Цена!$A$232,0)</f>
        <v>-56.921399999999998</v>
      </c>
      <c r="I232" s="160">
        <f ca="1">OFFSET('Расчёт фасадов6'!$H$230,Цена!$A$232,0)</f>
        <v>-56.921399999999998</v>
      </c>
      <c r="J232" s="160">
        <f ca="1">OFFSET('Расчёт фасадов7'!$H$230,Цена!$A$232,0)</f>
        <v>-56.921399999999998</v>
      </c>
      <c r="K232" s="160">
        <f ca="1">OFFSET('Расчёт фасадов8'!$H$230,Цена!$A$232,0)</f>
        <v>-56.921399999999998</v>
      </c>
      <c r="L232" s="160">
        <f ca="1">OFFSET('Расчёт фасадов9'!$H$230,Цена!$A$232,0)</f>
        <v>-56.921399999999998</v>
      </c>
      <c r="M232" s="160">
        <f ca="1">OFFSET('Расчёт фасадов10'!$H$230,Цена!$A$232,0)</f>
        <v>-56.921399999999998</v>
      </c>
    </row>
    <row r="233" spans="1:13" ht="15" x14ac:dyDescent="0.2">
      <c r="A233">
        <v>6</v>
      </c>
      <c r="B233" s="75" t="s">
        <v>486</v>
      </c>
      <c r="C233" s="75" t="str">
        <f>B233&amp;'Спецификация - фасады'!$AO$70</f>
        <v>IT.1.FB./1+1-IV/PBG</v>
      </c>
      <c r="D233" s="160">
        <f ca="1">OFFSET('Расчёт фасадов'!$H$230,Цена!$A$233,0)</f>
        <v>-56.921399999999998</v>
      </c>
      <c r="E233" s="160">
        <f ca="1">OFFSET('Расчёт фасадов2'!$H$230,Цена!$A$233,0)</f>
        <v>-56.921399999999998</v>
      </c>
      <c r="F233" s="160">
        <f ca="1">OFFSET('Расчёт фасадов3'!$H$230,Цена!$A$233,0)</f>
        <v>-56.921399999999998</v>
      </c>
      <c r="G233" s="160">
        <f ca="1">OFFSET('Расчёт фасадов4'!$H$230,Цена!$A$233,0)</f>
        <v>-56.921399999999998</v>
      </c>
      <c r="H233" s="160">
        <f ca="1">OFFSET('Расчёт фасадов5'!$H$230,Цена!$A$233,0)</f>
        <v>-56.921399999999998</v>
      </c>
      <c r="I233" s="160">
        <f ca="1">OFFSET('Расчёт фасадов6'!$H$230,Цена!$A$233,0)</f>
        <v>-56.921399999999998</v>
      </c>
      <c r="J233" s="160">
        <f ca="1">OFFSET('Расчёт фасадов7'!$H$230,Цена!$A$233,0)</f>
        <v>-56.921399999999998</v>
      </c>
      <c r="K233" s="160">
        <f ca="1">OFFSET('Расчёт фасадов8'!$H$230,Цена!$A$233,0)</f>
        <v>-56.921399999999998</v>
      </c>
      <c r="L233" s="160">
        <f ca="1">OFFSET('Расчёт фасадов9'!$H$230,Цена!$A$233,0)</f>
        <v>-56.921399999999998</v>
      </c>
      <c r="M233" s="160">
        <f ca="1">OFFSET('Расчёт фасадов10'!$H$230,Цена!$A$233,0)</f>
        <v>-56.921399999999998</v>
      </c>
    </row>
    <row r="235" spans="1:13" ht="15" x14ac:dyDescent="0.2">
      <c r="A235">
        <v>0</v>
      </c>
      <c r="B235" s="75" t="s">
        <v>528</v>
      </c>
      <c r="C235" s="75" t="str">
        <f>B235&amp;'Спецификация - фасады'!$AO$43</f>
        <v>IT.2.FB./1+0-PY27</v>
      </c>
      <c r="D235" s="160" t="e">
        <f ca="1">OFFSET('Расчёт фасадов'!$H$262,Цена!$A$235,0)</f>
        <v>#N/A</v>
      </c>
      <c r="E235" s="160" t="e">
        <f ca="1">OFFSET('Расчёт фасадов2'!$H$262,Цена!$A$235,0)</f>
        <v>#N/A</v>
      </c>
      <c r="F235" s="160" t="e">
        <f ca="1">OFFSET('Расчёт фасадов3'!$H$262,Цена!$A$235,0)</f>
        <v>#N/A</v>
      </c>
      <c r="G235" s="160" t="e">
        <f ca="1">OFFSET('Расчёт фасадов4'!$H$262,Цена!$A$235,0)</f>
        <v>#N/A</v>
      </c>
      <c r="H235" s="160" t="e">
        <f ca="1">OFFSET('Расчёт фасадов5'!$H$262,Цена!$A$235,0)</f>
        <v>#N/A</v>
      </c>
      <c r="I235" s="160" t="e">
        <f ca="1">OFFSET('Расчёт фасадов6'!$H$262,Цена!$A$235,0)</f>
        <v>#N/A</v>
      </c>
      <c r="J235" s="160" t="e">
        <f ca="1">OFFSET('Расчёт фасадов7'!$H$262,Цена!$A$235,0)</f>
        <v>#N/A</v>
      </c>
      <c r="K235" s="160" t="e">
        <f ca="1">OFFSET('Расчёт фасадов8'!$H$262,Цена!$A$235,0)</f>
        <v>#N/A</v>
      </c>
      <c r="L235" s="160" t="e">
        <f ca="1">OFFSET('Расчёт фасадов9'!$H$262,Цена!$A$235,0)</f>
        <v>#N/A</v>
      </c>
      <c r="M235" s="160" t="e">
        <f ca="1">OFFSET('Расчёт фасадов10'!$H$262,Цена!$A$235,0)</f>
        <v>#N/A</v>
      </c>
    </row>
    <row r="236" spans="1:13" ht="15" x14ac:dyDescent="0.2">
      <c r="A236">
        <v>0</v>
      </c>
      <c r="B236" s="75" t="s">
        <v>528</v>
      </c>
      <c r="C236" s="75" t="str">
        <f>B236&amp;'Спецификация - фасады'!$AO$44</f>
        <v>IT.2.FB./1+0-WC</v>
      </c>
      <c r="D236" s="160" t="e">
        <f ca="1">OFFSET('Расчёт фасадов'!$H$262,Цена!$A$236,0)</f>
        <v>#N/A</v>
      </c>
      <c r="E236" s="160" t="e">
        <f ca="1">OFFSET('Расчёт фасадов2'!$H$262,Цена!$A$236,0)</f>
        <v>#N/A</v>
      </c>
      <c r="F236" s="160" t="e">
        <f ca="1">OFFSET('Расчёт фасадов3'!$H$262,Цена!$A$236,0)</f>
        <v>#N/A</v>
      </c>
      <c r="G236" s="160" t="e">
        <f ca="1">OFFSET('Расчёт фасадов4'!$H$262,Цена!$A$236,0)</f>
        <v>#N/A</v>
      </c>
      <c r="H236" s="160" t="e">
        <f ca="1">OFFSET('Расчёт фасадов5'!$H$262,Цена!$A$236,0)</f>
        <v>#N/A</v>
      </c>
      <c r="I236" s="160" t="e">
        <f ca="1">OFFSET('Расчёт фасадов6'!$H$262,Цена!$A$236,0)</f>
        <v>#N/A</v>
      </c>
      <c r="J236" s="160" t="e">
        <f ca="1">OFFSET('Расчёт фасадов7'!$H$262,Цена!$A$236,0)</f>
        <v>#N/A</v>
      </c>
      <c r="K236" s="160" t="e">
        <f ca="1">OFFSET('Расчёт фасадов8'!$H$262,Цена!$A$236,0)</f>
        <v>#N/A</v>
      </c>
      <c r="L236" s="160" t="e">
        <f ca="1">OFFSET('Расчёт фасадов9'!$H$262,Цена!$A$236,0)</f>
        <v>#N/A</v>
      </c>
      <c r="M236" s="160" t="e">
        <f ca="1">OFFSET('Расчёт фасадов10'!$H$262,Цена!$A$236,0)</f>
        <v>#N/A</v>
      </c>
    </row>
    <row r="237" spans="1:13" ht="15" x14ac:dyDescent="0.2">
      <c r="A237">
        <v>0</v>
      </c>
      <c r="B237" s="75" t="s">
        <v>528</v>
      </c>
      <c r="C237" s="75" t="str">
        <f>B237&amp;'Спецификация - фасады'!$AO$45</f>
        <v>IT.2.FB./1+0-WP</v>
      </c>
      <c r="D237" s="160" t="e">
        <f ca="1">OFFSET('Расчёт фасадов'!$H$262,Цена!$A$237,0)</f>
        <v>#N/A</v>
      </c>
      <c r="E237" s="160" t="e">
        <f ca="1">OFFSET('Расчёт фасадов2'!$H$262,Цена!$A$237,0)</f>
        <v>#N/A</v>
      </c>
      <c r="F237" s="160" t="e">
        <f ca="1">OFFSET('Расчёт фасадов3'!$H$262,Цена!$A$237,0)</f>
        <v>#N/A</v>
      </c>
      <c r="G237" s="160" t="e">
        <f ca="1">OFFSET('Расчёт фасадов4'!$H$262,Цена!$A$237,0)</f>
        <v>#N/A</v>
      </c>
      <c r="H237" s="160" t="e">
        <f ca="1">OFFSET('Расчёт фасадов5'!$H$262,Цена!$A$237,0)</f>
        <v>#N/A</v>
      </c>
      <c r="I237" s="160" t="e">
        <f ca="1">OFFSET('Расчёт фасадов6'!$H$262,Цена!$A$237,0)</f>
        <v>#N/A</v>
      </c>
      <c r="J237" s="160" t="e">
        <f ca="1">OFFSET('Расчёт фасадов7'!$H$262,Цена!$A$237,0)</f>
        <v>#N/A</v>
      </c>
      <c r="K237" s="160" t="e">
        <f ca="1">OFFSET('Расчёт фасадов8'!$H$262,Цена!$A$237,0)</f>
        <v>#N/A</v>
      </c>
      <c r="L237" s="160" t="e">
        <f ca="1">OFFSET('Расчёт фасадов9'!$H$262,Цена!$A$237,0)</f>
        <v>#N/A</v>
      </c>
      <c r="M237" s="160" t="e">
        <f ca="1">OFFSET('Расчёт фасадов10'!$H$262,Цена!$A$237,0)</f>
        <v>#N/A</v>
      </c>
    </row>
    <row r="238" spans="1:13" ht="15" x14ac:dyDescent="0.2">
      <c r="A238">
        <v>0</v>
      </c>
      <c r="B238" s="75" t="s">
        <v>528</v>
      </c>
      <c r="C238" s="75" t="str">
        <f>B238&amp;'Спецификация - фасады'!$AO$46</f>
        <v>IT.2.FB./1+0-DS</v>
      </c>
      <c r="D238" s="160" t="e">
        <f ca="1">OFFSET('Расчёт фасадов'!$H$262,Цена!$A$238,0)</f>
        <v>#N/A</v>
      </c>
      <c r="E238" s="160" t="e">
        <f ca="1">OFFSET('Расчёт фасадов2'!$H$262,Цена!$A$238,0)</f>
        <v>#N/A</v>
      </c>
      <c r="F238" s="160" t="e">
        <f ca="1">OFFSET('Расчёт фасадов3'!$H$262,Цена!$A$238,0)</f>
        <v>#N/A</v>
      </c>
      <c r="G238" s="160" t="e">
        <f ca="1">OFFSET('Расчёт фасадов4'!$H$262,Цена!$A$238,0)</f>
        <v>#N/A</v>
      </c>
      <c r="H238" s="160" t="e">
        <f ca="1">OFFSET('Расчёт фасадов5'!$H$262,Цена!$A$238,0)</f>
        <v>#N/A</v>
      </c>
      <c r="I238" s="160" t="e">
        <f ca="1">OFFSET('Расчёт фасадов6'!$H$262,Цена!$A$238,0)</f>
        <v>#N/A</v>
      </c>
      <c r="J238" s="160" t="e">
        <f ca="1">OFFSET('Расчёт фасадов7'!$H$262,Цена!$A$238,0)</f>
        <v>#N/A</v>
      </c>
      <c r="K238" s="160" t="e">
        <f ca="1">OFFSET('Расчёт фасадов8'!$H$262,Цена!$A$238,0)</f>
        <v>#N/A</v>
      </c>
      <c r="L238" s="160" t="e">
        <f ca="1">OFFSET('Расчёт фасадов9'!$H$262,Цена!$A$238,0)</f>
        <v>#N/A</v>
      </c>
      <c r="M238" s="160" t="e">
        <f ca="1">OFFSET('Расчёт фасадов10'!$H$262,Цена!$A$238,0)</f>
        <v>#N/A</v>
      </c>
    </row>
    <row r="239" spans="1:13" ht="15" x14ac:dyDescent="0.2">
      <c r="A239">
        <v>0</v>
      </c>
      <c r="B239" s="75" t="s">
        <v>528</v>
      </c>
      <c r="C239" s="75" t="str">
        <f>B239&amp;'Спецификация - фасады'!$AO$47</f>
        <v>IT.2.FB./1+0-HS</v>
      </c>
      <c r="D239" s="160" t="e">
        <f ca="1">OFFSET('Расчёт фасадов'!$H$262,Цена!$A$239,0)</f>
        <v>#N/A</v>
      </c>
      <c r="E239" s="160" t="e">
        <f ca="1">OFFSET('Расчёт фасадов2'!$H$262,Цена!$A$239,0)</f>
        <v>#N/A</v>
      </c>
      <c r="F239" s="160" t="e">
        <f ca="1">OFFSET('Расчёт фасадов3'!$H$262,Цена!$A$239,0)</f>
        <v>#N/A</v>
      </c>
      <c r="G239" s="160" t="e">
        <f ca="1">OFFSET('Расчёт фасадов4'!$H$262,Цена!$A$239,0)</f>
        <v>#N/A</v>
      </c>
      <c r="H239" s="160" t="e">
        <f ca="1">OFFSET('Расчёт фасадов5'!$H$262,Цена!$A$239,0)</f>
        <v>#N/A</v>
      </c>
      <c r="I239" s="160" t="e">
        <f ca="1">OFFSET('Расчёт фасадов6'!$H$262,Цена!$A$239,0)</f>
        <v>#N/A</v>
      </c>
      <c r="J239" s="160" t="e">
        <f ca="1">OFFSET('Расчёт фасадов7'!$H$262,Цена!$A$239,0)</f>
        <v>#N/A</v>
      </c>
      <c r="K239" s="160" t="e">
        <f ca="1">OFFSET('Расчёт фасадов8'!$H$262,Цена!$A$239,0)</f>
        <v>#N/A</v>
      </c>
      <c r="L239" s="160" t="e">
        <f ca="1">OFFSET('Расчёт фасадов9'!$H$262,Цена!$A$239,0)</f>
        <v>#N/A</v>
      </c>
      <c r="M239" s="160" t="e">
        <f ca="1">OFFSET('Расчёт фасадов10'!$H$262,Цена!$A$239,0)</f>
        <v>#N/A</v>
      </c>
    </row>
    <row r="240" spans="1:13" ht="15" x14ac:dyDescent="0.2">
      <c r="A240">
        <v>0</v>
      </c>
      <c r="B240" s="75" t="s">
        <v>528</v>
      </c>
      <c r="C240" s="75" t="str">
        <f>B240&amp;'Спецификация - фасады'!$AO$48</f>
        <v>IT.2.FB./1+0-VT</v>
      </c>
      <c r="D240" s="160" t="e">
        <f ca="1">OFFSET('Расчёт фасадов'!$H$262,Цена!$A$240,0)</f>
        <v>#N/A</v>
      </c>
      <c r="E240" s="160" t="e">
        <f ca="1">OFFSET('Расчёт фасадов2'!$H$262,Цена!$A$240,0)</f>
        <v>#N/A</v>
      </c>
      <c r="F240" s="160" t="e">
        <f ca="1">OFFSET('Расчёт фасадов3'!$H$262,Цена!$A$240,0)</f>
        <v>#N/A</v>
      </c>
      <c r="G240" s="160" t="e">
        <f ca="1">OFFSET('Расчёт фасадов4'!$H$262,Цена!$A$240,0)</f>
        <v>#N/A</v>
      </c>
      <c r="H240" s="160" t="e">
        <f ca="1">OFFSET('Расчёт фасадов5'!$H$262,Цена!$A$240,0)</f>
        <v>#N/A</v>
      </c>
      <c r="I240" s="160" t="e">
        <f ca="1">OFFSET('Расчёт фасадов6'!$H$262,Цена!$A$240,0)</f>
        <v>#N/A</v>
      </c>
      <c r="J240" s="160" t="e">
        <f ca="1">OFFSET('Расчёт фасадов7'!$H$262,Цена!$A$240,0)</f>
        <v>#N/A</v>
      </c>
      <c r="K240" s="160" t="e">
        <f ca="1">OFFSET('Расчёт фасадов8'!$H$262,Цена!$A$240,0)</f>
        <v>#N/A</v>
      </c>
      <c r="L240" s="160" t="e">
        <f ca="1">OFFSET('Расчёт фасадов9'!$H$262,Цена!$A$240,0)</f>
        <v>#N/A</v>
      </c>
      <c r="M240" s="160" t="e">
        <f ca="1">OFFSET('Расчёт фасадов10'!$H$262,Цена!$A$240,0)</f>
        <v>#N/A</v>
      </c>
    </row>
    <row r="241" spans="1:13" ht="15" x14ac:dyDescent="0.2">
      <c r="A241">
        <v>0</v>
      </c>
      <c r="B241" s="75" t="s">
        <v>528</v>
      </c>
      <c r="C241" s="75" t="str">
        <f>B241&amp;'Спецификация - фасады'!$AO$49</f>
        <v>IT.2.FB./1+0-TD</v>
      </c>
      <c r="D241" s="160" t="e">
        <f ca="1">OFFSET('Расчёт фасадов'!$H$262,Цена!$A$241,0)</f>
        <v>#N/A</v>
      </c>
      <c r="E241" s="160" t="e">
        <f ca="1">OFFSET('Расчёт фасадов2'!$H$262,Цена!$A$241,0)</f>
        <v>#N/A</v>
      </c>
      <c r="F241" s="160" t="e">
        <f ca="1">OFFSET('Расчёт фасадов3'!$H$262,Цена!$A$241,0)</f>
        <v>#N/A</v>
      </c>
      <c r="G241" s="160" t="e">
        <f ca="1">OFFSET('Расчёт фасадов4'!$H$262,Цена!$A$241,0)</f>
        <v>#N/A</v>
      </c>
      <c r="H241" s="160" t="e">
        <f ca="1">OFFSET('Расчёт фасадов5'!$H$262,Цена!$A$241,0)</f>
        <v>#N/A</v>
      </c>
      <c r="I241" s="160" t="e">
        <f ca="1">OFFSET('Расчёт фасадов6'!$H$262,Цена!$A$241,0)</f>
        <v>#N/A</v>
      </c>
      <c r="J241" s="160" t="e">
        <f ca="1">OFFSET('Расчёт фасадов7'!$H$262,Цена!$A$241,0)</f>
        <v>#N/A</v>
      </c>
      <c r="K241" s="160" t="e">
        <f ca="1">OFFSET('Расчёт фасадов8'!$H$262,Цена!$A$241,0)</f>
        <v>#N/A</v>
      </c>
      <c r="L241" s="160" t="e">
        <f ca="1">OFFSET('Расчёт фасадов9'!$H$262,Цена!$A$241,0)</f>
        <v>#N/A</v>
      </c>
      <c r="M241" s="160" t="e">
        <f ca="1">OFFSET('Расчёт фасадов10'!$H$262,Цена!$A$241,0)</f>
        <v>#N/A</v>
      </c>
    </row>
    <row r="242" spans="1:13" ht="15" x14ac:dyDescent="0.2">
      <c r="A242">
        <v>0</v>
      </c>
      <c r="B242" s="75" t="s">
        <v>528</v>
      </c>
      <c r="C242" s="75" t="str">
        <f>B242&amp;'Спецификация - фасады'!$AO$50</f>
        <v>IT.2.FB./1+0-LO</v>
      </c>
      <c r="D242" s="160" t="e">
        <f ca="1">OFFSET('Расчёт фасадов'!$H$262,Цена!$A$242,0)</f>
        <v>#N/A</v>
      </c>
      <c r="E242" s="160" t="e">
        <f ca="1">OFFSET('Расчёт фасадов2'!$H$262,Цена!$A$242,0)</f>
        <v>#N/A</v>
      </c>
      <c r="F242" s="160" t="e">
        <f ca="1">OFFSET('Расчёт фасадов3'!$H$262,Цена!$A$242,0)</f>
        <v>#N/A</v>
      </c>
      <c r="G242" s="160" t="e">
        <f ca="1">OFFSET('Расчёт фасадов4'!$H$262,Цена!$A$242,0)</f>
        <v>#N/A</v>
      </c>
      <c r="H242" s="160" t="e">
        <f ca="1">OFFSET('Расчёт фасадов5'!$H$262,Цена!$A$242,0)</f>
        <v>#N/A</v>
      </c>
      <c r="I242" s="160" t="e">
        <f ca="1">OFFSET('Расчёт фасадов6'!$H$262,Цена!$A$242,0)</f>
        <v>#N/A</v>
      </c>
      <c r="J242" s="160" t="e">
        <f ca="1">OFFSET('Расчёт фасадов7'!$H$262,Цена!$A$242,0)</f>
        <v>#N/A</v>
      </c>
      <c r="K242" s="160" t="e">
        <f ca="1">OFFSET('Расчёт фасадов8'!$H$262,Цена!$A$242,0)</f>
        <v>#N/A</v>
      </c>
      <c r="L242" s="160" t="e">
        <f ca="1">OFFSET('Расчёт фасадов9'!$H$262,Цена!$A$242,0)</f>
        <v>#N/A</v>
      </c>
      <c r="M242" s="160" t="e">
        <f ca="1">OFFSET('Расчёт фасадов10'!$H$262,Цена!$A$242,0)</f>
        <v>#N/A</v>
      </c>
    </row>
    <row r="243" spans="1:13" ht="15" x14ac:dyDescent="0.2">
      <c r="A243">
        <v>0</v>
      </c>
      <c r="B243" s="75" t="s">
        <v>528</v>
      </c>
      <c r="C243" s="75" t="str">
        <f>B243&amp;'Спецификация - фасады'!$AO$51</f>
        <v>IT.2.FB./1+0-OM</v>
      </c>
      <c r="D243" s="160" t="e">
        <f ca="1">OFFSET('Расчёт фасадов'!$H$262,Цена!$A$243,0)</f>
        <v>#N/A</v>
      </c>
      <c r="E243" s="160" t="e">
        <f ca="1">OFFSET('Расчёт фасадов2'!$H$262,Цена!$A$243,0)</f>
        <v>#N/A</v>
      </c>
      <c r="F243" s="160" t="e">
        <f ca="1">OFFSET('Расчёт фасадов3'!$H$262,Цена!$A$243,0)</f>
        <v>#N/A</v>
      </c>
      <c r="G243" s="160" t="e">
        <f ca="1">OFFSET('Расчёт фасадов4'!$H$262,Цена!$A$243,0)</f>
        <v>#N/A</v>
      </c>
      <c r="H243" s="160" t="e">
        <f ca="1">OFFSET('Расчёт фасадов5'!$H$262,Цена!$A$243,0)</f>
        <v>#N/A</v>
      </c>
      <c r="I243" s="160" t="e">
        <f ca="1">OFFSET('Расчёт фасадов6'!$H$262,Цена!$A$243,0)</f>
        <v>#N/A</v>
      </c>
      <c r="J243" s="160" t="e">
        <f ca="1">OFFSET('Расчёт фасадов7'!$H$262,Цена!$A$243,0)</f>
        <v>#N/A</v>
      </c>
      <c r="K243" s="160" t="e">
        <f ca="1">OFFSET('Расчёт фасадов8'!$H$262,Цена!$A$243,0)</f>
        <v>#N/A</v>
      </c>
      <c r="L243" s="160" t="e">
        <f ca="1">OFFSET('Расчёт фасадов9'!$H$262,Цена!$A$243,0)</f>
        <v>#N/A</v>
      </c>
      <c r="M243" s="160" t="e">
        <f ca="1">OFFSET('Расчёт фасадов10'!$H$262,Цена!$A$243,0)</f>
        <v>#N/A</v>
      </c>
    </row>
    <row r="244" spans="1:13" ht="15" x14ac:dyDescent="0.2">
      <c r="A244">
        <v>0</v>
      </c>
      <c r="B244" s="75" t="s">
        <v>528</v>
      </c>
      <c r="C244" s="75" t="str">
        <f>B244&amp;'Спецификация - фасады'!$AO$52</f>
        <v>IT.2.FB./1+0-OE</v>
      </c>
      <c r="D244" s="160" t="e">
        <f ca="1">OFFSET('Расчёт фасадов'!$H$262,Цена!$A$244,0)</f>
        <v>#N/A</v>
      </c>
      <c r="E244" s="160" t="e">
        <f ca="1">OFFSET('Расчёт фасадов2'!$H$262,Цена!$A$244,0)</f>
        <v>#N/A</v>
      </c>
      <c r="F244" s="160" t="e">
        <f ca="1">OFFSET('Расчёт фасадов3'!$H$262,Цена!$A$244,0)</f>
        <v>#N/A</v>
      </c>
      <c r="G244" s="160" t="e">
        <f ca="1">OFFSET('Расчёт фасадов4'!$H$262,Цена!$A$244,0)</f>
        <v>#N/A</v>
      </c>
      <c r="H244" s="160" t="e">
        <f ca="1">OFFSET('Расчёт фасадов5'!$H$262,Цена!$A$244,0)</f>
        <v>#N/A</v>
      </c>
      <c r="I244" s="160" t="e">
        <f ca="1">OFFSET('Расчёт фасадов6'!$H$262,Цена!$A$244,0)</f>
        <v>#N/A</v>
      </c>
      <c r="J244" s="160" t="e">
        <f ca="1">OFFSET('Расчёт фасадов7'!$H$262,Цена!$A$244,0)</f>
        <v>#N/A</v>
      </c>
      <c r="K244" s="160" t="e">
        <f ca="1">OFFSET('Расчёт фасадов8'!$H$262,Цена!$A$244,0)</f>
        <v>#N/A</v>
      </c>
      <c r="L244" s="160" t="e">
        <f ca="1">OFFSET('Расчёт фасадов9'!$H$262,Цена!$A$244,0)</f>
        <v>#N/A</v>
      </c>
      <c r="M244" s="160" t="e">
        <f ca="1">OFFSET('Расчёт фасадов10'!$H$262,Цена!$A$244,0)</f>
        <v>#N/A</v>
      </c>
    </row>
    <row r="245" spans="1:13" ht="15" x14ac:dyDescent="0.2">
      <c r="A245">
        <v>0</v>
      </c>
      <c r="B245" s="75" t="s">
        <v>528</v>
      </c>
      <c r="C245" s="75" t="str">
        <f>B245&amp;'Спецификация - фасады'!$AO$53</f>
        <v>IT.2.FB./1+0-GS</v>
      </c>
      <c r="D245" s="160" t="e">
        <f ca="1">OFFSET('Расчёт фасадов'!$H$262,Цена!$A$245,0)</f>
        <v>#N/A</v>
      </c>
      <c r="E245" s="160" t="e">
        <f ca="1">OFFSET('Расчёт фасадов2'!$H$262,Цена!$A$245,0)</f>
        <v>#N/A</v>
      </c>
      <c r="F245" s="160" t="e">
        <f ca="1">OFFSET('Расчёт фасадов3'!$H$262,Цена!$A$245,0)</f>
        <v>#N/A</v>
      </c>
      <c r="G245" s="160" t="e">
        <f ca="1">OFFSET('Расчёт фасадов4'!$H$262,Цена!$A$245,0)</f>
        <v>#N/A</v>
      </c>
      <c r="H245" s="160" t="e">
        <f ca="1">OFFSET('Расчёт фасадов5'!$H$262,Цена!$A$245,0)</f>
        <v>#N/A</v>
      </c>
      <c r="I245" s="160" t="e">
        <f ca="1">OFFSET('Расчёт фасадов6'!$H$262,Цена!$A$245,0)</f>
        <v>#N/A</v>
      </c>
      <c r="J245" s="160" t="e">
        <f ca="1">OFFSET('Расчёт фасадов7'!$H$262,Цена!$A$245,0)</f>
        <v>#N/A</v>
      </c>
      <c r="K245" s="160" t="e">
        <f ca="1">OFFSET('Расчёт фасадов8'!$H$262,Цена!$A$245,0)</f>
        <v>#N/A</v>
      </c>
      <c r="L245" s="160" t="e">
        <f ca="1">OFFSET('Расчёт фасадов9'!$H$262,Цена!$A$245,0)</f>
        <v>#N/A</v>
      </c>
      <c r="M245" s="160" t="e">
        <f ca="1">OFFSET('Расчёт фасадов10'!$H$262,Цена!$A$245,0)</f>
        <v>#N/A</v>
      </c>
    </row>
    <row r="246" spans="1:13" ht="15" x14ac:dyDescent="0.2">
      <c r="A246">
        <v>1</v>
      </c>
      <c r="B246" s="75" t="s">
        <v>528</v>
      </c>
      <c r="C246" s="75" t="str">
        <f>B246&amp;'Спецификация - фасады'!$AO$54</f>
        <v>IT.2.FB./1+0-BMO</v>
      </c>
      <c r="D246" s="160" t="e">
        <f ca="1">OFFSET('Расчёт фасадов'!$H$262,Цена!$A$246,0)</f>
        <v>#N/A</v>
      </c>
      <c r="E246" s="160" t="e">
        <f ca="1">OFFSET('Расчёт фасадов2'!$H$262,Цена!$A$246,0)</f>
        <v>#N/A</v>
      </c>
      <c r="F246" s="160" t="e">
        <f ca="1">OFFSET('Расчёт фасадов3'!$H$262,Цена!$A$246,0)</f>
        <v>#N/A</v>
      </c>
      <c r="G246" s="160" t="e">
        <f ca="1">OFFSET('Расчёт фасадов4'!$H$262,Цена!$A$246,0)</f>
        <v>#N/A</v>
      </c>
      <c r="H246" s="160" t="e">
        <f ca="1">OFFSET('Расчёт фасадов5'!$H$262,Цена!$A$246,0)</f>
        <v>#N/A</v>
      </c>
      <c r="I246" s="160" t="e">
        <f ca="1">OFFSET('Расчёт фасадов6'!$H$262,Цена!$A$246,0)</f>
        <v>#N/A</v>
      </c>
      <c r="J246" s="160" t="e">
        <f ca="1">OFFSET('Расчёт фасадов7'!$H$262,Цена!$A$246,0)</f>
        <v>#N/A</v>
      </c>
      <c r="K246" s="160" t="e">
        <f ca="1">OFFSET('Расчёт фасадов8'!$H$262,Цена!$A$246,0)</f>
        <v>#N/A</v>
      </c>
      <c r="L246" s="160" t="e">
        <f ca="1">OFFSET('Расчёт фасадов9'!$H$262,Цена!$A$246,0)</f>
        <v>#N/A</v>
      </c>
      <c r="M246" s="160" t="e">
        <f ca="1">OFFSET('Расчёт фасадов10'!$H$262,Цена!$A$246,0)</f>
        <v>#N/A</v>
      </c>
    </row>
    <row r="247" spans="1:13" ht="15" x14ac:dyDescent="0.2">
      <c r="A247">
        <v>2</v>
      </c>
      <c r="B247" s="75" t="s">
        <v>528</v>
      </c>
      <c r="C247" s="75" t="str">
        <f>B247&amp;'Спецификация - фасады'!$AO$55</f>
        <v>IT.2.FB./1+0-WM</v>
      </c>
      <c r="D247" s="160" t="e">
        <f ca="1">OFFSET('Расчёт фасадов'!$H$262,Цена!$A$247,0)</f>
        <v>#N/A</v>
      </c>
      <c r="E247" s="160" t="e">
        <f ca="1">OFFSET('Расчёт фасадов2'!$H$262,Цена!$A$247,0)</f>
        <v>#N/A</v>
      </c>
      <c r="F247" s="160" t="e">
        <f ca="1">OFFSET('Расчёт фасадов3'!$H$262,Цена!$A$247,0)</f>
        <v>#N/A</v>
      </c>
      <c r="G247" s="160" t="e">
        <f ca="1">OFFSET('Расчёт фасадов4'!$H$262,Цена!$A$247,0)</f>
        <v>#N/A</v>
      </c>
      <c r="H247" s="160" t="e">
        <f ca="1">OFFSET('Расчёт фасадов5'!$H$262,Цена!$A$247,0)</f>
        <v>#N/A</v>
      </c>
      <c r="I247" s="160" t="e">
        <f ca="1">OFFSET('Расчёт фасадов6'!$H$262,Цена!$A$247,0)</f>
        <v>#N/A</v>
      </c>
      <c r="J247" s="160" t="e">
        <f ca="1">OFFSET('Расчёт фасадов7'!$H$262,Цена!$A$247,0)</f>
        <v>#N/A</v>
      </c>
      <c r="K247" s="160" t="e">
        <f ca="1">OFFSET('Расчёт фасадов8'!$H$262,Цена!$A$247,0)</f>
        <v>#N/A</v>
      </c>
      <c r="L247" s="160" t="e">
        <f ca="1">OFFSET('Расчёт фасадов9'!$H$262,Цена!$A$247,0)</f>
        <v>#N/A</v>
      </c>
      <c r="M247" s="160" t="e">
        <f ca="1">OFFSET('Расчёт фасадов10'!$H$262,Цена!$A$247,0)</f>
        <v>#N/A</v>
      </c>
    </row>
    <row r="248" spans="1:13" ht="15" x14ac:dyDescent="0.2">
      <c r="A248">
        <v>2</v>
      </c>
      <c r="B248" s="75" t="s">
        <v>528</v>
      </c>
      <c r="C248" s="75" t="str">
        <f>B248&amp;'Спецификация - фасады'!$AO$56</f>
        <v>IT.2.FB./1+0-IV</v>
      </c>
      <c r="D248" s="160" t="e">
        <f ca="1">OFFSET('Расчёт фасадов'!$H$262,Цена!$A$248,0)</f>
        <v>#N/A</v>
      </c>
      <c r="E248" s="160" t="e">
        <f ca="1">OFFSET('Расчёт фасадов2'!$H$262,Цена!$A$248,0)</f>
        <v>#N/A</v>
      </c>
      <c r="F248" s="160" t="e">
        <f ca="1">OFFSET('Расчёт фасадов3'!$H$262,Цена!$A$248,0)</f>
        <v>#N/A</v>
      </c>
      <c r="G248" s="160" t="e">
        <f ca="1">OFFSET('Расчёт фасадов4'!$H$262,Цена!$A$248,0)</f>
        <v>#N/A</v>
      </c>
      <c r="H248" s="160" t="e">
        <f ca="1">OFFSET('Расчёт фасадов5'!$H$262,Цена!$A$248,0)</f>
        <v>#N/A</v>
      </c>
      <c r="I248" s="160" t="e">
        <f ca="1">OFFSET('Расчёт фасадов6'!$H$262,Цена!$A$248,0)</f>
        <v>#N/A</v>
      </c>
      <c r="J248" s="160" t="e">
        <f ca="1">OFFSET('Расчёт фасадов7'!$H$262,Цена!$A$248,0)</f>
        <v>#N/A</v>
      </c>
      <c r="K248" s="160" t="e">
        <f ca="1">OFFSET('Расчёт фасадов8'!$H$262,Цена!$A$248,0)</f>
        <v>#N/A</v>
      </c>
      <c r="L248" s="160" t="e">
        <f ca="1">OFFSET('Расчёт фасадов9'!$H$262,Цена!$A$248,0)</f>
        <v>#N/A</v>
      </c>
      <c r="M248" s="160" t="e">
        <f ca="1">OFFSET('Расчёт фасадов10'!$H$262,Цена!$A$248,0)</f>
        <v>#N/A</v>
      </c>
    </row>
    <row r="249" spans="1:13" ht="15" x14ac:dyDescent="0.2">
      <c r="A249">
        <v>3</v>
      </c>
      <c r="B249" s="75" t="s">
        <v>528</v>
      </c>
      <c r="C249" s="75" t="str">
        <f>B249&amp;'Спецификация - фасады'!$AO$57</f>
        <v>IT.2.FB./1+0-WC/PG</v>
      </c>
      <c r="D249" s="160" t="e">
        <f ca="1">OFFSET('Расчёт фасадов'!$H$262,Цена!$A$249,0)</f>
        <v>#N/A</v>
      </c>
      <c r="E249" s="160" t="e">
        <f ca="1">OFFSET('Расчёт фасадов2'!$H$262,Цена!$A$249,0)</f>
        <v>#N/A</v>
      </c>
      <c r="F249" s="160" t="e">
        <f ca="1">OFFSET('Расчёт фасадов3'!$H$262,Цена!$A$249,0)</f>
        <v>#N/A</v>
      </c>
      <c r="G249" s="160" t="e">
        <f ca="1">OFFSET('Расчёт фасадов4'!$H$262,Цена!$A$249,0)</f>
        <v>#N/A</v>
      </c>
      <c r="H249" s="160" t="e">
        <f ca="1">OFFSET('Расчёт фасадов5'!$H$262,Цена!$A$249,0)</f>
        <v>#N/A</v>
      </c>
      <c r="I249" s="160" t="e">
        <f ca="1">OFFSET('Расчёт фасадов6'!$H$262,Цена!$A$249,0)</f>
        <v>#N/A</v>
      </c>
      <c r="J249" s="160" t="e">
        <f ca="1">OFFSET('Расчёт фасадов7'!$H$262,Цена!$A$249,0)</f>
        <v>#N/A</v>
      </c>
      <c r="K249" s="160" t="e">
        <f ca="1">OFFSET('Расчёт фасадов8'!$H$262,Цена!$A$249,0)</f>
        <v>#N/A</v>
      </c>
      <c r="L249" s="160" t="e">
        <f ca="1">OFFSET('Расчёт фасадов9'!$H$262,Цена!$A$249,0)</f>
        <v>#N/A</v>
      </c>
      <c r="M249" s="160" t="e">
        <f ca="1">OFFSET('Расчёт фасадов10'!$H$262,Цена!$A$249,0)</f>
        <v>#N/A</v>
      </c>
    </row>
    <row r="250" spans="1:13" ht="15" x14ac:dyDescent="0.2">
      <c r="A250">
        <v>3</v>
      </c>
      <c r="B250" s="75" t="s">
        <v>528</v>
      </c>
      <c r="C250" s="75" t="str">
        <f>B250&amp;'Спецификация - фасады'!$AO$58</f>
        <v>IT.2.FB./1+0-WC/PS</v>
      </c>
      <c r="D250" s="160" t="e">
        <f ca="1">OFFSET('Расчёт фасадов'!$H$262,Цена!$A$250,0)</f>
        <v>#N/A</v>
      </c>
      <c r="E250" s="160" t="e">
        <f ca="1">OFFSET('Расчёт фасадов2'!$H$262,Цена!$A$250,0)</f>
        <v>#N/A</v>
      </c>
      <c r="F250" s="160" t="e">
        <f ca="1">OFFSET('Расчёт фасадов3'!$H$262,Цена!$A$250,0)</f>
        <v>#N/A</v>
      </c>
      <c r="G250" s="160" t="e">
        <f ca="1">OFFSET('Расчёт фасадов4'!$H$262,Цена!$A$250,0)</f>
        <v>#N/A</v>
      </c>
      <c r="H250" s="160" t="e">
        <f ca="1">OFFSET('Расчёт фасадов5'!$H$262,Цена!$A$250,0)</f>
        <v>#N/A</v>
      </c>
      <c r="I250" s="160" t="e">
        <f ca="1">OFFSET('Расчёт фасадов6'!$H$262,Цена!$A$250,0)</f>
        <v>#N/A</v>
      </c>
      <c r="J250" s="160" t="e">
        <f ca="1">OFFSET('Расчёт фасадов7'!$H$262,Цена!$A$250,0)</f>
        <v>#N/A</v>
      </c>
      <c r="K250" s="160" t="e">
        <f ca="1">OFFSET('Расчёт фасадов8'!$H$262,Цена!$A$250,0)</f>
        <v>#N/A</v>
      </c>
      <c r="L250" s="160" t="e">
        <f ca="1">OFFSET('Расчёт фасадов9'!$H$262,Цена!$A$250,0)</f>
        <v>#N/A</v>
      </c>
      <c r="M250" s="160" t="e">
        <f ca="1">OFFSET('Расчёт фасадов10'!$H$262,Цена!$A$250,0)</f>
        <v>#N/A</v>
      </c>
    </row>
    <row r="251" spans="1:13" ht="15" x14ac:dyDescent="0.2">
      <c r="A251">
        <v>3</v>
      </c>
      <c r="B251" s="75" t="s">
        <v>528</v>
      </c>
      <c r="C251" s="75" t="str">
        <f>B251&amp;'Спецификация - фасады'!$AO$59</f>
        <v>IT.2.FB./1+0-WC/PBG</v>
      </c>
      <c r="D251" s="160" t="e">
        <f ca="1">OFFSET('Расчёт фасадов'!$H$262,Цена!$A$251,0)</f>
        <v>#N/A</v>
      </c>
      <c r="E251" s="160" t="e">
        <f ca="1">OFFSET('Расчёт фасадов2'!$H$262,Цена!$A$251,0)</f>
        <v>#N/A</v>
      </c>
      <c r="F251" s="160" t="e">
        <f ca="1">OFFSET('Расчёт фасадов3'!$H$262,Цена!$A$251,0)</f>
        <v>#N/A</v>
      </c>
      <c r="G251" s="160" t="e">
        <f ca="1">OFFSET('Расчёт фасадов4'!$H$262,Цена!$A$251,0)</f>
        <v>#N/A</v>
      </c>
      <c r="H251" s="160" t="e">
        <f ca="1">OFFSET('Расчёт фасадов5'!$H$262,Цена!$A$251,0)</f>
        <v>#N/A</v>
      </c>
      <c r="I251" s="160" t="e">
        <f ca="1">OFFSET('Расчёт фасадов6'!$H$262,Цена!$A$251,0)</f>
        <v>#N/A</v>
      </c>
      <c r="J251" s="160" t="e">
        <f ca="1">OFFSET('Расчёт фасадов7'!$H$262,Цена!$A$251,0)</f>
        <v>#N/A</v>
      </c>
      <c r="K251" s="160" t="e">
        <f ca="1">OFFSET('Расчёт фасадов8'!$H$262,Цена!$A$251,0)</f>
        <v>#N/A</v>
      </c>
      <c r="L251" s="160" t="e">
        <f ca="1">OFFSET('Расчёт фасадов9'!$H$262,Цена!$A$251,0)</f>
        <v>#N/A</v>
      </c>
      <c r="M251" s="160" t="e">
        <f ca="1">OFFSET('Расчёт фасадов10'!$H$262,Цена!$A$251,0)</f>
        <v>#N/A</v>
      </c>
    </row>
    <row r="252" spans="1:13" ht="15" x14ac:dyDescent="0.2">
      <c r="A252">
        <v>3</v>
      </c>
      <c r="B252" s="75" t="s">
        <v>528</v>
      </c>
      <c r="C252" s="75" t="str">
        <f>B252&amp;'Спецификация - фасады'!$AO$60</f>
        <v>IT.2.FB./1+0-VT/PS</v>
      </c>
      <c r="D252" s="160" t="e">
        <f ca="1">OFFSET('Расчёт фасадов'!$H$262,Цена!$A$252,0)</f>
        <v>#N/A</v>
      </c>
      <c r="E252" s="160" t="e">
        <f ca="1">OFFSET('Расчёт фасадов2'!$H$262,Цена!$A$252,0)</f>
        <v>#N/A</v>
      </c>
      <c r="F252" s="160" t="e">
        <f ca="1">OFFSET('Расчёт фасадов3'!$H$262,Цена!$A$252,0)</f>
        <v>#N/A</v>
      </c>
      <c r="G252" s="160" t="e">
        <f ca="1">OFFSET('Расчёт фасадов4'!$H$262,Цена!$A$252,0)</f>
        <v>#N/A</v>
      </c>
      <c r="H252" s="160" t="e">
        <f ca="1">OFFSET('Расчёт фасадов5'!$H$262,Цена!$A$252,0)</f>
        <v>#N/A</v>
      </c>
      <c r="I252" s="160" t="e">
        <f ca="1">OFFSET('Расчёт фасадов6'!$H$262,Цена!$A$252,0)</f>
        <v>#N/A</v>
      </c>
      <c r="J252" s="160" t="e">
        <f ca="1">OFFSET('Расчёт фасадов7'!$H$262,Цена!$A$252,0)</f>
        <v>#N/A</v>
      </c>
      <c r="K252" s="160" t="e">
        <f ca="1">OFFSET('Расчёт фасадов8'!$H$262,Цена!$A$252,0)</f>
        <v>#N/A</v>
      </c>
      <c r="L252" s="160" t="e">
        <f ca="1">OFFSET('Расчёт фасадов9'!$H$262,Цена!$A$252,0)</f>
        <v>#N/A</v>
      </c>
      <c r="M252" s="160" t="e">
        <f ca="1">OFFSET('Расчёт фасадов10'!$H$262,Цена!$A$252,0)</f>
        <v>#N/A</v>
      </c>
    </row>
    <row r="253" spans="1:13" ht="15" x14ac:dyDescent="0.2">
      <c r="A253">
        <v>4</v>
      </c>
      <c r="B253" s="75" t="s">
        <v>528</v>
      </c>
      <c r="C253" s="75" t="str">
        <f>B253&amp;'Спецификация - фасады'!$AO$61</f>
        <v>IT.2.FB./1+0-BMO/PG</v>
      </c>
      <c r="D253" s="160" t="e">
        <f ca="1">OFFSET('Расчёт фасадов'!$H$262,Цена!$A$253,0)</f>
        <v>#N/A</v>
      </c>
      <c r="E253" s="160" t="e">
        <f ca="1">OFFSET('Расчёт фасадов2'!$H$262,Цена!$A$253,0)</f>
        <v>#N/A</v>
      </c>
      <c r="F253" s="160" t="e">
        <f ca="1">OFFSET('Расчёт фасадов3'!$H$262,Цена!$A$253,0)</f>
        <v>#N/A</v>
      </c>
      <c r="G253" s="160" t="e">
        <f ca="1">OFFSET('Расчёт фасадов4'!$H$262,Цена!$A$253,0)</f>
        <v>#N/A</v>
      </c>
      <c r="H253" s="160" t="e">
        <f ca="1">OFFSET('Расчёт фасадов5'!$H$262,Цена!$A$253,0)</f>
        <v>#N/A</v>
      </c>
      <c r="I253" s="160" t="e">
        <f ca="1">OFFSET('Расчёт фасадов6'!$H$262,Цена!$A$253,0)</f>
        <v>#N/A</v>
      </c>
      <c r="J253" s="160" t="e">
        <f ca="1">OFFSET('Расчёт фасадов7'!$H$262,Цена!$A$253,0)</f>
        <v>#N/A</v>
      </c>
      <c r="K253" s="160" t="e">
        <f ca="1">OFFSET('Расчёт фасадов8'!$H$262,Цена!$A$253,0)</f>
        <v>#N/A</v>
      </c>
      <c r="L253" s="160" t="e">
        <f ca="1">OFFSET('Расчёт фасадов9'!$H$262,Цена!$A$253,0)</f>
        <v>#N/A</v>
      </c>
      <c r="M253" s="160" t="e">
        <f ca="1">OFFSET('Расчёт фасадов10'!$H$262,Цена!$A$253,0)</f>
        <v>#N/A</v>
      </c>
    </row>
    <row r="254" spans="1:13" ht="15" x14ac:dyDescent="0.2">
      <c r="A254">
        <v>4</v>
      </c>
      <c r="B254" s="75" t="s">
        <v>528</v>
      </c>
      <c r="C254" s="75" t="str">
        <f>B254&amp;'Спецификация - фасады'!$AO$62</f>
        <v>IT.2.FB./1+0-BMO/PB</v>
      </c>
      <c r="D254" s="160" t="e">
        <f ca="1">OFFSET('Расчёт фасадов'!$H$262,Цена!$A$254,0)</f>
        <v>#N/A</v>
      </c>
      <c r="E254" s="160" t="e">
        <f ca="1">OFFSET('Расчёт фасадов2'!$H$262,Цена!$A$254,0)</f>
        <v>#N/A</v>
      </c>
      <c r="F254" s="160" t="e">
        <f ca="1">OFFSET('Расчёт фасадов3'!$H$262,Цена!$A$254,0)</f>
        <v>#N/A</v>
      </c>
      <c r="G254" s="160" t="e">
        <f ca="1">OFFSET('Расчёт фасадов4'!$H$262,Цена!$A$254,0)</f>
        <v>#N/A</v>
      </c>
      <c r="H254" s="160" t="e">
        <f ca="1">OFFSET('Расчёт фасадов5'!$H$262,Цена!$A$254,0)</f>
        <v>#N/A</v>
      </c>
      <c r="I254" s="160" t="e">
        <f ca="1">OFFSET('Расчёт фасадов6'!$H$262,Цена!$A$254,0)</f>
        <v>#N/A</v>
      </c>
      <c r="J254" s="160" t="e">
        <f ca="1">OFFSET('Расчёт фасадов7'!$H$262,Цена!$A$254,0)</f>
        <v>#N/A</v>
      </c>
      <c r="K254" s="160" t="e">
        <f ca="1">OFFSET('Расчёт фасадов8'!$H$262,Цена!$A$254,0)</f>
        <v>#N/A</v>
      </c>
      <c r="L254" s="160" t="e">
        <f ca="1">OFFSET('Расчёт фасадов9'!$H$262,Цена!$A$254,0)</f>
        <v>#N/A</v>
      </c>
      <c r="M254" s="160" t="e">
        <f ca="1">OFFSET('Расчёт фасадов10'!$H$262,Цена!$A$254,0)</f>
        <v>#N/A</v>
      </c>
    </row>
    <row r="255" spans="1:13" ht="15" x14ac:dyDescent="0.2">
      <c r="A255">
        <v>5</v>
      </c>
      <c r="B255" s="75" t="s">
        <v>528</v>
      </c>
      <c r="C255" s="75" t="str">
        <f>B255&amp;'Спецификация - фасады'!$AO$63</f>
        <v>IT.2.FB./1+0-GS/PG</v>
      </c>
      <c r="D255" s="160" t="e">
        <f ca="1">OFFSET('Расчёт фасадов'!$H$262,Цена!$A$255,0)</f>
        <v>#N/A</v>
      </c>
      <c r="E255" s="160" t="e">
        <f ca="1">OFFSET('Расчёт фасадов2'!$H$262,Цена!$A$255,0)</f>
        <v>#N/A</v>
      </c>
      <c r="F255" s="160" t="e">
        <f ca="1">OFFSET('Расчёт фасадов3'!$H$262,Цена!$A$255,0)</f>
        <v>#N/A</v>
      </c>
      <c r="G255" s="160" t="e">
        <f ca="1">OFFSET('Расчёт фасадов4'!$H$262,Цена!$A$255,0)</f>
        <v>#N/A</v>
      </c>
      <c r="H255" s="160" t="e">
        <f ca="1">OFFSET('Расчёт фасадов5'!$H$262,Цена!$A$255,0)</f>
        <v>#N/A</v>
      </c>
      <c r="I255" s="160" t="e">
        <f ca="1">OFFSET('Расчёт фасадов6'!$H$262,Цена!$A$255,0)</f>
        <v>#N/A</v>
      </c>
      <c r="J255" s="160" t="e">
        <f ca="1">OFFSET('Расчёт фасадов7'!$H$262,Цена!$A$255,0)</f>
        <v>#N/A</v>
      </c>
      <c r="K255" s="160" t="e">
        <f ca="1">OFFSET('Расчёт фасадов8'!$H$262,Цена!$A$255,0)</f>
        <v>#N/A</v>
      </c>
      <c r="L255" s="160" t="e">
        <f ca="1">OFFSET('Расчёт фасадов9'!$H$262,Цена!$A$255,0)</f>
        <v>#N/A</v>
      </c>
      <c r="M255" s="160" t="e">
        <f ca="1">OFFSET('Расчёт фасадов10'!$H$262,Цена!$A$255,0)</f>
        <v>#N/A</v>
      </c>
    </row>
    <row r="256" spans="1:13" ht="15" x14ac:dyDescent="0.2">
      <c r="A256">
        <v>5</v>
      </c>
      <c r="B256" s="75" t="s">
        <v>528</v>
      </c>
      <c r="C256" s="75" t="str">
        <f>B256&amp;'Спецификация - фасады'!$AO$64</f>
        <v>IT.2.FB./1+0-GS/PS</v>
      </c>
      <c r="D256" s="160" t="e">
        <f ca="1">OFFSET('Расчёт фасадов'!$H$262,Цена!$A$256,0)</f>
        <v>#N/A</v>
      </c>
      <c r="E256" s="160" t="e">
        <f ca="1">OFFSET('Расчёт фасадов2'!$H$262,Цена!$A$256,0)</f>
        <v>#N/A</v>
      </c>
      <c r="F256" s="160" t="e">
        <f ca="1">OFFSET('Расчёт фасадов3'!$H$262,Цена!$A$256,0)</f>
        <v>#N/A</v>
      </c>
      <c r="G256" s="160" t="e">
        <f ca="1">OFFSET('Расчёт фасадов4'!$H$262,Цена!$A$256,0)</f>
        <v>#N/A</v>
      </c>
      <c r="H256" s="160" t="e">
        <f ca="1">OFFSET('Расчёт фасадов5'!$H$262,Цена!$A$256,0)</f>
        <v>#N/A</v>
      </c>
      <c r="I256" s="160" t="e">
        <f ca="1">OFFSET('Расчёт фасадов6'!$H$262,Цена!$A$256,0)</f>
        <v>#N/A</v>
      </c>
      <c r="J256" s="160" t="e">
        <f ca="1">OFFSET('Расчёт фасадов7'!$H$262,Цена!$A$256,0)</f>
        <v>#N/A</v>
      </c>
      <c r="K256" s="160" t="e">
        <f ca="1">OFFSET('Расчёт фасадов8'!$H$262,Цена!$A$256,0)</f>
        <v>#N/A</v>
      </c>
      <c r="L256" s="160" t="e">
        <f ca="1">OFFSET('Расчёт фасадов9'!$H$262,Цена!$A$256,0)</f>
        <v>#N/A</v>
      </c>
      <c r="M256" s="160" t="e">
        <f ca="1">OFFSET('Расчёт фасадов10'!$H$262,Цена!$A$256,0)</f>
        <v>#N/A</v>
      </c>
    </row>
    <row r="257" spans="1:13" ht="15" x14ac:dyDescent="0.2">
      <c r="A257">
        <v>6</v>
      </c>
      <c r="B257" s="75" t="s">
        <v>528</v>
      </c>
      <c r="C257" s="75" t="str">
        <f>B257&amp;'Спецификация - фасады'!$AO$65</f>
        <v>IT.2.FB./1+0-WM/PG</v>
      </c>
      <c r="D257" s="160" t="e">
        <f ca="1">OFFSET('Расчёт фасадов'!$H$262,Цена!$A$257,0)</f>
        <v>#N/A</v>
      </c>
      <c r="E257" s="160" t="e">
        <f ca="1">OFFSET('Расчёт фасадов2'!$H$262,Цена!$A$257,0)</f>
        <v>#N/A</v>
      </c>
      <c r="F257" s="160" t="e">
        <f ca="1">OFFSET('Расчёт фасадов3'!$H$262,Цена!$A$257,0)</f>
        <v>#N/A</v>
      </c>
      <c r="G257" s="160" t="e">
        <f ca="1">OFFSET('Расчёт фасадов4'!$H$262,Цена!$A$257,0)</f>
        <v>#N/A</v>
      </c>
      <c r="H257" s="160" t="e">
        <f ca="1">OFFSET('Расчёт фасадов5'!$H$262,Цена!$A$257,0)</f>
        <v>#N/A</v>
      </c>
      <c r="I257" s="160" t="e">
        <f ca="1">OFFSET('Расчёт фасадов6'!$H$262,Цена!$A$257,0)</f>
        <v>#N/A</v>
      </c>
      <c r="J257" s="160" t="e">
        <f ca="1">OFFSET('Расчёт фасадов7'!$H$262,Цена!$A$257,0)</f>
        <v>#N/A</v>
      </c>
      <c r="K257" s="160" t="e">
        <f ca="1">OFFSET('Расчёт фасадов8'!$H$262,Цена!$A$257,0)</f>
        <v>#N/A</v>
      </c>
      <c r="L257" s="160" t="e">
        <f ca="1">OFFSET('Расчёт фасадов9'!$H$262,Цена!$A$257,0)</f>
        <v>#N/A</v>
      </c>
      <c r="M257" s="160" t="e">
        <f ca="1">OFFSET('Расчёт фасадов10'!$H$262,Цена!$A$257,0)</f>
        <v>#N/A</v>
      </c>
    </row>
    <row r="258" spans="1:13" ht="15" x14ac:dyDescent="0.2">
      <c r="A258">
        <v>6</v>
      </c>
      <c r="B258" s="75" t="s">
        <v>528</v>
      </c>
      <c r="C258" s="75" t="str">
        <f>B258&amp;'Спецификация - фасады'!$AO$66</f>
        <v>IT.2.FB./1+0-WM/PS</v>
      </c>
      <c r="D258" s="160" t="e">
        <f ca="1">OFFSET('Расчёт фасадов'!$H$262,Цена!$A$258,0)</f>
        <v>#N/A</v>
      </c>
      <c r="E258" s="160" t="e">
        <f ca="1">OFFSET('Расчёт фасадов2'!$H$262,Цена!$A$258,0)</f>
        <v>#N/A</v>
      </c>
      <c r="F258" s="160" t="e">
        <f ca="1">OFFSET('Расчёт фасадов3'!$H$262,Цена!$A$258,0)</f>
        <v>#N/A</v>
      </c>
      <c r="G258" s="160" t="e">
        <f ca="1">OFFSET('Расчёт фасадов4'!$H$262,Цена!$A$258,0)</f>
        <v>#N/A</v>
      </c>
      <c r="H258" s="160" t="e">
        <f ca="1">OFFSET('Расчёт фасадов5'!$H$262,Цена!$A$258,0)</f>
        <v>#N/A</v>
      </c>
      <c r="I258" s="160" t="e">
        <f ca="1">OFFSET('Расчёт фасадов6'!$H$262,Цена!$A$258,0)</f>
        <v>#N/A</v>
      </c>
      <c r="J258" s="160" t="e">
        <f ca="1">OFFSET('Расчёт фасадов7'!$H$262,Цена!$A$258,0)</f>
        <v>#N/A</v>
      </c>
      <c r="K258" s="160" t="e">
        <f ca="1">OFFSET('Расчёт фасадов8'!$H$262,Цена!$A$258,0)</f>
        <v>#N/A</v>
      </c>
      <c r="L258" s="160" t="e">
        <f ca="1">OFFSET('Расчёт фасадов9'!$H$262,Цена!$A$258,0)</f>
        <v>#N/A</v>
      </c>
      <c r="M258" s="160" t="e">
        <f ca="1">OFFSET('Расчёт фасадов10'!$H$262,Цена!$A$258,0)</f>
        <v>#N/A</v>
      </c>
    </row>
    <row r="259" spans="1:13" ht="15" x14ac:dyDescent="0.2">
      <c r="A259">
        <v>6</v>
      </c>
      <c r="B259" s="75" t="s">
        <v>528</v>
      </c>
      <c r="C259" s="75" t="str">
        <f>B259&amp;'Спецификация - фасады'!$AO$67</f>
        <v>IT.2.FB./1+0-WM/PBG</v>
      </c>
      <c r="D259" s="160" t="e">
        <f ca="1">OFFSET('Расчёт фасадов'!$H$262,Цена!$A$259,0)</f>
        <v>#N/A</v>
      </c>
      <c r="E259" s="160" t="e">
        <f ca="1">OFFSET('Расчёт фасадов2'!$H$262,Цена!$A$259,0)</f>
        <v>#N/A</v>
      </c>
      <c r="F259" s="160" t="e">
        <f ca="1">OFFSET('Расчёт фасадов3'!$H$262,Цена!$A$259,0)</f>
        <v>#N/A</v>
      </c>
      <c r="G259" s="160" t="e">
        <f ca="1">OFFSET('Расчёт фасадов4'!$H$262,Цена!$A$259,0)</f>
        <v>#N/A</v>
      </c>
      <c r="H259" s="160" t="e">
        <f ca="1">OFFSET('Расчёт фасадов5'!$H$262,Цена!$A$259,0)</f>
        <v>#N/A</v>
      </c>
      <c r="I259" s="160" t="e">
        <f ca="1">OFFSET('Расчёт фасадов6'!$H$262,Цена!$A$259,0)</f>
        <v>#N/A</v>
      </c>
      <c r="J259" s="160" t="e">
        <f ca="1">OFFSET('Расчёт фасадов7'!$H$262,Цена!$A$259,0)</f>
        <v>#N/A</v>
      </c>
      <c r="K259" s="160" t="e">
        <f ca="1">OFFSET('Расчёт фасадов8'!$H$262,Цена!$A$259,0)</f>
        <v>#N/A</v>
      </c>
      <c r="L259" s="160" t="e">
        <f ca="1">OFFSET('Расчёт фасадов9'!$H$262,Цена!$A$259,0)</f>
        <v>#N/A</v>
      </c>
      <c r="M259" s="160" t="e">
        <f ca="1">OFFSET('Расчёт фасадов10'!$H$262,Цена!$A$259,0)</f>
        <v>#N/A</v>
      </c>
    </row>
    <row r="260" spans="1:13" ht="15" x14ac:dyDescent="0.2">
      <c r="A260">
        <v>6</v>
      </c>
      <c r="B260" s="75" t="s">
        <v>528</v>
      </c>
      <c r="C260" s="75" t="str">
        <f>B260&amp;'Спецификация - фасады'!$AO$68</f>
        <v>IT.2.FB./1+0-IV/PG</v>
      </c>
      <c r="D260" s="160" t="e">
        <f ca="1">OFFSET('Расчёт фасадов'!$H$262,Цена!$A$260,0)</f>
        <v>#N/A</v>
      </c>
      <c r="E260" s="160" t="e">
        <f ca="1">OFFSET('Расчёт фасадов2'!$H$262,Цена!$A$260,0)</f>
        <v>#N/A</v>
      </c>
      <c r="F260" s="160" t="e">
        <f ca="1">OFFSET('Расчёт фасадов3'!$H$262,Цена!$A$260,0)</f>
        <v>#N/A</v>
      </c>
      <c r="G260" s="160" t="e">
        <f ca="1">OFFSET('Расчёт фасадов4'!$H$262,Цена!$A$260,0)</f>
        <v>#N/A</v>
      </c>
      <c r="H260" s="160" t="e">
        <f ca="1">OFFSET('Расчёт фасадов5'!$H$262,Цена!$A$260,0)</f>
        <v>#N/A</v>
      </c>
      <c r="I260" s="160" t="e">
        <f ca="1">OFFSET('Расчёт фасадов6'!$H$262,Цена!$A$260,0)</f>
        <v>#N/A</v>
      </c>
      <c r="J260" s="160" t="e">
        <f ca="1">OFFSET('Расчёт фасадов7'!$H$262,Цена!$A$260,0)</f>
        <v>#N/A</v>
      </c>
      <c r="K260" s="160" t="e">
        <f ca="1">OFFSET('Расчёт фасадов8'!$H$262,Цена!$A$260,0)</f>
        <v>#N/A</v>
      </c>
      <c r="L260" s="160" t="e">
        <f ca="1">OFFSET('Расчёт фасадов9'!$H$262,Цена!$A$260,0)</f>
        <v>#N/A</v>
      </c>
      <c r="M260" s="160" t="e">
        <f ca="1">OFFSET('Расчёт фасадов10'!$H$262,Цена!$A$260,0)</f>
        <v>#N/A</v>
      </c>
    </row>
    <row r="261" spans="1:13" ht="15" x14ac:dyDescent="0.2">
      <c r="A261">
        <v>6</v>
      </c>
      <c r="B261" s="75" t="s">
        <v>528</v>
      </c>
      <c r="C261" s="75" t="str">
        <f>B261&amp;'Спецификация - фасады'!$AO$69</f>
        <v>IT.2.FB./1+0-IV/PS</v>
      </c>
      <c r="D261" s="160" t="e">
        <f ca="1">OFFSET('Расчёт фасадов'!$H$262,Цена!$A$261,0)</f>
        <v>#N/A</v>
      </c>
      <c r="E261" s="160" t="e">
        <f ca="1">OFFSET('Расчёт фасадов2'!$H$262,Цена!$A$261,0)</f>
        <v>#N/A</v>
      </c>
      <c r="F261" s="160" t="e">
        <f ca="1">OFFSET('Расчёт фасадов3'!$H$262,Цена!$A$261,0)</f>
        <v>#N/A</v>
      </c>
      <c r="G261" s="160" t="e">
        <f ca="1">OFFSET('Расчёт фасадов4'!$H$262,Цена!$A$261,0)</f>
        <v>#N/A</v>
      </c>
      <c r="H261" s="160" t="e">
        <f ca="1">OFFSET('Расчёт фасадов5'!$H$262,Цена!$A$261,0)</f>
        <v>#N/A</v>
      </c>
      <c r="I261" s="160" t="e">
        <f ca="1">OFFSET('Расчёт фасадов6'!$H$262,Цена!$A$261,0)</f>
        <v>#N/A</v>
      </c>
      <c r="J261" s="160" t="e">
        <f ca="1">OFFSET('Расчёт фасадов7'!$H$262,Цена!$A$261,0)</f>
        <v>#N/A</v>
      </c>
      <c r="K261" s="160" t="e">
        <f ca="1">OFFSET('Расчёт фасадов8'!$H$262,Цена!$A$261,0)</f>
        <v>#N/A</v>
      </c>
      <c r="L261" s="160" t="e">
        <f ca="1">OFFSET('Расчёт фасадов9'!$H$262,Цена!$A$261,0)</f>
        <v>#N/A</v>
      </c>
      <c r="M261" s="160" t="e">
        <f ca="1">OFFSET('Расчёт фасадов10'!$H$262,Цена!$A$261,0)</f>
        <v>#N/A</v>
      </c>
    </row>
    <row r="262" spans="1:13" ht="15" x14ac:dyDescent="0.2">
      <c r="A262">
        <v>6</v>
      </c>
      <c r="B262" s="75" t="s">
        <v>528</v>
      </c>
      <c r="C262" s="75" t="str">
        <f>B262&amp;'Спецификация - фасады'!$AO$70</f>
        <v>IT.2.FB./1+0-IV/PBG</v>
      </c>
      <c r="D262" s="160" t="e">
        <f ca="1">OFFSET('Расчёт фасадов'!$H$262,Цена!$A$262,0)</f>
        <v>#N/A</v>
      </c>
      <c r="E262" s="160" t="e">
        <f ca="1">OFFSET('Расчёт фасадов2'!$H$262,Цена!$A$262,0)</f>
        <v>#N/A</v>
      </c>
      <c r="F262" s="160" t="e">
        <f ca="1">OFFSET('Расчёт фасадов3'!$H$262,Цена!$A$262,0)</f>
        <v>#N/A</v>
      </c>
      <c r="G262" s="160" t="e">
        <f ca="1">OFFSET('Расчёт фасадов4'!$H$262,Цена!$A$262,0)</f>
        <v>#N/A</v>
      </c>
      <c r="H262" s="160" t="e">
        <f ca="1">OFFSET('Расчёт фасадов5'!$H$262,Цена!$A$262,0)</f>
        <v>#N/A</v>
      </c>
      <c r="I262" s="160" t="e">
        <f ca="1">OFFSET('Расчёт фасадов6'!$H$262,Цена!$A$262,0)</f>
        <v>#N/A</v>
      </c>
      <c r="J262" s="160" t="e">
        <f ca="1">OFFSET('Расчёт фасадов7'!$H$262,Цена!$A$262,0)</f>
        <v>#N/A</v>
      </c>
      <c r="K262" s="160" t="e">
        <f ca="1">OFFSET('Расчёт фасадов8'!$H$262,Цена!$A$262,0)</f>
        <v>#N/A</v>
      </c>
      <c r="L262" s="160" t="e">
        <f ca="1">OFFSET('Расчёт фасадов9'!$H$262,Цена!$A$262,0)</f>
        <v>#N/A</v>
      </c>
      <c r="M262" s="160" t="e">
        <f ca="1">OFFSET('Расчёт фасадов10'!$H$262,Цена!$A$262,0)</f>
        <v>#N/A</v>
      </c>
    </row>
    <row r="264" spans="1:13" ht="15" x14ac:dyDescent="0.2">
      <c r="A264">
        <v>0</v>
      </c>
      <c r="B264" s="75" t="s">
        <v>488</v>
      </c>
      <c r="C264" s="75" t="str">
        <f>B264&amp;'Спецификация - фасады'!$AO$43</f>
        <v>IT.2.FB./1+1-PY27</v>
      </c>
      <c r="D264" s="160" t="e">
        <f ca="1">OFFSET('Расчёт фасадов'!$H$293,Цена!$A$264,0)</f>
        <v>#N/A</v>
      </c>
      <c r="E264" s="160" t="e">
        <f ca="1">OFFSET('Расчёт фасадов2'!$H$293,Цена!$A$264,0)</f>
        <v>#N/A</v>
      </c>
      <c r="F264" s="160" t="e">
        <f ca="1">OFFSET('Расчёт фасадов3'!$H$293,Цена!$A$264,0)</f>
        <v>#N/A</v>
      </c>
      <c r="G264" s="160" t="e">
        <f ca="1">OFFSET('Расчёт фасадов4'!$H$293,Цена!$A$264,0)</f>
        <v>#N/A</v>
      </c>
      <c r="H264" s="160" t="e">
        <f ca="1">OFFSET('Расчёт фасадов5'!$H$293,Цена!$A$264,0)</f>
        <v>#N/A</v>
      </c>
      <c r="I264" s="160" t="e">
        <f ca="1">OFFSET('Расчёт фасадов6'!$H$293,Цена!$A$264,0)</f>
        <v>#N/A</v>
      </c>
      <c r="J264" s="160" t="e">
        <f ca="1">OFFSET('Расчёт фасадов7'!$H$293,Цена!$A$264,0)</f>
        <v>#N/A</v>
      </c>
      <c r="K264" s="160" t="e">
        <f ca="1">OFFSET('Расчёт фасадов8'!$H$293,Цена!$A$264,0)</f>
        <v>#N/A</v>
      </c>
      <c r="L264" s="160" t="e">
        <f ca="1">OFFSET('Расчёт фасадов9'!$H$293,Цена!$A$264,0)</f>
        <v>#N/A</v>
      </c>
      <c r="M264" s="160" t="e">
        <f ca="1">OFFSET('Расчёт фасадов10'!$H$293,Цена!$A$264,0)</f>
        <v>#N/A</v>
      </c>
    </row>
    <row r="265" spans="1:13" ht="15" x14ac:dyDescent="0.2">
      <c r="A265">
        <v>0</v>
      </c>
      <c r="B265" s="75" t="s">
        <v>488</v>
      </c>
      <c r="C265" s="75" t="str">
        <f>B265&amp;'Спецификация - фасады'!$AO$44</f>
        <v>IT.2.FB./1+1-WC</v>
      </c>
      <c r="D265" s="160" t="e">
        <f ca="1">OFFSET('Расчёт фасадов'!$H$293,Цена!$A$265,0)</f>
        <v>#N/A</v>
      </c>
      <c r="E265" s="160" t="e">
        <f ca="1">OFFSET('Расчёт фасадов2'!$H$293,Цена!$A$265,0)</f>
        <v>#N/A</v>
      </c>
      <c r="F265" s="160" t="e">
        <f ca="1">OFFSET('Расчёт фасадов3'!$H$293,Цена!$A$265,0)</f>
        <v>#N/A</v>
      </c>
      <c r="G265" s="160" t="e">
        <f ca="1">OFFSET('Расчёт фасадов4'!$H$293,Цена!$A$265,0)</f>
        <v>#N/A</v>
      </c>
      <c r="H265" s="160" t="e">
        <f ca="1">OFFSET('Расчёт фасадов5'!$H$293,Цена!$A$265,0)</f>
        <v>#N/A</v>
      </c>
      <c r="I265" s="160" t="e">
        <f ca="1">OFFSET('Расчёт фасадов6'!$H$293,Цена!$A$265,0)</f>
        <v>#N/A</v>
      </c>
      <c r="J265" s="160" t="e">
        <f ca="1">OFFSET('Расчёт фасадов7'!$H$293,Цена!$A$265,0)</f>
        <v>#N/A</v>
      </c>
      <c r="K265" s="160" t="e">
        <f ca="1">OFFSET('Расчёт фасадов8'!$H$293,Цена!$A$265,0)</f>
        <v>#N/A</v>
      </c>
      <c r="L265" s="160" t="e">
        <f ca="1">OFFSET('Расчёт фасадов9'!$H$293,Цена!$A$265,0)</f>
        <v>#N/A</v>
      </c>
      <c r="M265" s="160" t="e">
        <f ca="1">OFFSET('Расчёт фасадов10'!$H$293,Цена!$A$265,0)</f>
        <v>#N/A</v>
      </c>
    </row>
    <row r="266" spans="1:13" ht="15" x14ac:dyDescent="0.2">
      <c r="A266">
        <v>0</v>
      </c>
      <c r="B266" s="75" t="s">
        <v>488</v>
      </c>
      <c r="C266" s="75" t="str">
        <f>B266&amp;'Спецификация - фасады'!$AO$45</f>
        <v>IT.2.FB./1+1-WP</v>
      </c>
      <c r="D266" s="160" t="e">
        <f ca="1">OFFSET('Расчёт фасадов'!$H$293,Цена!$A$266,0)</f>
        <v>#N/A</v>
      </c>
      <c r="E266" s="160" t="e">
        <f ca="1">OFFSET('Расчёт фасадов2'!$H$293,Цена!$A$266,0)</f>
        <v>#N/A</v>
      </c>
      <c r="F266" s="160" t="e">
        <f ca="1">OFFSET('Расчёт фасадов3'!$H$293,Цена!$A$266,0)</f>
        <v>#N/A</v>
      </c>
      <c r="G266" s="160" t="e">
        <f ca="1">OFFSET('Расчёт фасадов4'!$H$293,Цена!$A$266,0)</f>
        <v>#N/A</v>
      </c>
      <c r="H266" s="160" t="e">
        <f ca="1">OFFSET('Расчёт фасадов5'!$H$293,Цена!$A$266,0)</f>
        <v>#N/A</v>
      </c>
      <c r="I266" s="160" t="e">
        <f ca="1">OFFSET('Расчёт фасадов6'!$H$293,Цена!$A$266,0)</f>
        <v>#N/A</v>
      </c>
      <c r="J266" s="160" t="e">
        <f ca="1">OFFSET('Расчёт фасадов7'!$H$293,Цена!$A$266,0)</f>
        <v>#N/A</v>
      </c>
      <c r="K266" s="160" t="e">
        <f ca="1">OFFSET('Расчёт фасадов8'!$H$293,Цена!$A$266,0)</f>
        <v>#N/A</v>
      </c>
      <c r="L266" s="160" t="e">
        <f ca="1">OFFSET('Расчёт фасадов9'!$H$293,Цена!$A$266,0)</f>
        <v>#N/A</v>
      </c>
      <c r="M266" s="160" t="e">
        <f ca="1">OFFSET('Расчёт фасадов10'!$H$293,Цена!$A$266,0)</f>
        <v>#N/A</v>
      </c>
    </row>
    <row r="267" spans="1:13" ht="15" x14ac:dyDescent="0.2">
      <c r="A267">
        <v>0</v>
      </c>
      <c r="B267" s="75" t="s">
        <v>488</v>
      </c>
      <c r="C267" s="75" t="str">
        <f>B267&amp;'Спецификация - фасады'!$AO$46</f>
        <v>IT.2.FB./1+1-DS</v>
      </c>
      <c r="D267" s="160" t="e">
        <f ca="1">OFFSET('Расчёт фасадов'!$H$293,Цена!$A$267,0)</f>
        <v>#N/A</v>
      </c>
      <c r="E267" s="160" t="e">
        <f ca="1">OFFSET('Расчёт фасадов2'!$H$293,Цена!$A$267,0)</f>
        <v>#N/A</v>
      </c>
      <c r="F267" s="160" t="e">
        <f ca="1">OFFSET('Расчёт фасадов3'!$H$293,Цена!$A$267,0)</f>
        <v>#N/A</v>
      </c>
      <c r="G267" s="160" t="e">
        <f ca="1">OFFSET('Расчёт фасадов4'!$H$293,Цена!$A$267,0)</f>
        <v>#N/A</v>
      </c>
      <c r="H267" s="160" t="e">
        <f ca="1">OFFSET('Расчёт фасадов5'!$H$293,Цена!$A$267,0)</f>
        <v>#N/A</v>
      </c>
      <c r="I267" s="160" t="e">
        <f ca="1">OFFSET('Расчёт фасадов6'!$H$293,Цена!$A$267,0)</f>
        <v>#N/A</v>
      </c>
      <c r="J267" s="160" t="e">
        <f ca="1">OFFSET('Расчёт фасадов7'!$H$293,Цена!$A$267,0)</f>
        <v>#N/A</v>
      </c>
      <c r="K267" s="160" t="e">
        <f ca="1">OFFSET('Расчёт фасадов8'!$H$293,Цена!$A$267,0)</f>
        <v>#N/A</v>
      </c>
      <c r="L267" s="160" t="e">
        <f ca="1">OFFSET('Расчёт фасадов9'!$H$293,Цена!$A$267,0)</f>
        <v>#N/A</v>
      </c>
      <c r="M267" s="160" t="e">
        <f ca="1">OFFSET('Расчёт фасадов10'!$H$293,Цена!$A$267,0)</f>
        <v>#N/A</v>
      </c>
    </row>
    <row r="268" spans="1:13" ht="15" x14ac:dyDescent="0.2">
      <c r="A268">
        <v>0</v>
      </c>
      <c r="B268" s="75" t="s">
        <v>488</v>
      </c>
      <c r="C268" s="75" t="str">
        <f>B268&amp;'Спецификация - фасады'!$AO$47</f>
        <v>IT.2.FB./1+1-HS</v>
      </c>
      <c r="D268" s="160" t="e">
        <f ca="1">OFFSET('Расчёт фасадов'!$H$293,Цена!$A$268,0)</f>
        <v>#N/A</v>
      </c>
      <c r="E268" s="160" t="e">
        <f ca="1">OFFSET('Расчёт фасадов2'!$H$293,Цена!$A$268,0)</f>
        <v>#N/A</v>
      </c>
      <c r="F268" s="160" t="e">
        <f ca="1">OFFSET('Расчёт фасадов3'!$H$293,Цена!$A$268,0)</f>
        <v>#N/A</v>
      </c>
      <c r="G268" s="160" t="e">
        <f ca="1">OFFSET('Расчёт фасадов4'!$H$293,Цена!$A$268,0)</f>
        <v>#N/A</v>
      </c>
      <c r="H268" s="160" t="e">
        <f ca="1">OFFSET('Расчёт фасадов5'!$H$293,Цена!$A$268,0)</f>
        <v>#N/A</v>
      </c>
      <c r="I268" s="160" t="e">
        <f ca="1">OFFSET('Расчёт фасадов6'!$H$293,Цена!$A$268,0)</f>
        <v>#N/A</v>
      </c>
      <c r="J268" s="160" t="e">
        <f ca="1">OFFSET('Расчёт фасадов7'!$H$293,Цена!$A$268,0)</f>
        <v>#N/A</v>
      </c>
      <c r="K268" s="160" t="e">
        <f ca="1">OFFSET('Расчёт фасадов8'!$H$293,Цена!$A$268,0)</f>
        <v>#N/A</v>
      </c>
      <c r="L268" s="160" t="e">
        <f ca="1">OFFSET('Расчёт фасадов9'!$H$293,Цена!$A$268,0)</f>
        <v>#N/A</v>
      </c>
      <c r="M268" s="160" t="e">
        <f ca="1">OFFSET('Расчёт фасадов10'!$H$293,Цена!$A$268,0)</f>
        <v>#N/A</v>
      </c>
    </row>
    <row r="269" spans="1:13" ht="15" x14ac:dyDescent="0.2">
      <c r="A269">
        <v>0</v>
      </c>
      <c r="B269" s="75" t="s">
        <v>488</v>
      </c>
      <c r="C269" s="75" t="str">
        <f>B269&amp;'Спецификация - фасады'!$AO$48</f>
        <v>IT.2.FB./1+1-VT</v>
      </c>
      <c r="D269" s="160" t="e">
        <f ca="1">OFFSET('Расчёт фасадов'!$H$293,Цена!$A$269,0)</f>
        <v>#N/A</v>
      </c>
      <c r="E269" s="160" t="e">
        <f ca="1">OFFSET('Расчёт фасадов2'!$H$293,Цена!$A$269,0)</f>
        <v>#N/A</v>
      </c>
      <c r="F269" s="160" t="e">
        <f ca="1">OFFSET('Расчёт фасадов3'!$H$293,Цена!$A$269,0)</f>
        <v>#N/A</v>
      </c>
      <c r="G269" s="160" t="e">
        <f ca="1">OFFSET('Расчёт фасадов4'!$H$293,Цена!$A$269,0)</f>
        <v>#N/A</v>
      </c>
      <c r="H269" s="160" t="e">
        <f ca="1">OFFSET('Расчёт фасадов5'!$H$293,Цена!$A$269,0)</f>
        <v>#N/A</v>
      </c>
      <c r="I269" s="160" t="e">
        <f ca="1">OFFSET('Расчёт фасадов6'!$H$293,Цена!$A$269,0)</f>
        <v>#N/A</v>
      </c>
      <c r="J269" s="160" t="e">
        <f ca="1">OFFSET('Расчёт фасадов7'!$H$293,Цена!$A$269,0)</f>
        <v>#N/A</v>
      </c>
      <c r="K269" s="160" t="e">
        <f ca="1">OFFSET('Расчёт фасадов8'!$H$293,Цена!$A$269,0)</f>
        <v>#N/A</v>
      </c>
      <c r="L269" s="160" t="e">
        <f ca="1">OFFSET('Расчёт фасадов9'!$H$293,Цена!$A$269,0)</f>
        <v>#N/A</v>
      </c>
      <c r="M269" s="160" t="e">
        <f ca="1">OFFSET('Расчёт фасадов10'!$H$293,Цена!$A$269,0)</f>
        <v>#N/A</v>
      </c>
    </row>
    <row r="270" spans="1:13" ht="15" x14ac:dyDescent="0.2">
      <c r="A270">
        <v>0</v>
      </c>
      <c r="B270" s="75" t="s">
        <v>488</v>
      </c>
      <c r="C270" s="75" t="str">
        <f>B270&amp;'Спецификация - фасады'!$AO$49</f>
        <v>IT.2.FB./1+1-TD</v>
      </c>
      <c r="D270" s="160" t="e">
        <f ca="1">OFFSET('Расчёт фасадов'!$H$293,Цена!$A$270,0)</f>
        <v>#N/A</v>
      </c>
      <c r="E270" s="160" t="e">
        <f ca="1">OFFSET('Расчёт фасадов2'!$H$293,Цена!$A$270,0)</f>
        <v>#N/A</v>
      </c>
      <c r="F270" s="160" t="e">
        <f ca="1">OFFSET('Расчёт фасадов3'!$H$293,Цена!$A$270,0)</f>
        <v>#N/A</v>
      </c>
      <c r="G270" s="160" t="e">
        <f ca="1">OFFSET('Расчёт фасадов4'!$H$293,Цена!$A$270,0)</f>
        <v>#N/A</v>
      </c>
      <c r="H270" s="160" t="e">
        <f ca="1">OFFSET('Расчёт фасадов5'!$H$293,Цена!$A$270,0)</f>
        <v>#N/A</v>
      </c>
      <c r="I270" s="160" t="e">
        <f ca="1">OFFSET('Расчёт фасадов6'!$H$293,Цена!$A$270,0)</f>
        <v>#N/A</v>
      </c>
      <c r="J270" s="160" t="e">
        <f ca="1">OFFSET('Расчёт фасадов7'!$H$293,Цена!$A$270,0)</f>
        <v>#N/A</v>
      </c>
      <c r="K270" s="160" t="e">
        <f ca="1">OFFSET('Расчёт фасадов8'!$H$293,Цена!$A$270,0)</f>
        <v>#N/A</v>
      </c>
      <c r="L270" s="160" t="e">
        <f ca="1">OFFSET('Расчёт фасадов9'!$H$293,Цена!$A$270,0)</f>
        <v>#N/A</v>
      </c>
      <c r="M270" s="160" t="e">
        <f ca="1">OFFSET('Расчёт фасадов10'!$H$293,Цена!$A$270,0)</f>
        <v>#N/A</v>
      </c>
    </row>
    <row r="271" spans="1:13" ht="15" x14ac:dyDescent="0.2">
      <c r="A271">
        <v>0</v>
      </c>
      <c r="B271" s="75" t="s">
        <v>488</v>
      </c>
      <c r="C271" s="75" t="str">
        <f>B271&amp;'Спецификация - фасады'!$AO$50</f>
        <v>IT.2.FB./1+1-LO</v>
      </c>
      <c r="D271" s="160" t="e">
        <f ca="1">OFFSET('Расчёт фасадов'!$H$293,Цена!$A$271,0)</f>
        <v>#N/A</v>
      </c>
      <c r="E271" s="160" t="e">
        <f ca="1">OFFSET('Расчёт фасадов2'!$H$293,Цена!$A$271,0)</f>
        <v>#N/A</v>
      </c>
      <c r="F271" s="160" t="e">
        <f ca="1">OFFSET('Расчёт фасадов3'!$H$293,Цена!$A$271,0)</f>
        <v>#N/A</v>
      </c>
      <c r="G271" s="160" t="e">
        <f ca="1">OFFSET('Расчёт фасадов4'!$H$293,Цена!$A$271,0)</f>
        <v>#N/A</v>
      </c>
      <c r="H271" s="160" t="e">
        <f ca="1">OFFSET('Расчёт фасадов5'!$H$293,Цена!$A$271,0)</f>
        <v>#N/A</v>
      </c>
      <c r="I271" s="160" t="e">
        <f ca="1">OFFSET('Расчёт фасадов6'!$H$293,Цена!$A$271,0)</f>
        <v>#N/A</v>
      </c>
      <c r="J271" s="160" t="e">
        <f ca="1">OFFSET('Расчёт фасадов7'!$H$293,Цена!$A$271,0)</f>
        <v>#N/A</v>
      </c>
      <c r="K271" s="160" t="e">
        <f ca="1">OFFSET('Расчёт фасадов8'!$H$293,Цена!$A$271,0)</f>
        <v>#N/A</v>
      </c>
      <c r="L271" s="160" t="e">
        <f ca="1">OFFSET('Расчёт фасадов9'!$H$293,Цена!$A$271,0)</f>
        <v>#N/A</v>
      </c>
      <c r="M271" s="160" t="e">
        <f ca="1">OFFSET('Расчёт фасадов10'!$H$293,Цена!$A$271,0)</f>
        <v>#N/A</v>
      </c>
    </row>
    <row r="272" spans="1:13" ht="15" x14ac:dyDescent="0.2">
      <c r="A272">
        <v>0</v>
      </c>
      <c r="B272" s="75" t="s">
        <v>488</v>
      </c>
      <c r="C272" s="75" t="str">
        <f>B272&amp;'Спецификация - фасады'!$AO$51</f>
        <v>IT.2.FB./1+1-OM</v>
      </c>
      <c r="D272" s="160" t="e">
        <f ca="1">OFFSET('Расчёт фасадов'!$H$293,Цена!$A$272,0)</f>
        <v>#N/A</v>
      </c>
      <c r="E272" s="160" t="e">
        <f ca="1">OFFSET('Расчёт фасадов2'!$H$293,Цена!$A$272,0)</f>
        <v>#N/A</v>
      </c>
      <c r="F272" s="160" t="e">
        <f ca="1">OFFSET('Расчёт фасадов3'!$H$293,Цена!$A$272,0)</f>
        <v>#N/A</v>
      </c>
      <c r="G272" s="160" t="e">
        <f ca="1">OFFSET('Расчёт фасадов4'!$H$293,Цена!$A$272,0)</f>
        <v>#N/A</v>
      </c>
      <c r="H272" s="160" t="e">
        <f ca="1">OFFSET('Расчёт фасадов5'!$H$293,Цена!$A$272,0)</f>
        <v>#N/A</v>
      </c>
      <c r="I272" s="160" t="e">
        <f ca="1">OFFSET('Расчёт фасадов6'!$H$293,Цена!$A$272,0)</f>
        <v>#N/A</v>
      </c>
      <c r="J272" s="160" t="e">
        <f ca="1">OFFSET('Расчёт фасадов7'!$H$293,Цена!$A$272,0)</f>
        <v>#N/A</v>
      </c>
      <c r="K272" s="160" t="e">
        <f ca="1">OFFSET('Расчёт фасадов8'!$H$293,Цена!$A$272,0)</f>
        <v>#N/A</v>
      </c>
      <c r="L272" s="160" t="e">
        <f ca="1">OFFSET('Расчёт фасадов9'!$H$293,Цена!$A$272,0)</f>
        <v>#N/A</v>
      </c>
      <c r="M272" s="160" t="e">
        <f ca="1">OFFSET('Расчёт фасадов10'!$H$293,Цена!$A$272,0)</f>
        <v>#N/A</v>
      </c>
    </row>
    <row r="273" spans="1:13" ht="15" x14ac:dyDescent="0.2">
      <c r="A273">
        <v>0</v>
      </c>
      <c r="B273" s="75" t="s">
        <v>488</v>
      </c>
      <c r="C273" s="75" t="str">
        <f>B273&amp;'Спецификация - фасады'!$AO$52</f>
        <v>IT.2.FB./1+1-OE</v>
      </c>
      <c r="D273" s="160" t="e">
        <f ca="1">OFFSET('Расчёт фасадов'!$H$293,Цена!$A$273,0)</f>
        <v>#N/A</v>
      </c>
      <c r="E273" s="160" t="e">
        <f ca="1">OFFSET('Расчёт фасадов2'!$H$293,Цена!$A$273,0)</f>
        <v>#N/A</v>
      </c>
      <c r="F273" s="160" t="e">
        <f ca="1">OFFSET('Расчёт фасадов3'!$H$293,Цена!$A$273,0)</f>
        <v>#N/A</v>
      </c>
      <c r="G273" s="160" t="e">
        <f ca="1">OFFSET('Расчёт фасадов4'!$H$293,Цена!$A$273,0)</f>
        <v>#N/A</v>
      </c>
      <c r="H273" s="160" t="e">
        <f ca="1">OFFSET('Расчёт фасадов5'!$H$293,Цена!$A$273,0)</f>
        <v>#N/A</v>
      </c>
      <c r="I273" s="160" t="e">
        <f ca="1">OFFSET('Расчёт фасадов6'!$H$293,Цена!$A$273,0)</f>
        <v>#N/A</v>
      </c>
      <c r="J273" s="160" t="e">
        <f ca="1">OFFSET('Расчёт фасадов7'!$H$293,Цена!$A$273,0)</f>
        <v>#N/A</v>
      </c>
      <c r="K273" s="160" t="e">
        <f ca="1">OFFSET('Расчёт фасадов8'!$H$293,Цена!$A$273,0)</f>
        <v>#N/A</v>
      </c>
      <c r="L273" s="160" t="e">
        <f ca="1">OFFSET('Расчёт фасадов9'!$H$293,Цена!$A$273,0)</f>
        <v>#N/A</v>
      </c>
      <c r="M273" s="160" t="e">
        <f ca="1">OFFSET('Расчёт фасадов10'!$H$293,Цена!$A$273,0)</f>
        <v>#N/A</v>
      </c>
    </row>
    <row r="274" spans="1:13" ht="15" x14ac:dyDescent="0.2">
      <c r="A274">
        <v>0</v>
      </c>
      <c r="B274" s="75" t="s">
        <v>488</v>
      </c>
      <c r="C274" s="75" t="str">
        <f>B274&amp;'Спецификация - фасады'!$AO$53</f>
        <v>IT.2.FB./1+1-GS</v>
      </c>
      <c r="D274" s="160" t="e">
        <f ca="1">OFFSET('Расчёт фасадов'!$H$293,Цена!$A$274,0)</f>
        <v>#N/A</v>
      </c>
      <c r="E274" s="160" t="e">
        <f ca="1">OFFSET('Расчёт фасадов2'!$H$293,Цена!$A$274,0)</f>
        <v>#N/A</v>
      </c>
      <c r="F274" s="160" t="e">
        <f ca="1">OFFSET('Расчёт фасадов3'!$H$293,Цена!$A$274,0)</f>
        <v>#N/A</v>
      </c>
      <c r="G274" s="160" t="e">
        <f ca="1">OFFSET('Расчёт фасадов4'!$H$293,Цена!$A$274,0)</f>
        <v>#N/A</v>
      </c>
      <c r="H274" s="160" t="e">
        <f ca="1">OFFSET('Расчёт фасадов5'!$H$293,Цена!$A$274,0)</f>
        <v>#N/A</v>
      </c>
      <c r="I274" s="160" t="e">
        <f ca="1">OFFSET('Расчёт фасадов6'!$H$293,Цена!$A$274,0)</f>
        <v>#N/A</v>
      </c>
      <c r="J274" s="160" t="e">
        <f ca="1">OFFSET('Расчёт фасадов7'!$H$293,Цена!$A$274,0)</f>
        <v>#N/A</v>
      </c>
      <c r="K274" s="160" t="e">
        <f ca="1">OFFSET('Расчёт фасадов8'!$H$293,Цена!$A$274,0)</f>
        <v>#N/A</v>
      </c>
      <c r="L274" s="160" t="e">
        <f ca="1">OFFSET('Расчёт фасадов9'!$H$293,Цена!$A$274,0)</f>
        <v>#N/A</v>
      </c>
      <c r="M274" s="160" t="e">
        <f ca="1">OFFSET('Расчёт фасадов10'!$H$293,Цена!$A$274,0)</f>
        <v>#N/A</v>
      </c>
    </row>
    <row r="275" spans="1:13" ht="15" x14ac:dyDescent="0.2">
      <c r="A275">
        <v>1</v>
      </c>
      <c r="B275" s="75" t="s">
        <v>488</v>
      </c>
      <c r="C275" s="75" t="str">
        <f>B275&amp;'Спецификация - фасады'!$AO$54</f>
        <v>IT.2.FB./1+1-BMO</v>
      </c>
      <c r="D275" s="160" t="e">
        <f ca="1">OFFSET('Расчёт фасадов'!$H$293,Цена!$A$275,0)</f>
        <v>#N/A</v>
      </c>
      <c r="E275" s="160" t="e">
        <f ca="1">OFFSET('Расчёт фасадов2'!$H$293,Цена!$A$275,0)</f>
        <v>#N/A</v>
      </c>
      <c r="F275" s="160" t="e">
        <f ca="1">OFFSET('Расчёт фасадов3'!$H$293,Цена!$A$275,0)</f>
        <v>#N/A</v>
      </c>
      <c r="G275" s="160" t="e">
        <f ca="1">OFFSET('Расчёт фасадов4'!$H$293,Цена!$A$275,0)</f>
        <v>#N/A</v>
      </c>
      <c r="H275" s="160" t="e">
        <f ca="1">OFFSET('Расчёт фасадов5'!$H$293,Цена!$A$275,0)</f>
        <v>#N/A</v>
      </c>
      <c r="I275" s="160" t="e">
        <f ca="1">OFFSET('Расчёт фасадов6'!$H$293,Цена!$A$275,0)</f>
        <v>#N/A</v>
      </c>
      <c r="J275" s="160" t="e">
        <f ca="1">OFFSET('Расчёт фасадов7'!$H$293,Цена!$A$275,0)</f>
        <v>#N/A</v>
      </c>
      <c r="K275" s="160" t="e">
        <f ca="1">OFFSET('Расчёт фасадов8'!$H$293,Цена!$A$275,0)</f>
        <v>#N/A</v>
      </c>
      <c r="L275" s="160" t="e">
        <f ca="1">OFFSET('Расчёт фасадов9'!$H$293,Цена!$A$275,0)</f>
        <v>#N/A</v>
      </c>
      <c r="M275" s="160" t="e">
        <f ca="1">OFFSET('Расчёт фасадов10'!$H$293,Цена!$A$275,0)</f>
        <v>#N/A</v>
      </c>
    </row>
    <row r="276" spans="1:13" ht="15" x14ac:dyDescent="0.2">
      <c r="A276">
        <v>2</v>
      </c>
      <c r="B276" s="75" t="s">
        <v>488</v>
      </c>
      <c r="C276" s="75" t="str">
        <f>B276&amp;'Спецификация - фасады'!$AO$55</f>
        <v>IT.2.FB./1+1-WM</v>
      </c>
      <c r="D276" s="160" t="e">
        <f ca="1">OFFSET('Расчёт фасадов'!$H$293,Цена!$A$276,0)</f>
        <v>#N/A</v>
      </c>
      <c r="E276" s="160" t="e">
        <f ca="1">OFFSET('Расчёт фасадов2'!$H$293,Цена!$A$276,0)</f>
        <v>#N/A</v>
      </c>
      <c r="F276" s="160" t="e">
        <f ca="1">OFFSET('Расчёт фасадов3'!$H$293,Цена!$A$276,0)</f>
        <v>#N/A</v>
      </c>
      <c r="G276" s="160" t="e">
        <f ca="1">OFFSET('Расчёт фасадов4'!$H$293,Цена!$A$276,0)</f>
        <v>#N/A</v>
      </c>
      <c r="H276" s="160" t="e">
        <f ca="1">OFFSET('Расчёт фасадов5'!$H$293,Цена!$A$276,0)</f>
        <v>#N/A</v>
      </c>
      <c r="I276" s="160" t="e">
        <f ca="1">OFFSET('Расчёт фасадов6'!$H$293,Цена!$A$276,0)</f>
        <v>#N/A</v>
      </c>
      <c r="J276" s="160" t="e">
        <f ca="1">OFFSET('Расчёт фасадов7'!$H$293,Цена!$A$276,0)</f>
        <v>#N/A</v>
      </c>
      <c r="K276" s="160" t="e">
        <f ca="1">OFFSET('Расчёт фасадов8'!$H$293,Цена!$A$276,0)</f>
        <v>#N/A</v>
      </c>
      <c r="L276" s="160" t="e">
        <f ca="1">OFFSET('Расчёт фасадов9'!$H$293,Цена!$A$276,0)</f>
        <v>#N/A</v>
      </c>
      <c r="M276" s="160" t="e">
        <f ca="1">OFFSET('Расчёт фасадов10'!$H$293,Цена!$A$276,0)</f>
        <v>#N/A</v>
      </c>
    </row>
    <row r="277" spans="1:13" ht="15" x14ac:dyDescent="0.2">
      <c r="A277">
        <v>2</v>
      </c>
      <c r="B277" s="75" t="s">
        <v>488</v>
      </c>
      <c r="C277" s="75" t="str">
        <f>B277&amp;'Спецификация - фасады'!$AO$56</f>
        <v>IT.2.FB./1+1-IV</v>
      </c>
      <c r="D277" s="160" t="e">
        <f ca="1">OFFSET('Расчёт фасадов'!$H$293,Цена!$A$277,0)</f>
        <v>#N/A</v>
      </c>
      <c r="E277" s="160" t="e">
        <f ca="1">OFFSET('Расчёт фасадов2'!$H$293,Цена!$A$277,0)</f>
        <v>#N/A</v>
      </c>
      <c r="F277" s="160" t="e">
        <f ca="1">OFFSET('Расчёт фасадов3'!$H$293,Цена!$A$277,0)</f>
        <v>#N/A</v>
      </c>
      <c r="G277" s="160" t="e">
        <f ca="1">OFFSET('Расчёт фасадов4'!$H$293,Цена!$A$277,0)</f>
        <v>#N/A</v>
      </c>
      <c r="H277" s="160" t="e">
        <f ca="1">OFFSET('Расчёт фасадов5'!$H$293,Цена!$A$277,0)</f>
        <v>#N/A</v>
      </c>
      <c r="I277" s="160" t="e">
        <f ca="1">OFFSET('Расчёт фасадов6'!$H$293,Цена!$A$277,0)</f>
        <v>#N/A</v>
      </c>
      <c r="J277" s="160" t="e">
        <f ca="1">OFFSET('Расчёт фасадов7'!$H$293,Цена!$A$277,0)</f>
        <v>#N/A</v>
      </c>
      <c r="K277" s="160" t="e">
        <f ca="1">OFFSET('Расчёт фасадов8'!$H$293,Цена!$A$277,0)</f>
        <v>#N/A</v>
      </c>
      <c r="L277" s="160" t="e">
        <f ca="1">OFFSET('Расчёт фасадов9'!$H$293,Цена!$A$277,0)</f>
        <v>#N/A</v>
      </c>
      <c r="M277" s="160" t="e">
        <f ca="1">OFFSET('Расчёт фасадов10'!$H$293,Цена!$A$277,0)</f>
        <v>#N/A</v>
      </c>
    </row>
    <row r="278" spans="1:13" ht="15" x14ac:dyDescent="0.2">
      <c r="A278">
        <v>3</v>
      </c>
      <c r="B278" s="75" t="s">
        <v>488</v>
      </c>
      <c r="C278" s="75" t="str">
        <f>B278&amp;'Спецификация - фасады'!$AO$57</f>
        <v>IT.2.FB./1+1-WC/PG</v>
      </c>
      <c r="D278" s="160" t="e">
        <f ca="1">OFFSET('Расчёт фасадов'!$H$293,Цена!$A$278,0)</f>
        <v>#N/A</v>
      </c>
      <c r="E278" s="160" t="e">
        <f ca="1">OFFSET('Расчёт фасадов2'!$H$293,Цена!$A$278,0)</f>
        <v>#N/A</v>
      </c>
      <c r="F278" s="160" t="e">
        <f ca="1">OFFSET('Расчёт фасадов3'!$H$293,Цена!$A$278,0)</f>
        <v>#N/A</v>
      </c>
      <c r="G278" s="160" t="e">
        <f ca="1">OFFSET('Расчёт фасадов4'!$H$293,Цена!$A$278,0)</f>
        <v>#N/A</v>
      </c>
      <c r="H278" s="160" t="e">
        <f ca="1">OFFSET('Расчёт фасадов5'!$H$293,Цена!$A$278,0)</f>
        <v>#N/A</v>
      </c>
      <c r="I278" s="160" t="e">
        <f ca="1">OFFSET('Расчёт фасадов6'!$H$293,Цена!$A$278,0)</f>
        <v>#N/A</v>
      </c>
      <c r="J278" s="160" t="e">
        <f ca="1">OFFSET('Расчёт фасадов7'!$H$293,Цена!$A$278,0)</f>
        <v>#N/A</v>
      </c>
      <c r="K278" s="160" t="e">
        <f ca="1">OFFSET('Расчёт фасадов8'!$H$293,Цена!$A$278,0)</f>
        <v>#N/A</v>
      </c>
      <c r="L278" s="160" t="e">
        <f ca="1">OFFSET('Расчёт фасадов9'!$H$293,Цена!$A$278,0)</f>
        <v>#N/A</v>
      </c>
      <c r="M278" s="160" t="e">
        <f ca="1">OFFSET('Расчёт фасадов10'!$H$293,Цена!$A$278,0)</f>
        <v>#N/A</v>
      </c>
    </row>
    <row r="279" spans="1:13" ht="15" x14ac:dyDescent="0.2">
      <c r="A279">
        <v>3</v>
      </c>
      <c r="B279" s="75" t="s">
        <v>488</v>
      </c>
      <c r="C279" s="75" t="str">
        <f>B279&amp;'Спецификация - фасады'!$AO$58</f>
        <v>IT.2.FB./1+1-WC/PS</v>
      </c>
      <c r="D279" s="160" t="e">
        <f ca="1">OFFSET('Расчёт фасадов'!$H$293,Цена!$A$279,0)</f>
        <v>#N/A</v>
      </c>
      <c r="E279" s="160" t="e">
        <f ca="1">OFFSET('Расчёт фасадов2'!$H$293,Цена!$A$279,0)</f>
        <v>#N/A</v>
      </c>
      <c r="F279" s="160" t="e">
        <f ca="1">OFFSET('Расчёт фасадов3'!$H$293,Цена!$A$279,0)</f>
        <v>#N/A</v>
      </c>
      <c r="G279" s="160" t="e">
        <f ca="1">OFFSET('Расчёт фасадов4'!$H$293,Цена!$A$279,0)</f>
        <v>#N/A</v>
      </c>
      <c r="H279" s="160" t="e">
        <f ca="1">OFFSET('Расчёт фасадов5'!$H$293,Цена!$A$279,0)</f>
        <v>#N/A</v>
      </c>
      <c r="I279" s="160" t="e">
        <f ca="1">OFFSET('Расчёт фасадов6'!$H$293,Цена!$A$279,0)</f>
        <v>#N/A</v>
      </c>
      <c r="J279" s="160" t="e">
        <f ca="1">OFFSET('Расчёт фасадов7'!$H$293,Цена!$A$279,0)</f>
        <v>#N/A</v>
      </c>
      <c r="K279" s="160" t="e">
        <f ca="1">OFFSET('Расчёт фасадов8'!$H$293,Цена!$A$279,0)</f>
        <v>#N/A</v>
      </c>
      <c r="L279" s="160" t="e">
        <f ca="1">OFFSET('Расчёт фасадов9'!$H$293,Цена!$A$279,0)</f>
        <v>#N/A</v>
      </c>
      <c r="M279" s="160" t="e">
        <f ca="1">OFFSET('Расчёт фасадов10'!$H$293,Цена!$A$279,0)</f>
        <v>#N/A</v>
      </c>
    </row>
    <row r="280" spans="1:13" ht="15" x14ac:dyDescent="0.2">
      <c r="A280">
        <v>3</v>
      </c>
      <c r="B280" s="75" t="s">
        <v>488</v>
      </c>
      <c r="C280" s="75" t="str">
        <f>B280&amp;'Спецификация - фасады'!$AO$59</f>
        <v>IT.2.FB./1+1-WC/PBG</v>
      </c>
      <c r="D280" s="160" t="e">
        <f ca="1">OFFSET('Расчёт фасадов'!$H$293,Цена!$A$280,0)</f>
        <v>#N/A</v>
      </c>
      <c r="E280" s="160" t="e">
        <f ca="1">OFFSET('Расчёт фасадов2'!$H$293,Цена!$A$280,0)</f>
        <v>#N/A</v>
      </c>
      <c r="F280" s="160" t="e">
        <f ca="1">OFFSET('Расчёт фасадов3'!$H$293,Цена!$A$280,0)</f>
        <v>#N/A</v>
      </c>
      <c r="G280" s="160" t="e">
        <f ca="1">OFFSET('Расчёт фасадов4'!$H$293,Цена!$A$280,0)</f>
        <v>#N/A</v>
      </c>
      <c r="H280" s="160" t="e">
        <f ca="1">OFFSET('Расчёт фасадов5'!$H$293,Цена!$A$280,0)</f>
        <v>#N/A</v>
      </c>
      <c r="I280" s="160" t="e">
        <f ca="1">OFFSET('Расчёт фасадов6'!$H$293,Цена!$A$280,0)</f>
        <v>#N/A</v>
      </c>
      <c r="J280" s="160" t="e">
        <f ca="1">OFFSET('Расчёт фасадов7'!$H$293,Цена!$A$280,0)</f>
        <v>#N/A</v>
      </c>
      <c r="K280" s="160" t="e">
        <f ca="1">OFFSET('Расчёт фасадов8'!$H$293,Цена!$A$280,0)</f>
        <v>#N/A</v>
      </c>
      <c r="L280" s="160" t="e">
        <f ca="1">OFFSET('Расчёт фасадов9'!$H$293,Цена!$A$280,0)</f>
        <v>#N/A</v>
      </c>
      <c r="M280" s="160" t="e">
        <f ca="1">OFFSET('Расчёт фасадов10'!$H$293,Цена!$A$280,0)</f>
        <v>#N/A</v>
      </c>
    </row>
    <row r="281" spans="1:13" ht="15" x14ac:dyDescent="0.2">
      <c r="A281">
        <v>3</v>
      </c>
      <c r="B281" s="75" t="s">
        <v>488</v>
      </c>
      <c r="C281" s="75" t="str">
        <f>B281&amp;'Спецификация - фасады'!$AO$60</f>
        <v>IT.2.FB./1+1-VT/PS</v>
      </c>
      <c r="D281" s="160" t="e">
        <f ca="1">OFFSET('Расчёт фасадов'!$H$293,Цена!$A$281,0)</f>
        <v>#N/A</v>
      </c>
      <c r="E281" s="160" t="e">
        <f ca="1">OFFSET('Расчёт фасадов2'!$H$293,Цена!$A$281,0)</f>
        <v>#N/A</v>
      </c>
      <c r="F281" s="160" t="e">
        <f ca="1">OFFSET('Расчёт фасадов3'!$H$293,Цена!$A$281,0)</f>
        <v>#N/A</v>
      </c>
      <c r="G281" s="160" t="e">
        <f ca="1">OFFSET('Расчёт фасадов4'!$H$293,Цена!$A$281,0)</f>
        <v>#N/A</v>
      </c>
      <c r="H281" s="160" t="e">
        <f ca="1">OFFSET('Расчёт фасадов5'!$H$293,Цена!$A$281,0)</f>
        <v>#N/A</v>
      </c>
      <c r="I281" s="160" t="e">
        <f ca="1">OFFSET('Расчёт фасадов6'!$H$293,Цена!$A$281,0)</f>
        <v>#N/A</v>
      </c>
      <c r="J281" s="160" t="e">
        <f ca="1">OFFSET('Расчёт фасадов7'!$H$293,Цена!$A$281,0)</f>
        <v>#N/A</v>
      </c>
      <c r="K281" s="160" t="e">
        <f ca="1">OFFSET('Расчёт фасадов8'!$H$293,Цена!$A$281,0)</f>
        <v>#N/A</v>
      </c>
      <c r="L281" s="160" t="e">
        <f ca="1">OFFSET('Расчёт фасадов9'!$H$293,Цена!$A$281,0)</f>
        <v>#N/A</v>
      </c>
      <c r="M281" s="160" t="e">
        <f ca="1">OFFSET('Расчёт фасадов10'!$H$293,Цена!$A$281,0)</f>
        <v>#N/A</v>
      </c>
    </row>
    <row r="282" spans="1:13" ht="15" x14ac:dyDescent="0.2">
      <c r="A282">
        <v>4</v>
      </c>
      <c r="B282" s="75" t="s">
        <v>488</v>
      </c>
      <c r="C282" s="75" t="str">
        <f>B282&amp;'Спецификация - фасады'!$AO$61</f>
        <v>IT.2.FB./1+1-BMO/PG</v>
      </c>
      <c r="D282" s="160" t="e">
        <f ca="1">OFFSET('Расчёт фасадов'!$H$293,Цена!$A$282,0)</f>
        <v>#N/A</v>
      </c>
      <c r="E282" s="160" t="e">
        <f ca="1">OFFSET('Расчёт фасадов2'!$H$293,Цена!$A$282,0)</f>
        <v>#N/A</v>
      </c>
      <c r="F282" s="160" t="e">
        <f ca="1">OFFSET('Расчёт фасадов3'!$H$293,Цена!$A$282,0)</f>
        <v>#N/A</v>
      </c>
      <c r="G282" s="160" t="e">
        <f ca="1">OFFSET('Расчёт фасадов4'!$H$293,Цена!$A$282,0)</f>
        <v>#N/A</v>
      </c>
      <c r="H282" s="160" t="e">
        <f ca="1">OFFSET('Расчёт фасадов5'!$H$293,Цена!$A$282,0)</f>
        <v>#N/A</v>
      </c>
      <c r="I282" s="160" t="e">
        <f ca="1">OFFSET('Расчёт фасадов6'!$H$293,Цена!$A$282,0)</f>
        <v>#N/A</v>
      </c>
      <c r="J282" s="160" t="e">
        <f ca="1">OFFSET('Расчёт фасадов7'!$H$293,Цена!$A$282,0)</f>
        <v>#N/A</v>
      </c>
      <c r="K282" s="160" t="e">
        <f ca="1">OFFSET('Расчёт фасадов8'!$H$293,Цена!$A$282,0)</f>
        <v>#N/A</v>
      </c>
      <c r="L282" s="160" t="e">
        <f ca="1">OFFSET('Расчёт фасадов9'!$H$293,Цена!$A$282,0)</f>
        <v>#N/A</v>
      </c>
      <c r="M282" s="160" t="e">
        <f ca="1">OFFSET('Расчёт фасадов10'!$H$293,Цена!$A$282,0)</f>
        <v>#N/A</v>
      </c>
    </row>
    <row r="283" spans="1:13" ht="15" x14ac:dyDescent="0.2">
      <c r="A283">
        <v>4</v>
      </c>
      <c r="B283" s="75" t="s">
        <v>488</v>
      </c>
      <c r="C283" s="75" t="str">
        <f>B283&amp;'Спецификация - фасады'!$AO$62</f>
        <v>IT.2.FB./1+1-BMO/PB</v>
      </c>
      <c r="D283" s="160" t="e">
        <f ca="1">OFFSET('Расчёт фасадов'!$H$293,Цена!$A$283,0)</f>
        <v>#N/A</v>
      </c>
      <c r="E283" s="160" t="e">
        <f ca="1">OFFSET('Расчёт фасадов2'!$H$293,Цена!$A$283,0)</f>
        <v>#N/A</v>
      </c>
      <c r="F283" s="160" t="e">
        <f ca="1">OFFSET('Расчёт фасадов3'!$H$293,Цена!$A$283,0)</f>
        <v>#N/A</v>
      </c>
      <c r="G283" s="160" t="e">
        <f ca="1">OFFSET('Расчёт фасадов4'!$H$293,Цена!$A$283,0)</f>
        <v>#N/A</v>
      </c>
      <c r="H283" s="160" t="e">
        <f ca="1">OFFSET('Расчёт фасадов5'!$H$293,Цена!$A$283,0)</f>
        <v>#N/A</v>
      </c>
      <c r="I283" s="160" t="e">
        <f ca="1">OFFSET('Расчёт фасадов6'!$H$293,Цена!$A$283,0)</f>
        <v>#N/A</v>
      </c>
      <c r="J283" s="160" t="e">
        <f ca="1">OFFSET('Расчёт фасадов7'!$H$293,Цена!$A$283,0)</f>
        <v>#N/A</v>
      </c>
      <c r="K283" s="160" t="e">
        <f ca="1">OFFSET('Расчёт фасадов8'!$H$293,Цена!$A$283,0)</f>
        <v>#N/A</v>
      </c>
      <c r="L283" s="160" t="e">
        <f ca="1">OFFSET('Расчёт фасадов9'!$H$293,Цена!$A$283,0)</f>
        <v>#N/A</v>
      </c>
      <c r="M283" s="160" t="e">
        <f ca="1">OFFSET('Расчёт фасадов10'!$H$293,Цена!$A$283,0)</f>
        <v>#N/A</v>
      </c>
    </row>
    <row r="284" spans="1:13" ht="15" x14ac:dyDescent="0.2">
      <c r="A284">
        <v>5</v>
      </c>
      <c r="B284" s="75" t="s">
        <v>488</v>
      </c>
      <c r="C284" s="75" t="str">
        <f>B284&amp;'Спецификация - фасады'!$AO$63</f>
        <v>IT.2.FB./1+1-GS/PG</v>
      </c>
      <c r="D284" s="160" t="e">
        <f ca="1">OFFSET('Расчёт фасадов'!$H$293,Цена!$A$284,0)</f>
        <v>#N/A</v>
      </c>
      <c r="E284" s="160" t="e">
        <f ca="1">OFFSET('Расчёт фасадов2'!$H$293,Цена!$A$284,0)</f>
        <v>#N/A</v>
      </c>
      <c r="F284" s="160" t="e">
        <f ca="1">OFFSET('Расчёт фасадов3'!$H$293,Цена!$A$284,0)</f>
        <v>#N/A</v>
      </c>
      <c r="G284" s="160" t="e">
        <f ca="1">OFFSET('Расчёт фасадов4'!$H$293,Цена!$A$284,0)</f>
        <v>#N/A</v>
      </c>
      <c r="H284" s="160" t="e">
        <f ca="1">OFFSET('Расчёт фасадов5'!$H$293,Цена!$A$284,0)</f>
        <v>#N/A</v>
      </c>
      <c r="I284" s="160" t="e">
        <f ca="1">OFFSET('Расчёт фасадов6'!$H$293,Цена!$A$284,0)</f>
        <v>#N/A</v>
      </c>
      <c r="J284" s="160" t="e">
        <f ca="1">OFFSET('Расчёт фасадов7'!$H$293,Цена!$A$284,0)</f>
        <v>#N/A</v>
      </c>
      <c r="K284" s="160" t="e">
        <f ca="1">OFFSET('Расчёт фасадов8'!$H$293,Цена!$A$284,0)</f>
        <v>#N/A</v>
      </c>
      <c r="L284" s="160" t="e">
        <f ca="1">OFFSET('Расчёт фасадов9'!$H$293,Цена!$A$284,0)</f>
        <v>#N/A</v>
      </c>
      <c r="M284" s="160" t="e">
        <f ca="1">OFFSET('Расчёт фасадов10'!$H$293,Цена!$A$284,0)</f>
        <v>#N/A</v>
      </c>
    </row>
    <row r="285" spans="1:13" ht="15" x14ac:dyDescent="0.2">
      <c r="A285">
        <v>5</v>
      </c>
      <c r="B285" s="75" t="s">
        <v>488</v>
      </c>
      <c r="C285" s="75" t="str">
        <f>B285&amp;'Спецификация - фасады'!$AO$64</f>
        <v>IT.2.FB./1+1-GS/PS</v>
      </c>
      <c r="D285" s="160" t="e">
        <f ca="1">OFFSET('Расчёт фасадов'!$H$293,Цена!$A$285,0)</f>
        <v>#N/A</v>
      </c>
      <c r="E285" s="160" t="e">
        <f ca="1">OFFSET('Расчёт фасадов2'!$H$293,Цена!$A$285,0)</f>
        <v>#N/A</v>
      </c>
      <c r="F285" s="160" t="e">
        <f ca="1">OFFSET('Расчёт фасадов3'!$H$293,Цена!$A$285,0)</f>
        <v>#N/A</v>
      </c>
      <c r="G285" s="160" t="e">
        <f ca="1">OFFSET('Расчёт фасадов4'!$H$293,Цена!$A$285,0)</f>
        <v>#N/A</v>
      </c>
      <c r="H285" s="160" t="e">
        <f ca="1">OFFSET('Расчёт фасадов5'!$H$293,Цена!$A$285,0)</f>
        <v>#N/A</v>
      </c>
      <c r="I285" s="160" t="e">
        <f ca="1">OFFSET('Расчёт фасадов6'!$H$293,Цена!$A$285,0)</f>
        <v>#N/A</v>
      </c>
      <c r="J285" s="160" t="e">
        <f ca="1">OFFSET('Расчёт фасадов7'!$H$293,Цена!$A$285,0)</f>
        <v>#N/A</v>
      </c>
      <c r="K285" s="160" t="e">
        <f ca="1">OFFSET('Расчёт фасадов8'!$H$293,Цена!$A$285,0)</f>
        <v>#N/A</v>
      </c>
      <c r="L285" s="160" t="e">
        <f ca="1">OFFSET('Расчёт фасадов9'!$H$293,Цена!$A$285,0)</f>
        <v>#N/A</v>
      </c>
      <c r="M285" s="160" t="e">
        <f ca="1">OFFSET('Расчёт фасадов10'!$H$293,Цена!$A$285,0)</f>
        <v>#N/A</v>
      </c>
    </row>
    <row r="286" spans="1:13" ht="15" x14ac:dyDescent="0.2">
      <c r="A286">
        <v>6</v>
      </c>
      <c r="B286" s="75" t="s">
        <v>488</v>
      </c>
      <c r="C286" s="75" t="str">
        <f>B286&amp;'Спецификация - фасады'!$AO$65</f>
        <v>IT.2.FB./1+1-WM/PG</v>
      </c>
      <c r="D286" s="160" t="e">
        <f ca="1">OFFSET('Расчёт фасадов'!$H$293,Цена!$A$286,0)</f>
        <v>#N/A</v>
      </c>
      <c r="E286" s="160" t="e">
        <f ca="1">OFFSET('Расчёт фасадов2'!$H$293,Цена!$A$286,0)</f>
        <v>#N/A</v>
      </c>
      <c r="F286" s="160" t="e">
        <f ca="1">OFFSET('Расчёт фасадов3'!$H$293,Цена!$A$286,0)</f>
        <v>#N/A</v>
      </c>
      <c r="G286" s="160" t="e">
        <f ca="1">OFFSET('Расчёт фасадов4'!$H$293,Цена!$A$286,0)</f>
        <v>#N/A</v>
      </c>
      <c r="H286" s="160" t="e">
        <f ca="1">OFFSET('Расчёт фасадов5'!$H$293,Цена!$A$286,0)</f>
        <v>#N/A</v>
      </c>
      <c r="I286" s="160" t="e">
        <f ca="1">OFFSET('Расчёт фасадов6'!$H$293,Цена!$A$286,0)</f>
        <v>#N/A</v>
      </c>
      <c r="J286" s="160" t="e">
        <f ca="1">OFFSET('Расчёт фасадов7'!$H$293,Цена!$A$286,0)</f>
        <v>#N/A</v>
      </c>
      <c r="K286" s="160" t="e">
        <f ca="1">OFFSET('Расчёт фасадов8'!$H$293,Цена!$A$286,0)</f>
        <v>#N/A</v>
      </c>
      <c r="L286" s="160" t="e">
        <f ca="1">OFFSET('Расчёт фасадов9'!$H$293,Цена!$A$286,0)</f>
        <v>#N/A</v>
      </c>
      <c r="M286" s="160" t="e">
        <f ca="1">OFFSET('Расчёт фасадов10'!$H$293,Цена!$A$286,0)</f>
        <v>#N/A</v>
      </c>
    </row>
    <row r="287" spans="1:13" ht="15" x14ac:dyDescent="0.2">
      <c r="A287">
        <v>6</v>
      </c>
      <c r="B287" s="75" t="s">
        <v>488</v>
      </c>
      <c r="C287" s="75" t="str">
        <f>B287&amp;'Спецификация - фасады'!$AO$66</f>
        <v>IT.2.FB./1+1-WM/PS</v>
      </c>
      <c r="D287" s="160" t="e">
        <f ca="1">OFFSET('Расчёт фасадов'!$H$293,Цена!$A$287,0)</f>
        <v>#N/A</v>
      </c>
      <c r="E287" s="160" t="e">
        <f ca="1">OFFSET('Расчёт фасадов2'!$H$293,Цена!$A$287,0)</f>
        <v>#N/A</v>
      </c>
      <c r="F287" s="160" t="e">
        <f ca="1">OFFSET('Расчёт фасадов3'!$H$293,Цена!$A$287,0)</f>
        <v>#N/A</v>
      </c>
      <c r="G287" s="160" t="e">
        <f ca="1">OFFSET('Расчёт фасадов4'!$H$293,Цена!$A$287,0)</f>
        <v>#N/A</v>
      </c>
      <c r="H287" s="160" t="e">
        <f ca="1">OFFSET('Расчёт фасадов5'!$H$293,Цена!$A$287,0)</f>
        <v>#N/A</v>
      </c>
      <c r="I287" s="160" t="e">
        <f ca="1">OFFSET('Расчёт фасадов6'!$H$293,Цена!$A$287,0)</f>
        <v>#N/A</v>
      </c>
      <c r="J287" s="160" t="e">
        <f ca="1">OFFSET('Расчёт фасадов7'!$H$293,Цена!$A$287,0)</f>
        <v>#N/A</v>
      </c>
      <c r="K287" s="160" t="e">
        <f ca="1">OFFSET('Расчёт фасадов8'!$H$293,Цена!$A$287,0)</f>
        <v>#N/A</v>
      </c>
      <c r="L287" s="160" t="e">
        <f ca="1">OFFSET('Расчёт фасадов9'!$H$293,Цена!$A$287,0)</f>
        <v>#N/A</v>
      </c>
      <c r="M287" s="160" t="e">
        <f ca="1">OFFSET('Расчёт фасадов10'!$H$293,Цена!$A$287,0)</f>
        <v>#N/A</v>
      </c>
    </row>
    <row r="288" spans="1:13" ht="15" x14ac:dyDescent="0.2">
      <c r="A288">
        <v>6</v>
      </c>
      <c r="B288" s="75" t="s">
        <v>488</v>
      </c>
      <c r="C288" s="75" t="str">
        <f>B288&amp;'Спецификация - фасады'!$AO$67</f>
        <v>IT.2.FB./1+1-WM/PBG</v>
      </c>
      <c r="D288" s="160" t="e">
        <f ca="1">OFFSET('Расчёт фасадов'!$H$293,Цена!$A$288,0)</f>
        <v>#N/A</v>
      </c>
      <c r="E288" s="160" t="e">
        <f ca="1">OFFSET('Расчёт фасадов2'!$H$293,Цена!$A$288,0)</f>
        <v>#N/A</v>
      </c>
      <c r="F288" s="160" t="e">
        <f ca="1">OFFSET('Расчёт фасадов3'!$H$293,Цена!$A$288,0)</f>
        <v>#N/A</v>
      </c>
      <c r="G288" s="160" t="e">
        <f ca="1">OFFSET('Расчёт фасадов4'!$H$293,Цена!$A$288,0)</f>
        <v>#N/A</v>
      </c>
      <c r="H288" s="160" t="e">
        <f ca="1">OFFSET('Расчёт фасадов5'!$H$293,Цена!$A$288,0)</f>
        <v>#N/A</v>
      </c>
      <c r="I288" s="160" t="e">
        <f ca="1">OFFSET('Расчёт фасадов6'!$H$293,Цена!$A$288,0)</f>
        <v>#N/A</v>
      </c>
      <c r="J288" s="160" t="e">
        <f ca="1">OFFSET('Расчёт фасадов7'!$H$293,Цена!$A$288,0)</f>
        <v>#N/A</v>
      </c>
      <c r="K288" s="160" t="e">
        <f ca="1">OFFSET('Расчёт фасадов8'!$H$293,Цена!$A$288,0)</f>
        <v>#N/A</v>
      </c>
      <c r="L288" s="160" t="e">
        <f ca="1">OFFSET('Расчёт фасадов9'!$H$293,Цена!$A$288,0)</f>
        <v>#N/A</v>
      </c>
      <c r="M288" s="160" t="e">
        <f ca="1">OFFSET('Расчёт фасадов10'!$H$293,Цена!$A$288,0)</f>
        <v>#N/A</v>
      </c>
    </row>
    <row r="289" spans="1:13" ht="15" x14ac:dyDescent="0.2">
      <c r="A289">
        <v>6</v>
      </c>
      <c r="B289" s="75" t="s">
        <v>488</v>
      </c>
      <c r="C289" s="75" t="str">
        <f>B289&amp;'Спецификация - фасады'!$AO$68</f>
        <v>IT.2.FB./1+1-IV/PG</v>
      </c>
      <c r="D289" s="160" t="e">
        <f ca="1">OFFSET('Расчёт фасадов'!$H$293,Цена!$A$289,0)</f>
        <v>#N/A</v>
      </c>
      <c r="E289" s="160" t="e">
        <f ca="1">OFFSET('Расчёт фасадов2'!$H$293,Цена!$A$289,0)</f>
        <v>#N/A</v>
      </c>
      <c r="F289" s="160" t="e">
        <f ca="1">OFFSET('Расчёт фасадов3'!$H$293,Цена!$A$289,0)</f>
        <v>#N/A</v>
      </c>
      <c r="G289" s="160" t="e">
        <f ca="1">OFFSET('Расчёт фасадов4'!$H$293,Цена!$A$289,0)</f>
        <v>#N/A</v>
      </c>
      <c r="H289" s="160" t="e">
        <f ca="1">OFFSET('Расчёт фасадов5'!$H$293,Цена!$A$289,0)</f>
        <v>#N/A</v>
      </c>
      <c r="I289" s="160" t="e">
        <f ca="1">OFFSET('Расчёт фасадов6'!$H$293,Цена!$A$289,0)</f>
        <v>#N/A</v>
      </c>
      <c r="J289" s="160" t="e">
        <f ca="1">OFFSET('Расчёт фасадов7'!$H$293,Цена!$A$289,0)</f>
        <v>#N/A</v>
      </c>
      <c r="K289" s="160" t="e">
        <f ca="1">OFFSET('Расчёт фасадов8'!$H$293,Цена!$A$289,0)</f>
        <v>#N/A</v>
      </c>
      <c r="L289" s="160" t="e">
        <f ca="1">OFFSET('Расчёт фасадов9'!$H$293,Цена!$A$289,0)</f>
        <v>#N/A</v>
      </c>
      <c r="M289" s="160" t="e">
        <f ca="1">OFFSET('Расчёт фасадов10'!$H$293,Цена!$A$289,0)</f>
        <v>#N/A</v>
      </c>
    </row>
    <row r="290" spans="1:13" ht="15" x14ac:dyDescent="0.2">
      <c r="A290">
        <v>6</v>
      </c>
      <c r="B290" s="75" t="s">
        <v>488</v>
      </c>
      <c r="C290" s="75" t="str">
        <f>B290&amp;'Спецификация - фасады'!$AO$69</f>
        <v>IT.2.FB./1+1-IV/PS</v>
      </c>
      <c r="D290" s="160" t="e">
        <f ca="1">OFFSET('Расчёт фасадов'!$H$293,Цена!$A$290,0)</f>
        <v>#N/A</v>
      </c>
      <c r="E290" s="160" t="e">
        <f ca="1">OFFSET('Расчёт фасадов2'!$H$293,Цена!$A$290,0)</f>
        <v>#N/A</v>
      </c>
      <c r="F290" s="160" t="e">
        <f ca="1">OFFSET('Расчёт фасадов3'!$H$293,Цена!$A$290,0)</f>
        <v>#N/A</v>
      </c>
      <c r="G290" s="160" t="e">
        <f ca="1">OFFSET('Расчёт фасадов4'!$H$293,Цена!$A$290,0)</f>
        <v>#N/A</v>
      </c>
      <c r="H290" s="160" t="e">
        <f ca="1">OFFSET('Расчёт фасадов5'!$H$293,Цена!$A$290,0)</f>
        <v>#N/A</v>
      </c>
      <c r="I290" s="160" t="e">
        <f ca="1">OFFSET('Расчёт фасадов6'!$H$293,Цена!$A$290,0)</f>
        <v>#N/A</v>
      </c>
      <c r="J290" s="160" t="e">
        <f ca="1">OFFSET('Расчёт фасадов7'!$H$293,Цена!$A$290,0)</f>
        <v>#N/A</v>
      </c>
      <c r="K290" s="160" t="e">
        <f ca="1">OFFSET('Расчёт фасадов8'!$H$293,Цена!$A$290,0)</f>
        <v>#N/A</v>
      </c>
      <c r="L290" s="160" t="e">
        <f ca="1">OFFSET('Расчёт фасадов9'!$H$293,Цена!$A$290,0)</f>
        <v>#N/A</v>
      </c>
      <c r="M290" s="160" t="e">
        <f ca="1">OFFSET('Расчёт фасадов10'!$H$293,Цена!$A$290,0)</f>
        <v>#N/A</v>
      </c>
    </row>
    <row r="291" spans="1:13" ht="15" x14ac:dyDescent="0.2">
      <c r="A291">
        <v>6</v>
      </c>
      <c r="B291" s="75" t="s">
        <v>488</v>
      </c>
      <c r="C291" s="75" t="str">
        <f>B291&amp;'Спецификация - фасады'!$AO$70</f>
        <v>IT.2.FB./1+1-IV/PBG</v>
      </c>
      <c r="D291" s="160" t="e">
        <f ca="1">OFFSET('Расчёт фасадов'!$H$293,Цена!$A$291,0)</f>
        <v>#N/A</v>
      </c>
      <c r="E291" s="160" t="e">
        <f ca="1">OFFSET('Расчёт фасадов2'!$H$293,Цена!$A$291,0)</f>
        <v>#N/A</v>
      </c>
      <c r="F291" s="160" t="e">
        <f ca="1">OFFSET('Расчёт фасадов3'!$H$293,Цена!$A$291,0)</f>
        <v>#N/A</v>
      </c>
      <c r="G291" s="160" t="e">
        <f ca="1">OFFSET('Расчёт фасадов4'!$H$293,Цена!$A$291,0)</f>
        <v>#N/A</v>
      </c>
      <c r="H291" s="160" t="e">
        <f ca="1">OFFSET('Расчёт фасадов5'!$H$293,Цена!$A$291,0)</f>
        <v>#N/A</v>
      </c>
      <c r="I291" s="160" t="e">
        <f ca="1">OFFSET('Расчёт фасадов6'!$H$293,Цена!$A$291,0)</f>
        <v>#N/A</v>
      </c>
      <c r="J291" s="160" t="e">
        <f ca="1">OFFSET('Расчёт фасадов7'!$H$293,Цена!$A$291,0)</f>
        <v>#N/A</v>
      </c>
      <c r="K291" s="160" t="e">
        <f ca="1">OFFSET('Расчёт фасадов8'!$H$293,Цена!$A$291,0)</f>
        <v>#N/A</v>
      </c>
      <c r="L291" s="160" t="e">
        <f ca="1">OFFSET('Расчёт фасадов9'!$H$293,Цена!$A$291,0)</f>
        <v>#N/A</v>
      </c>
      <c r="M291" s="160" t="e">
        <f ca="1">OFFSET('Расчёт фасадов10'!$H$293,Цена!$A$291,0)</f>
        <v>#N/A</v>
      </c>
    </row>
    <row r="292" spans="1:13" x14ac:dyDescent="0.2">
      <c r="B292" s="314"/>
      <c r="C292" s="314"/>
    </row>
    <row r="293" spans="1:13" ht="15" x14ac:dyDescent="0.2">
      <c r="A293">
        <v>0</v>
      </c>
      <c r="B293" s="75" t="s">
        <v>529</v>
      </c>
      <c r="C293" s="75" t="str">
        <f>B293&amp;'Спецификация - фасады'!$AO$43</f>
        <v>IT.1.FR_G.300./1+0-PY27</v>
      </c>
      <c r="D293" s="160">
        <f ca="1">OFFSET('Расчёт фасадов'!$H$978,Цена!$A$293,0)</f>
        <v>329.31353999999999</v>
      </c>
      <c r="E293" s="160">
        <f ca="1">OFFSET('Расчёт фасадов2'!$H$978,Цена!$A$293,0)</f>
        <v>329.31353999999999</v>
      </c>
      <c r="F293" s="160">
        <f ca="1">OFFSET('Расчёт фасадов3'!$H$978,Цена!$A$293,0)</f>
        <v>329.31353999999999</v>
      </c>
      <c r="G293" s="160">
        <f ca="1">OFFSET('Расчёт фасадов4'!$H$978,Цена!$A$293,0)</f>
        <v>329.31353999999999</v>
      </c>
      <c r="H293" s="160">
        <f ca="1">OFFSET('Расчёт фасадов5'!$H$978,Цена!$A$293,0)</f>
        <v>329.31353999999999</v>
      </c>
      <c r="I293" s="160">
        <f ca="1">OFFSET('Расчёт фасадов6'!$H$978,Цена!$A$293,0)</f>
        <v>329.31353999999999</v>
      </c>
      <c r="J293" s="160">
        <f ca="1">OFFSET('Расчёт фасадов7'!$H$978,Цена!$A$293,0)</f>
        <v>329.31353999999999</v>
      </c>
      <c r="K293" s="160">
        <f ca="1">OFFSET('Расчёт фасадов8'!$H$978,Цена!$A$293,0)</f>
        <v>329.31353999999999</v>
      </c>
      <c r="L293" s="160">
        <f ca="1">OFFSET('Расчёт фасадов9'!$H$978,Цена!$A$293,0)</f>
        <v>329.31353999999999</v>
      </c>
      <c r="M293" s="160">
        <f ca="1">OFFSET('Расчёт фасадов10'!$H$978,Цена!$A$293,0)</f>
        <v>329.31353999999999</v>
      </c>
    </row>
    <row r="294" spans="1:13" ht="15" x14ac:dyDescent="0.2">
      <c r="A294">
        <v>0</v>
      </c>
      <c r="B294" s="75" t="s">
        <v>529</v>
      </c>
      <c r="C294" s="75" t="str">
        <f>B294&amp;'Спецификация - фасады'!$AO$44</f>
        <v>IT.1.FR_G.300./1+0-WC</v>
      </c>
      <c r="D294" s="160">
        <f ca="1">OFFSET('Расчёт фасадов'!$H$978,Цена!$A$294,0)</f>
        <v>329.31353999999999</v>
      </c>
      <c r="E294" s="160">
        <f ca="1">OFFSET('Расчёт фасадов2'!$H$978,Цена!$A$294,0)</f>
        <v>329.31353999999999</v>
      </c>
      <c r="F294" s="160">
        <f ca="1">OFFSET('Расчёт фасадов3'!$H$978,Цена!$A$294,0)</f>
        <v>329.31353999999999</v>
      </c>
      <c r="G294" s="160">
        <f ca="1">OFFSET('Расчёт фасадов4'!$H$978,Цена!$A$294,0)</f>
        <v>329.31353999999999</v>
      </c>
      <c r="H294" s="160">
        <f ca="1">OFFSET('Расчёт фасадов5'!$H$978,Цена!$A$294,0)</f>
        <v>329.31353999999999</v>
      </c>
      <c r="I294" s="160">
        <f ca="1">OFFSET('Расчёт фасадов6'!$H$978,Цена!$A$294,0)</f>
        <v>329.31353999999999</v>
      </c>
      <c r="J294" s="160">
        <f ca="1">OFFSET('Расчёт фасадов7'!$H$978,Цена!$A$294,0)</f>
        <v>329.31353999999999</v>
      </c>
      <c r="K294" s="160">
        <f ca="1">OFFSET('Расчёт фасадов8'!$H$978,Цена!$A$294,0)</f>
        <v>329.31353999999999</v>
      </c>
      <c r="L294" s="160">
        <f ca="1">OFFSET('Расчёт фасадов9'!$H$978,Цена!$A$294,0)</f>
        <v>329.31353999999999</v>
      </c>
      <c r="M294" s="160">
        <f ca="1">OFFSET('Расчёт фасадов10'!$H$978,Цена!$A$294,0)</f>
        <v>329.31353999999999</v>
      </c>
    </row>
    <row r="295" spans="1:13" ht="15" x14ac:dyDescent="0.2">
      <c r="A295">
        <v>0</v>
      </c>
      <c r="B295" s="75" t="s">
        <v>529</v>
      </c>
      <c r="C295" s="75" t="str">
        <f>B295&amp;'Спецификация - фасады'!$AO$45</f>
        <v>IT.1.FR_G.300./1+0-WP</v>
      </c>
      <c r="D295" s="160">
        <f ca="1">OFFSET('Расчёт фасадов'!$H$978,Цена!$A$295,0)</f>
        <v>329.31353999999999</v>
      </c>
      <c r="E295" s="160">
        <f ca="1">OFFSET('Расчёт фасадов2'!$H$978,Цена!$A$295,0)</f>
        <v>329.31353999999999</v>
      </c>
      <c r="F295" s="160">
        <f ca="1">OFFSET('Расчёт фасадов3'!$H$978,Цена!$A$295,0)</f>
        <v>329.31353999999999</v>
      </c>
      <c r="G295" s="160">
        <f ca="1">OFFSET('Расчёт фасадов4'!$H$978,Цена!$A$295,0)</f>
        <v>329.31353999999999</v>
      </c>
      <c r="H295" s="160">
        <f ca="1">OFFSET('Расчёт фасадов5'!$H$978,Цена!$A$295,0)</f>
        <v>329.31353999999999</v>
      </c>
      <c r="I295" s="160">
        <f ca="1">OFFSET('Расчёт фасадов6'!$H$978,Цена!$A$295,0)</f>
        <v>329.31353999999999</v>
      </c>
      <c r="J295" s="160">
        <f ca="1">OFFSET('Расчёт фасадов7'!$H$978,Цена!$A$295,0)</f>
        <v>329.31353999999999</v>
      </c>
      <c r="K295" s="160">
        <f ca="1">OFFSET('Расчёт фасадов8'!$H$978,Цена!$A$295,0)</f>
        <v>329.31353999999999</v>
      </c>
      <c r="L295" s="160">
        <f ca="1">OFFSET('Расчёт фасадов9'!$H$978,Цена!$A$295,0)</f>
        <v>329.31353999999999</v>
      </c>
      <c r="M295" s="160">
        <f ca="1">OFFSET('Расчёт фасадов10'!$H$978,Цена!$A$295,0)</f>
        <v>329.31353999999999</v>
      </c>
    </row>
    <row r="296" spans="1:13" ht="15" x14ac:dyDescent="0.2">
      <c r="A296">
        <v>0</v>
      </c>
      <c r="B296" s="75" t="s">
        <v>529</v>
      </c>
      <c r="C296" s="75" t="str">
        <f>B296&amp;'Спецификация - фасады'!$AO$46</f>
        <v>IT.1.FR_G.300./1+0-DS</v>
      </c>
      <c r="D296" s="160">
        <f ca="1">OFFSET('Расчёт фасадов'!$H$978,Цена!$A$296,0)</f>
        <v>329.31353999999999</v>
      </c>
      <c r="E296" s="160">
        <f ca="1">OFFSET('Расчёт фасадов2'!$H$978,Цена!$A$296,0)</f>
        <v>329.31353999999999</v>
      </c>
      <c r="F296" s="160">
        <f ca="1">OFFSET('Расчёт фасадов3'!$H$978,Цена!$A$296,0)</f>
        <v>329.31353999999999</v>
      </c>
      <c r="G296" s="160">
        <f ca="1">OFFSET('Расчёт фасадов4'!$H$978,Цена!$A$296,0)</f>
        <v>329.31353999999999</v>
      </c>
      <c r="H296" s="160">
        <f ca="1">OFFSET('Расчёт фасадов5'!$H$978,Цена!$A$296,0)</f>
        <v>329.31353999999999</v>
      </c>
      <c r="I296" s="160">
        <f ca="1">OFFSET('Расчёт фасадов6'!$H$978,Цена!$A$296,0)</f>
        <v>329.31353999999999</v>
      </c>
      <c r="J296" s="160">
        <f ca="1">OFFSET('Расчёт фасадов7'!$H$978,Цена!$A$296,0)</f>
        <v>329.31353999999999</v>
      </c>
      <c r="K296" s="160">
        <f ca="1">OFFSET('Расчёт фасадов8'!$H$978,Цена!$A$296,0)</f>
        <v>329.31353999999999</v>
      </c>
      <c r="L296" s="160">
        <f ca="1">OFFSET('Расчёт фасадов9'!$H$978,Цена!$A$296,0)</f>
        <v>329.31353999999999</v>
      </c>
      <c r="M296" s="160">
        <f ca="1">OFFSET('Расчёт фасадов10'!$H$978,Цена!$A$296,0)</f>
        <v>329.31353999999999</v>
      </c>
    </row>
    <row r="297" spans="1:13" ht="15" x14ac:dyDescent="0.2">
      <c r="A297">
        <v>0</v>
      </c>
      <c r="B297" s="75" t="s">
        <v>529</v>
      </c>
      <c r="C297" s="75" t="str">
        <f>B297&amp;'Спецификация - фасады'!$AO$47</f>
        <v>IT.1.FR_G.300./1+0-HS</v>
      </c>
      <c r="D297" s="160">
        <f ca="1">OFFSET('Расчёт фасадов'!$H$978,Цена!$A$297,0)</f>
        <v>329.31353999999999</v>
      </c>
      <c r="E297" s="160">
        <f ca="1">OFFSET('Расчёт фасадов2'!$H$978,Цена!$A$297,0)</f>
        <v>329.31353999999999</v>
      </c>
      <c r="F297" s="160">
        <f ca="1">OFFSET('Расчёт фасадов3'!$H$978,Цена!$A$297,0)</f>
        <v>329.31353999999999</v>
      </c>
      <c r="G297" s="160">
        <f ca="1">OFFSET('Расчёт фасадов4'!$H$978,Цена!$A$297,0)</f>
        <v>329.31353999999999</v>
      </c>
      <c r="H297" s="160">
        <f ca="1">OFFSET('Расчёт фасадов5'!$H$978,Цена!$A$297,0)</f>
        <v>329.31353999999999</v>
      </c>
      <c r="I297" s="160">
        <f ca="1">OFFSET('Расчёт фасадов6'!$H$978,Цена!$A$297,0)</f>
        <v>329.31353999999999</v>
      </c>
      <c r="J297" s="160">
        <f ca="1">OFFSET('Расчёт фасадов7'!$H$978,Цена!$A$297,0)</f>
        <v>329.31353999999999</v>
      </c>
      <c r="K297" s="160">
        <f ca="1">OFFSET('Расчёт фасадов8'!$H$978,Цена!$A$297,0)</f>
        <v>329.31353999999999</v>
      </c>
      <c r="L297" s="160">
        <f ca="1">OFFSET('Расчёт фасадов9'!$H$978,Цена!$A$297,0)</f>
        <v>329.31353999999999</v>
      </c>
      <c r="M297" s="160">
        <f ca="1">OFFSET('Расчёт фасадов10'!$H$978,Цена!$A$297,0)</f>
        <v>329.31353999999999</v>
      </c>
    </row>
    <row r="298" spans="1:13" ht="15" x14ac:dyDescent="0.2">
      <c r="A298">
        <v>0</v>
      </c>
      <c r="B298" s="75" t="s">
        <v>529</v>
      </c>
      <c r="C298" s="75" t="str">
        <f>B298&amp;'Спецификация - фасады'!$AO$48</f>
        <v>IT.1.FR_G.300./1+0-VT</v>
      </c>
      <c r="D298" s="160">
        <f ca="1">OFFSET('Расчёт фасадов'!$H$978,Цена!$A$298,0)</f>
        <v>329.31353999999999</v>
      </c>
      <c r="E298" s="160">
        <f ca="1">OFFSET('Расчёт фасадов2'!$H$978,Цена!$A$298,0)</f>
        <v>329.31353999999999</v>
      </c>
      <c r="F298" s="160">
        <f ca="1">OFFSET('Расчёт фасадов3'!$H$978,Цена!$A$298,0)</f>
        <v>329.31353999999999</v>
      </c>
      <c r="G298" s="160">
        <f ca="1">OFFSET('Расчёт фасадов4'!$H$978,Цена!$A$298,0)</f>
        <v>329.31353999999999</v>
      </c>
      <c r="H298" s="160">
        <f ca="1">OFFSET('Расчёт фасадов5'!$H$978,Цена!$A$298,0)</f>
        <v>329.31353999999999</v>
      </c>
      <c r="I298" s="160">
        <f ca="1">OFFSET('Расчёт фасадов6'!$H$978,Цена!$A$298,0)</f>
        <v>329.31353999999999</v>
      </c>
      <c r="J298" s="160">
        <f ca="1">OFFSET('Расчёт фасадов7'!$H$978,Цена!$A$298,0)</f>
        <v>329.31353999999999</v>
      </c>
      <c r="K298" s="160">
        <f ca="1">OFFSET('Расчёт фасадов8'!$H$978,Цена!$A$298,0)</f>
        <v>329.31353999999999</v>
      </c>
      <c r="L298" s="160">
        <f ca="1">OFFSET('Расчёт фасадов9'!$H$978,Цена!$A$298,0)</f>
        <v>329.31353999999999</v>
      </c>
      <c r="M298" s="160">
        <f ca="1">OFFSET('Расчёт фасадов10'!$H$978,Цена!$A$298,0)</f>
        <v>329.31353999999999</v>
      </c>
    </row>
    <row r="299" spans="1:13" ht="15" x14ac:dyDescent="0.2">
      <c r="A299">
        <v>0</v>
      </c>
      <c r="B299" s="75" t="s">
        <v>529</v>
      </c>
      <c r="C299" s="75" t="str">
        <f>B299&amp;'Спецификация - фасады'!$AO$49</f>
        <v>IT.1.FR_G.300./1+0-TD</v>
      </c>
      <c r="D299" s="160">
        <f ca="1">OFFSET('Расчёт фасадов'!$H$978,Цена!$A$299,0)</f>
        <v>329.31353999999999</v>
      </c>
      <c r="E299" s="160">
        <f ca="1">OFFSET('Расчёт фасадов2'!$H$978,Цена!$A$299,0)</f>
        <v>329.31353999999999</v>
      </c>
      <c r="F299" s="160">
        <f ca="1">OFFSET('Расчёт фасадов3'!$H$978,Цена!$A$299,0)</f>
        <v>329.31353999999999</v>
      </c>
      <c r="G299" s="160">
        <f ca="1">OFFSET('Расчёт фасадов4'!$H$978,Цена!$A$299,0)</f>
        <v>329.31353999999999</v>
      </c>
      <c r="H299" s="160">
        <f ca="1">OFFSET('Расчёт фасадов5'!$H$978,Цена!$A$299,0)</f>
        <v>329.31353999999999</v>
      </c>
      <c r="I299" s="160">
        <f ca="1">OFFSET('Расчёт фасадов6'!$H$978,Цена!$A$299,0)</f>
        <v>329.31353999999999</v>
      </c>
      <c r="J299" s="160">
        <f ca="1">OFFSET('Расчёт фасадов7'!$H$978,Цена!$A$299,0)</f>
        <v>329.31353999999999</v>
      </c>
      <c r="K299" s="160">
        <f ca="1">OFFSET('Расчёт фасадов8'!$H$978,Цена!$A$299,0)</f>
        <v>329.31353999999999</v>
      </c>
      <c r="L299" s="160">
        <f ca="1">OFFSET('Расчёт фасадов9'!$H$978,Цена!$A$299,0)</f>
        <v>329.31353999999999</v>
      </c>
      <c r="M299" s="160">
        <f ca="1">OFFSET('Расчёт фасадов10'!$H$978,Цена!$A$299,0)</f>
        <v>329.31353999999999</v>
      </c>
    </row>
    <row r="300" spans="1:13" ht="15" x14ac:dyDescent="0.2">
      <c r="A300">
        <v>0</v>
      </c>
      <c r="B300" s="75" t="s">
        <v>529</v>
      </c>
      <c r="C300" s="75" t="str">
        <f>B300&amp;'Спецификация - фасады'!$AO$50</f>
        <v>IT.1.FR_G.300./1+0-LO</v>
      </c>
      <c r="D300" s="160">
        <f ca="1">OFFSET('Расчёт фасадов'!$H$978,Цена!$A$300,0)</f>
        <v>329.31353999999999</v>
      </c>
      <c r="E300" s="160">
        <f ca="1">OFFSET('Расчёт фасадов2'!$H$978,Цена!$A$300,0)</f>
        <v>329.31353999999999</v>
      </c>
      <c r="F300" s="160">
        <f ca="1">OFFSET('Расчёт фасадов3'!$H$978,Цена!$A$300,0)</f>
        <v>329.31353999999999</v>
      </c>
      <c r="G300" s="160">
        <f ca="1">OFFSET('Расчёт фасадов4'!$H$978,Цена!$A$300,0)</f>
        <v>329.31353999999999</v>
      </c>
      <c r="H300" s="160">
        <f ca="1">OFFSET('Расчёт фасадов5'!$H$978,Цена!$A$300,0)</f>
        <v>329.31353999999999</v>
      </c>
      <c r="I300" s="160">
        <f ca="1">OFFSET('Расчёт фасадов6'!$H$978,Цена!$A$300,0)</f>
        <v>329.31353999999999</v>
      </c>
      <c r="J300" s="160">
        <f ca="1">OFFSET('Расчёт фасадов7'!$H$978,Цена!$A$300,0)</f>
        <v>329.31353999999999</v>
      </c>
      <c r="K300" s="160">
        <f ca="1">OFFSET('Расчёт фасадов8'!$H$978,Цена!$A$300,0)</f>
        <v>329.31353999999999</v>
      </c>
      <c r="L300" s="160">
        <f ca="1">OFFSET('Расчёт фасадов9'!$H$978,Цена!$A$300,0)</f>
        <v>329.31353999999999</v>
      </c>
      <c r="M300" s="160">
        <f ca="1">OFFSET('Расчёт фасадов10'!$H$978,Цена!$A$300,0)</f>
        <v>329.31353999999999</v>
      </c>
    </row>
    <row r="301" spans="1:13" ht="15" x14ac:dyDescent="0.2">
      <c r="A301">
        <v>0</v>
      </c>
      <c r="B301" s="75" t="s">
        <v>529</v>
      </c>
      <c r="C301" s="75" t="str">
        <f>B301&amp;'Спецификация - фасады'!$AO$51</f>
        <v>IT.1.FR_G.300./1+0-OM</v>
      </c>
      <c r="D301" s="160">
        <f ca="1">OFFSET('Расчёт фасадов'!$H$978,Цена!$A$301,0)</f>
        <v>329.31353999999999</v>
      </c>
      <c r="E301" s="160">
        <f ca="1">OFFSET('Расчёт фасадов2'!$H$978,Цена!$A$301,0)</f>
        <v>329.31353999999999</v>
      </c>
      <c r="F301" s="160">
        <f ca="1">OFFSET('Расчёт фасадов3'!$H$978,Цена!$A$301,0)</f>
        <v>329.31353999999999</v>
      </c>
      <c r="G301" s="160">
        <f ca="1">OFFSET('Расчёт фасадов4'!$H$978,Цена!$A$301,0)</f>
        <v>329.31353999999999</v>
      </c>
      <c r="H301" s="160">
        <f ca="1">OFFSET('Расчёт фасадов5'!$H$978,Цена!$A$301,0)</f>
        <v>329.31353999999999</v>
      </c>
      <c r="I301" s="160">
        <f ca="1">OFFSET('Расчёт фасадов6'!$H$978,Цена!$A$301,0)</f>
        <v>329.31353999999999</v>
      </c>
      <c r="J301" s="160">
        <f ca="1">OFFSET('Расчёт фасадов7'!$H$978,Цена!$A$301,0)</f>
        <v>329.31353999999999</v>
      </c>
      <c r="K301" s="160">
        <f ca="1">OFFSET('Расчёт фасадов8'!$H$978,Цена!$A$301,0)</f>
        <v>329.31353999999999</v>
      </c>
      <c r="L301" s="160">
        <f ca="1">OFFSET('Расчёт фасадов9'!$H$978,Цена!$A$301,0)</f>
        <v>329.31353999999999</v>
      </c>
      <c r="M301" s="160">
        <f ca="1">OFFSET('Расчёт фасадов10'!$H$978,Цена!$A$301,0)</f>
        <v>329.31353999999999</v>
      </c>
    </row>
    <row r="302" spans="1:13" ht="15" x14ac:dyDescent="0.2">
      <c r="A302">
        <v>0</v>
      </c>
      <c r="B302" s="75" t="s">
        <v>529</v>
      </c>
      <c r="C302" s="75" t="str">
        <f>B302&amp;'Спецификация - фасады'!$AO$52</f>
        <v>IT.1.FR_G.300./1+0-OE</v>
      </c>
      <c r="D302" s="160">
        <f ca="1">OFFSET('Расчёт фасадов'!$H$978,Цена!$A$302,0)</f>
        <v>329.31353999999999</v>
      </c>
      <c r="E302" s="160">
        <f ca="1">OFFSET('Расчёт фасадов2'!$H$978,Цена!$A$302,0)</f>
        <v>329.31353999999999</v>
      </c>
      <c r="F302" s="160">
        <f ca="1">OFFSET('Расчёт фасадов3'!$H$978,Цена!$A$302,0)</f>
        <v>329.31353999999999</v>
      </c>
      <c r="G302" s="160">
        <f ca="1">OFFSET('Расчёт фасадов4'!$H$978,Цена!$A$302,0)</f>
        <v>329.31353999999999</v>
      </c>
      <c r="H302" s="160">
        <f ca="1">OFFSET('Расчёт фасадов5'!$H$978,Цена!$A$302,0)</f>
        <v>329.31353999999999</v>
      </c>
      <c r="I302" s="160">
        <f ca="1">OFFSET('Расчёт фасадов6'!$H$978,Цена!$A$302,0)</f>
        <v>329.31353999999999</v>
      </c>
      <c r="J302" s="160">
        <f ca="1">OFFSET('Расчёт фасадов7'!$H$978,Цена!$A$302,0)</f>
        <v>329.31353999999999</v>
      </c>
      <c r="K302" s="160">
        <f ca="1">OFFSET('Расчёт фасадов8'!$H$978,Цена!$A$302,0)</f>
        <v>329.31353999999999</v>
      </c>
      <c r="L302" s="160">
        <f ca="1">OFFSET('Расчёт фасадов9'!$H$978,Цена!$A$302,0)</f>
        <v>329.31353999999999</v>
      </c>
      <c r="M302" s="160">
        <f ca="1">OFFSET('Расчёт фасадов10'!$H$978,Цена!$A$302,0)</f>
        <v>329.31353999999999</v>
      </c>
    </row>
    <row r="303" spans="1:13" ht="15" x14ac:dyDescent="0.2">
      <c r="A303">
        <v>0</v>
      </c>
      <c r="B303" s="75" t="s">
        <v>529</v>
      </c>
      <c r="C303" s="75" t="str">
        <f>B303&amp;'Спецификация - фасады'!$AO$53</f>
        <v>IT.1.FR_G.300./1+0-GS</v>
      </c>
      <c r="D303" s="160">
        <f ca="1">OFFSET('Расчёт фасадов'!$H$978,Цена!$A$303,0)</f>
        <v>329.31353999999999</v>
      </c>
      <c r="E303" s="160">
        <f ca="1">OFFSET('Расчёт фасадов2'!$H$978,Цена!$A$303,0)</f>
        <v>329.31353999999999</v>
      </c>
      <c r="F303" s="160">
        <f ca="1">OFFSET('Расчёт фасадов3'!$H$978,Цена!$A$303,0)</f>
        <v>329.31353999999999</v>
      </c>
      <c r="G303" s="160">
        <f ca="1">OFFSET('Расчёт фасадов4'!$H$978,Цена!$A$303,0)</f>
        <v>329.31353999999999</v>
      </c>
      <c r="H303" s="160">
        <f ca="1">OFFSET('Расчёт фасадов5'!$H$978,Цена!$A$303,0)</f>
        <v>329.31353999999999</v>
      </c>
      <c r="I303" s="160">
        <f ca="1">OFFSET('Расчёт фасадов6'!$H$978,Цена!$A$303,0)</f>
        <v>329.31353999999999</v>
      </c>
      <c r="J303" s="160">
        <f ca="1">OFFSET('Расчёт фасадов7'!$H$978,Цена!$A$303,0)</f>
        <v>329.31353999999999</v>
      </c>
      <c r="K303" s="160">
        <f ca="1">OFFSET('Расчёт фасадов8'!$H$978,Цена!$A$303,0)</f>
        <v>329.31353999999999</v>
      </c>
      <c r="L303" s="160">
        <f ca="1">OFFSET('Расчёт фасадов9'!$H$978,Цена!$A$303,0)</f>
        <v>329.31353999999999</v>
      </c>
      <c r="M303" s="160">
        <f ca="1">OFFSET('Расчёт фасадов10'!$H$978,Цена!$A$303,0)</f>
        <v>329.31353999999999</v>
      </c>
    </row>
    <row r="304" spans="1:13" ht="15" x14ac:dyDescent="0.2">
      <c r="A304">
        <v>1</v>
      </c>
      <c r="B304" s="75" t="s">
        <v>529</v>
      </c>
      <c r="C304" s="75" t="str">
        <f>B304&amp;'Спецификация - фасады'!$AO$54</f>
        <v>IT.1.FR_G.300./1+0-BMO</v>
      </c>
      <c r="D304" s="160">
        <f ca="1">OFFSET('Расчёт фасадов'!$H$978,Цена!$A$304,0)</f>
        <v>329.31353999999999</v>
      </c>
      <c r="E304" s="160">
        <f ca="1">OFFSET('Расчёт фасадов2'!$H$978,Цена!$A$304,0)</f>
        <v>329.31353999999999</v>
      </c>
      <c r="F304" s="160">
        <f ca="1">OFFSET('Расчёт фасадов3'!$H$978,Цена!$A$304,0)</f>
        <v>329.31353999999999</v>
      </c>
      <c r="G304" s="160">
        <f ca="1">OFFSET('Расчёт фасадов4'!$H$978,Цена!$A$304,0)</f>
        <v>329.31353999999999</v>
      </c>
      <c r="H304" s="160">
        <f ca="1">OFFSET('Расчёт фасадов5'!$H$978,Цена!$A$304,0)</f>
        <v>329.31353999999999</v>
      </c>
      <c r="I304" s="160">
        <f ca="1">OFFSET('Расчёт фасадов6'!$H$978,Цена!$A$304,0)</f>
        <v>329.31353999999999</v>
      </c>
      <c r="J304" s="160">
        <f ca="1">OFFSET('Расчёт фасадов7'!$H$978,Цена!$A$304,0)</f>
        <v>329.31353999999999</v>
      </c>
      <c r="K304" s="160">
        <f ca="1">OFFSET('Расчёт фасадов8'!$H$978,Цена!$A$304,0)</f>
        <v>329.31353999999999</v>
      </c>
      <c r="L304" s="160">
        <f ca="1">OFFSET('Расчёт фасадов9'!$H$978,Цена!$A$304,0)</f>
        <v>329.31353999999999</v>
      </c>
      <c r="M304" s="160">
        <f ca="1">OFFSET('Расчёт фасадов10'!$H$978,Цена!$A$304,0)</f>
        <v>329.31353999999999</v>
      </c>
    </row>
    <row r="305" spans="1:13" ht="15" x14ac:dyDescent="0.2">
      <c r="A305">
        <v>2</v>
      </c>
      <c r="B305" s="75" t="s">
        <v>529</v>
      </c>
      <c r="C305" s="75" t="str">
        <f>B305&amp;'Спецификация - фасады'!$AO$55</f>
        <v>IT.1.FR_G.300./1+0-WM</v>
      </c>
      <c r="D305" s="160">
        <f ca="1">OFFSET('Расчёт фасадов'!$H$978,Цена!$A$305,0)</f>
        <v>329.31353999999999</v>
      </c>
      <c r="E305" s="160">
        <f ca="1">OFFSET('Расчёт фасадов2'!$H$978,Цена!$A$305,0)</f>
        <v>329.31353999999999</v>
      </c>
      <c r="F305" s="160">
        <f ca="1">OFFSET('Расчёт фасадов3'!$H$978,Цена!$A$305,0)</f>
        <v>329.31353999999999</v>
      </c>
      <c r="G305" s="160">
        <f ca="1">OFFSET('Расчёт фасадов4'!$H$978,Цена!$A$305,0)</f>
        <v>329.31353999999999</v>
      </c>
      <c r="H305" s="160">
        <f ca="1">OFFSET('Расчёт фасадов5'!$H$978,Цена!$A$305,0)</f>
        <v>329.31353999999999</v>
      </c>
      <c r="I305" s="160">
        <f ca="1">OFFSET('Расчёт фасадов6'!$H$978,Цена!$A$305,0)</f>
        <v>329.31353999999999</v>
      </c>
      <c r="J305" s="160">
        <f ca="1">OFFSET('Расчёт фасадов7'!$H$978,Цена!$A$305,0)</f>
        <v>329.31353999999999</v>
      </c>
      <c r="K305" s="160">
        <f ca="1">OFFSET('Расчёт фасадов8'!$H$978,Цена!$A$305,0)</f>
        <v>329.31353999999999</v>
      </c>
      <c r="L305" s="160">
        <f ca="1">OFFSET('Расчёт фасадов9'!$H$978,Цена!$A$305,0)</f>
        <v>329.31353999999999</v>
      </c>
      <c r="M305" s="160">
        <f ca="1">OFFSET('Расчёт фасадов10'!$H$978,Цена!$A$305,0)</f>
        <v>329.31353999999999</v>
      </c>
    </row>
    <row r="306" spans="1:13" ht="15" x14ac:dyDescent="0.2">
      <c r="A306">
        <v>2</v>
      </c>
      <c r="B306" s="75" t="s">
        <v>529</v>
      </c>
      <c r="C306" s="75" t="str">
        <f>B306&amp;'Спецификация - фасады'!$AO$56</f>
        <v>IT.1.FR_G.300./1+0-IV</v>
      </c>
      <c r="D306" s="160">
        <f ca="1">OFFSET('Расчёт фасадов'!$H$978,Цена!$A$306,0)</f>
        <v>329.31353999999999</v>
      </c>
      <c r="E306" s="160">
        <f ca="1">OFFSET('Расчёт фасадов2'!$H$978,Цена!$A$306,0)</f>
        <v>329.31353999999999</v>
      </c>
      <c r="F306" s="160">
        <f ca="1">OFFSET('Расчёт фасадов3'!$H$978,Цена!$A$306,0)</f>
        <v>329.31353999999999</v>
      </c>
      <c r="G306" s="160">
        <f ca="1">OFFSET('Расчёт фасадов4'!$H$978,Цена!$A$306,0)</f>
        <v>329.31353999999999</v>
      </c>
      <c r="H306" s="160">
        <f ca="1">OFFSET('Расчёт фасадов5'!$H$978,Цена!$A$306,0)</f>
        <v>329.31353999999999</v>
      </c>
      <c r="I306" s="160">
        <f ca="1">OFFSET('Расчёт фасадов6'!$H$978,Цена!$A$306,0)</f>
        <v>329.31353999999999</v>
      </c>
      <c r="J306" s="160">
        <f ca="1">OFFSET('Расчёт фасадов7'!$H$978,Цена!$A$306,0)</f>
        <v>329.31353999999999</v>
      </c>
      <c r="K306" s="160">
        <f ca="1">OFFSET('Расчёт фасадов8'!$H$978,Цена!$A$306,0)</f>
        <v>329.31353999999999</v>
      </c>
      <c r="L306" s="160">
        <f ca="1">OFFSET('Расчёт фасадов9'!$H$978,Цена!$A$306,0)</f>
        <v>329.31353999999999</v>
      </c>
      <c r="M306" s="160">
        <f ca="1">OFFSET('Расчёт фасадов10'!$H$978,Цена!$A$306,0)</f>
        <v>329.31353999999999</v>
      </c>
    </row>
    <row r="307" spans="1:13" ht="15" x14ac:dyDescent="0.2">
      <c r="A307">
        <v>3</v>
      </c>
      <c r="B307" s="75" t="s">
        <v>529</v>
      </c>
      <c r="C307" s="75" t="str">
        <f>B307&amp;'Спецификация - фасады'!$AO$57</f>
        <v>IT.1.FR_G.300./1+0-WC/PG</v>
      </c>
      <c r="D307" s="160">
        <f ca="1">OFFSET('Расчёт фасадов'!$H$978,Цена!$A$307,0)</f>
        <v>329.31353999999999</v>
      </c>
      <c r="E307" s="160">
        <f ca="1">OFFSET('Расчёт фасадов2'!$H$978,Цена!$A$307,0)</f>
        <v>329.31353999999999</v>
      </c>
      <c r="F307" s="160">
        <f ca="1">OFFSET('Расчёт фасадов3'!$H$978,Цена!$A$307,0)</f>
        <v>329.31353999999999</v>
      </c>
      <c r="G307" s="160">
        <f ca="1">OFFSET('Расчёт фасадов4'!$H$978,Цена!$A$307,0)</f>
        <v>329.31353999999999</v>
      </c>
      <c r="H307" s="160">
        <f ca="1">OFFSET('Расчёт фасадов5'!$H$978,Цена!$A$307,0)</f>
        <v>329.31353999999999</v>
      </c>
      <c r="I307" s="160">
        <f ca="1">OFFSET('Расчёт фасадов6'!$H$978,Цена!$A$307,0)</f>
        <v>329.31353999999999</v>
      </c>
      <c r="J307" s="160">
        <f ca="1">OFFSET('Расчёт фасадов7'!$H$978,Цена!$A$307,0)</f>
        <v>329.31353999999999</v>
      </c>
      <c r="K307" s="160">
        <f ca="1">OFFSET('Расчёт фасадов8'!$H$978,Цена!$A$307,0)</f>
        <v>329.31353999999999</v>
      </c>
      <c r="L307" s="160">
        <f ca="1">OFFSET('Расчёт фасадов9'!$H$978,Цена!$A$307,0)</f>
        <v>329.31353999999999</v>
      </c>
      <c r="M307" s="160">
        <f ca="1">OFFSET('Расчёт фасадов10'!$H$978,Цена!$A$307,0)</f>
        <v>329.31353999999999</v>
      </c>
    </row>
    <row r="308" spans="1:13" ht="15" x14ac:dyDescent="0.2">
      <c r="A308">
        <v>3</v>
      </c>
      <c r="B308" s="75" t="s">
        <v>529</v>
      </c>
      <c r="C308" s="75" t="str">
        <f>B308&amp;'Спецификация - фасады'!$AO$58</f>
        <v>IT.1.FR_G.300./1+0-WC/PS</v>
      </c>
      <c r="D308" s="160">
        <f ca="1">OFFSET('Расчёт фасадов'!$H$978,Цена!$A$308,0)</f>
        <v>329.31353999999999</v>
      </c>
      <c r="E308" s="160">
        <f ca="1">OFFSET('Расчёт фасадов2'!$H$978,Цена!$A$308,0)</f>
        <v>329.31353999999999</v>
      </c>
      <c r="F308" s="160">
        <f ca="1">OFFSET('Расчёт фасадов3'!$H$978,Цена!$A$308,0)</f>
        <v>329.31353999999999</v>
      </c>
      <c r="G308" s="160">
        <f ca="1">OFFSET('Расчёт фасадов4'!$H$978,Цена!$A$308,0)</f>
        <v>329.31353999999999</v>
      </c>
      <c r="H308" s="160">
        <f ca="1">OFFSET('Расчёт фасадов5'!$H$978,Цена!$A$308,0)</f>
        <v>329.31353999999999</v>
      </c>
      <c r="I308" s="160">
        <f ca="1">OFFSET('Расчёт фасадов6'!$H$978,Цена!$A$308,0)</f>
        <v>329.31353999999999</v>
      </c>
      <c r="J308" s="160">
        <f ca="1">OFFSET('Расчёт фасадов7'!$H$978,Цена!$A$308,0)</f>
        <v>329.31353999999999</v>
      </c>
      <c r="K308" s="160">
        <f ca="1">OFFSET('Расчёт фасадов8'!$H$978,Цена!$A$308,0)</f>
        <v>329.31353999999999</v>
      </c>
      <c r="L308" s="160">
        <f ca="1">OFFSET('Расчёт фасадов9'!$H$978,Цена!$A$308,0)</f>
        <v>329.31353999999999</v>
      </c>
      <c r="M308" s="160">
        <f ca="1">OFFSET('Расчёт фасадов10'!$H$978,Цена!$A$308,0)</f>
        <v>329.31353999999999</v>
      </c>
    </row>
    <row r="309" spans="1:13" ht="15" x14ac:dyDescent="0.2">
      <c r="A309">
        <v>3</v>
      </c>
      <c r="B309" s="75" t="s">
        <v>529</v>
      </c>
      <c r="C309" s="75" t="str">
        <f>B309&amp;'Спецификация - фасады'!$AO$59</f>
        <v>IT.1.FR_G.300./1+0-WC/PBG</v>
      </c>
      <c r="D309" s="160">
        <f ca="1">OFFSET('Расчёт фасадов'!$H$978,Цена!$A$309,0)</f>
        <v>329.31353999999999</v>
      </c>
      <c r="E309" s="160">
        <f ca="1">OFFSET('Расчёт фасадов2'!$H$978,Цена!$A$309,0)</f>
        <v>329.31353999999999</v>
      </c>
      <c r="F309" s="160">
        <f ca="1">OFFSET('Расчёт фасадов3'!$H$978,Цена!$A$309,0)</f>
        <v>329.31353999999999</v>
      </c>
      <c r="G309" s="160">
        <f ca="1">OFFSET('Расчёт фасадов4'!$H$978,Цена!$A$309,0)</f>
        <v>329.31353999999999</v>
      </c>
      <c r="H309" s="160">
        <f ca="1">OFFSET('Расчёт фасадов5'!$H$978,Цена!$A$309,0)</f>
        <v>329.31353999999999</v>
      </c>
      <c r="I309" s="160">
        <f ca="1">OFFSET('Расчёт фасадов6'!$H$978,Цена!$A$309,0)</f>
        <v>329.31353999999999</v>
      </c>
      <c r="J309" s="160">
        <f ca="1">OFFSET('Расчёт фасадов7'!$H$978,Цена!$A$309,0)</f>
        <v>329.31353999999999</v>
      </c>
      <c r="K309" s="160">
        <f ca="1">OFFSET('Расчёт фасадов8'!$H$978,Цена!$A$309,0)</f>
        <v>329.31353999999999</v>
      </c>
      <c r="L309" s="160">
        <f ca="1">OFFSET('Расчёт фасадов9'!$H$978,Цена!$A$309,0)</f>
        <v>329.31353999999999</v>
      </c>
      <c r="M309" s="160">
        <f ca="1">OFFSET('Расчёт фасадов10'!$H$978,Цена!$A$309,0)</f>
        <v>329.31353999999999</v>
      </c>
    </row>
    <row r="310" spans="1:13" ht="15" x14ac:dyDescent="0.2">
      <c r="A310">
        <v>3</v>
      </c>
      <c r="B310" s="75" t="s">
        <v>529</v>
      </c>
      <c r="C310" s="75" t="str">
        <f>B310&amp;'Спецификация - фасады'!$AO$60</f>
        <v>IT.1.FR_G.300./1+0-VT/PS</v>
      </c>
      <c r="D310" s="160">
        <f ca="1">OFFSET('Расчёт фасадов'!$H$978,Цена!$A$310,0)</f>
        <v>329.31353999999999</v>
      </c>
      <c r="E310" s="160">
        <f ca="1">OFFSET('Расчёт фасадов2'!$H$978,Цена!$A$310,0)</f>
        <v>329.31353999999999</v>
      </c>
      <c r="F310" s="160">
        <f ca="1">OFFSET('Расчёт фасадов3'!$H$978,Цена!$A$310,0)</f>
        <v>329.31353999999999</v>
      </c>
      <c r="G310" s="160">
        <f ca="1">OFFSET('Расчёт фасадов4'!$H$978,Цена!$A$310,0)</f>
        <v>329.31353999999999</v>
      </c>
      <c r="H310" s="160">
        <f ca="1">OFFSET('Расчёт фасадов5'!$H$978,Цена!$A$310,0)</f>
        <v>329.31353999999999</v>
      </c>
      <c r="I310" s="160">
        <f ca="1">OFFSET('Расчёт фасадов6'!$H$978,Цена!$A$310,0)</f>
        <v>329.31353999999999</v>
      </c>
      <c r="J310" s="160">
        <f ca="1">OFFSET('Расчёт фасадов7'!$H$978,Цена!$A$310,0)</f>
        <v>329.31353999999999</v>
      </c>
      <c r="K310" s="160">
        <f ca="1">OFFSET('Расчёт фасадов8'!$H$978,Цена!$A$310,0)</f>
        <v>329.31353999999999</v>
      </c>
      <c r="L310" s="160">
        <f ca="1">OFFSET('Расчёт фасадов9'!$H$978,Цена!$A$310,0)</f>
        <v>329.31353999999999</v>
      </c>
      <c r="M310" s="160">
        <f ca="1">OFFSET('Расчёт фасадов10'!$H$978,Цена!$A$310,0)</f>
        <v>329.31353999999999</v>
      </c>
    </row>
    <row r="311" spans="1:13" ht="15" x14ac:dyDescent="0.2">
      <c r="A311">
        <v>4</v>
      </c>
      <c r="B311" s="75" t="s">
        <v>529</v>
      </c>
      <c r="C311" s="75" t="str">
        <f>B311&amp;'Спецификация - фасады'!$AO$61</f>
        <v>IT.1.FR_G.300./1+0-BMO/PG</v>
      </c>
      <c r="D311" s="160">
        <f ca="1">OFFSET('Расчёт фасадов'!$H$978,Цена!$A$311,0)</f>
        <v>329.31353999999999</v>
      </c>
      <c r="E311" s="160">
        <f ca="1">OFFSET('Расчёт фасадов2'!$H$978,Цена!$A$311,0)</f>
        <v>329.31353999999999</v>
      </c>
      <c r="F311" s="160">
        <f ca="1">OFFSET('Расчёт фасадов3'!$H$978,Цена!$A$311,0)</f>
        <v>329.31353999999999</v>
      </c>
      <c r="G311" s="160">
        <f ca="1">OFFSET('Расчёт фасадов4'!$H$978,Цена!$A$311,0)</f>
        <v>329.31353999999999</v>
      </c>
      <c r="H311" s="160">
        <f ca="1">OFFSET('Расчёт фасадов5'!$H$978,Цена!$A$311,0)</f>
        <v>329.31353999999999</v>
      </c>
      <c r="I311" s="160">
        <f ca="1">OFFSET('Расчёт фасадов6'!$H$978,Цена!$A$311,0)</f>
        <v>329.31353999999999</v>
      </c>
      <c r="J311" s="160">
        <f ca="1">OFFSET('Расчёт фасадов7'!$H$978,Цена!$A$311,0)</f>
        <v>329.31353999999999</v>
      </c>
      <c r="K311" s="160">
        <f ca="1">OFFSET('Расчёт фасадов8'!$H$978,Цена!$A$311,0)</f>
        <v>329.31353999999999</v>
      </c>
      <c r="L311" s="160">
        <f ca="1">OFFSET('Расчёт фасадов9'!$H$978,Цена!$A$311,0)</f>
        <v>329.31353999999999</v>
      </c>
      <c r="M311" s="160">
        <f ca="1">OFFSET('Расчёт фасадов10'!$H$978,Цена!$A$311,0)</f>
        <v>329.31353999999999</v>
      </c>
    </row>
    <row r="312" spans="1:13" ht="15" x14ac:dyDescent="0.2">
      <c r="A312">
        <v>4</v>
      </c>
      <c r="B312" s="75" t="s">
        <v>529</v>
      </c>
      <c r="C312" s="75" t="str">
        <f>B312&amp;'Спецификация - фасады'!$AO$62</f>
        <v>IT.1.FR_G.300./1+0-BMO/PB</v>
      </c>
      <c r="D312" s="160">
        <f ca="1">OFFSET('Расчёт фасадов'!$H$978,Цена!$A$312,0)</f>
        <v>329.31353999999999</v>
      </c>
      <c r="E312" s="160">
        <f ca="1">OFFSET('Расчёт фасадов2'!$H$978,Цена!$A$312,0)</f>
        <v>329.31353999999999</v>
      </c>
      <c r="F312" s="160">
        <f ca="1">OFFSET('Расчёт фасадов3'!$H$978,Цена!$A$312,0)</f>
        <v>329.31353999999999</v>
      </c>
      <c r="G312" s="160">
        <f ca="1">OFFSET('Расчёт фасадов4'!$H$978,Цена!$A$312,0)</f>
        <v>329.31353999999999</v>
      </c>
      <c r="H312" s="160">
        <f ca="1">OFFSET('Расчёт фасадов5'!$H$978,Цена!$A$312,0)</f>
        <v>329.31353999999999</v>
      </c>
      <c r="I312" s="160">
        <f ca="1">OFFSET('Расчёт фасадов6'!$H$978,Цена!$A$312,0)</f>
        <v>329.31353999999999</v>
      </c>
      <c r="J312" s="160">
        <f ca="1">OFFSET('Расчёт фасадов7'!$H$978,Цена!$A$312,0)</f>
        <v>329.31353999999999</v>
      </c>
      <c r="K312" s="160">
        <f ca="1">OFFSET('Расчёт фасадов8'!$H$978,Цена!$A$312,0)</f>
        <v>329.31353999999999</v>
      </c>
      <c r="L312" s="160">
        <f ca="1">OFFSET('Расчёт фасадов9'!$H$978,Цена!$A$312,0)</f>
        <v>329.31353999999999</v>
      </c>
      <c r="M312" s="160">
        <f ca="1">OFFSET('Расчёт фасадов10'!$H$978,Цена!$A$312,0)</f>
        <v>329.31353999999999</v>
      </c>
    </row>
    <row r="313" spans="1:13" ht="15" x14ac:dyDescent="0.2">
      <c r="A313">
        <v>5</v>
      </c>
      <c r="B313" s="75" t="s">
        <v>529</v>
      </c>
      <c r="C313" s="75" t="str">
        <f>B313&amp;'Спецификация - фасады'!$AO$63</f>
        <v>IT.1.FR_G.300./1+0-GS/PG</v>
      </c>
      <c r="D313" s="160">
        <f ca="1">OFFSET('Расчёт фасадов'!$H$978,Цена!$A$313,0)</f>
        <v>329.31353999999999</v>
      </c>
      <c r="E313" s="160">
        <f ca="1">OFFSET('Расчёт фасадов2'!$H$978,Цена!$A$313,0)</f>
        <v>329.31353999999999</v>
      </c>
      <c r="F313" s="160">
        <f ca="1">OFFSET('Расчёт фасадов3'!$H$978,Цена!$A$313,0)</f>
        <v>329.31353999999999</v>
      </c>
      <c r="G313" s="160">
        <f ca="1">OFFSET('Расчёт фасадов4'!$H$978,Цена!$A$313,0)</f>
        <v>329.31353999999999</v>
      </c>
      <c r="H313" s="160">
        <f ca="1">OFFSET('Расчёт фасадов5'!$H$978,Цена!$A$313,0)</f>
        <v>329.31353999999999</v>
      </c>
      <c r="I313" s="160">
        <f ca="1">OFFSET('Расчёт фасадов6'!$H$978,Цена!$A$313,0)</f>
        <v>329.31353999999999</v>
      </c>
      <c r="J313" s="160">
        <f ca="1">OFFSET('Расчёт фасадов7'!$H$978,Цена!$A$313,0)</f>
        <v>329.31353999999999</v>
      </c>
      <c r="K313" s="160">
        <f ca="1">OFFSET('Расчёт фасадов8'!$H$978,Цена!$A$313,0)</f>
        <v>329.31353999999999</v>
      </c>
      <c r="L313" s="160">
        <f ca="1">OFFSET('Расчёт фасадов9'!$H$978,Цена!$A$313,0)</f>
        <v>329.31353999999999</v>
      </c>
      <c r="M313" s="160">
        <f ca="1">OFFSET('Расчёт фасадов10'!$H$978,Цена!$A$313,0)</f>
        <v>329.31353999999999</v>
      </c>
    </row>
    <row r="314" spans="1:13" ht="15" x14ac:dyDescent="0.2">
      <c r="A314">
        <v>5</v>
      </c>
      <c r="B314" s="75" t="s">
        <v>529</v>
      </c>
      <c r="C314" s="75" t="str">
        <f>B314&amp;'Спецификация - фасады'!$AO$64</f>
        <v>IT.1.FR_G.300./1+0-GS/PS</v>
      </c>
      <c r="D314" s="160">
        <f ca="1">OFFSET('Расчёт фасадов'!$H$978,Цена!$A$314,0)</f>
        <v>329.31353999999999</v>
      </c>
      <c r="E314" s="160">
        <f ca="1">OFFSET('Расчёт фасадов2'!$H$978,Цена!$A$314,0)</f>
        <v>329.31353999999999</v>
      </c>
      <c r="F314" s="160">
        <f ca="1">OFFSET('Расчёт фасадов3'!$H$978,Цена!$A$314,0)</f>
        <v>329.31353999999999</v>
      </c>
      <c r="G314" s="160">
        <f ca="1">OFFSET('Расчёт фасадов4'!$H$978,Цена!$A$314,0)</f>
        <v>329.31353999999999</v>
      </c>
      <c r="H314" s="160">
        <f ca="1">OFFSET('Расчёт фасадов5'!$H$978,Цена!$A$314,0)</f>
        <v>329.31353999999999</v>
      </c>
      <c r="I314" s="160">
        <f ca="1">OFFSET('Расчёт фасадов6'!$H$978,Цена!$A$314,0)</f>
        <v>329.31353999999999</v>
      </c>
      <c r="J314" s="160">
        <f ca="1">OFFSET('Расчёт фасадов7'!$H$978,Цена!$A$314,0)</f>
        <v>329.31353999999999</v>
      </c>
      <c r="K314" s="160">
        <f ca="1">OFFSET('Расчёт фасадов8'!$H$978,Цена!$A$314,0)</f>
        <v>329.31353999999999</v>
      </c>
      <c r="L314" s="160">
        <f ca="1">OFFSET('Расчёт фасадов9'!$H$978,Цена!$A$314,0)</f>
        <v>329.31353999999999</v>
      </c>
      <c r="M314" s="160">
        <f ca="1">OFFSET('Расчёт фасадов10'!$H$978,Цена!$A$314,0)</f>
        <v>329.31353999999999</v>
      </c>
    </row>
    <row r="315" spans="1:13" ht="15" x14ac:dyDescent="0.2">
      <c r="A315">
        <v>6</v>
      </c>
      <c r="B315" s="75" t="s">
        <v>529</v>
      </c>
      <c r="C315" s="75" t="str">
        <f>B315&amp;'Спецификация - фасады'!$AO$65</f>
        <v>IT.1.FR_G.300./1+0-WM/PG</v>
      </c>
      <c r="D315" s="160">
        <f ca="1">OFFSET('Расчёт фасадов'!$H$978,Цена!$A$315,0)</f>
        <v>329.31353999999999</v>
      </c>
      <c r="E315" s="160">
        <f ca="1">OFFSET('Расчёт фасадов2'!$H$978,Цена!$A$315,0)</f>
        <v>329.31353999999999</v>
      </c>
      <c r="F315" s="160">
        <f ca="1">OFFSET('Расчёт фасадов3'!$H$978,Цена!$A$315,0)</f>
        <v>329.31353999999999</v>
      </c>
      <c r="G315" s="160">
        <f ca="1">OFFSET('Расчёт фасадов4'!$H$978,Цена!$A$315,0)</f>
        <v>329.31353999999999</v>
      </c>
      <c r="H315" s="160">
        <f ca="1">OFFSET('Расчёт фасадов5'!$H$978,Цена!$A$315,0)</f>
        <v>329.31353999999999</v>
      </c>
      <c r="I315" s="160">
        <f ca="1">OFFSET('Расчёт фасадов6'!$H$978,Цена!$A$315,0)</f>
        <v>329.31353999999999</v>
      </c>
      <c r="J315" s="160">
        <f ca="1">OFFSET('Расчёт фасадов7'!$H$978,Цена!$A$315,0)</f>
        <v>329.31353999999999</v>
      </c>
      <c r="K315" s="160">
        <f ca="1">OFFSET('Расчёт фасадов8'!$H$978,Цена!$A$315,0)</f>
        <v>329.31353999999999</v>
      </c>
      <c r="L315" s="160">
        <f ca="1">OFFSET('Расчёт фасадов9'!$H$978,Цена!$A$315,0)</f>
        <v>329.31353999999999</v>
      </c>
      <c r="M315" s="160">
        <f ca="1">OFFSET('Расчёт фасадов10'!$H$978,Цена!$A$315,0)</f>
        <v>329.31353999999999</v>
      </c>
    </row>
    <row r="316" spans="1:13" ht="15" x14ac:dyDescent="0.2">
      <c r="A316">
        <v>6</v>
      </c>
      <c r="B316" s="75" t="s">
        <v>529</v>
      </c>
      <c r="C316" s="75" t="str">
        <f>B316&amp;'Спецификация - фасады'!$AO$66</f>
        <v>IT.1.FR_G.300./1+0-WM/PS</v>
      </c>
      <c r="D316" s="160">
        <f ca="1">OFFSET('Расчёт фасадов'!$H$978,Цена!$A$316,0)</f>
        <v>329.31353999999999</v>
      </c>
      <c r="E316" s="160">
        <f ca="1">OFFSET('Расчёт фасадов2'!$H$978,Цена!$A$316,0)</f>
        <v>329.31353999999999</v>
      </c>
      <c r="F316" s="160">
        <f ca="1">OFFSET('Расчёт фасадов3'!$H$978,Цена!$A$316,0)</f>
        <v>329.31353999999999</v>
      </c>
      <c r="G316" s="160">
        <f ca="1">OFFSET('Расчёт фасадов4'!$H$978,Цена!$A$316,0)</f>
        <v>329.31353999999999</v>
      </c>
      <c r="H316" s="160">
        <f ca="1">OFFSET('Расчёт фасадов5'!$H$978,Цена!$A$316,0)</f>
        <v>329.31353999999999</v>
      </c>
      <c r="I316" s="160">
        <f ca="1">OFFSET('Расчёт фасадов6'!$H$978,Цена!$A$316,0)</f>
        <v>329.31353999999999</v>
      </c>
      <c r="J316" s="160">
        <f ca="1">OFFSET('Расчёт фасадов7'!$H$978,Цена!$A$316,0)</f>
        <v>329.31353999999999</v>
      </c>
      <c r="K316" s="160">
        <f ca="1">OFFSET('Расчёт фасадов8'!$H$978,Цена!$A$316,0)</f>
        <v>329.31353999999999</v>
      </c>
      <c r="L316" s="160">
        <f ca="1">OFFSET('Расчёт фасадов9'!$H$978,Цена!$A$316,0)</f>
        <v>329.31353999999999</v>
      </c>
      <c r="M316" s="160">
        <f ca="1">OFFSET('Расчёт фасадов10'!$H$978,Цена!$A$316,0)</f>
        <v>329.31353999999999</v>
      </c>
    </row>
    <row r="317" spans="1:13" ht="15" x14ac:dyDescent="0.2">
      <c r="A317">
        <v>6</v>
      </c>
      <c r="B317" s="75" t="s">
        <v>529</v>
      </c>
      <c r="C317" s="75" t="str">
        <f>B317&amp;'Спецификация - фасады'!$AO$67</f>
        <v>IT.1.FR_G.300./1+0-WM/PBG</v>
      </c>
      <c r="D317" s="160">
        <f ca="1">OFFSET('Расчёт фасадов'!$H$978,Цена!$A$317,0)</f>
        <v>329.31353999999999</v>
      </c>
      <c r="E317" s="160">
        <f ca="1">OFFSET('Расчёт фасадов2'!$H$978,Цена!$A$317,0)</f>
        <v>329.31353999999999</v>
      </c>
      <c r="F317" s="160">
        <f ca="1">OFFSET('Расчёт фасадов3'!$H$978,Цена!$A$317,0)</f>
        <v>329.31353999999999</v>
      </c>
      <c r="G317" s="160">
        <f ca="1">OFFSET('Расчёт фасадов4'!$H$978,Цена!$A$317,0)</f>
        <v>329.31353999999999</v>
      </c>
      <c r="H317" s="160">
        <f ca="1">OFFSET('Расчёт фасадов5'!$H$978,Цена!$A$317,0)</f>
        <v>329.31353999999999</v>
      </c>
      <c r="I317" s="160">
        <f ca="1">OFFSET('Расчёт фасадов6'!$H$978,Цена!$A$317,0)</f>
        <v>329.31353999999999</v>
      </c>
      <c r="J317" s="160">
        <f ca="1">OFFSET('Расчёт фасадов7'!$H$978,Цена!$A$317,0)</f>
        <v>329.31353999999999</v>
      </c>
      <c r="K317" s="160">
        <f ca="1">OFFSET('Расчёт фасадов8'!$H$978,Цена!$A$317,0)</f>
        <v>329.31353999999999</v>
      </c>
      <c r="L317" s="160">
        <f ca="1">OFFSET('Расчёт фасадов9'!$H$978,Цена!$A$317,0)</f>
        <v>329.31353999999999</v>
      </c>
      <c r="M317" s="160">
        <f ca="1">OFFSET('Расчёт фасадов10'!$H$978,Цена!$A$317,0)</f>
        <v>329.31353999999999</v>
      </c>
    </row>
    <row r="318" spans="1:13" ht="15" x14ac:dyDescent="0.2">
      <c r="A318">
        <v>6</v>
      </c>
      <c r="B318" s="75" t="s">
        <v>529</v>
      </c>
      <c r="C318" s="75" t="str">
        <f>B318&amp;'Спецификация - фасады'!$AO$68</f>
        <v>IT.1.FR_G.300./1+0-IV/PG</v>
      </c>
      <c r="D318" s="160">
        <f ca="1">OFFSET('Расчёт фасадов'!$H$978,Цена!$A$318,0)</f>
        <v>329.31353999999999</v>
      </c>
      <c r="E318" s="160">
        <f ca="1">OFFSET('Расчёт фасадов2'!$H$978,Цена!$A$318,0)</f>
        <v>329.31353999999999</v>
      </c>
      <c r="F318" s="160">
        <f ca="1">OFFSET('Расчёт фасадов3'!$H$978,Цена!$A$318,0)</f>
        <v>329.31353999999999</v>
      </c>
      <c r="G318" s="160">
        <f ca="1">OFFSET('Расчёт фасадов4'!$H$978,Цена!$A$318,0)</f>
        <v>329.31353999999999</v>
      </c>
      <c r="H318" s="160">
        <f ca="1">OFFSET('Расчёт фасадов5'!$H$978,Цена!$A$318,0)</f>
        <v>329.31353999999999</v>
      </c>
      <c r="I318" s="160">
        <f ca="1">OFFSET('Расчёт фасадов6'!$H$978,Цена!$A$318,0)</f>
        <v>329.31353999999999</v>
      </c>
      <c r="J318" s="160">
        <f ca="1">OFFSET('Расчёт фасадов7'!$H$978,Цена!$A$318,0)</f>
        <v>329.31353999999999</v>
      </c>
      <c r="K318" s="160">
        <f ca="1">OFFSET('Расчёт фасадов8'!$H$978,Цена!$A$318,0)</f>
        <v>329.31353999999999</v>
      </c>
      <c r="L318" s="160">
        <f ca="1">OFFSET('Расчёт фасадов9'!$H$978,Цена!$A$318,0)</f>
        <v>329.31353999999999</v>
      </c>
      <c r="M318" s="160">
        <f ca="1">OFFSET('Расчёт фасадов10'!$H$978,Цена!$A$318,0)</f>
        <v>329.31353999999999</v>
      </c>
    </row>
    <row r="319" spans="1:13" ht="15" x14ac:dyDescent="0.2">
      <c r="A319">
        <v>6</v>
      </c>
      <c r="B319" s="75" t="s">
        <v>529</v>
      </c>
      <c r="C319" s="75" t="str">
        <f>B319&amp;'Спецификация - фасады'!$AO$69</f>
        <v>IT.1.FR_G.300./1+0-IV/PS</v>
      </c>
      <c r="D319" s="160">
        <f ca="1">OFFSET('Расчёт фасадов'!$H$978,Цена!$A$319,0)</f>
        <v>329.31353999999999</v>
      </c>
      <c r="E319" s="160">
        <f ca="1">OFFSET('Расчёт фасадов2'!$H$978,Цена!$A$319,0)</f>
        <v>329.31353999999999</v>
      </c>
      <c r="F319" s="160">
        <f ca="1">OFFSET('Расчёт фасадов3'!$H$978,Цена!$A$319,0)</f>
        <v>329.31353999999999</v>
      </c>
      <c r="G319" s="160">
        <f ca="1">OFFSET('Расчёт фасадов4'!$H$978,Цена!$A$319,0)</f>
        <v>329.31353999999999</v>
      </c>
      <c r="H319" s="160">
        <f ca="1">OFFSET('Расчёт фасадов5'!$H$978,Цена!$A$319,0)</f>
        <v>329.31353999999999</v>
      </c>
      <c r="I319" s="160">
        <f ca="1">OFFSET('Расчёт фасадов6'!$H$978,Цена!$A$319,0)</f>
        <v>329.31353999999999</v>
      </c>
      <c r="J319" s="160">
        <f ca="1">OFFSET('Расчёт фасадов7'!$H$978,Цена!$A$319,0)</f>
        <v>329.31353999999999</v>
      </c>
      <c r="K319" s="160">
        <f ca="1">OFFSET('Расчёт фасадов8'!$H$978,Цена!$A$319,0)</f>
        <v>329.31353999999999</v>
      </c>
      <c r="L319" s="160">
        <f ca="1">OFFSET('Расчёт фасадов9'!$H$978,Цена!$A$319,0)</f>
        <v>329.31353999999999</v>
      </c>
      <c r="M319" s="160">
        <f ca="1">OFFSET('Расчёт фасадов10'!$H$978,Цена!$A$319,0)</f>
        <v>329.31353999999999</v>
      </c>
    </row>
    <row r="320" spans="1:13" ht="15" x14ac:dyDescent="0.2">
      <c r="A320">
        <v>6</v>
      </c>
      <c r="B320" s="75" t="s">
        <v>529</v>
      </c>
      <c r="C320" s="75" t="str">
        <f>B320&amp;'Спецификация - фасады'!$AO$70</f>
        <v>IT.1.FR_G.300./1+0-IV/PBG</v>
      </c>
      <c r="D320" s="160">
        <f ca="1">OFFSET('Расчёт фасадов'!$H$978,Цена!$A$320,0)</f>
        <v>329.31353999999999</v>
      </c>
      <c r="E320" s="160">
        <f ca="1">OFFSET('Расчёт фасадов2'!$H$978,Цена!$A$320,0)</f>
        <v>329.31353999999999</v>
      </c>
      <c r="F320" s="160">
        <f ca="1">OFFSET('Расчёт фасадов3'!$H$978,Цена!$A$320,0)</f>
        <v>329.31353999999999</v>
      </c>
      <c r="G320" s="160">
        <f ca="1">OFFSET('Расчёт фасадов4'!$H$978,Цена!$A$320,0)</f>
        <v>329.31353999999999</v>
      </c>
      <c r="H320" s="160">
        <f ca="1">OFFSET('Расчёт фасадов5'!$H$978,Цена!$A$320,0)</f>
        <v>329.31353999999999</v>
      </c>
      <c r="I320" s="160">
        <f ca="1">OFFSET('Расчёт фасадов6'!$H$978,Цена!$A$320,0)</f>
        <v>329.31353999999999</v>
      </c>
      <c r="J320" s="160">
        <f ca="1">OFFSET('Расчёт фасадов7'!$H$978,Цена!$A$320,0)</f>
        <v>329.31353999999999</v>
      </c>
      <c r="K320" s="160">
        <f ca="1">OFFSET('Расчёт фасадов8'!$H$978,Цена!$A$320,0)</f>
        <v>329.31353999999999</v>
      </c>
      <c r="L320" s="160">
        <f ca="1">OFFSET('Расчёт фасадов9'!$H$978,Цена!$A$320,0)</f>
        <v>329.31353999999999</v>
      </c>
      <c r="M320" s="160">
        <f ca="1">OFFSET('Расчёт фасадов10'!$H$978,Цена!$A$320,0)</f>
        <v>329.31353999999999</v>
      </c>
    </row>
    <row r="322" spans="1:13" ht="15" x14ac:dyDescent="0.2">
      <c r="A322">
        <v>0</v>
      </c>
      <c r="B322" s="75" t="s">
        <v>530</v>
      </c>
      <c r="C322" s="75" t="str">
        <f>B322&amp;'Спецификация - фасады'!$AO$43</f>
        <v>IT.1.FR_G.300./1+1-PY27</v>
      </c>
      <c r="D322" s="160">
        <f ca="1">OFFSET('Расчёт фасадов'!$H$1007,Цена!$A$322,0)</f>
        <v>329.31353999999999</v>
      </c>
      <c r="E322" s="160">
        <f ca="1">OFFSET('Расчёт фасадов2'!$H$1007,Цена!$A$322,0)</f>
        <v>329.31353999999999</v>
      </c>
      <c r="F322" s="160">
        <f ca="1">OFFSET('Расчёт фасадов3'!$H$1007,Цена!$A$322,0)</f>
        <v>329.31353999999999</v>
      </c>
      <c r="G322" s="160">
        <f ca="1">OFFSET('Расчёт фасадов4'!$H$1007,Цена!$A$322,0)</f>
        <v>329.31353999999999</v>
      </c>
      <c r="H322" s="160">
        <f ca="1">OFFSET('Расчёт фасадов5'!$H$1007,Цена!$A$322,0)</f>
        <v>329.31353999999999</v>
      </c>
      <c r="I322" s="160">
        <f ca="1">OFFSET('Расчёт фасадов6'!$H$1007,Цена!$A$322,0)</f>
        <v>329.31353999999999</v>
      </c>
      <c r="J322" s="160">
        <f ca="1">OFFSET('Расчёт фасадов7'!$H$1007,Цена!$A$322,0)</f>
        <v>329.31353999999999</v>
      </c>
      <c r="K322" s="160">
        <f ca="1">OFFSET('Расчёт фасадов8'!$H$1007,Цена!$A$322,0)</f>
        <v>329.31353999999999</v>
      </c>
      <c r="L322" s="160">
        <f ca="1">OFFSET('Расчёт фасадов9'!$H$1007,Цена!$A$322,0)</f>
        <v>329.31353999999999</v>
      </c>
      <c r="M322" s="160">
        <f ca="1">OFFSET('Расчёт фасадов10'!$H$1007,Цена!$A$322,0)</f>
        <v>329.31353999999999</v>
      </c>
    </row>
    <row r="323" spans="1:13" ht="15" x14ac:dyDescent="0.2">
      <c r="A323">
        <v>0</v>
      </c>
      <c r="B323" s="75" t="s">
        <v>530</v>
      </c>
      <c r="C323" s="75" t="str">
        <f>B323&amp;'Спецификация - фасады'!$AO$44</f>
        <v>IT.1.FR_G.300./1+1-WC</v>
      </c>
      <c r="D323" s="160">
        <f ca="1">OFFSET('Расчёт фасадов'!$H$1007,Цена!$A$323,0)</f>
        <v>329.31353999999999</v>
      </c>
      <c r="E323" s="160">
        <f ca="1">OFFSET('Расчёт фасадов2'!$H$1007,Цена!$A$323,0)</f>
        <v>329.31353999999999</v>
      </c>
      <c r="F323" s="160">
        <f ca="1">OFFSET('Расчёт фасадов3'!$H$1007,Цена!$A$323,0)</f>
        <v>329.31353999999999</v>
      </c>
      <c r="G323" s="160">
        <f ca="1">OFFSET('Расчёт фасадов4'!$H$1007,Цена!$A$323,0)</f>
        <v>329.31353999999999</v>
      </c>
      <c r="H323" s="160">
        <f ca="1">OFFSET('Расчёт фасадов5'!$H$1007,Цена!$A$323,0)</f>
        <v>329.31353999999999</v>
      </c>
      <c r="I323" s="160">
        <f ca="1">OFFSET('Расчёт фасадов6'!$H$1007,Цена!$A$323,0)</f>
        <v>329.31353999999999</v>
      </c>
      <c r="J323" s="160">
        <f ca="1">OFFSET('Расчёт фасадов7'!$H$1007,Цена!$A$323,0)</f>
        <v>329.31353999999999</v>
      </c>
      <c r="K323" s="160">
        <f ca="1">OFFSET('Расчёт фасадов8'!$H$1007,Цена!$A$323,0)</f>
        <v>329.31353999999999</v>
      </c>
      <c r="L323" s="160">
        <f ca="1">OFFSET('Расчёт фасадов9'!$H$1007,Цена!$A$323,0)</f>
        <v>329.31353999999999</v>
      </c>
      <c r="M323" s="160">
        <f ca="1">OFFSET('Расчёт фасадов10'!$H$1007,Цена!$A$323,0)</f>
        <v>329.31353999999999</v>
      </c>
    </row>
    <row r="324" spans="1:13" ht="15" x14ac:dyDescent="0.2">
      <c r="A324">
        <v>0</v>
      </c>
      <c r="B324" s="75" t="s">
        <v>530</v>
      </c>
      <c r="C324" s="75" t="str">
        <f>B324&amp;'Спецификация - фасады'!$AO$45</f>
        <v>IT.1.FR_G.300./1+1-WP</v>
      </c>
      <c r="D324" s="160">
        <f ca="1">OFFSET('Расчёт фасадов'!$H$1007,Цена!$A$324,0)</f>
        <v>329.31353999999999</v>
      </c>
      <c r="E324" s="160">
        <f ca="1">OFFSET('Расчёт фасадов2'!$H$1007,Цена!$A$324,0)</f>
        <v>329.31353999999999</v>
      </c>
      <c r="F324" s="160">
        <f ca="1">OFFSET('Расчёт фасадов3'!$H$1007,Цена!$A$324,0)</f>
        <v>329.31353999999999</v>
      </c>
      <c r="G324" s="160">
        <f ca="1">OFFSET('Расчёт фасадов4'!$H$1007,Цена!$A$324,0)</f>
        <v>329.31353999999999</v>
      </c>
      <c r="H324" s="160">
        <f ca="1">OFFSET('Расчёт фасадов5'!$H$1007,Цена!$A$324,0)</f>
        <v>329.31353999999999</v>
      </c>
      <c r="I324" s="160">
        <f ca="1">OFFSET('Расчёт фасадов6'!$H$1007,Цена!$A$324,0)</f>
        <v>329.31353999999999</v>
      </c>
      <c r="J324" s="160">
        <f ca="1">OFFSET('Расчёт фасадов7'!$H$1007,Цена!$A$324,0)</f>
        <v>329.31353999999999</v>
      </c>
      <c r="K324" s="160">
        <f ca="1">OFFSET('Расчёт фасадов8'!$H$1007,Цена!$A$324,0)</f>
        <v>329.31353999999999</v>
      </c>
      <c r="L324" s="160">
        <f ca="1">OFFSET('Расчёт фасадов9'!$H$1007,Цена!$A$324,0)</f>
        <v>329.31353999999999</v>
      </c>
      <c r="M324" s="160">
        <f ca="1">OFFSET('Расчёт фасадов10'!$H$1007,Цена!$A$324,0)</f>
        <v>329.31353999999999</v>
      </c>
    </row>
    <row r="325" spans="1:13" ht="15" x14ac:dyDescent="0.2">
      <c r="A325">
        <v>0</v>
      </c>
      <c r="B325" s="75" t="s">
        <v>530</v>
      </c>
      <c r="C325" s="75" t="str">
        <f>B325&amp;'Спецификация - фасады'!$AO$46</f>
        <v>IT.1.FR_G.300./1+1-DS</v>
      </c>
      <c r="D325" s="160">
        <f ca="1">OFFSET('Расчёт фасадов'!$H$1007,Цена!$A$325,0)</f>
        <v>329.31353999999999</v>
      </c>
      <c r="E325" s="160">
        <f ca="1">OFFSET('Расчёт фасадов2'!$H$1007,Цена!$A$325,0)</f>
        <v>329.31353999999999</v>
      </c>
      <c r="F325" s="160">
        <f ca="1">OFFSET('Расчёт фасадов3'!$H$1007,Цена!$A$325,0)</f>
        <v>329.31353999999999</v>
      </c>
      <c r="G325" s="160">
        <f ca="1">OFFSET('Расчёт фасадов4'!$H$1007,Цена!$A$325,0)</f>
        <v>329.31353999999999</v>
      </c>
      <c r="H325" s="160">
        <f ca="1">OFFSET('Расчёт фасадов5'!$H$1007,Цена!$A$325,0)</f>
        <v>329.31353999999999</v>
      </c>
      <c r="I325" s="160">
        <f ca="1">OFFSET('Расчёт фасадов6'!$H$1007,Цена!$A$325,0)</f>
        <v>329.31353999999999</v>
      </c>
      <c r="J325" s="160">
        <f ca="1">OFFSET('Расчёт фасадов7'!$H$1007,Цена!$A$325,0)</f>
        <v>329.31353999999999</v>
      </c>
      <c r="K325" s="160">
        <f ca="1">OFFSET('Расчёт фасадов8'!$H$1007,Цена!$A$325,0)</f>
        <v>329.31353999999999</v>
      </c>
      <c r="L325" s="160">
        <f ca="1">OFFSET('Расчёт фасадов9'!$H$1007,Цена!$A$325,0)</f>
        <v>329.31353999999999</v>
      </c>
      <c r="M325" s="160">
        <f ca="1">OFFSET('Расчёт фасадов10'!$H$1007,Цена!$A$325,0)</f>
        <v>329.31353999999999</v>
      </c>
    </row>
    <row r="326" spans="1:13" ht="15" x14ac:dyDescent="0.2">
      <c r="A326">
        <v>0</v>
      </c>
      <c r="B326" s="75" t="s">
        <v>530</v>
      </c>
      <c r="C326" s="75" t="str">
        <f>B326&amp;'Спецификация - фасады'!$AO$47</f>
        <v>IT.1.FR_G.300./1+1-HS</v>
      </c>
      <c r="D326" s="160">
        <f ca="1">OFFSET('Расчёт фасадов'!$H$1007,Цена!$A$326,0)</f>
        <v>329.31353999999999</v>
      </c>
      <c r="E326" s="160">
        <f ca="1">OFFSET('Расчёт фасадов2'!$H$1007,Цена!$A$326,0)</f>
        <v>329.31353999999999</v>
      </c>
      <c r="F326" s="160">
        <f ca="1">OFFSET('Расчёт фасадов3'!$H$1007,Цена!$A$326,0)</f>
        <v>329.31353999999999</v>
      </c>
      <c r="G326" s="160">
        <f ca="1">OFFSET('Расчёт фасадов4'!$H$1007,Цена!$A$326,0)</f>
        <v>329.31353999999999</v>
      </c>
      <c r="H326" s="160">
        <f ca="1">OFFSET('Расчёт фасадов5'!$H$1007,Цена!$A$326,0)</f>
        <v>329.31353999999999</v>
      </c>
      <c r="I326" s="160">
        <f ca="1">OFFSET('Расчёт фасадов6'!$H$1007,Цена!$A$326,0)</f>
        <v>329.31353999999999</v>
      </c>
      <c r="J326" s="160">
        <f ca="1">OFFSET('Расчёт фасадов7'!$H$1007,Цена!$A$326,0)</f>
        <v>329.31353999999999</v>
      </c>
      <c r="K326" s="160">
        <f ca="1">OFFSET('Расчёт фасадов8'!$H$1007,Цена!$A$326,0)</f>
        <v>329.31353999999999</v>
      </c>
      <c r="L326" s="160">
        <f ca="1">OFFSET('Расчёт фасадов9'!$H$1007,Цена!$A$326,0)</f>
        <v>329.31353999999999</v>
      </c>
      <c r="M326" s="160">
        <f ca="1">OFFSET('Расчёт фасадов10'!$H$1007,Цена!$A$326,0)</f>
        <v>329.31353999999999</v>
      </c>
    </row>
    <row r="327" spans="1:13" ht="15" x14ac:dyDescent="0.2">
      <c r="A327">
        <v>0</v>
      </c>
      <c r="B327" s="75" t="s">
        <v>530</v>
      </c>
      <c r="C327" s="75" t="str">
        <f>B327&amp;'Спецификация - фасады'!$AO$48</f>
        <v>IT.1.FR_G.300./1+1-VT</v>
      </c>
      <c r="D327" s="160">
        <f ca="1">OFFSET('Расчёт фасадов'!$H$1007,Цена!$A$327,0)</f>
        <v>329.31353999999999</v>
      </c>
      <c r="E327" s="160">
        <f ca="1">OFFSET('Расчёт фасадов2'!$H$1007,Цена!$A$327,0)</f>
        <v>329.31353999999999</v>
      </c>
      <c r="F327" s="160">
        <f ca="1">OFFSET('Расчёт фасадов3'!$H$1007,Цена!$A$327,0)</f>
        <v>329.31353999999999</v>
      </c>
      <c r="G327" s="160">
        <f ca="1">OFFSET('Расчёт фасадов4'!$H$1007,Цена!$A$327,0)</f>
        <v>329.31353999999999</v>
      </c>
      <c r="H327" s="160">
        <f ca="1">OFFSET('Расчёт фасадов5'!$H$1007,Цена!$A$327,0)</f>
        <v>329.31353999999999</v>
      </c>
      <c r="I327" s="160">
        <f ca="1">OFFSET('Расчёт фасадов6'!$H$1007,Цена!$A$327,0)</f>
        <v>329.31353999999999</v>
      </c>
      <c r="J327" s="160">
        <f ca="1">OFFSET('Расчёт фасадов7'!$H$1007,Цена!$A$327,0)</f>
        <v>329.31353999999999</v>
      </c>
      <c r="K327" s="160">
        <f ca="1">OFFSET('Расчёт фасадов8'!$H$1007,Цена!$A$327,0)</f>
        <v>329.31353999999999</v>
      </c>
      <c r="L327" s="160">
        <f ca="1">OFFSET('Расчёт фасадов9'!$H$1007,Цена!$A$327,0)</f>
        <v>329.31353999999999</v>
      </c>
      <c r="M327" s="160">
        <f ca="1">OFFSET('Расчёт фасадов10'!$H$1007,Цена!$A$327,0)</f>
        <v>329.31353999999999</v>
      </c>
    </row>
    <row r="328" spans="1:13" ht="15" x14ac:dyDescent="0.2">
      <c r="A328">
        <v>0</v>
      </c>
      <c r="B328" s="75" t="s">
        <v>530</v>
      </c>
      <c r="C328" s="75" t="str">
        <f>B328&amp;'Спецификация - фасады'!$AO$49</f>
        <v>IT.1.FR_G.300./1+1-TD</v>
      </c>
      <c r="D328" s="160">
        <f ca="1">OFFSET('Расчёт фасадов'!$H$1007,Цена!$A$328,0)</f>
        <v>329.31353999999999</v>
      </c>
      <c r="E328" s="160">
        <f ca="1">OFFSET('Расчёт фасадов2'!$H$1007,Цена!$A$328,0)</f>
        <v>329.31353999999999</v>
      </c>
      <c r="F328" s="160">
        <f ca="1">OFFSET('Расчёт фасадов3'!$H$1007,Цена!$A$328,0)</f>
        <v>329.31353999999999</v>
      </c>
      <c r="G328" s="160">
        <f ca="1">OFFSET('Расчёт фасадов4'!$H$1007,Цена!$A$328,0)</f>
        <v>329.31353999999999</v>
      </c>
      <c r="H328" s="160">
        <f ca="1">OFFSET('Расчёт фасадов5'!$H$1007,Цена!$A$328,0)</f>
        <v>329.31353999999999</v>
      </c>
      <c r="I328" s="160">
        <f ca="1">OFFSET('Расчёт фасадов6'!$H$1007,Цена!$A$328,0)</f>
        <v>329.31353999999999</v>
      </c>
      <c r="J328" s="160">
        <f ca="1">OFFSET('Расчёт фасадов7'!$H$1007,Цена!$A$328,0)</f>
        <v>329.31353999999999</v>
      </c>
      <c r="K328" s="160">
        <f ca="1">OFFSET('Расчёт фасадов8'!$H$1007,Цена!$A$328,0)</f>
        <v>329.31353999999999</v>
      </c>
      <c r="L328" s="160">
        <f ca="1">OFFSET('Расчёт фасадов9'!$H$1007,Цена!$A$328,0)</f>
        <v>329.31353999999999</v>
      </c>
      <c r="M328" s="160">
        <f ca="1">OFFSET('Расчёт фасадов10'!$H$1007,Цена!$A$328,0)</f>
        <v>329.31353999999999</v>
      </c>
    </row>
    <row r="329" spans="1:13" ht="15" x14ac:dyDescent="0.2">
      <c r="A329">
        <v>0</v>
      </c>
      <c r="B329" s="75" t="s">
        <v>530</v>
      </c>
      <c r="C329" s="75" t="str">
        <f>B329&amp;'Спецификация - фасады'!$AO$50</f>
        <v>IT.1.FR_G.300./1+1-LO</v>
      </c>
      <c r="D329" s="160">
        <f ca="1">OFFSET('Расчёт фасадов'!$H$1007,Цена!$A$329,0)</f>
        <v>329.31353999999999</v>
      </c>
      <c r="E329" s="160">
        <f ca="1">OFFSET('Расчёт фасадов2'!$H$1007,Цена!$A$329,0)</f>
        <v>329.31353999999999</v>
      </c>
      <c r="F329" s="160">
        <f ca="1">OFFSET('Расчёт фасадов3'!$H$1007,Цена!$A$329,0)</f>
        <v>329.31353999999999</v>
      </c>
      <c r="G329" s="160">
        <f ca="1">OFFSET('Расчёт фасадов4'!$H$1007,Цена!$A$329,0)</f>
        <v>329.31353999999999</v>
      </c>
      <c r="H329" s="160">
        <f ca="1">OFFSET('Расчёт фасадов5'!$H$1007,Цена!$A$329,0)</f>
        <v>329.31353999999999</v>
      </c>
      <c r="I329" s="160">
        <f ca="1">OFFSET('Расчёт фасадов6'!$H$1007,Цена!$A$329,0)</f>
        <v>329.31353999999999</v>
      </c>
      <c r="J329" s="160">
        <f ca="1">OFFSET('Расчёт фасадов7'!$H$1007,Цена!$A$329,0)</f>
        <v>329.31353999999999</v>
      </c>
      <c r="K329" s="160">
        <f ca="1">OFFSET('Расчёт фасадов8'!$H$1007,Цена!$A$329,0)</f>
        <v>329.31353999999999</v>
      </c>
      <c r="L329" s="160">
        <f ca="1">OFFSET('Расчёт фасадов9'!$H$1007,Цена!$A$329,0)</f>
        <v>329.31353999999999</v>
      </c>
      <c r="M329" s="160">
        <f ca="1">OFFSET('Расчёт фасадов10'!$H$1007,Цена!$A$329,0)</f>
        <v>329.31353999999999</v>
      </c>
    </row>
    <row r="330" spans="1:13" ht="15" x14ac:dyDescent="0.2">
      <c r="A330">
        <v>0</v>
      </c>
      <c r="B330" s="75" t="s">
        <v>530</v>
      </c>
      <c r="C330" s="75" t="str">
        <f>B330&amp;'Спецификация - фасады'!$AO$51</f>
        <v>IT.1.FR_G.300./1+1-OM</v>
      </c>
      <c r="D330" s="160">
        <f ca="1">OFFSET('Расчёт фасадов'!$H$1007,Цена!$A$330,0)</f>
        <v>329.31353999999999</v>
      </c>
      <c r="E330" s="160">
        <f ca="1">OFFSET('Расчёт фасадов2'!$H$1007,Цена!$A$330,0)</f>
        <v>329.31353999999999</v>
      </c>
      <c r="F330" s="160">
        <f ca="1">OFFSET('Расчёт фасадов3'!$H$1007,Цена!$A$330,0)</f>
        <v>329.31353999999999</v>
      </c>
      <c r="G330" s="160">
        <f ca="1">OFFSET('Расчёт фасадов4'!$H$1007,Цена!$A$330,0)</f>
        <v>329.31353999999999</v>
      </c>
      <c r="H330" s="160">
        <f ca="1">OFFSET('Расчёт фасадов5'!$H$1007,Цена!$A$330,0)</f>
        <v>329.31353999999999</v>
      </c>
      <c r="I330" s="160">
        <f ca="1">OFFSET('Расчёт фасадов6'!$H$1007,Цена!$A$330,0)</f>
        <v>329.31353999999999</v>
      </c>
      <c r="J330" s="160">
        <f ca="1">OFFSET('Расчёт фасадов7'!$H$1007,Цена!$A$330,0)</f>
        <v>329.31353999999999</v>
      </c>
      <c r="K330" s="160">
        <f ca="1">OFFSET('Расчёт фасадов8'!$H$1007,Цена!$A$330,0)</f>
        <v>329.31353999999999</v>
      </c>
      <c r="L330" s="160">
        <f ca="1">OFFSET('Расчёт фасадов9'!$H$1007,Цена!$A$330,0)</f>
        <v>329.31353999999999</v>
      </c>
      <c r="M330" s="160">
        <f ca="1">OFFSET('Расчёт фасадов10'!$H$1007,Цена!$A$330,0)</f>
        <v>329.31353999999999</v>
      </c>
    </row>
    <row r="331" spans="1:13" ht="15" x14ac:dyDescent="0.2">
      <c r="A331">
        <v>0</v>
      </c>
      <c r="B331" s="75" t="s">
        <v>530</v>
      </c>
      <c r="C331" s="75" t="str">
        <f>B331&amp;'Спецификация - фасады'!$AO$52</f>
        <v>IT.1.FR_G.300./1+1-OE</v>
      </c>
      <c r="D331" s="160">
        <f ca="1">OFFSET('Расчёт фасадов'!$H$1007,Цена!$A$331,0)</f>
        <v>329.31353999999999</v>
      </c>
      <c r="E331" s="160">
        <f ca="1">OFFSET('Расчёт фасадов2'!$H$1007,Цена!$A$331,0)</f>
        <v>329.31353999999999</v>
      </c>
      <c r="F331" s="160">
        <f ca="1">OFFSET('Расчёт фасадов3'!$H$1007,Цена!$A$331,0)</f>
        <v>329.31353999999999</v>
      </c>
      <c r="G331" s="160">
        <f ca="1">OFFSET('Расчёт фасадов4'!$H$1007,Цена!$A$331,0)</f>
        <v>329.31353999999999</v>
      </c>
      <c r="H331" s="160">
        <f ca="1">OFFSET('Расчёт фасадов5'!$H$1007,Цена!$A$331,0)</f>
        <v>329.31353999999999</v>
      </c>
      <c r="I331" s="160">
        <f ca="1">OFFSET('Расчёт фасадов6'!$H$1007,Цена!$A$331,0)</f>
        <v>329.31353999999999</v>
      </c>
      <c r="J331" s="160">
        <f ca="1">OFFSET('Расчёт фасадов7'!$H$1007,Цена!$A$331,0)</f>
        <v>329.31353999999999</v>
      </c>
      <c r="K331" s="160">
        <f ca="1">OFFSET('Расчёт фасадов8'!$H$1007,Цена!$A$331,0)</f>
        <v>329.31353999999999</v>
      </c>
      <c r="L331" s="160">
        <f ca="1">OFFSET('Расчёт фасадов9'!$H$1007,Цена!$A$331,0)</f>
        <v>329.31353999999999</v>
      </c>
      <c r="M331" s="160">
        <f ca="1">OFFSET('Расчёт фасадов10'!$H$1007,Цена!$A$331,0)</f>
        <v>329.31353999999999</v>
      </c>
    </row>
    <row r="332" spans="1:13" ht="15" x14ac:dyDescent="0.2">
      <c r="A332">
        <v>0</v>
      </c>
      <c r="B332" s="75" t="s">
        <v>530</v>
      </c>
      <c r="C332" s="75" t="str">
        <f>B332&amp;'Спецификация - фасады'!$AO$53</f>
        <v>IT.1.FR_G.300./1+1-GS</v>
      </c>
      <c r="D332" s="160">
        <f ca="1">OFFSET('Расчёт фасадов'!$H$1007,Цена!$A$332,0)</f>
        <v>329.31353999999999</v>
      </c>
      <c r="E332" s="160">
        <f ca="1">OFFSET('Расчёт фасадов2'!$H$1007,Цена!$A$332,0)</f>
        <v>329.31353999999999</v>
      </c>
      <c r="F332" s="160">
        <f ca="1">OFFSET('Расчёт фасадов3'!$H$1007,Цена!$A$332,0)</f>
        <v>329.31353999999999</v>
      </c>
      <c r="G332" s="160">
        <f ca="1">OFFSET('Расчёт фасадов4'!$H$1007,Цена!$A$332,0)</f>
        <v>329.31353999999999</v>
      </c>
      <c r="H332" s="160">
        <f ca="1">OFFSET('Расчёт фасадов5'!$H$1007,Цена!$A$332,0)</f>
        <v>329.31353999999999</v>
      </c>
      <c r="I332" s="160">
        <f ca="1">OFFSET('Расчёт фасадов6'!$H$1007,Цена!$A$332,0)</f>
        <v>329.31353999999999</v>
      </c>
      <c r="J332" s="160">
        <f ca="1">OFFSET('Расчёт фасадов7'!$H$1007,Цена!$A$332,0)</f>
        <v>329.31353999999999</v>
      </c>
      <c r="K332" s="160">
        <f ca="1">OFFSET('Расчёт фасадов8'!$H$1007,Цена!$A$332,0)</f>
        <v>329.31353999999999</v>
      </c>
      <c r="L332" s="160">
        <f ca="1">OFFSET('Расчёт фасадов9'!$H$1007,Цена!$A$332,0)</f>
        <v>329.31353999999999</v>
      </c>
      <c r="M332" s="160">
        <f ca="1">OFFSET('Расчёт фасадов10'!$H$1007,Цена!$A$332,0)</f>
        <v>329.31353999999999</v>
      </c>
    </row>
    <row r="333" spans="1:13" ht="15" x14ac:dyDescent="0.2">
      <c r="A333">
        <v>1</v>
      </c>
      <c r="B333" s="75" t="s">
        <v>530</v>
      </c>
      <c r="C333" s="75" t="str">
        <f>B333&amp;'Спецификация - фасады'!$AO$54</f>
        <v>IT.1.FR_G.300./1+1-BMO</v>
      </c>
      <c r="D333" s="160">
        <f ca="1">OFFSET('Расчёт фасадов'!$H$1007,Цена!$A$333,0)</f>
        <v>329.31353999999999</v>
      </c>
      <c r="E333" s="160">
        <f ca="1">OFFSET('Расчёт фасадов2'!$H$1007,Цена!$A$333,0)</f>
        <v>329.31353999999999</v>
      </c>
      <c r="F333" s="160">
        <f ca="1">OFFSET('Расчёт фасадов3'!$H$1007,Цена!$A$333,0)</f>
        <v>329.31353999999999</v>
      </c>
      <c r="G333" s="160">
        <f ca="1">OFFSET('Расчёт фасадов4'!$H$1007,Цена!$A$333,0)</f>
        <v>329.31353999999999</v>
      </c>
      <c r="H333" s="160">
        <f ca="1">OFFSET('Расчёт фасадов5'!$H$1007,Цена!$A$333,0)</f>
        <v>329.31353999999999</v>
      </c>
      <c r="I333" s="160">
        <f ca="1">OFFSET('Расчёт фасадов6'!$H$1007,Цена!$A$333,0)</f>
        <v>329.31353999999999</v>
      </c>
      <c r="J333" s="160">
        <f ca="1">OFFSET('Расчёт фасадов7'!$H$1007,Цена!$A$333,0)</f>
        <v>329.31353999999999</v>
      </c>
      <c r="K333" s="160">
        <f ca="1">OFFSET('Расчёт фасадов8'!$H$1007,Цена!$A$333,0)</f>
        <v>329.31353999999999</v>
      </c>
      <c r="L333" s="160">
        <f ca="1">OFFSET('Расчёт фасадов9'!$H$1007,Цена!$A$333,0)</f>
        <v>329.31353999999999</v>
      </c>
      <c r="M333" s="160">
        <f ca="1">OFFSET('Расчёт фасадов10'!$H$1007,Цена!$A$333,0)</f>
        <v>329.31353999999999</v>
      </c>
    </row>
    <row r="334" spans="1:13" ht="15" x14ac:dyDescent="0.2">
      <c r="A334">
        <v>2</v>
      </c>
      <c r="B334" s="75" t="s">
        <v>530</v>
      </c>
      <c r="C334" s="75" t="str">
        <f>B334&amp;'Спецификация - фасады'!$AO$55</f>
        <v>IT.1.FR_G.300./1+1-WM</v>
      </c>
      <c r="D334" s="160">
        <f ca="1">OFFSET('Расчёт фасадов'!$H$1007,Цена!$A$334,0)</f>
        <v>329.31353999999999</v>
      </c>
      <c r="E334" s="160">
        <f ca="1">OFFSET('Расчёт фасадов2'!$H$1007,Цена!$A$334,0)</f>
        <v>329.31353999999999</v>
      </c>
      <c r="F334" s="160">
        <f ca="1">OFFSET('Расчёт фасадов3'!$H$1007,Цена!$A$334,0)</f>
        <v>329.31353999999999</v>
      </c>
      <c r="G334" s="160">
        <f ca="1">OFFSET('Расчёт фасадов4'!$H$1007,Цена!$A$334,0)</f>
        <v>329.31353999999999</v>
      </c>
      <c r="H334" s="160">
        <f ca="1">OFFSET('Расчёт фасадов5'!$H$1007,Цена!$A$334,0)</f>
        <v>329.31353999999999</v>
      </c>
      <c r="I334" s="160">
        <f ca="1">OFFSET('Расчёт фасадов6'!$H$1007,Цена!$A$334,0)</f>
        <v>329.31353999999999</v>
      </c>
      <c r="J334" s="160">
        <f ca="1">OFFSET('Расчёт фасадов7'!$H$1007,Цена!$A$334,0)</f>
        <v>329.31353999999999</v>
      </c>
      <c r="K334" s="160">
        <f ca="1">OFFSET('Расчёт фасадов8'!$H$1007,Цена!$A$334,0)</f>
        <v>329.31353999999999</v>
      </c>
      <c r="L334" s="160">
        <f ca="1">OFFSET('Расчёт фасадов9'!$H$1007,Цена!$A$334,0)</f>
        <v>329.31353999999999</v>
      </c>
      <c r="M334" s="160">
        <f ca="1">OFFSET('Расчёт фасадов10'!$H$1007,Цена!$A$334,0)</f>
        <v>329.31353999999999</v>
      </c>
    </row>
    <row r="335" spans="1:13" ht="15" x14ac:dyDescent="0.2">
      <c r="A335">
        <v>2</v>
      </c>
      <c r="B335" s="75" t="s">
        <v>530</v>
      </c>
      <c r="C335" s="75" t="str">
        <f>B335&amp;'Спецификация - фасады'!$AO$56</f>
        <v>IT.1.FR_G.300./1+1-IV</v>
      </c>
      <c r="D335" s="160">
        <f ca="1">OFFSET('Расчёт фасадов'!$H$1007,Цена!$A$335,0)</f>
        <v>329.31353999999999</v>
      </c>
      <c r="E335" s="160">
        <f ca="1">OFFSET('Расчёт фасадов2'!$H$1007,Цена!$A$335,0)</f>
        <v>329.31353999999999</v>
      </c>
      <c r="F335" s="160">
        <f ca="1">OFFSET('Расчёт фасадов3'!$H$1007,Цена!$A$335,0)</f>
        <v>329.31353999999999</v>
      </c>
      <c r="G335" s="160">
        <f ca="1">OFFSET('Расчёт фасадов4'!$H$1007,Цена!$A$335,0)</f>
        <v>329.31353999999999</v>
      </c>
      <c r="H335" s="160">
        <f ca="1">OFFSET('Расчёт фасадов5'!$H$1007,Цена!$A$335,0)</f>
        <v>329.31353999999999</v>
      </c>
      <c r="I335" s="160">
        <f ca="1">OFFSET('Расчёт фасадов6'!$H$1007,Цена!$A$335,0)</f>
        <v>329.31353999999999</v>
      </c>
      <c r="J335" s="160">
        <f ca="1">OFFSET('Расчёт фасадов7'!$H$1007,Цена!$A$335,0)</f>
        <v>329.31353999999999</v>
      </c>
      <c r="K335" s="160">
        <f ca="1">OFFSET('Расчёт фасадов8'!$H$1007,Цена!$A$335,0)</f>
        <v>329.31353999999999</v>
      </c>
      <c r="L335" s="160">
        <f ca="1">OFFSET('Расчёт фасадов9'!$H$1007,Цена!$A$335,0)</f>
        <v>329.31353999999999</v>
      </c>
      <c r="M335" s="160">
        <f ca="1">OFFSET('Расчёт фасадов10'!$H$1007,Цена!$A$335,0)</f>
        <v>329.31353999999999</v>
      </c>
    </row>
    <row r="336" spans="1:13" ht="15" x14ac:dyDescent="0.2">
      <c r="A336">
        <v>3</v>
      </c>
      <c r="B336" s="75" t="s">
        <v>530</v>
      </c>
      <c r="C336" s="75" t="str">
        <f>B336&amp;'Спецификация - фасады'!$AO$57</f>
        <v>IT.1.FR_G.300./1+1-WC/PG</v>
      </c>
      <c r="D336" s="160">
        <f ca="1">OFFSET('Расчёт фасадов'!$H$1007,Цена!$A$336,0)</f>
        <v>329.31353999999999</v>
      </c>
      <c r="E336" s="160">
        <f ca="1">OFFSET('Расчёт фасадов2'!$H$1007,Цена!$A$336,0)</f>
        <v>329.31353999999999</v>
      </c>
      <c r="F336" s="160">
        <f ca="1">OFFSET('Расчёт фасадов3'!$H$1007,Цена!$A$336,0)</f>
        <v>329.31353999999999</v>
      </c>
      <c r="G336" s="160">
        <f ca="1">OFFSET('Расчёт фасадов4'!$H$1007,Цена!$A$336,0)</f>
        <v>329.31353999999999</v>
      </c>
      <c r="H336" s="160">
        <f ca="1">OFFSET('Расчёт фасадов5'!$H$1007,Цена!$A$336,0)</f>
        <v>329.31353999999999</v>
      </c>
      <c r="I336" s="160">
        <f ca="1">OFFSET('Расчёт фасадов6'!$H$1007,Цена!$A$336,0)</f>
        <v>329.31353999999999</v>
      </c>
      <c r="J336" s="160">
        <f ca="1">OFFSET('Расчёт фасадов7'!$H$1007,Цена!$A$336,0)</f>
        <v>329.31353999999999</v>
      </c>
      <c r="K336" s="160">
        <f ca="1">OFFSET('Расчёт фасадов8'!$H$1007,Цена!$A$336,0)</f>
        <v>329.31353999999999</v>
      </c>
      <c r="L336" s="160">
        <f ca="1">OFFSET('Расчёт фасадов9'!$H$1007,Цена!$A$336,0)</f>
        <v>329.31353999999999</v>
      </c>
      <c r="M336" s="160">
        <f ca="1">OFFSET('Расчёт фасадов10'!$H$1007,Цена!$A$336,0)</f>
        <v>329.31353999999999</v>
      </c>
    </row>
    <row r="337" spans="1:13" ht="15" x14ac:dyDescent="0.2">
      <c r="A337">
        <v>3</v>
      </c>
      <c r="B337" s="75" t="s">
        <v>530</v>
      </c>
      <c r="C337" s="75" t="str">
        <f>B337&amp;'Спецификация - фасады'!$AO$58</f>
        <v>IT.1.FR_G.300./1+1-WC/PS</v>
      </c>
      <c r="D337" s="160">
        <f ca="1">OFFSET('Расчёт фасадов'!$H$1007,Цена!$A$337,0)</f>
        <v>329.31353999999999</v>
      </c>
      <c r="E337" s="160">
        <f ca="1">OFFSET('Расчёт фасадов2'!$H$1007,Цена!$A$337,0)</f>
        <v>329.31353999999999</v>
      </c>
      <c r="F337" s="160">
        <f ca="1">OFFSET('Расчёт фасадов3'!$H$1007,Цена!$A$337,0)</f>
        <v>329.31353999999999</v>
      </c>
      <c r="G337" s="160">
        <f ca="1">OFFSET('Расчёт фасадов4'!$H$1007,Цена!$A$337,0)</f>
        <v>329.31353999999999</v>
      </c>
      <c r="H337" s="160">
        <f ca="1">OFFSET('Расчёт фасадов5'!$H$1007,Цена!$A$337,0)</f>
        <v>329.31353999999999</v>
      </c>
      <c r="I337" s="160">
        <f ca="1">OFFSET('Расчёт фасадов6'!$H$1007,Цена!$A$337,0)</f>
        <v>329.31353999999999</v>
      </c>
      <c r="J337" s="160">
        <f ca="1">OFFSET('Расчёт фасадов7'!$H$1007,Цена!$A$337,0)</f>
        <v>329.31353999999999</v>
      </c>
      <c r="K337" s="160">
        <f ca="1">OFFSET('Расчёт фасадов8'!$H$1007,Цена!$A$337,0)</f>
        <v>329.31353999999999</v>
      </c>
      <c r="L337" s="160">
        <f ca="1">OFFSET('Расчёт фасадов9'!$H$1007,Цена!$A$337,0)</f>
        <v>329.31353999999999</v>
      </c>
      <c r="M337" s="160">
        <f ca="1">OFFSET('Расчёт фасадов10'!$H$1007,Цена!$A$337,0)</f>
        <v>329.31353999999999</v>
      </c>
    </row>
    <row r="338" spans="1:13" ht="15" x14ac:dyDescent="0.2">
      <c r="A338">
        <v>3</v>
      </c>
      <c r="B338" s="75" t="s">
        <v>530</v>
      </c>
      <c r="C338" s="75" t="str">
        <f>B338&amp;'Спецификация - фасады'!$AO$59</f>
        <v>IT.1.FR_G.300./1+1-WC/PBG</v>
      </c>
      <c r="D338" s="160">
        <f ca="1">OFFSET('Расчёт фасадов'!$H$1007,Цена!$A$338,0)</f>
        <v>329.31353999999999</v>
      </c>
      <c r="E338" s="160">
        <f ca="1">OFFSET('Расчёт фасадов2'!$H$1007,Цена!$A$338,0)</f>
        <v>329.31353999999999</v>
      </c>
      <c r="F338" s="160">
        <f ca="1">OFFSET('Расчёт фасадов3'!$H$1007,Цена!$A$338,0)</f>
        <v>329.31353999999999</v>
      </c>
      <c r="G338" s="160">
        <f ca="1">OFFSET('Расчёт фасадов4'!$H$1007,Цена!$A$338,0)</f>
        <v>329.31353999999999</v>
      </c>
      <c r="H338" s="160">
        <f ca="1">OFFSET('Расчёт фасадов5'!$H$1007,Цена!$A$338,0)</f>
        <v>329.31353999999999</v>
      </c>
      <c r="I338" s="160">
        <f ca="1">OFFSET('Расчёт фасадов6'!$H$1007,Цена!$A$338,0)</f>
        <v>329.31353999999999</v>
      </c>
      <c r="J338" s="160">
        <f ca="1">OFFSET('Расчёт фасадов7'!$H$1007,Цена!$A$338,0)</f>
        <v>329.31353999999999</v>
      </c>
      <c r="K338" s="160">
        <f ca="1">OFFSET('Расчёт фасадов8'!$H$1007,Цена!$A$338,0)</f>
        <v>329.31353999999999</v>
      </c>
      <c r="L338" s="160">
        <f ca="1">OFFSET('Расчёт фасадов9'!$H$1007,Цена!$A$338,0)</f>
        <v>329.31353999999999</v>
      </c>
      <c r="M338" s="160">
        <f ca="1">OFFSET('Расчёт фасадов10'!$H$1007,Цена!$A$338,0)</f>
        <v>329.31353999999999</v>
      </c>
    </row>
    <row r="339" spans="1:13" ht="15" x14ac:dyDescent="0.2">
      <c r="A339">
        <v>3</v>
      </c>
      <c r="B339" s="75" t="s">
        <v>530</v>
      </c>
      <c r="C339" s="75" t="str">
        <f>B339&amp;'Спецификация - фасады'!$AO$60</f>
        <v>IT.1.FR_G.300./1+1-VT/PS</v>
      </c>
      <c r="D339" s="160">
        <f ca="1">OFFSET('Расчёт фасадов'!$H$1007,Цена!$A$339,0)</f>
        <v>329.31353999999999</v>
      </c>
      <c r="E339" s="160">
        <f ca="1">OFFSET('Расчёт фасадов2'!$H$1007,Цена!$A$339,0)</f>
        <v>329.31353999999999</v>
      </c>
      <c r="F339" s="160">
        <f ca="1">OFFSET('Расчёт фасадов3'!$H$1007,Цена!$A$339,0)</f>
        <v>329.31353999999999</v>
      </c>
      <c r="G339" s="160">
        <f ca="1">OFFSET('Расчёт фасадов4'!$H$1007,Цена!$A$339,0)</f>
        <v>329.31353999999999</v>
      </c>
      <c r="H339" s="160">
        <f ca="1">OFFSET('Расчёт фасадов5'!$H$1007,Цена!$A$339,0)</f>
        <v>329.31353999999999</v>
      </c>
      <c r="I339" s="160">
        <f ca="1">OFFSET('Расчёт фасадов6'!$H$1007,Цена!$A$339,0)</f>
        <v>329.31353999999999</v>
      </c>
      <c r="J339" s="160">
        <f ca="1">OFFSET('Расчёт фасадов7'!$H$1007,Цена!$A$339,0)</f>
        <v>329.31353999999999</v>
      </c>
      <c r="K339" s="160">
        <f ca="1">OFFSET('Расчёт фасадов8'!$H$1007,Цена!$A$339,0)</f>
        <v>329.31353999999999</v>
      </c>
      <c r="L339" s="160">
        <f ca="1">OFFSET('Расчёт фасадов9'!$H$1007,Цена!$A$339,0)</f>
        <v>329.31353999999999</v>
      </c>
      <c r="M339" s="160">
        <f ca="1">OFFSET('Расчёт фасадов10'!$H$1007,Цена!$A$339,0)</f>
        <v>329.31353999999999</v>
      </c>
    </row>
    <row r="340" spans="1:13" ht="15" x14ac:dyDescent="0.2">
      <c r="A340">
        <v>4</v>
      </c>
      <c r="B340" s="75" t="s">
        <v>530</v>
      </c>
      <c r="C340" s="75" t="str">
        <f>B340&amp;'Спецификация - фасады'!$AO$61</f>
        <v>IT.1.FR_G.300./1+1-BMO/PG</v>
      </c>
      <c r="D340" s="160">
        <f ca="1">OFFSET('Расчёт фасадов'!$H$1007,Цена!$A$340,0)</f>
        <v>329.31353999999999</v>
      </c>
      <c r="E340" s="160">
        <f ca="1">OFFSET('Расчёт фасадов2'!$H$1007,Цена!$A$340,0)</f>
        <v>329.31353999999999</v>
      </c>
      <c r="F340" s="160">
        <f ca="1">OFFSET('Расчёт фасадов3'!$H$1007,Цена!$A$340,0)</f>
        <v>329.31353999999999</v>
      </c>
      <c r="G340" s="160">
        <f ca="1">OFFSET('Расчёт фасадов4'!$H$1007,Цена!$A$340,0)</f>
        <v>329.31353999999999</v>
      </c>
      <c r="H340" s="160">
        <f ca="1">OFFSET('Расчёт фасадов5'!$H$1007,Цена!$A$340,0)</f>
        <v>329.31353999999999</v>
      </c>
      <c r="I340" s="160">
        <f ca="1">OFFSET('Расчёт фасадов6'!$H$1007,Цена!$A$340,0)</f>
        <v>329.31353999999999</v>
      </c>
      <c r="J340" s="160">
        <f ca="1">OFFSET('Расчёт фасадов7'!$H$1007,Цена!$A$340,0)</f>
        <v>329.31353999999999</v>
      </c>
      <c r="K340" s="160">
        <f ca="1">OFFSET('Расчёт фасадов8'!$H$1007,Цена!$A$340,0)</f>
        <v>329.31353999999999</v>
      </c>
      <c r="L340" s="160">
        <f ca="1">OFFSET('Расчёт фасадов9'!$H$1007,Цена!$A$340,0)</f>
        <v>329.31353999999999</v>
      </c>
      <c r="M340" s="160">
        <f ca="1">OFFSET('Расчёт фасадов10'!$H$1007,Цена!$A$340,0)</f>
        <v>329.31353999999999</v>
      </c>
    </row>
    <row r="341" spans="1:13" ht="15" x14ac:dyDescent="0.2">
      <c r="A341">
        <v>4</v>
      </c>
      <c r="B341" s="75" t="s">
        <v>530</v>
      </c>
      <c r="C341" s="75" t="str">
        <f>B341&amp;'Спецификация - фасады'!$AO$62</f>
        <v>IT.1.FR_G.300./1+1-BMO/PB</v>
      </c>
      <c r="D341" s="160">
        <f ca="1">OFFSET('Расчёт фасадов'!$H$1007,Цена!$A$341,0)</f>
        <v>329.31353999999999</v>
      </c>
      <c r="E341" s="160">
        <f ca="1">OFFSET('Расчёт фасадов2'!$H$1007,Цена!$A$341,0)</f>
        <v>329.31353999999999</v>
      </c>
      <c r="F341" s="160">
        <f ca="1">OFFSET('Расчёт фасадов3'!$H$1007,Цена!$A$341,0)</f>
        <v>329.31353999999999</v>
      </c>
      <c r="G341" s="160">
        <f ca="1">OFFSET('Расчёт фасадов4'!$H$1007,Цена!$A$341,0)</f>
        <v>329.31353999999999</v>
      </c>
      <c r="H341" s="160">
        <f ca="1">OFFSET('Расчёт фасадов5'!$H$1007,Цена!$A$341,0)</f>
        <v>329.31353999999999</v>
      </c>
      <c r="I341" s="160">
        <f ca="1">OFFSET('Расчёт фасадов6'!$H$1007,Цена!$A$341,0)</f>
        <v>329.31353999999999</v>
      </c>
      <c r="J341" s="160">
        <f ca="1">OFFSET('Расчёт фасадов7'!$H$1007,Цена!$A$341,0)</f>
        <v>329.31353999999999</v>
      </c>
      <c r="K341" s="160">
        <f ca="1">OFFSET('Расчёт фасадов8'!$H$1007,Цена!$A$341,0)</f>
        <v>329.31353999999999</v>
      </c>
      <c r="L341" s="160">
        <f ca="1">OFFSET('Расчёт фасадов9'!$H$1007,Цена!$A$341,0)</f>
        <v>329.31353999999999</v>
      </c>
      <c r="M341" s="160">
        <f ca="1">OFFSET('Расчёт фасадов10'!$H$1007,Цена!$A$341,0)</f>
        <v>329.31353999999999</v>
      </c>
    </row>
    <row r="342" spans="1:13" ht="15" x14ac:dyDescent="0.2">
      <c r="A342">
        <v>5</v>
      </c>
      <c r="B342" s="75" t="s">
        <v>530</v>
      </c>
      <c r="C342" s="75" t="str">
        <f>B342&amp;'Спецификация - фасады'!$AO$63</f>
        <v>IT.1.FR_G.300./1+1-GS/PG</v>
      </c>
      <c r="D342" s="160">
        <f ca="1">OFFSET('Расчёт фасадов'!$H$1007,Цена!$A$342,0)</f>
        <v>329.31353999999999</v>
      </c>
      <c r="E342" s="160">
        <f ca="1">OFFSET('Расчёт фасадов2'!$H$1007,Цена!$A$342,0)</f>
        <v>329.31353999999999</v>
      </c>
      <c r="F342" s="160">
        <f ca="1">OFFSET('Расчёт фасадов3'!$H$1007,Цена!$A$342,0)</f>
        <v>329.31353999999999</v>
      </c>
      <c r="G342" s="160">
        <f ca="1">OFFSET('Расчёт фасадов4'!$H$1007,Цена!$A$342,0)</f>
        <v>329.31353999999999</v>
      </c>
      <c r="H342" s="160">
        <f ca="1">OFFSET('Расчёт фасадов5'!$H$1007,Цена!$A$342,0)</f>
        <v>329.31353999999999</v>
      </c>
      <c r="I342" s="160">
        <f ca="1">OFFSET('Расчёт фасадов6'!$H$1007,Цена!$A$342,0)</f>
        <v>329.31353999999999</v>
      </c>
      <c r="J342" s="160">
        <f ca="1">OFFSET('Расчёт фасадов7'!$H$1007,Цена!$A$342,0)</f>
        <v>329.31353999999999</v>
      </c>
      <c r="K342" s="160">
        <f ca="1">OFFSET('Расчёт фасадов8'!$H$1007,Цена!$A$342,0)</f>
        <v>329.31353999999999</v>
      </c>
      <c r="L342" s="160">
        <f ca="1">OFFSET('Расчёт фасадов9'!$H$1007,Цена!$A$342,0)</f>
        <v>329.31353999999999</v>
      </c>
      <c r="M342" s="160">
        <f ca="1">OFFSET('Расчёт фасадов10'!$H$1007,Цена!$A$342,0)</f>
        <v>329.31353999999999</v>
      </c>
    </row>
    <row r="343" spans="1:13" ht="15" x14ac:dyDescent="0.2">
      <c r="A343">
        <v>5</v>
      </c>
      <c r="B343" s="75" t="s">
        <v>530</v>
      </c>
      <c r="C343" s="75" t="str">
        <f>B343&amp;'Спецификация - фасады'!$AO$64</f>
        <v>IT.1.FR_G.300./1+1-GS/PS</v>
      </c>
      <c r="D343" s="160">
        <f ca="1">OFFSET('Расчёт фасадов'!$H$1007,Цена!$A$343,0)</f>
        <v>329.31353999999999</v>
      </c>
      <c r="E343" s="160">
        <f ca="1">OFFSET('Расчёт фасадов2'!$H$1007,Цена!$A$343,0)</f>
        <v>329.31353999999999</v>
      </c>
      <c r="F343" s="160">
        <f ca="1">OFFSET('Расчёт фасадов3'!$H$1007,Цена!$A$343,0)</f>
        <v>329.31353999999999</v>
      </c>
      <c r="G343" s="160">
        <f ca="1">OFFSET('Расчёт фасадов4'!$H$1007,Цена!$A$343,0)</f>
        <v>329.31353999999999</v>
      </c>
      <c r="H343" s="160">
        <f ca="1">OFFSET('Расчёт фасадов5'!$H$1007,Цена!$A$343,0)</f>
        <v>329.31353999999999</v>
      </c>
      <c r="I343" s="160">
        <f ca="1">OFFSET('Расчёт фасадов6'!$H$1007,Цена!$A$343,0)</f>
        <v>329.31353999999999</v>
      </c>
      <c r="J343" s="160">
        <f ca="1">OFFSET('Расчёт фасадов7'!$H$1007,Цена!$A$343,0)</f>
        <v>329.31353999999999</v>
      </c>
      <c r="K343" s="160">
        <f ca="1">OFFSET('Расчёт фасадов8'!$H$1007,Цена!$A$343,0)</f>
        <v>329.31353999999999</v>
      </c>
      <c r="L343" s="160">
        <f ca="1">OFFSET('Расчёт фасадов9'!$H$1007,Цена!$A$343,0)</f>
        <v>329.31353999999999</v>
      </c>
      <c r="M343" s="160">
        <f ca="1">OFFSET('Расчёт фасадов10'!$H$1007,Цена!$A$343,0)</f>
        <v>329.31353999999999</v>
      </c>
    </row>
    <row r="344" spans="1:13" ht="15" x14ac:dyDescent="0.2">
      <c r="A344">
        <v>6</v>
      </c>
      <c r="B344" s="75" t="s">
        <v>530</v>
      </c>
      <c r="C344" s="75" t="str">
        <f>B344&amp;'Спецификация - фасады'!$AO$65</f>
        <v>IT.1.FR_G.300./1+1-WM/PG</v>
      </c>
      <c r="D344" s="160">
        <f ca="1">OFFSET('Расчёт фасадов'!$H$1007,Цена!$A$344,0)</f>
        <v>329.31353999999999</v>
      </c>
      <c r="E344" s="160">
        <f ca="1">OFFSET('Расчёт фасадов2'!$H$1007,Цена!$A$344,0)</f>
        <v>329.31353999999999</v>
      </c>
      <c r="F344" s="160">
        <f ca="1">OFFSET('Расчёт фасадов3'!$H$1007,Цена!$A$344,0)</f>
        <v>329.31353999999999</v>
      </c>
      <c r="G344" s="160">
        <f ca="1">OFFSET('Расчёт фасадов4'!$H$1007,Цена!$A$344,0)</f>
        <v>329.31353999999999</v>
      </c>
      <c r="H344" s="160">
        <f ca="1">OFFSET('Расчёт фасадов5'!$H$1007,Цена!$A$344,0)</f>
        <v>329.31353999999999</v>
      </c>
      <c r="I344" s="160">
        <f ca="1">OFFSET('Расчёт фасадов6'!$H$1007,Цена!$A$344,0)</f>
        <v>329.31353999999999</v>
      </c>
      <c r="J344" s="160">
        <f ca="1">OFFSET('Расчёт фасадов7'!$H$1007,Цена!$A$344,0)</f>
        <v>329.31353999999999</v>
      </c>
      <c r="K344" s="160">
        <f ca="1">OFFSET('Расчёт фасадов8'!$H$1007,Цена!$A$344,0)</f>
        <v>329.31353999999999</v>
      </c>
      <c r="L344" s="160">
        <f ca="1">OFFSET('Расчёт фасадов9'!$H$1007,Цена!$A$344,0)</f>
        <v>329.31353999999999</v>
      </c>
      <c r="M344" s="160">
        <f ca="1">OFFSET('Расчёт фасадов10'!$H$1007,Цена!$A$344,0)</f>
        <v>329.31353999999999</v>
      </c>
    </row>
    <row r="345" spans="1:13" ht="15" x14ac:dyDescent="0.2">
      <c r="A345">
        <v>6</v>
      </c>
      <c r="B345" s="75" t="s">
        <v>530</v>
      </c>
      <c r="C345" s="75" t="str">
        <f>B345&amp;'Спецификация - фасады'!$AO$66</f>
        <v>IT.1.FR_G.300./1+1-WM/PS</v>
      </c>
      <c r="D345" s="160">
        <f ca="1">OFFSET('Расчёт фасадов'!$H$1007,Цена!$A$345,0)</f>
        <v>329.31353999999999</v>
      </c>
      <c r="E345" s="160">
        <f ca="1">OFFSET('Расчёт фасадов2'!$H$1007,Цена!$A$345,0)</f>
        <v>329.31353999999999</v>
      </c>
      <c r="F345" s="160">
        <f ca="1">OFFSET('Расчёт фасадов3'!$H$1007,Цена!$A$345,0)</f>
        <v>329.31353999999999</v>
      </c>
      <c r="G345" s="160">
        <f ca="1">OFFSET('Расчёт фасадов4'!$H$1007,Цена!$A$345,0)</f>
        <v>329.31353999999999</v>
      </c>
      <c r="H345" s="160">
        <f ca="1">OFFSET('Расчёт фасадов5'!$H$1007,Цена!$A$345,0)</f>
        <v>329.31353999999999</v>
      </c>
      <c r="I345" s="160">
        <f ca="1">OFFSET('Расчёт фасадов6'!$H$1007,Цена!$A$345,0)</f>
        <v>329.31353999999999</v>
      </c>
      <c r="J345" s="160">
        <f ca="1">OFFSET('Расчёт фасадов7'!$H$1007,Цена!$A$345,0)</f>
        <v>329.31353999999999</v>
      </c>
      <c r="K345" s="160">
        <f ca="1">OFFSET('Расчёт фасадов8'!$H$1007,Цена!$A$345,0)</f>
        <v>329.31353999999999</v>
      </c>
      <c r="L345" s="160">
        <f ca="1">OFFSET('Расчёт фасадов9'!$H$1007,Цена!$A$345,0)</f>
        <v>329.31353999999999</v>
      </c>
      <c r="M345" s="160">
        <f ca="1">OFFSET('Расчёт фасадов10'!$H$1007,Цена!$A$345,0)</f>
        <v>329.31353999999999</v>
      </c>
    </row>
    <row r="346" spans="1:13" ht="15" x14ac:dyDescent="0.2">
      <c r="A346">
        <v>6</v>
      </c>
      <c r="B346" s="75" t="s">
        <v>530</v>
      </c>
      <c r="C346" s="75" t="str">
        <f>B346&amp;'Спецификация - фасады'!$AO$67</f>
        <v>IT.1.FR_G.300./1+1-WM/PBG</v>
      </c>
      <c r="D346" s="160">
        <f ca="1">OFFSET('Расчёт фасадов'!$H$1007,Цена!$A$346,0)</f>
        <v>329.31353999999999</v>
      </c>
      <c r="E346" s="160">
        <f ca="1">OFFSET('Расчёт фасадов2'!$H$1007,Цена!$A$346,0)</f>
        <v>329.31353999999999</v>
      </c>
      <c r="F346" s="160">
        <f ca="1">OFFSET('Расчёт фасадов3'!$H$1007,Цена!$A$346,0)</f>
        <v>329.31353999999999</v>
      </c>
      <c r="G346" s="160">
        <f ca="1">OFFSET('Расчёт фасадов4'!$H$1007,Цена!$A$346,0)</f>
        <v>329.31353999999999</v>
      </c>
      <c r="H346" s="160">
        <f ca="1">OFFSET('Расчёт фасадов5'!$H$1007,Цена!$A$346,0)</f>
        <v>329.31353999999999</v>
      </c>
      <c r="I346" s="160">
        <f ca="1">OFFSET('Расчёт фасадов6'!$H$1007,Цена!$A$346,0)</f>
        <v>329.31353999999999</v>
      </c>
      <c r="J346" s="160">
        <f ca="1">OFFSET('Расчёт фасадов7'!$H$1007,Цена!$A$346,0)</f>
        <v>329.31353999999999</v>
      </c>
      <c r="K346" s="160">
        <f ca="1">OFFSET('Расчёт фасадов8'!$H$1007,Цена!$A$346,0)</f>
        <v>329.31353999999999</v>
      </c>
      <c r="L346" s="160">
        <f ca="1">OFFSET('Расчёт фасадов9'!$H$1007,Цена!$A$346,0)</f>
        <v>329.31353999999999</v>
      </c>
      <c r="M346" s="160">
        <f ca="1">OFFSET('Расчёт фасадов10'!$H$1007,Цена!$A$346,0)</f>
        <v>329.31353999999999</v>
      </c>
    </row>
    <row r="347" spans="1:13" ht="15" x14ac:dyDescent="0.2">
      <c r="A347">
        <v>6</v>
      </c>
      <c r="B347" s="75" t="s">
        <v>530</v>
      </c>
      <c r="C347" s="75" t="str">
        <f>B347&amp;'Спецификация - фасады'!$AO$68</f>
        <v>IT.1.FR_G.300./1+1-IV/PG</v>
      </c>
      <c r="D347" s="160">
        <f ca="1">OFFSET('Расчёт фасадов'!$H$1007,Цена!$A$347,0)</f>
        <v>329.31353999999999</v>
      </c>
      <c r="E347" s="160">
        <f ca="1">OFFSET('Расчёт фасадов2'!$H$1007,Цена!$A$347,0)</f>
        <v>329.31353999999999</v>
      </c>
      <c r="F347" s="160">
        <f ca="1">OFFSET('Расчёт фасадов3'!$H$1007,Цена!$A$347,0)</f>
        <v>329.31353999999999</v>
      </c>
      <c r="G347" s="160">
        <f ca="1">OFFSET('Расчёт фасадов4'!$H$1007,Цена!$A$347,0)</f>
        <v>329.31353999999999</v>
      </c>
      <c r="H347" s="160">
        <f ca="1">OFFSET('Расчёт фасадов5'!$H$1007,Цена!$A$347,0)</f>
        <v>329.31353999999999</v>
      </c>
      <c r="I347" s="160">
        <f ca="1">OFFSET('Расчёт фасадов6'!$H$1007,Цена!$A$347,0)</f>
        <v>329.31353999999999</v>
      </c>
      <c r="J347" s="160">
        <f ca="1">OFFSET('Расчёт фасадов7'!$H$1007,Цена!$A$347,0)</f>
        <v>329.31353999999999</v>
      </c>
      <c r="K347" s="160">
        <f ca="1">OFFSET('Расчёт фасадов8'!$H$1007,Цена!$A$347,0)</f>
        <v>329.31353999999999</v>
      </c>
      <c r="L347" s="160">
        <f ca="1">OFFSET('Расчёт фасадов9'!$H$1007,Цена!$A$347,0)</f>
        <v>329.31353999999999</v>
      </c>
      <c r="M347" s="160">
        <f ca="1">OFFSET('Расчёт фасадов10'!$H$1007,Цена!$A$347,0)</f>
        <v>329.31353999999999</v>
      </c>
    </row>
    <row r="348" spans="1:13" ht="15" x14ac:dyDescent="0.2">
      <c r="A348">
        <v>6</v>
      </c>
      <c r="B348" s="75" t="s">
        <v>530</v>
      </c>
      <c r="C348" s="75" t="str">
        <f>B348&amp;'Спецификация - фасады'!$AO$69</f>
        <v>IT.1.FR_G.300./1+1-IV/PS</v>
      </c>
      <c r="D348" s="160">
        <f ca="1">OFFSET('Расчёт фасадов'!$H$1007,Цена!$A$348,0)</f>
        <v>329.31353999999999</v>
      </c>
      <c r="E348" s="160">
        <f ca="1">OFFSET('Расчёт фасадов2'!$H$1007,Цена!$A$348,0)</f>
        <v>329.31353999999999</v>
      </c>
      <c r="F348" s="160">
        <f ca="1">OFFSET('Расчёт фасадов3'!$H$1007,Цена!$A$348,0)</f>
        <v>329.31353999999999</v>
      </c>
      <c r="G348" s="160">
        <f ca="1">OFFSET('Расчёт фасадов4'!$H$1007,Цена!$A$348,0)</f>
        <v>329.31353999999999</v>
      </c>
      <c r="H348" s="160">
        <f ca="1">OFFSET('Расчёт фасадов5'!$H$1007,Цена!$A$348,0)</f>
        <v>329.31353999999999</v>
      </c>
      <c r="I348" s="160">
        <f ca="1">OFFSET('Расчёт фасадов6'!$H$1007,Цена!$A$348,0)</f>
        <v>329.31353999999999</v>
      </c>
      <c r="J348" s="160">
        <f ca="1">OFFSET('Расчёт фасадов7'!$H$1007,Цена!$A$348,0)</f>
        <v>329.31353999999999</v>
      </c>
      <c r="K348" s="160">
        <f ca="1">OFFSET('Расчёт фасадов8'!$H$1007,Цена!$A$348,0)</f>
        <v>329.31353999999999</v>
      </c>
      <c r="L348" s="160">
        <f ca="1">OFFSET('Расчёт фасадов9'!$H$1007,Цена!$A$348,0)</f>
        <v>329.31353999999999</v>
      </c>
      <c r="M348" s="160">
        <f ca="1">OFFSET('Расчёт фасадов10'!$H$1007,Цена!$A$348,0)</f>
        <v>329.31353999999999</v>
      </c>
    </row>
    <row r="349" spans="1:13" ht="15" x14ac:dyDescent="0.2">
      <c r="A349">
        <v>6</v>
      </c>
      <c r="B349" s="75" t="s">
        <v>530</v>
      </c>
      <c r="C349" s="75" t="str">
        <f>B349&amp;'Спецификация - фасады'!$AO$70</f>
        <v>IT.1.FR_G.300./1+1-IV/PBG</v>
      </c>
      <c r="D349" s="160">
        <f ca="1">OFFSET('Расчёт фасадов'!$H$1007,Цена!$A$349,0)</f>
        <v>329.31353999999999</v>
      </c>
      <c r="E349" s="160">
        <f ca="1">OFFSET('Расчёт фасадов2'!$H$1007,Цена!$A$349,0)</f>
        <v>329.31353999999999</v>
      </c>
      <c r="F349" s="160">
        <f ca="1">OFFSET('Расчёт фасадов3'!$H$1007,Цена!$A$349,0)</f>
        <v>329.31353999999999</v>
      </c>
      <c r="G349" s="160">
        <f ca="1">OFFSET('Расчёт фасадов4'!$H$1007,Цена!$A$349,0)</f>
        <v>329.31353999999999</v>
      </c>
      <c r="H349" s="160">
        <f ca="1">OFFSET('Расчёт фасадов5'!$H$1007,Цена!$A$349,0)</f>
        <v>329.31353999999999</v>
      </c>
      <c r="I349" s="160">
        <f ca="1">OFFSET('Расчёт фасадов6'!$H$1007,Цена!$A$349,0)</f>
        <v>329.31353999999999</v>
      </c>
      <c r="J349" s="160">
        <f ca="1">OFFSET('Расчёт фасадов7'!$H$1007,Цена!$A$349,0)</f>
        <v>329.31353999999999</v>
      </c>
      <c r="K349" s="160">
        <f ca="1">OFFSET('Расчёт фасадов8'!$H$1007,Цена!$A$349,0)</f>
        <v>329.31353999999999</v>
      </c>
      <c r="L349" s="160">
        <f ca="1">OFFSET('Расчёт фасадов9'!$H$1007,Цена!$A$349,0)</f>
        <v>329.31353999999999</v>
      </c>
      <c r="M349" s="160">
        <f ca="1">OFFSET('Расчёт фасадов10'!$H$1007,Цена!$A$349,0)</f>
        <v>329.31353999999999</v>
      </c>
    </row>
    <row r="351" spans="1:13" ht="15" x14ac:dyDescent="0.2">
      <c r="A351">
        <v>0</v>
      </c>
      <c r="B351" s="75" t="s">
        <v>531</v>
      </c>
      <c r="C351" s="75" t="str">
        <f>B351&amp;'Спецификация - фасады'!$AO$43</f>
        <v>IT.1.FVR_G.300./1+0-PY27</v>
      </c>
      <c r="D351" s="160" t="e">
        <f ca="1">OFFSET('Расчёт фасадов'!$H$1101,Цена!$A$351,0)</f>
        <v>#N/A</v>
      </c>
      <c r="E351" s="160" t="e">
        <f ca="1">OFFSET('Расчёт фасадов2'!$H$1101,Цена!$A$351,0)</f>
        <v>#N/A</v>
      </c>
      <c r="F351" s="160" t="e">
        <f ca="1">OFFSET('Расчёт фасадов3'!$H$1101,Цена!$A$351,0)</f>
        <v>#N/A</v>
      </c>
      <c r="G351" s="160" t="e">
        <f ca="1">OFFSET('Расчёт фасадов4'!$H$1101,Цена!$A$351,0)</f>
        <v>#N/A</v>
      </c>
      <c r="H351" s="160" t="e">
        <f ca="1">OFFSET('Расчёт фасадов5'!$H$1101,Цена!$A$351,0)</f>
        <v>#N/A</v>
      </c>
      <c r="I351" s="160" t="e">
        <f ca="1">OFFSET('Расчёт фасадов6'!$H$1101,Цена!$A$351,0)</f>
        <v>#N/A</v>
      </c>
      <c r="J351" s="160" t="e">
        <f ca="1">OFFSET('Расчёт фасадов7'!$H$1101,Цена!$A$351,0)</f>
        <v>#N/A</v>
      </c>
      <c r="K351" s="160" t="e">
        <f ca="1">OFFSET('Расчёт фасадов8'!$H$1101,Цена!$A$351,0)</f>
        <v>#N/A</v>
      </c>
      <c r="L351" s="160" t="e">
        <f ca="1">OFFSET('Расчёт фасадов9'!$H$1101,Цена!$A$351,0)</f>
        <v>#N/A</v>
      </c>
      <c r="M351" s="160" t="e">
        <f ca="1">OFFSET('Расчёт фасадов10'!$H$1101,Цена!$A$351,0)</f>
        <v>#N/A</v>
      </c>
    </row>
    <row r="352" spans="1:13" ht="15" x14ac:dyDescent="0.2">
      <c r="A352">
        <v>0</v>
      </c>
      <c r="B352" s="75" t="s">
        <v>531</v>
      </c>
      <c r="C352" s="75" t="str">
        <f>B352&amp;'Спецификация - фасады'!$AO$44</f>
        <v>IT.1.FVR_G.300./1+0-WC</v>
      </c>
      <c r="D352" s="160" t="e">
        <f ca="1">OFFSET('Расчёт фасадов'!$H$1101,Цена!$A$352,0)</f>
        <v>#N/A</v>
      </c>
      <c r="E352" s="160" t="e">
        <f ca="1">OFFSET('Расчёт фасадов2'!$H$1101,Цена!$A$352,0)</f>
        <v>#N/A</v>
      </c>
      <c r="F352" s="160" t="e">
        <f ca="1">OFFSET('Расчёт фасадов3'!$H$1101,Цена!$A$352,0)</f>
        <v>#N/A</v>
      </c>
      <c r="G352" s="160" t="e">
        <f ca="1">OFFSET('Расчёт фасадов4'!$H$1101,Цена!$A$352,0)</f>
        <v>#N/A</v>
      </c>
      <c r="H352" s="160" t="e">
        <f ca="1">OFFSET('Расчёт фасадов5'!$H$1101,Цена!$A$352,0)</f>
        <v>#N/A</v>
      </c>
      <c r="I352" s="160" t="e">
        <f ca="1">OFFSET('Расчёт фасадов6'!$H$1101,Цена!$A$352,0)</f>
        <v>#N/A</v>
      </c>
      <c r="J352" s="160" t="e">
        <f ca="1">OFFSET('Расчёт фасадов7'!$H$1101,Цена!$A$352,0)</f>
        <v>#N/A</v>
      </c>
      <c r="K352" s="160" t="e">
        <f ca="1">OFFSET('Расчёт фасадов8'!$H$1101,Цена!$A$352,0)</f>
        <v>#N/A</v>
      </c>
      <c r="L352" s="160" t="e">
        <f ca="1">OFFSET('Расчёт фасадов9'!$H$1101,Цена!$A$352,0)</f>
        <v>#N/A</v>
      </c>
      <c r="M352" s="160" t="e">
        <f ca="1">OFFSET('Расчёт фасадов10'!$H$1101,Цена!$A$352,0)</f>
        <v>#N/A</v>
      </c>
    </row>
    <row r="353" spans="1:13" ht="15" x14ac:dyDescent="0.2">
      <c r="A353">
        <v>0</v>
      </c>
      <c r="B353" s="75" t="s">
        <v>531</v>
      </c>
      <c r="C353" s="75" t="str">
        <f>B353&amp;'Спецификация - фасады'!$AO$45</f>
        <v>IT.1.FVR_G.300./1+0-WP</v>
      </c>
      <c r="D353" s="160" t="e">
        <f ca="1">OFFSET('Расчёт фасадов'!$H$1101,Цена!$A$353,0)</f>
        <v>#N/A</v>
      </c>
      <c r="E353" s="160" t="e">
        <f ca="1">OFFSET('Расчёт фасадов2'!$H$1101,Цена!$A$353,0)</f>
        <v>#N/A</v>
      </c>
      <c r="F353" s="160" t="e">
        <f ca="1">OFFSET('Расчёт фасадов3'!$H$1101,Цена!$A$353,0)</f>
        <v>#N/A</v>
      </c>
      <c r="G353" s="160" t="e">
        <f ca="1">OFFSET('Расчёт фасадов4'!$H$1101,Цена!$A$353,0)</f>
        <v>#N/A</v>
      </c>
      <c r="H353" s="160" t="e">
        <f ca="1">OFFSET('Расчёт фасадов5'!$H$1101,Цена!$A$353,0)</f>
        <v>#N/A</v>
      </c>
      <c r="I353" s="160" t="e">
        <f ca="1">OFFSET('Расчёт фасадов6'!$H$1101,Цена!$A$353,0)</f>
        <v>#N/A</v>
      </c>
      <c r="J353" s="160" t="e">
        <f ca="1">OFFSET('Расчёт фасадов7'!$H$1101,Цена!$A$353,0)</f>
        <v>#N/A</v>
      </c>
      <c r="K353" s="160" t="e">
        <f ca="1">OFFSET('Расчёт фасадов8'!$H$1101,Цена!$A$353,0)</f>
        <v>#N/A</v>
      </c>
      <c r="L353" s="160" t="e">
        <f ca="1">OFFSET('Расчёт фасадов9'!$H$1101,Цена!$A$353,0)</f>
        <v>#N/A</v>
      </c>
      <c r="M353" s="160" t="e">
        <f ca="1">OFFSET('Расчёт фасадов10'!$H$1101,Цена!$A$353,0)</f>
        <v>#N/A</v>
      </c>
    </row>
    <row r="354" spans="1:13" ht="15" x14ac:dyDescent="0.2">
      <c r="A354">
        <v>0</v>
      </c>
      <c r="B354" s="75" t="s">
        <v>531</v>
      </c>
      <c r="C354" s="75" t="str">
        <f>B354&amp;'Спецификация - фасады'!$AO$46</f>
        <v>IT.1.FVR_G.300./1+0-DS</v>
      </c>
      <c r="D354" s="160" t="e">
        <f ca="1">OFFSET('Расчёт фасадов'!$H$1101,Цена!$A$354,0)</f>
        <v>#N/A</v>
      </c>
      <c r="E354" s="160" t="e">
        <f ca="1">OFFSET('Расчёт фасадов2'!$H$1101,Цена!$A$354,0)</f>
        <v>#N/A</v>
      </c>
      <c r="F354" s="160" t="e">
        <f ca="1">OFFSET('Расчёт фасадов3'!$H$1101,Цена!$A$354,0)</f>
        <v>#N/A</v>
      </c>
      <c r="G354" s="160" t="e">
        <f ca="1">OFFSET('Расчёт фасадов4'!$H$1101,Цена!$A$354,0)</f>
        <v>#N/A</v>
      </c>
      <c r="H354" s="160" t="e">
        <f ca="1">OFFSET('Расчёт фасадов5'!$H$1101,Цена!$A$354,0)</f>
        <v>#N/A</v>
      </c>
      <c r="I354" s="160" t="e">
        <f ca="1">OFFSET('Расчёт фасадов6'!$H$1101,Цена!$A$354,0)</f>
        <v>#N/A</v>
      </c>
      <c r="J354" s="160" t="e">
        <f ca="1">OFFSET('Расчёт фасадов7'!$H$1101,Цена!$A$354,0)</f>
        <v>#N/A</v>
      </c>
      <c r="K354" s="160" t="e">
        <f ca="1">OFFSET('Расчёт фасадов8'!$H$1101,Цена!$A$354,0)</f>
        <v>#N/A</v>
      </c>
      <c r="L354" s="160" t="e">
        <f ca="1">OFFSET('Расчёт фасадов9'!$H$1101,Цена!$A$354,0)</f>
        <v>#N/A</v>
      </c>
      <c r="M354" s="160" t="e">
        <f ca="1">OFFSET('Расчёт фасадов10'!$H$1101,Цена!$A$354,0)</f>
        <v>#N/A</v>
      </c>
    </row>
    <row r="355" spans="1:13" ht="15" x14ac:dyDescent="0.2">
      <c r="A355">
        <v>0</v>
      </c>
      <c r="B355" s="75" t="s">
        <v>531</v>
      </c>
      <c r="C355" s="75" t="str">
        <f>B355&amp;'Спецификация - фасады'!$AO$47</f>
        <v>IT.1.FVR_G.300./1+0-HS</v>
      </c>
      <c r="D355" s="160" t="e">
        <f ca="1">OFFSET('Расчёт фасадов'!$H$1101,Цена!$A$355,0)</f>
        <v>#N/A</v>
      </c>
      <c r="E355" s="160" t="e">
        <f ca="1">OFFSET('Расчёт фасадов2'!$H$1101,Цена!$A$355,0)</f>
        <v>#N/A</v>
      </c>
      <c r="F355" s="160" t="e">
        <f ca="1">OFFSET('Расчёт фасадов3'!$H$1101,Цена!$A$355,0)</f>
        <v>#N/A</v>
      </c>
      <c r="G355" s="160" t="e">
        <f ca="1">OFFSET('Расчёт фасадов4'!$H$1101,Цена!$A$355,0)</f>
        <v>#N/A</v>
      </c>
      <c r="H355" s="160" t="e">
        <f ca="1">OFFSET('Расчёт фасадов5'!$H$1101,Цена!$A$355,0)</f>
        <v>#N/A</v>
      </c>
      <c r="I355" s="160" t="e">
        <f ca="1">OFFSET('Расчёт фасадов6'!$H$1101,Цена!$A$355,0)</f>
        <v>#N/A</v>
      </c>
      <c r="J355" s="160" t="e">
        <f ca="1">OFFSET('Расчёт фасадов7'!$H$1101,Цена!$A$355,0)</f>
        <v>#N/A</v>
      </c>
      <c r="K355" s="160" t="e">
        <f ca="1">OFFSET('Расчёт фасадов8'!$H$1101,Цена!$A$355,0)</f>
        <v>#N/A</v>
      </c>
      <c r="L355" s="160" t="e">
        <f ca="1">OFFSET('Расчёт фасадов9'!$H$1101,Цена!$A$355,0)</f>
        <v>#N/A</v>
      </c>
      <c r="M355" s="160" t="e">
        <f ca="1">OFFSET('Расчёт фасадов10'!$H$1101,Цена!$A$355,0)</f>
        <v>#N/A</v>
      </c>
    </row>
    <row r="356" spans="1:13" ht="15" x14ac:dyDescent="0.2">
      <c r="A356">
        <v>0</v>
      </c>
      <c r="B356" s="75" t="s">
        <v>531</v>
      </c>
      <c r="C356" s="75" t="str">
        <f>B356&amp;'Спецификация - фасады'!$AO$48</f>
        <v>IT.1.FVR_G.300./1+0-VT</v>
      </c>
      <c r="D356" s="160" t="e">
        <f ca="1">OFFSET('Расчёт фасадов'!$H$1101,Цена!$A$356,0)</f>
        <v>#N/A</v>
      </c>
      <c r="E356" s="160" t="e">
        <f ca="1">OFFSET('Расчёт фасадов2'!$H$1101,Цена!$A$356,0)</f>
        <v>#N/A</v>
      </c>
      <c r="F356" s="160" t="e">
        <f ca="1">OFFSET('Расчёт фасадов3'!$H$1101,Цена!$A$356,0)</f>
        <v>#N/A</v>
      </c>
      <c r="G356" s="160" t="e">
        <f ca="1">OFFSET('Расчёт фасадов4'!$H$1101,Цена!$A$356,0)</f>
        <v>#N/A</v>
      </c>
      <c r="H356" s="160" t="e">
        <f ca="1">OFFSET('Расчёт фасадов5'!$H$1101,Цена!$A$356,0)</f>
        <v>#N/A</v>
      </c>
      <c r="I356" s="160" t="e">
        <f ca="1">OFFSET('Расчёт фасадов6'!$H$1101,Цена!$A$356,0)</f>
        <v>#N/A</v>
      </c>
      <c r="J356" s="160" t="e">
        <f ca="1">OFFSET('Расчёт фасадов7'!$H$1101,Цена!$A$356,0)</f>
        <v>#N/A</v>
      </c>
      <c r="K356" s="160" t="e">
        <f ca="1">OFFSET('Расчёт фасадов8'!$H$1101,Цена!$A$356,0)</f>
        <v>#N/A</v>
      </c>
      <c r="L356" s="160" t="e">
        <f ca="1">OFFSET('Расчёт фасадов9'!$H$1101,Цена!$A$356,0)</f>
        <v>#N/A</v>
      </c>
      <c r="M356" s="160" t="e">
        <f ca="1">OFFSET('Расчёт фасадов10'!$H$1101,Цена!$A$356,0)</f>
        <v>#N/A</v>
      </c>
    </row>
    <row r="357" spans="1:13" ht="15" x14ac:dyDescent="0.2">
      <c r="A357">
        <v>0</v>
      </c>
      <c r="B357" s="75" t="s">
        <v>531</v>
      </c>
      <c r="C357" s="75" t="str">
        <f>B357&amp;'Спецификация - фасады'!$AO$49</f>
        <v>IT.1.FVR_G.300./1+0-TD</v>
      </c>
      <c r="D357" s="160" t="e">
        <f ca="1">OFFSET('Расчёт фасадов'!$H$1101,Цена!$A$357,0)</f>
        <v>#N/A</v>
      </c>
      <c r="E357" s="160" t="e">
        <f ca="1">OFFSET('Расчёт фасадов2'!$H$1101,Цена!$A$357,0)</f>
        <v>#N/A</v>
      </c>
      <c r="F357" s="160" t="e">
        <f ca="1">OFFSET('Расчёт фасадов3'!$H$1101,Цена!$A$357,0)</f>
        <v>#N/A</v>
      </c>
      <c r="G357" s="160" t="e">
        <f ca="1">OFFSET('Расчёт фасадов4'!$H$1101,Цена!$A$357,0)</f>
        <v>#N/A</v>
      </c>
      <c r="H357" s="160" t="e">
        <f ca="1">OFFSET('Расчёт фасадов5'!$H$1101,Цена!$A$357,0)</f>
        <v>#N/A</v>
      </c>
      <c r="I357" s="160" t="e">
        <f ca="1">OFFSET('Расчёт фасадов6'!$H$1101,Цена!$A$357,0)</f>
        <v>#N/A</v>
      </c>
      <c r="J357" s="160" t="e">
        <f ca="1">OFFSET('Расчёт фасадов7'!$H$1101,Цена!$A$357,0)</f>
        <v>#N/A</v>
      </c>
      <c r="K357" s="160" t="e">
        <f ca="1">OFFSET('Расчёт фасадов8'!$H$1101,Цена!$A$357,0)</f>
        <v>#N/A</v>
      </c>
      <c r="L357" s="160" t="e">
        <f ca="1">OFFSET('Расчёт фасадов9'!$H$1101,Цена!$A$357,0)</f>
        <v>#N/A</v>
      </c>
      <c r="M357" s="160" t="e">
        <f ca="1">OFFSET('Расчёт фасадов10'!$H$1101,Цена!$A$357,0)</f>
        <v>#N/A</v>
      </c>
    </row>
    <row r="358" spans="1:13" ht="15" x14ac:dyDescent="0.2">
      <c r="A358">
        <v>0</v>
      </c>
      <c r="B358" s="75" t="s">
        <v>531</v>
      </c>
      <c r="C358" s="75" t="str">
        <f>B358&amp;'Спецификация - фасады'!$AO$50</f>
        <v>IT.1.FVR_G.300./1+0-LO</v>
      </c>
      <c r="D358" s="160" t="e">
        <f ca="1">OFFSET('Расчёт фасадов'!$H$1101,Цена!$A$358,0)</f>
        <v>#N/A</v>
      </c>
      <c r="E358" s="160" t="e">
        <f ca="1">OFFSET('Расчёт фасадов2'!$H$1101,Цена!$A$358,0)</f>
        <v>#N/A</v>
      </c>
      <c r="F358" s="160" t="e">
        <f ca="1">OFFSET('Расчёт фасадов3'!$H$1101,Цена!$A$358,0)</f>
        <v>#N/A</v>
      </c>
      <c r="G358" s="160" t="e">
        <f ca="1">OFFSET('Расчёт фасадов4'!$H$1101,Цена!$A$358,0)</f>
        <v>#N/A</v>
      </c>
      <c r="H358" s="160" t="e">
        <f ca="1">OFFSET('Расчёт фасадов5'!$H$1101,Цена!$A$358,0)</f>
        <v>#N/A</v>
      </c>
      <c r="I358" s="160" t="e">
        <f ca="1">OFFSET('Расчёт фасадов6'!$H$1101,Цена!$A$358,0)</f>
        <v>#N/A</v>
      </c>
      <c r="J358" s="160" t="e">
        <f ca="1">OFFSET('Расчёт фасадов7'!$H$1101,Цена!$A$358,0)</f>
        <v>#N/A</v>
      </c>
      <c r="K358" s="160" t="e">
        <f ca="1">OFFSET('Расчёт фасадов8'!$H$1101,Цена!$A$358,0)</f>
        <v>#N/A</v>
      </c>
      <c r="L358" s="160" t="e">
        <f ca="1">OFFSET('Расчёт фасадов9'!$H$1101,Цена!$A$358,0)</f>
        <v>#N/A</v>
      </c>
      <c r="M358" s="160" t="e">
        <f ca="1">OFFSET('Расчёт фасадов10'!$H$1101,Цена!$A$358,0)</f>
        <v>#N/A</v>
      </c>
    </row>
    <row r="359" spans="1:13" ht="15" x14ac:dyDescent="0.2">
      <c r="A359">
        <v>0</v>
      </c>
      <c r="B359" s="75" t="s">
        <v>531</v>
      </c>
      <c r="C359" s="75" t="str">
        <f>B359&amp;'Спецификация - фасады'!$AO$51</f>
        <v>IT.1.FVR_G.300./1+0-OM</v>
      </c>
      <c r="D359" s="160" t="e">
        <f ca="1">OFFSET('Расчёт фасадов'!$H$1101,Цена!$A$359,0)</f>
        <v>#N/A</v>
      </c>
      <c r="E359" s="160" t="e">
        <f ca="1">OFFSET('Расчёт фасадов2'!$H$1101,Цена!$A$359,0)</f>
        <v>#N/A</v>
      </c>
      <c r="F359" s="160" t="e">
        <f ca="1">OFFSET('Расчёт фасадов3'!$H$1101,Цена!$A$359,0)</f>
        <v>#N/A</v>
      </c>
      <c r="G359" s="160" t="e">
        <f ca="1">OFFSET('Расчёт фасадов4'!$H$1101,Цена!$A$359,0)</f>
        <v>#N/A</v>
      </c>
      <c r="H359" s="160" t="e">
        <f ca="1">OFFSET('Расчёт фасадов5'!$H$1101,Цена!$A$359,0)</f>
        <v>#N/A</v>
      </c>
      <c r="I359" s="160" t="e">
        <f ca="1">OFFSET('Расчёт фасадов6'!$H$1101,Цена!$A$359,0)</f>
        <v>#N/A</v>
      </c>
      <c r="J359" s="160" t="e">
        <f ca="1">OFFSET('Расчёт фасадов7'!$H$1101,Цена!$A$359,0)</f>
        <v>#N/A</v>
      </c>
      <c r="K359" s="160" t="e">
        <f ca="1">OFFSET('Расчёт фасадов8'!$H$1101,Цена!$A$359,0)</f>
        <v>#N/A</v>
      </c>
      <c r="L359" s="160" t="e">
        <f ca="1">OFFSET('Расчёт фасадов9'!$H$1101,Цена!$A$359,0)</f>
        <v>#N/A</v>
      </c>
      <c r="M359" s="160" t="e">
        <f ca="1">OFFSET('Расчёт фасадов10'!$H$1101,Цена!$A$359,0)</f>
        <v>#N/A</v>
      </c>
    </row>
    <row r="360" spans="1:13" ht="15" x14ac:dyDescent="0.2">
      <c r="A360">
        <v>0</v>
      </c>
      <c r="B360" s="75" t="s">
        <v>531</v>
      </c>
      <c r="C360" s="75" t="str">
        <f>B360&amp;'Спецификация - фасады'!$AO$52</f>
        <v>IT.1.FVR_G.300./1+0-OE</v>
      </c>
      <c r="D360" s="160" t="e">
        <f ca="1">OFFSET('Расчёт фасадов'!$H$1101,Цена!$A$360,0)</f>
        <v>#N/A</v>
      </c>
      <c r="E360" s="160" t="e">
        <f ca="1">OFFSET('Расчёт фасадов2'!$H$1101,Цена!$A$360,0)</f>
        <v>#N/A</v>
      </c>
      <c r="F360" s="160" t="e">
        <f ca="1">OFFSET('Расчёт фасадов3'!$H$1101,Цена!$A$360,0)</f>
        <v>#N/A</v>
      </c>
      <c r="G360" s="160" t="e">
        <f ca="1">OFFSET('Расчёт фасадов4'!$H$1101,Цена!$A$360,0)</f>
        <v>#N/A</v>
      </c>
      <c r="H360" s="160" t="e">
        <f ca="1">OFFSET('Расчёт фасадов5'!$H$1101,Цена!$A$360,0)</f>
        <v>#N/A</v>
      </c>
      <c r="I360" s="160" t="e">
        <f ca="1">OFFSET('Расчёт фасадов6'!$H$1101,Цена!$A$360,0)</f>
        <v>#N/A</v>
      </c>
      <c r="J360" s="160" t="e">
        <f ca="1">OFFSET('Расчёт фасадов7'!$H$1101,Цена!$A$360,0)</f>
        <v>#N/A</v>
      </c>
      <c r="K360" s="160" t="e">
        <f ca="1">OFFSET('Расчёт фасадов8'!$H$1101,Цена!$A$360,0)</f>
        <v>#N/A</v>
      </c>
      <c r="L360" s="160" t="e">
        <f ca="1">OFFSET('Расчёт фасадов9'!$H$1101,Цена!$A$360,0)</f>
        <v>#N/A</v>
      </c>
      <c r="M360" s="160" t="e">
        <f ca="1">OFFSET('Расчёт фасадов10'!$H$1101,Цена!$A$360,0)</f>
        <v>#N/A</v>
      </c>
    </row>
    <row r="361" spans="1:13" ht="15" x14ac:dyDescent="0.2">
      <c r="A361">
        <v>0</v>
      </c>
      <c r="B361" s="75" t="s">
        <v>531</v>
      </c>
      <c r="C361" s="75" t="str">
        <f>B361&amp;'Спецификация - фасады'!$AO$53</f>
        <v>IT.1.FVR_G.300./1+0-GS</v>
      </c>
      <c r="D361" s="160" t="e">
        <f ca="1">OFFSET('Расчёт фасадов'!$H$1101,Цена!$A$361,0)</f>
        <v>#N/A</v>
      </c>
      <c r="E361" s="160" t="e">
        <f ca="1">OFFSET('Расчёт фасадов2'!$H$1101,Цена!$A$361,0)</f>
        <v>#N/A</v>
      </c>
      <c r="F361" s="160" t="e">
        <f ca="1">OFFSET('Расчёт фасадов3'!$H$1101,Цена!$A$361,0)</f>
        <v>#N/A</v>
      </c>
      <c r="G361" s="160" t="e">
        <f ca="1">OFFSET('Расчёт фасадов4'!$H$1101,Цена!$A$361,0)</f>
        <v>#N/A</v>
      </c>
      <c r="H361" s="160" t="e">
        <f ca="1">OFFSET('Расчёт фасадов5'!$H$1101,Цена!$A$361,0)</f>
        <v>#N/A</v>
      </c>
      <c r="I361" s="160" t="e">
        <f ca="1">OFFSET('Расчёт фасадов6'!$H$1101,Цена!$A$361,0)</f>
        <v>#N/A</v>
      </c>
      <c r="J361" s="160" t="e">
        <f ca="1">OFFSET('Расчёт фасадов7'!$H$1101,Цена!$A$361,0)</f>
        <v>#N/A</v>
      </c>
      <c r="K361" s="160" t="e">
        <f ca="1">OFFSET('Расчёт фасадов8'!$H$1101,Цена!$A$361,0)</f>
        <v>#N/A</v>
      </c>
      <c r="L361" s="160" t="e">
        <f ca="1">OFFSET('Расчёт фасадов9'!$H$1101,Цена!$A$361,0)</f>
        <v>#N/A</v>
      </c>
      <c r="M361" s="160" t="e">
        <f ca="1">OFFSET('Расчёт фасадов10'!$H$1101,Цена!$A$361,0)</f>
        <v>#N/A</v>
      </c>
    </row>
    <row r="362" spans="1:13" ht="15" x14ac:dyDescent="0.2">
      <c r="A362">
        <v>1</v>
      </c>
      <c r="B362" s="75" t="s">
        <v>531</v>
      </c>
      <c r="C362" s="75" t="str">
        <f>B362&amp;'Спецификация - фасады'!$AO$54</f>
        <v>IT.1.FVR_G.300./1+0-BMO</v>
      </c>
      <c r="D362" s="160" t="e">
        <f ca="1">OFFSET('Расчёт фасадов'!$H$1101,Цена!$A$362,0)</f>
        <v>#N/A</v>
      </c>
      <c r="E362" s="160" t="e">
        <f ca="1">OFFSET('Расчёт фасадов2'!$H$1101,Цена!$A$362,0)</f>
        <v>#N/A</v>
      </c>
      <c r="F362" s="160" t="e">
        <f ca="1">OFFSET('Расчёт фасадов3'!$H$1101,Цена!$A$362,0)</f>
        <v>#N/A</v>
      </c>
      <c r="G362" s="160" t="e">
        <f ca="1">OFFSET('Расчёт фасадов4'!$H$1101,Цена!$A$362,0)</f>
        <v>#N/A</v>
      </c>
      <c r="H362" s="160" t="e">
        <f ca="1">OFFSET('Расчёт фасадов5'!$H$1101,Цена!$A$362,0)</f>
        <v>#N/A</v>
      </c>
      <c r="I362" s="160" t="e">
        <f ca="1">OFFSET('Расчёт фасадов6'!$H$1101,Цена!$A$362,0)</f>
        <v>#N/A</v>
      </c>
      <c r="J362" s="160" t="e">
        <f ca="1">OFFSET('Расчёт фасадов7'!$H$1101,Цена!$A$362,0)</f>
        <v>#N/A</v>
      </c>
      <c r="K362" s="160" t="e">
        <f ca="1">OFFSET('Расчёт фасадов8'!$H$1101,Цена!$A$362,0)</f>
        <v>#N/A</v>
      </c>
      <c r="L362" s="160" t="e">
        <f ca="1">OFFSET('Расчёт фасадов9'!$H$1101,Цена!$A$362,0)</f>
        <v>#N/A</v>
      </c>
      <c r="M362" s="160" t="e">
        <f ca="1">OFFSET('Расчёт фасадов10'!$H$1101,Цена!$A$362,0)</f>
        <v>#N/A</v>
      </c>
    </row>
    <row r="363" spans="1:13" ht="15" x14ac:dyDescent="0.2">
      <c r="A363">
        <v>2</v>
      </c>
      <c r="B363" s="75" t="s">
        <v>531</v>
      </c>
      <c r="C363" s="75" t="str">
        <f>B363&amp;'Спецификация - фасады'!$AO$55</f>
        <v>IT.1.FVR_G.300./1+0-WM</v>
      </c>
      <c r="D363" s="160" t="e">
        <f ca="1">OFFSET('Расчёт фасадов'!$H$1101,Цена!$A$363,0)</f>
        <v>#N/A</v>
      </c>
      <c r="E363" s="160" t="e">
        <f ca="1">OFFSET('Расчёт фасадов2'!$H$1101,Цена!$A$363,0)</f>
        <v>#N/A</v>
      </c>
      <c r="F363" s="160" t="e">
        <f ca="1">OFFSET('Расчёт фасадов3'!$H$1101,Цена!$A$363,0)</f>
        <v>#N/A</v>
      </c>
      <c r="G363" s="160" t="e">
        <f ca="1">OFFSET('Расчёт фасадов4'!$H$1101,Цена!$A$363,0)</f>
        <v>#N/A</v>
      </c>
      <c r="H363" s="160" t="e">
        <f ca="1">OFFSET('Расчёт фасадов5'!$H$1101,Цена!$A$363,0)</f>
        <v>#N/A</v>
      </c>
      <c r="I363" s="160" t="e">
        <f ca="1">OFFSET('Расчёт фасадов6'!$H$1101,Цена!$A$363,0)</f>
        <v>#N/A</v>
      </c>
      <c r="J363" s="160" t="e">
        <f ca="1">OFFSET('Расчёт фасадов7'!$H$1101,Цена!$A$363,0)</f>
        <v>#N/A</v>
      </c>
      <c r="K363" s="160" t="e">
        <f ca="1">OFFSET('Расчёт фасадов8'!$H$1101,Цена!$A$363,0)</f>
        <v>#N/A</v>
      </c>
      <c r="L363" s="160" t="e">
        <f ca="1">OFFSET('Расчёт фасадов9'!$H$1101,Цена!$A$363,0)</f>
        <v>#N/A</v>
      </c>
      <c r="M363" s="160" t="e">
        <f ca="1">OFFSET('Расчёт фасадов10'!$H$1101,Цена!$A$363,0)</f>
        <v>#N/A</v>
      </c>
    </row>
    <row r="364" spans="1:13" ht="15" x14ac:dyDescent="0.2">
      <c r="A364">
        <v>2</v>
      </c>
      <c r="B364" s="75" t="s">
        <v>531</v>
      </c>
      <c r="C364" s="75" t="str">
        <f>B364&amp;'Спецификация - фасады'!$AO$56</f>
        <v>IT.1.FVR_G.300./1+0-IV</v>
      </c>
      <c r="D364" s="160" t="e">
        <f ca="1">OFFSET('Расчёт фасадов'!$H$1101,Цена!$A$364,0)</f>
        <v>#N/A</v>
      </c>
      <c r="E364" s="160" t="e">
        <f ca="1">OFFSET('Расчёт фасадов2'!$H$1101,Цена!$A$364,0)</f>
        <v>#N/A</v>
      </c>
      <c r="F364" s="160" t="e">
        <f ca="1">OFFSET('Расчёт фасадов3'!$H$1101,Цена!$A$364,0)</f>
        <v>#N/A</v>
      </c>
      <c r="G364" s="160" t="e">
        <f ca="1">OFFSET('Расчёт фасадов4'!$H$1101,Цена!$A$364,0)</f>
        <v>#N/A</v>
      </c>
      <c r="H364" s="160" t="e">
        <f ca="1">OFFSET('Расчёт фасадов5'!$H$1101,Цена!$A$364,0)</f>
        <v>#N/A</v>
      </c>
      <c r="I364" s="160" t="e">
        <f ca="1">OFFSET('Расчёт фасадов6'!$H$1101,Цена!$A$364,0)</f>
        <v>#N/A</v>
      </c>
      <c r="J364" s="160" t="e">
        <f ca="1">OFFSET('Расчёт фасадов7'!$H$1101,Цена!$A$364,0)</f>
        <v>#N/A</v>
      </c>
      <c r="K364" s="160" t="e">
        <f ca="1">OFFSET('Расчёт фасадов8'!$H$1101,Цена!$A$364,0)</f>
        <v>#N/A</v>
      </c>
      <c r="L364" s="160" t="e">
        <f ca="1">OFFSET('Расчёт фасадов9'!$H$1101,Цена!$A$364,0)</f>
        <v>#N/A</v>
      </c>
      <c r="M364" s="160" t="e">
        <f ca="1">OFFSET('Расчёт фасадов10'!$H$1101,Цена!$A$364,0)</f>
        <v>#N/A</v>
      </c>
    </row>
    <row r="365" spans="1:13" ht="15" x14ac:dyDescent="0.2">
      <c r="A365">
        <v>3</v>
      </c>
      <c r="B365" s="75" t="s">
        <v>531</v>
      </c>
      <c r="C365" s="75" t="str">
        <f>B365&amp;'Спецификация - фасады'!$AO$57</f>
        <v>IT.1.FVR_G.300./1+0-WC/PG</v>
      </c>
      <c r="D365" s="160" t="e">
        <f ca="1">OFFSET('Расчёт фасадов'!$H$1101,Цена!$A$365,0)</f>
        <v>#N/A</v>
      </c>
      <c r="E365" s="160" t="e">
        <f ca="1">OFFSET('Расчёт фасадов2'!$H$1101,Цена!$A$365,0)</f>
        <v>#N/A</v>
      </c>
      <c r="F365" s="160" t="e">
        <f ca="1">OFFSET('Расчёт фасадов3'!$H$1101,Цена!$A$365,0)</f>
        <v>#N/A</v>
      </c>
      <c r="G365" s="160" t="e">
        <f ca="1">OFFSET('Расчёт фасадов4'!$H$1101,Цена!$A$365,0)</f>
        <v>#N/A</v>
      </c>
      <c r="H365" s="160" t="e">
        <f ca="1">OFFSET('Расчёт фасадов5'!$H$1101,Цена!$A$365,0)</f>
        <v>#N/A</v>
      </c>
      <c r="I365" s="160" t="e">
        <f ca="1">OFFSET('Расчёт фасадов6'!$H$1101,Цена!$A$365,0)</f>
        <v>#N/A</v>
      </c>
      <c r="J365" s="160" t="e">
        <f ca="1">OFFSET('Расчёт фасадов7'!$H$1101,Цена!$A$365,0)</f>
        <v>#N/A</v>
      </c>
      <c r="K365" s="160" t="e">
        <f ca="1">OFFSET('Расчёт фасадов8'!$H$1101,Цена!$A$365,0)</f>
        <v>#N/A</v>
      </c>
      <c r="L365" s="160" t="e">
        <f ca="1">OFFSET('Расчёт фасадов9'!$H$1101,Цена!$A$365,0)</f>
        <v>#N/A</v>
      </c>
      <c r="M365" s="160" t="e">
        <f ca="1">OFFSET('Расчёт фасадов10'!$H$1101,Цена!$A$365,0)</f>
        <v>#N/A</v>
      </c>
    </row>
    <row r="366" spans="1:13" ht="15" x14ac:dyDescent="0.2">
      <c r="A366">
        <v>3</v>
      </c>
      <c r="B366" s="75" t="s">
        <v>531</v>
      </c>
      <c r="C366" s="75" t="str">
        <f>B366&amp;'Спецификация - фасады'!$AO$58</f>
        <v>IT.1.FVR_G.300./1+0-WC/PS</v>
      </c>
      <c r="D366" s="160" t="e">
        <f ca="1">OFFSET('Расчёт фасадов'!$H$1101,Цена!$A$366,0)</f>
        <v>#N/A</v>
      </c>
      <c r="E366" s="160" t="e">
        <f ca="1">OFFSET('Расчёт фасадов2'!$H$1101,Цена!$A$366,0)</f>
        <v>#N/A</v>
      </c>
      <c r="F366" s="160" t="e">
        <f ca="1">OFFSET('Расчёт фасадов3'!$H$1101,Цена!$A$366,0)</f>
        <v>#N/A</v>
      </c>
      <c r="G366" s="160" t="e">
        <f ca="1">OFFSET('Расчёт фасадов4'!$H$1101,Цена!$A$366,0)</f>
        <v>#N/A</v>
      </c>
      <c r="H366" s="160" t="e">
        <f ca="1">OFFSET('Расчёт фасадов5'!$H$1101,Цена!$A$366,0)</f>
        <v>#N/A</v>
      </c>
      <c r="I366" s="160" t="e">
        <f ca="1">OFFSET('Расчёт фасадов6'!$H$1101,Цена!$A$366,0)</f>
        <v>#N/A</v>
      </c>
      <c r="J366" s="160" t="e">
        <f ca="1">OFFSET('Расчёт фасадов7'!$H$1101,Цена!$A$366,0)</f>
        <v>#N/A</v>
      </c>
      <c r="K366" s="160" t="e">
        <f ca="1">OFFSET('Расчёт фасадов8'!$H$1101,Цена!$A$366,0)</f>
        <v>#N/A</v>
      </c>
      <c r="L366" s="160" t="e">
        <f ca="1">OFFSET('Расчёт фасадов9'!$H$1101,Цена!$A$366,0)</f>
        <v>#N/A</v>
      </c>
      <c r="M366" s="160" t="e">
        <f ca="1">OFFSET('Расчёт фасадов10'!$H$1101,Цена!$A$366,0)</f>
        <v>#N/A</v>
      </c>
    </row>
    <row r="367" spans="1:13" ht="15" x14ac:dyDescent="0.2">
      <c r="A367">
        <v>3</v>
      </c>
      <c r="B367" s="75" t="s">
        <v>531</v>
      </c>
      <c r="C367" s="75" t="str">
        <f>B367&amp;'Спецификация - фасады'!$AO$59</f>
        <v>IT.1.FVR_G.300./1+0-WC/PBG</v>
      </c>
      <c r="D367" s="160" t="e">
        <f ca="1">OFFSET('Расчёт фасадов'!$H$1101,Цена!$A$367,0)</f>
        <v>#N/A</v>
      </c>
      <c r="E367" s="160" t="e">
        <f ca="1">OFFSET('Расчёт фасадов2'!$H$1101,Цена!$A$367,0)</f>
        <v>#N/A</v>
      </c>
      <c r="F367" s="160" t="e">
        <f ca="1">OFFSET('Расчёт фасадов3'!$H$1101,Цена!$A$367,0)</f>
        <v>#N/A</v>
      </c>
      <c r="G367" s="160" t="e">
        <f ca="1">OFFSET('Расчёт фасадов4'!$H$1101,Цена!$A$367,0)</f>
        <v>#N/A</v>
      </c>
      <c r="H367" s="160" t="e">
        <f ca="1">OFFSET('Расчёт фасадов5'!$H$1101,Цена!$A$367,0)</f>
        <v>#N/A</v>
      </c>
      <c r="I367" s="160" t="e">
        <f ca="1">OFFSET('Расчёт фасадов6'!$H$1101,Цена!$A$367,0)</f>
        <v>#N/A</v>
      </c>
      <c r="J367" s="160" t="e">
        <f ca="1">OFFSET('Расчёт фасадов7'!$H$1101,Цена!$A$367,0)</f>
        <v>#N/A</v>
      </c>
      <c r="K367" s="160" t="e">
        <f ca="1">OFFSET('Расчёт фасадов8'!$H$1101,Цена!$A$367,0)</f>
        <v>#N/A</v>
      </c>
      <c r="L367" s="160" t="e">
        <f ca="1">OFFSET('Расчёт фасадов9'!$H$1101,Цена!$A$367,0)</f>
        <v>#N/A</v>
      </c>
      <c r="M367" s="160" t="e">
        <f ca="1">OFFSET('Расчёт фасадов10'!$H$1101,Цена!$A$367,0)</f>
        <v>#N/A</v>
      </c>
    </row>
    <row r="368" spans="1:13" ht="15" x14ac:dyDescent="0.2">
      <c r="A368">
        <v>3</v>
      </c>
      <c r="B368" s="75" t="s">
        <v>531</v>
      </c>
      <c r="C368" s="75" t="str">
        <f>B368&amp;'Спецификация - фасады'!$AO$60</f>
        <v>IT.1.FVR_G.300./1+0-VT/PS</v>
      </c>
      <c r="D368" s="160" t="e">
        <f ca="1">OFFSET('Расчёт фасадов'!$H$1101,Цена!$A$368,0)</f>
        <v>#N/A</v>
      </c>
      <c r="E368" s="160" t="e">
        <f ca="1">OFFSET('Расчёт фасадов2'!$H$1101,Цена!$A$368,0)</f>
        <v>#N/A</v>
      </c>
      <c r="F368" s="160" t="e">
        <f ca="1">OFFSET('Расчёт фасадов3'!$H$1101,Цена!$A$368,0)</f>
        <v>#N/A</v>
      </c>
      <c r="G368" s="160" t="e">
        <f ca="1">OFFSET('Расчёт фасадов4'!$H$1101,Цена!$A$368,0)</f>
        <v>#N/A</v>
      </c>
      <c r="H368" s="160" t="e">
        <f ca="1">OFFSET('Расчёт фасадов5'!$H$1101,Цена!$A$368,0)</f>
        <v>#N/A</v>
      </c>
      <c r="I368" s="160" t="e">
        <f ca="1">OFFSET('Расчёт фасадов6'!$H$1101,Цена!$A$368,0)</f>
        <v>#N/A</v>
      </c>
      <c r="J368" s="160" t="e">
        <f ca="1">OFFSET('Расчёт фасадов7'!$H$1101,Цена!$A$368,0)</f>
        <v>#N/A</v>
      </c>
      <c r="K368" s="160" t="e">
        <f ca="1">OFFSET('Расчёт фасадов8'!$H$1101,Цена!$A$368,0)</f>
        <v>#N/A</v>
      </c>
      <c r="L368" s="160" t="e">
        <f ca="1">OFFSET('Расчёт фасадов9'!$H$1101,Цена!$A$368,0)</f>
        <v>#N/A</v>
      </c>
      <c r="M368" s="160" t="e">
        <f ca="1">OFFSET('Расчёт фасадов10'!$H$1101,Цена!$A$368,0)</f>
        <v>#N/A</v>
      </c>
    </row>
    <row r="369" spans="1:13" ht="15" x14ac:dyDescent="0.2">
      <c r="A369">
        <v>4</v>
      </c>
      <c r="B369" s="75" t="s">
        <v>531</v>
      </c>
      <c r="C369" s="75" t="str">
        <f>B369&amp;'Спецификация - фасады'!$AO$61</f>
        <v>IT.1.FVR_G.300./1+0-BMO/PG</v>
      </c>
      <c r="D369" s="160" t="e">
        <f ca="1">OFFSET('Расчёт фасадов'!$H$1101,Цена!$A$369,0)</f>
        <v>#N/A</v>
      </c>
      <c r="E369" s="160" t="e">
        <f ca="1">OFFSET('Расчёт фасадов2'!$H$1101,Цена!$A$369,0)</f>
        <v>#N/A</v>
      </c>
      <c r="F369" s="160" t="e">
        <f ca="1">OFFSET('Расчёт фасадов3'!$H$1101,Цена!$A$369,0)</f>
        <v>#N/A</v>
      </c>
      <c r="G369" s="160" t="e">
        <f ca="1">OFFSET('Расчёт фасадов4'!$H$1101,Цена!$A$369,0)</f>
        <v>#N/A</v>
      </c>
      <c r="H369" s="160" t="e">
        <f ca="1">OFFSET('Расчёт фасадов5'!$H$1101,Цена!$A$369,0)</f>
        <v>#N/A</v>
      </c>
      <c r="I369" s="160" t="e">
        <f ca="1">OFFSET('Расчёт фасадов6'!$H$1101,Цена!$A$369,0)</f>
        <v>#N/A</v>
      </c>
      <c r="J369" s="160" t="e">
        <f ca="1">OFFSET('Расчёт фасадов7'!$H$1101,Цена!$A$369,0)</f>
        <v>#N/A</v>
      </c>
      <c r="K369" s="160" t="e">
        <f ca="1">OFFSET('Расчёт фасадов8'!$H$1101,Цена!$A$369,0)</f>
        <v>#N/A</v>
      </c>
      <c r="L369" s="160" t="e">
        <f ca="1">OFFSET('Расчёт фасадов9'!$H$1101,Цена!$A$369,0)</f>
        <v>#N/A</v>
      </c>
      <c r="M369" s="160" t="e">
        <f ca="1">OFFSET('Расчёт фасадов10'!$H$1101,Цена!$A$369,0)</f>
        <v>#N/A</v>
      </c>
    </row>
    <row r="370" spans="1:13" ht="15" x14ac:dyDescent="0.2">
      <c r="A370">
        <v>4</v>
      </c>
      <c r="B370" s="75" t="s">
        <v>531</v>
      </c>
      <c r="C370" s="75" t="str">
        <f>B370&amp;'Спецификация - фасады'!$AO$62</f>
        <v>IT.1.FVR_G.300./1+0-BMO/PB</v>
      </c>
      <c r="D370" s="160" t="e">
        <f ca="1">OFFSET('Расчёт фасадов'!$H$1101,Цена!$A$370,0)</f>
        <v>#N/A</v>
      </c>
      <c r="E370" s="160" t="e">
        <f ca="1">OFFSET('Расчёт фасадов2'!$H$1101,Цена!$A$370,0)</f>
        <v>#N/A</v>
      </c>
      <c r="F370" s="160" t="e">
        <f ca="1">OFFSET('Расчёт фасадов3'!$H$1101,Цена!$A$370,0)</f>
        <v>#N/A</v>
      </c>
      <c r="G370" s="160" t="e">
        <f ca="1">OFFSET('Расчёт фасадов4'!$H$1101,Цена!$A$370,0)</f>
        <v>#N/A</v>
      </c>
      <c r="H370" s="160" t="e">
        <f ca="1">OFFSET('Расчёт фасадов5'!$H$1101,Цена!$A$370,0)</f>
        <v>#N/A</v>
      </c>
      <c r="I370" s="160" t="e">
        <f ca="1">OFFSET('Расчёт фасадов6'!$H$1101,Цена!$A$370,0)</f>
        <v>#N/A</v>
      </c>
      <c r="J370" s="160" t="e">
        <f ca="1">OFFSET('Расчёт фасадов7'!$H$1101,Цена!$A$370,0)</f>
        <v>#N/A</v>
      </c>
      <c r="K370" s="160" t="e">
        <f ca="1">OFFSET('Расчёт фасадов8'!$H$1101,Цена!$A$370,0)</f>
        <v>#N/A</v>
      </c>
      <c r="L370" s="160" t="e">
        <f ca="1">OFFSET('Расчёт фасадов9'!$H$1101,Цена!$A$370,0)</f>
        <v>#N/A</v>
      </c>
      <c r="M370" s="160" t="e">
        <f ca="1">OFFSET('Расчёт фасадов10'!$H$1101,Цена!$A$370,0)</f>
        <v>#N/A</v>
      </c>
    </row>
    <row r="371" spans="1:13" ht="15" x14ac:dyDescent="0.2">
      <c r="A371">
        <v>5</v>
      </c>
      <c r="B371" s="75" t="s">
        <v>531</v>
      </c>
      <c r="C371" s="75" t="str">
        <f>B371&amp;'Спецификация - фасады'!$AO$63</f>
        <v>IT.1.FVR_G.300./1+0-GS/PG</v>
      </c>
      <c r="D371" s="160" t="e">
        <f ca="1">OFFSET('Расчёт фасадов'!$H$1101,Цена!$A$371,0)</f>
        <v>#N/A</v>
      </c>
      <c r="E371" s="160" t="e">
        <f ca="1">OFFSET('Расчёт фасадов2'!$H$1101,Цена!$A$371,0)</f>
        <v>#N/A</v>
      </c>
      <c r="F371" s="160" t="e">
        <f ca="1">OFFSET('Расчёт фасадов3'!$H$1101,Цена!$A$371,0)</f>
        <v>#N/A</v>
      </c>
      <c r="G371" s="160" t="e">
        <f ca="1">OFFSET('Расчёт фасадов4'!$H$1101,Цена!$A$371,0)</f>
        <v>#N/A</v>
      </c>
      <c r="H371" s="160" t="e">
        <f ca="1">OFFSET('Расчёт фасадов5'!$H$1101,Цена!$A$371,0)</f>
        <v>#N/A</v>
      </c>
      <c r="I371" s="160" t="e">
        <f ca="1">OFFSET('Расчёт фасадов6'!$H$1101,Цена!$A$371,0)</f>
        <v>#N/A</v>
      </c>
      <c r="J371" s="160" t="e">
        <f ca="1">OFFSET('Расчёт фасадов7'!$H$1101,Цена!$A$371,0)</f>
        <v>#N/A</v>
      </c>
      <c r="K371" s="160" t="e">
        <f ca="1">OFFSET('Расчёт фасадов8'!$H$1101,Цена!$A$371,0)</f>
        <v>#N/A</v>
      </c>
      <c r="L371" s="160" t="e">
        <f ca="1">OFFSET('Расчёт фасадов9'!$H$1101,Цена!$A$371,0)</f>
        <v>#N/A</v>
      </c>
      <c r="M371" s="160" t="e">
        <f ca="1">OFFSET('Расчёт фасадов10'!$H$1101,Цена!$A$371,0)</f>
        <v>#N/A</v>
      </c>
    </row>
    <row r="372" spans="1:13" ht="15" x14ac:dyDescent="0.2">
      <c r="A372">
        <v>5</v>
      </c>
      <c r="B372" s="75" t="s">
        <v>531</v>
      </c>
      <c r="C372" s="75" t="str">
        <f>B372&amp;'Спецификация - фасады'!$AO$64</f>
        <v>IT.1.FVR_G.300./1+0-GS/PS</v>
      </c>
      <c r="D372" s="160" t="e">
        <f ca="1">OFFSET('Расчёт фасадов'!$H$1101,Цена!$A$372,0)</f>
        <v>#N/A</v>
      </c>
      <c r="E372" s="160" t="e">
        <f ca="1">OFFSET('Расчёт фасадов2'!$H$1101,Цена!$A$372,0)</f>
        <v>#N/A</v>
      </c>
      <c r="F372" s="160" t="e">
        <f ca="1">OFFSET('Расчёт фасадов3'!$H$1101,Цена!$A$372,0)</f>
        <v>#N/A</v>
      </c>
      <c r="G372" s="160" t="e">
        <f ca="1">OFFSET('Расчёт фасадов4'!$H$1101,Цена!$A$372,0)</f>
        <v>#N/A</v>
      </c>
      <c r="H372" s="160" t="e">
        <f ca="1">OFFSET('Расчёт фасадов5'!$H$1101,Цена!$A$372,0)</f>
        <v>#N/A</v>
      </c>
      <c r="I372" s="160" t="e">
        <f ca="1">OFFSET('Расчёт фасадов6'!$H$1101,Цена!$A$372,0)</f>
        <v>#N/A</v>
      </c>
      <c r="J372" s="160" t="e">
        <f ca="1">OFFSET('Расчёт фасадов7'!$H$1101,Цена!$A$372,0)</f>
        <v>#N/A</v>
      </c>
      <c r="K372" s="160" t="e">
        <f ca="1">OFFSET('Расчёт фасадов8'!$H$1101,Цена!$A$372,0)</f>
        <v>#N/A</v>
      </c>
      <c r="L372" s="160" t="e">
        <f ca="1">OFFSET('Расчёт фасадов9'!$H$1101,Цена!$A$372,0)</f>
        <v>#N/A</v>
      </c>
      <c r="M372" s="160" t="e">
        <f ca="1">OFFSET('Расчёт фасадов10'!$H$1101,Цена!$A$372,0)</f>
        <v>#N/A</v>
      </c>
    </row>
    <row r="373" spans="1:13" ht="15" x14ac:dyDescent="0.2">
      <c r="A373">
        <v>6</v>
      </c>
      <c r="B373" s="75" t="s">
        <v>531</v>
      </c>
      <c r="C373" s="75" t="str">
        <f>B373&amp;'Спецификация - фасады'!$AO$65</f>
        <v>IT.1.FVR_G.300./1+0-WM/PG</v>
      </c>
      <c r="D373" s="160" t="e">
        <f ca="1">OFFSET('Расчёт фасадов'!$H$1101,Цена!$A$373,0)</f>
        <v>#N/A</v>
      </c>
      <c r="E373" s="160" t="e">
        <f ca="1">OFFSET('Расчёт фасадов2'!$H$1101,Цена!$A$373,0)</f>
        <v>#N/A</v>
      </c>
      <c r="F373" s="160" t="e">
        <f ca="1">OFFSET('Расчёт фасадов3'!$H$1101,Цена!$A$373,0)</f>
        <v>#N/A</v>
      </c>
      <c r="G373" s="160" t="e">
        <f ca="1">OFFSET('Расчёт фасадов4'!$H$1101,Цена!$A$373,0)</f>
        <v>#N/A</v>
      </c>
      <c r="H373" s="160" t="e">
        <f ca="1">OFFSET('Расчёт фасадов5'!$H$1101,Цена!$A$373,0)</f>
        <v>#N/A</v>
      </c>
      <c r="I373" s="160" t="e">
        <f ca="1">OFFSET('Расчёт фасадов6'!$H$1101,Цена!$A$373,0)</f>
        <v>#N/A</v>
      </c>
      <c r="J373" s="160" t="e">
        <f ca="1">OFFSET('Расчёт фасадов7'!$H$1101,Цена!$A$373,0)</f>
        <v>#N/A</v>
      </c>
      <c r="K373" s="160" t="e">
        <f ca="1">OFFSET('Расчёт фасадов8'!$H$1101,Цена!$A$373,0)</f>
        <v>#N/A</v>
      </c>
      <c r="L373" s="160" t="e">
        <f ca="1">OFFSET('Расчёт фасадов9'!$H$1101,Цена!$A$373,0)</f>
        <v>#N/A</v>
      </c>
      <c r="M373" s="160" t="e">
        <f ca="1">OFFSET('Расчёт фасадов10'!$H$1101,Цена!$A$373,0)</f>
        <v>#N/A</v>
      </c>
    </row>
    <row r="374" spans="1:13" ht="15" x14ac:dyDescent="0.2">
      <c r="A374">
        <v>6</v>
      </c>
      <c r="B374" s="75" t="s">
        <v>531</v>
      </c>
      <c r="C374" s="75" t="str">
        <f>B374&amp;'Спецификация - фасады'!$AO$66</f>
        <v>IT.1.FVR_G.300./1+0-WM/PS</v>
      </c>
      <c r="D374" s="160" t="e">
        <f ca="1">OFFSET('Расчёт фасадов'!$H$1101,Цена!$A$374,0)</f>
        <v>#N/A</v>
      </c>
      <c r="E374" s="160" t="e">
        <f ca="1">OFFSET('Расчёт фасадов2'!$H$1101,Цена!$A$374,0)</f>
        <v>#N/A</v>
      </c>
      <c r="F374" s="160" t="e">
        <f ca="1">OFFSET('Расчёт фасадов3'!$H$1101,Цена!$A$374,0)</f>
        <v>#N/A</v>
      </c>
      <c r="G374" s="160" t="e">
        <f ca="1">OFFSET('Расчёт фасадов4'!$H$1101,Цена!$A$374,0)</f>
        <v>#N/A</v>
      </c>
      <c r="H374" s="160" t="e">
        <f ca="1">OFFSET('Расчёт фасадов5'!$H$1101,Цена!$A$374,0)</f>
        <v>#N/A</v>
      </c>
      <c r="I374" s="160" t="e">
        <f ca="1">OFFSET('Расчёт фасадов6'!$H$1101,Цена!$A$374,0)</f>
        <v>#N/A</v>
      </c>
      <c r="J374" s="160" t="e">
        <f ca="1">OFFSET('Расчёт фасадов7'!$H$1101,Цена!$A$374,0)</f>
        <v>#N/A</v>
      </c>
      <c r="K374" s="160" t="e">
        <f ca="1">OFFSET('Расчёт фасадов8'!$H$1101,Цена!$A$374,0)</f>
        <v>#N/A</v>
      </c>
      <c r="L374" s="160" t="e">
        <f ca="1">OFFSET('Расчёт фасадов9'!$H$1101,Цена!$A$374,0)</f>
        <v>#N/A</v>
      </c>
      <c r="M374" s="160" t="e">
        <f ca="1">OFFSET('Расчёт фасадов10'!$H$1101,Цена!$A$374,0)</f>
        <v>#N/A</v>
      </c>
    </row>
    <row r="375" spans="1:13" ht="15" x14ac:dyDescent="0.2">
      <c r="A375">
        <v>6</v>
      </c>
      <c r="B375" s="75" t="s">
        <v>531</v>
      </c>
      <c r="C375" s="75" t="str">
        <f>B375&amp;'Спецификация - фасады'!$AO$67</f>
        <v>IT.1.FVR_G.300./1+0-WM/PBG</v>
      </c>
      <c r="D375" s="160" t="e">
        <f ca="1">OFFSET('Расчёт фасадов'!$H$1101,Цена!$A$375,0)</f>
        <v>#N/A</v>
      </c>
      <c r="E375" s="160" t="e">
        <f ca="1">OFFSET('Расчёт фасадов2'!$H$1101,Цена!$A$375,0)</f>
        <v>#N/A</v>
      </c>
      <c r="F375" s="160" t="e">
        <f ca="1">OFFSET('Расчёт фасадов3'!$H$1101,Цена!$A$375,0)</f>
        <v>#N/A</v>
      </c>
      <c r="G375" s="160" t="e">
        <f ca="1">OFFSET('Расчёт фасадов4'!$H$1101,Цена!$A$375,0)</f>
        <v>#N/A</v>
      </c>
      <c r="H375" s="160" t="e">
        <f ca="1">OFFSET('Расчёт фасадов5'!$H$1101,Цена!$A$375,0)</f>
        <v>#N/A</v>
      </c>
      <c r="I375" s="160" t="e">
        <f ca="1">OFFSET('Расчёт фасадов6'!$H$1101,Цена!$A$375,0)</f>
        <v>#N/A</v>
      </c>
      <c r="J375" s="160" t="e">
        <f ca="1">OFFSET('Расчёт фасадов7'!$H$1101,Цена!$A$375,0)</f>
        <v>#N/A</v>
      </c>
      <c r="K375" s="160" t="e">
        <f ca="1">OFFSET('Расчёт фасадов8'!$H$1101,Цена!$A$375,0)</f>
        <v>#N/A</v>
      </c>
      <c r="L375" s="160" t="e">
        <f ca="1">OFFSET('Расчёт фасадов9'!$H$1101,Цена!$A$375,0)</f>
        <v>#N/A</v>
      </c>
      <c r="M375" s="160" t="e">
        <f ca="1">OFFSET('Расчёт фасадов10'!$H$1101,Цена!$A$375,0)</f>
        <v>#N/A</v>
      </c>
    </row>
    <row r="376" spans="1:13" ht="15" x14ac:dyDescent="0.2">
      <c r="A376">
        <v>6</v>
      </c>
      <c r="B376" s="75" t="s">
        <v>531</v>
      </c>
      <c r="C376" s="75" t="str">
        <f>B376&amp;'Спецификация - фасады'!$AO$68</f>
        <v>IT.1.FVR_G.300./1+0-IV/PG</v>
      </c>
      <c r="D376" s="160" t="e">
        <f ca="1">OFFSET('Расчёт фасадов'!$H$1101,Цена!$A$376,0)</f>
        <v>#N/A</v>
      </c>
      <c r="E376" s="160" t="e">
        <f ca="1">OFFSET('Расчёт фасадов2'!$H$1101,Цена!$A$376,0)</f>
        <v>#N/A</v>
      </c>
      <c r="F376" s="160" t="e">
        <f ca="1">OFFSET('Расчёт фасадов3'!$H$1101,Цена!$A$376,0)</f>
        <v>#N/A</v>
      </c>
      <c r="G376" s="160" t="e">
        <f ca="1">OFFSET('Расчёт фасадов4'!$H$1101,Цена!$A$376,0)</f>
        <v>#N/A</v>
      </c>
      <c r="H376" s="160" t="e">
        <f ca="1">OFFSET('Расчёт фасадов5'!$H$1101,Цена!$A$376,0)</f>
        <v>#N/A</v>
      </c>
      <c r="I376" s="160" t="e">
        <f ca="1">OFFSET('Расчёт фасадов6'!$H$1101,Цена!$A$376,0)</f>
        <v>#N/A</v>
      </c>
      <c r="J376" s="160" t="e">
        <f ca="1">OFFSET('Расчёт фасадов7'!$H$1101,Цена!$A$376,0)</f>
        <v>#N/A</v>
      </c>
      <c r="K376" s="160" t="e">
        <f ca="1">OFFSET('Расчёт фасадов8'!$H$1101,Цена!$A$376,0)</f>
        <v>#N/A</v>
      </c>
      <c r="L376" s="160" t="e">
        <f ca="1">OFFSET('Расчёт фасадов9'!$H$1101,Цена!$A$376,0)</f>
        <v>#N/A</v>
      </c>
      <c r="M376" s="160" t="e">
        <f ca="1">OFFSET('Расчёт фасадов10'!$H$1101,Цена!$A$376,0)</f>
        <v>#N/A</v>
      </c>
    </row>
    <row r="377" spans="1:13" ht="15" x14ac:dyDescent="0.2">
      <c r="A377">
        <v>6</v>
      </c>
      <c r="B377" s="75" t="s">
        <v>531</v>
      </c>
      <c r="C377" s="75" t="str">
        <f>B377&amp;'Спецификация - фасады'!$AO$69</f>
        <v>IT.1.FVR_G.300./1+0-IV/PS</v>
      </c>
      <c r="D377" s="160" t="e">
        <f ca="1">OFFSET('Расчёт фасадов'!$H$1101,Цена!$A$377,0)</f>
        <v>#N/A</v>
      </c>
      <c r="E377" s="160" t="e">
        <f ca="1">OFFSET('Расчёт фасадов2'!$H$1101,Цена!$A$377,0)</f>
        <v>#N/A</v>
      </c>
      <c r="F377" s="160" t="e">
        <f ca="1">OFFSET('Расчёт фасадов3'!$H$1101,Цена!$A$377,0)</f>
        <v>#N/A</v>
      </c>
      <c r="G377" s="160" t="e">
        <f ca="1">OFFSET('Расчёт фасадов4'!$H$1101,Цена!$A$377,0)</f>
        <v>#N/A</v>
      </c>
      <c r="H377" s="160" t="e">
        <f ca="1">OFFSET('Расчёт фасадов5'!$H$1101,Цена!$A$377,0)</f>
        <v>#N/A</v>
      </c>
      <c r="I377" s="160" t="e">
        <f ca="1">OFFSET('Расчёт фасадов6'!$H$1101,Цена!$A$377,0)</f>
        <v>#N/A</v>
      </c>
      <c r="J377" s="160" t="e">
        <f ca="1">OFFSET('Расчёт фасадов7'!$H$1101,Цена!$A$377,0)</f>
        <v>#N/A</v>
      </c>
      <c r="K377" s="160" t="e">
        <f ca="1">OFFSET('Расчёт фасадов8'!$H$1101,Цена!$A$377,0)</f>
        <v>#N/A</v>
      </c>
      <c r="L377" s="160" t="e">
        <f ca="1">OFFSET('Расчёт фасадов9'!$H$1101,Цена!$A$377,0)</f>
        <v>#N/A</v>
      </c>
      <c r="M377" s="160" t="e">
        <f ca="1">OFFSET('Расчёт фасадов10'!$H$1101,Цена!$A$377,0)</f>
        <v>#N/A</v>
      </c>
    </row>
    <row r="378" spans="1:13" ht="15" x14ac:dyDescent="0.2">
      <c r="A378">
        <v>6</v>
      </c>
      <c r="B378" s="75" t="s">
        <v>531</v>
      </c>
      <c r="C378" s="75" t="str">
        <f>B378&amp;'Спецификация - фасады'!$AO$70</f>
        <v>IT.1.FVR_G.300./1+0-IV/PBG</v>
      </c>
      <c r="D378" s="160" t="e">
        <f ca="1">OFFSET('Расчёт фасадов'!$H$1101,Цена!$A$378,0)</f>
        <v>#N/A</v>
      </c>
      <c r="E378" s="160" t="e">
        <f ca="1">OFFSET('Расчёт фасадов2'!$H$1101,Цена!$A$378,0)</f>
        <v>#N/A</v>
      </c>
      <c r="F378" s="160" t="e">
        <f ca="1">OFFSET('Расчёт фасадов3'!$H$1101,Цена!$A$378,0)</f>
        <v>#N/A</v>
      </c>
      <c r="G378" s="160" t="e">
        <f ca="1">OFFSET('Расчёт фасадов4'!$H$1101,Цена!$A$378,0)</f>
        <v>#N/A</v>
      </c>
      <c r="H378" s="160" t="e">
        <f ca="1">OFFSET('Расчёт фасадов5'!$H$1101,Цена!$A$378,0)</f>
        <v>#N/A</v>
      </c>
      <c r="I378" s="160" t="e">
        <f ca="1">OFFSET('Расчёт фасадов6'!$H$1101,Цена!$A$378,0)</f>
        <v>#N/A</v>
      </c>
      <c r="J378" s="160" t="e">
        <f ca="1">OFFSET('Расчёт фасадов7'!$H$1101,Цена!$A$378,0)</f>
        <v>#N/A</v>
      </c>
      <c r="K378" s="160" t="e">
        <f ca="1">OFFSET('Расчёт фасадов8'!$H$1101,Цена!$A$378,0)</f>
        <v>#N/A</v>
      </c>
      <c r="L378" s="160" t="e">
        <f ca="1">OFFSET('Расчёт фасадов9'!$H$1101,Цена!$A$378,0)</f>
        <v>#N/A</v>
      </c>
      <c r="M378" s="160" t="e">
        <f ca="1">OFFSET('Расчёт фасадов10'!$H$1101,Цена!$A$378,0)</f>
        <v>#N/A</v>
      </c>
    </row>
    <row r="380" spans="1:13" ht="15" x14ac:dyDescent="0.2">
      <c r="A380">
        <v>0</v>
      </c>
      <c r="B380" s="75" t="s">
        <v>532</v>
      </c>
      <c r="C380" s="75" t="str">
        <f>B380&amp;'Спецификация - фасады'!$AO$43</f>
        <v>IT.1.FVR_G.300./1+1-PY27</v>
      </c>
      <c r="D380" s="160" t="e">
        <f ca="1">OFFSET('Расчёт фасадов'!$H$1132,Цена!$A$380,0)</f>
        <v>#N/A</v>
      </c>
      <c r="E380" s="160" t="e">
        <f ca="1">OFFSET('Расчёт фасадов2'!$H$1132,Цена!$A$380,0)</f>
        <v>#N/A</v>
      </c>
      <c r="F380" s="160" t="e">
        <f ca="1">OFFSET('Расчёт фасадов3'!$H$1132,Цена!$A$380,0)</f>
        <v>#N/A</v>
      </c>
      <c r="G380" s="160" t="e">
        <f ca="1">OFFSET('Расчёт фасадов4'!$H$1132,Цена!$A$380,0)</f>
        <v>#N/A</v>
      </c>
      <c r="H380" s="160" t="e">
        <f ca="1">OFFSET('Расчёт фасадов5'!$H$1132,Цена!$A$380,0)</f>
        <v>#N/A</v>
      </c>
      <c r="I380" s="160" t="e">
        <f ca="1">OFFSET('Расчёт фасадов6'!$H$1132,Цена!$A$380,0)</f>
        <v>#N/A</v>
      </c>
      <c r="J380" s="160" t="e">
        <f ca="1">OFFSET('Расчёт фасадов7'!$H$1132,Цена!$A$380,0)</f>
        <v>#N/A</v>
      </c>
      <c r="K380" s="160" t="e">
        <f ca="1">OFFSET('Расчёт фасадов8'!$H$1132,Цена!$A$380,0)</f>
        <v>#N/A</v>
      </c>
      <c r="L380" s="160" t="e">
        <f ca="1">OFFSET('Расчёт фасадов9'!$H$1132,Цена!$A$380,0)</f>
        <v>#N/A</v>
      </c>
      <c r="M380" s="160" t="e">
        <f ca="1">OFFSET('Расчёт фасадов10'!$H$1132,Цена!$A$380,0)</f>
        <v>#N/A</v>
      </c>
    </row>
    <row r="381" spans="1:13" ht="15" x14ac:dyDescent="0.2">
      <c r="A381">
        <v>0</v>
      </c>
      <c r="B381" s="75" t="s">
        <v>532</v>
      </c>
      <c r="C381" s="75" t="str">
        <f>B381&amp;'Спецификация - фасады'!$AO$44</f>
        <v>IT.1.FVR_G.300./1+1-WC</v>
      </c>
      <c r="D381" s="160" t="e">
        <f ca="1">OFFSET('Расчёт фасадов'!$H$1132,Цена!$A$381,0)</f>
        <v>#N/A</v>
      </c>
      <c r="E381" s="160" t="e">
        <f ca="1">OFFSET('Расчёт фасадов2'!$H$1132,Цена!$A$381,0)</f>
        <v>#N/A</v>
      </c>
      <c r="F381" s="160" t="e">
        <f ca="1">OFFSET('Расчёт фасадов3'!$H$1132,Цена!$A$381,0)</f>
        <v>#N/A</v>
      </c>
      <c r="G381" s="160" t="e">
        <f ca="1">OFFSET('Расчёт фасадов4'!$H$1132,Цена!$A$381,0)</f>
        <v>#N/A</v>
      </c>
      <c r="H381" s="160" t="e">
        <f ca="1">OFFSET('Расчёт фасадов5'!$H$1132,Цена!$A$381,0)</f>
        <v>#N/A</v>
      </c>
      <c r="I381" s="160" t="e">
        <f ca="1">OFFSET('Расчёт фасадов6'!$H$1132,Цена!$A$381,0)</f>
        <v>#N/A</v>
      </c>
      <c r="J381" s="160" t="e">
        <f ca="1">OFFSET('Расчёт фасадов7'!$H$1132,Цена!$A$381,0)</f>
        <v>#N/A</v>
      </c>
      <c r="K381" s="160" t="e">
        <f ca="1">OFFSET('Расчёт фасадов8'!$H$1132,Цена!$A$381,0)</f>
        <v>#N/A</v>
      </c>
      <c r="L381" s="160" t="e">
        <f ca="1">OFFSET('Расчёт фасадов9'!$H$1132,Цена!$A$381,0)</f>
        <v>#N/A</v>
      </c>
      <c r="M381" s="160" t="e">
        <f ca="1">OFFSET('Расчёт фасадов10'!$H$1132,Цена!$A$381,0)</f>
        <v>#N/A</v>
      </c>
    </row>
    <row r="382" spans="1:13" ht="15" x14ac:dyDescent="0.2">
      <c r="A382">
        <v>0</v>
      </c>
      <c r="B382" s="75" t="s">
        <v>532</v>
      </c>
      <c r="C382" s="75" t="str">
        <f>B382&amp;'Спецификация - фасады'!$AO$45</f>
        <v>IT.1.FVR_G.300./1+1-WP</v>
      </c>
      <c r="D382" s="160" t="e">
        <f ca="1">OFFSET('Расчёт фасадов'!$H$1132,Цена!$A$382,0)</f>
        <v>#N/A</v>
      </c>
      <c r="E382" s="160" t="e">
        <f ca="1">OFFSET('Расчёт фасадов2'!$H$1132,Цена!$A$382,0)</f>
        <v>#N/A</v>
      </c>
      <c r="F382" s="160" t="e">
        <f ca="1">OFFSET('Расчёт фасадов3'!$H$1132,Цена!$A$382,0)</f>
        <v>#N/A</v>
      </c>
      <c r="G382" s="160" t="e">
        <f ca="1">OFFSET('Расчёт фасадов4'!$H$1132,Цена!$A$382,0)</f>
        <v>#N/A</v>
      </c>
      <c r="H382" s="160" t="e">
        <f ca="1">OFFSET('Расчёт фасадов5'!$H$1132,Цена!$A$382,0)</f>
        <v>#N/A</v>
      </c>
      <c r="I382" s="160" t="e">
        <f ca="1">OFFSET('Расчёт фасадов6'!$H$1132,Цена!$A$382,0)</f>
        <v>#N/A</v>
      </c>
      <c r="J382" s="160" t="e">
        <f ca="1">OFFSET('Расчёт фасадов7'!$H$1132,Цена!$A$382,0)</f>
        <v>#N/A</v>
      </c>
      <c r="K382" s="160" t="e">
        <f ca="1">OFFSET('Расчёт фасадов8'!$H$1132,Цена!$A$382,0)</f>
        <v>#N/A</v>
      </c>
      <c r="L382" s="160" t="e">
        <f ca="1">OFFSET('Расчёт фасадов9'!$H$1132,Цена!$A$382,0)</f>
        <v>#N/A</v>
      </c>
      <c r="M382" s="160" t="e">
        <f ca="1">OFFSET('Расчёт фасадов10'!$H$1132,Цена!$A$382,0)</f>
        <v>#N/A</v>
      </c>
    </row>
    <row r="383" spans="1:13" ht="15" x14ac:dyDescent="0.2">
      <c r="A383">
        <v>0</v>
      </c>
      <c r="B383" s="75" t="s">
        <v>532</v>
      </c>
      <c r="C383" s="75" t="str">
        <f>B383&amp;'Спецификация - фасады'!$AO$46</f>
        <v>IT.1.FVR_G.300./1+1-DS</v>
      </c>
      <c r="D383" s="160" t="e">
        <f ca="1">OFFSET('Расчёт фасадов'!$H$1132,Цена!$A$383,0)</f>
        <v>#N/A</v>
      </c>
      <c r="E383" s="160" t="e">
        <f ca="1">OFFSET('Расчёт фасадов2'!$H$1132,Цена!$A$383,0)</f>
        <v>#N/A</v>
      </c>
      <c r="F383" s="160" t="e">
        <f ca="1">OFFSET('Расчёт фасадов3'!$H$1132,Цена!$A$383,0)</f>
        <v>#N/A</v>
      </c>
      <c r="G383" s="160" t="e">
        <f ca="1">OFFSET('Расчёт фасадов4'!$H$1132,Цена!$A$383,0)</f>
        <v>#N/A</v>
      </c>
      <c r="H383" s="160" t="e">
        <f ca="1">OFFSET('Расчёт фасадов5'!$H$1132,Цена!$A$383,0)</f>
        <v>#N/A</v>
      </c>
      <c r="I383" s="160" t="e">
        <f ca="1">OFFSET('Расчёт фасадов6'!$H$1132,Цена!$A$383,0)</f>
        <v>#N/A</v>
      </c>
      <c r="J383" s="160" t="e">
        <f ca="1">OFFSET('Расчёт фасадов7'!$H$1132,Цена!$A$383,0)</f>
        <v>#N/A</v>
      </c>
      <c r="K383" s="160" t="e">
        <f ca="1">OFFSET('Расчёт фасадов8'!$H$1132,Цена!$A$383,0)</f>
        <v>#N/A</v>
      </c>
      <c r="L383" s="160" t="e">
        <f ca="1">OFFSET('Расчёт фасадов9'!$H$1132,Цена!$A$383,0)</f>
        <v>#N/A</v>
      </c>
      <c r="M383" s="160" t="e">
        <f ca="1">OFFSET('Расчёт фасадов10'!$H$1132,Цена!$A$383,0)</f>
        <v>#N/A</v>
      </c>
    </row>
    <row r="384" spans="1:13" ht="15" x14ac:dyDescent="0.2">
      <c r="A384">
        <v>0</v>
      </c>
      <c r="B384" s="75" t="s">
        <v>532</v>
      </c>
      <c r="C384" s="75" t="str">
        <f>B384&amp;'Спецификация - фасады'!$AO$47</f>
        <v>IT.1.FVR_G.300./1+1-HS</v>
      </c>
      <c r="D384" s="160" t="e">
        <f ca="1">OFFSET('Расчёт фасадов'!$H$1132,Цена!$A$384,0)</f>
        <v>#N/A</v>
      </c>
      <c r="E384" s="160" t="e">
        <f ca="1">OFFSET('Расчёт фасадов2'!$H$1132,Цена!$A$384,0)</f>
        <v>#N/A</v>
      </c>
      <c r="F384" s="160" t="e">
        <f ca="1">OFFSET('Расчёт фасадов3'!$H$1132,Цена!$A$384,0)</f>
        <v>#N/A</v>
      </c>
      <c r="G384" s="160" t="e">
        <f ca="1">OFFSET('Расчёт фасадов4'!$H$1132,Цена!$A$384,0)</f>
        <v>#N/A</v>
      </c>
      <c r="H384" s="160" t="e">
        <f ca="1">OFFSET('Расчёт фасадов5'!$H$1132,Цена!$A$384,0)</f>
        <v>#N/A</v>
      </c>
      <c r="I384" s="160" t="e">
        <f ca="1">OFFSET('Расчёт фасадов6'!$H$1132,Цена!$A$384,0)</f>
        <v>#N/A</v>
      </c>
      <c r="J384" s="160" t="e">
        <f ca="1">OFFSET('Расчёт фасадов7'!$H$1132,Цена!$A$384,0)</f>
        <v>#N/A</v>
      </c>
      <c r="K384" s="160" t="e">
        <f ca="1">OFFSET('Расчёт фасадов8'!$H$1132,Цена!$A$384,0)</f>
        <v>#N/A</v>
      </c>
      <c r="L384" s="160" t="e">
        <f ca="1">OFFSET('Расчёт фасадов9'!$H$1132,Цена!$A$384,0)</f>
        <v>#N/A</v>
      </c>
      <c r="M384" s="160" t="e">
        <f ca="1">OFFSET('Расчёт фасадов10'!$H$1132,Цена!$A$384,0)</f>
        <v>#N/A</v>
      </c>
    </row>
    <row r="385" spans="1:13" ht="15" x14ac:dyDescent="0.2">
      <c r="A385">
        <v>0</v>
      </c>
      <c r="B385" s="75" t="s">
        <v>532</v>
      </c>
      <c r="C385" s="75" t="str">
        <f>B385&amp;'Спецификация - фасады'!$AO$48</f>
        <v>IT.1.FVR_G.300./1+1-VT</v>
      </c>
      <c r="D385" s="160" t="e">
        <f ca="1">OFFSET('Расчёт фасадов'!$H$1132,Цена!$A$385,0)</f>
        <v>#N/A</v>
      </c>
      <c r="E385" s="160" t="e">
        <f ca="1">OFFSET('Расчёт фасадов2'!$H$1132,Цена!$A$385,0)</f>
        <v>#N/A</v>
      </c>
      <c r="F385" s="160" t="e">
        <f ca="1">OFFSET('Расчёт фасадов3'!$H$1132,Цена!$A$385,0)</f>
        <v>#N/A</v>
      </c>
      <c r="G385" s="160" t="e">
        <f ca="1">OFFSET('Расчёт фасадов4'!$H$1132,Цена!$A$385,0)</f>
        <v>#N/A</v>
      </c>
      <c r="H385" s="160" t="e">
        <f ca="1">OFFSET('Расчёт фасадов5'!$H$1132,Цена!$A$385,0)</f>
        <v>#N/A</v>
      </c>
      <c r="I385" s="160" t="e">
        <f ca="1">OFFSET('Расчёт фасадов6'!$H$1132,Цена!$A$385,0)</f>
        <v>#N/A</v>
      </c>
      <c r="J385" s="160" t="e">
        <f ca="1">OFFSET('Расчёт фасадов7'!$H$1132,Цена!$A$385,0)</f>
        <v>#N/A</v>
      </c>
      <c r="K385" s="160" t="e">
        <f ca="1">OFFSET('Расчёт фасадов8'!$H$1132,Цена!$A$385,0)</f>
        <v>#N/A</v>
      </c>
      <c r="L385" s="160" t="e">
        <f ca="1">OFFSET('Расчёт фасадов9'!$H$1132,Цена!$A$385,0)</f>
        <v>#N/A</v>
      </c>
      <c r="M385" s="160" t="e">
        <f ca="1">OFFSET('Расчёт фасадов10'!$H$1132,Цена!$A$385,0)</f>
        <v>#N/A</v>
      </c>
    </row>
    <row r="386" spans="1:13" ht="15" x14ac:dyDescent="0.2">
      <c r="A386">
        <v>0</v>
      </c>
      <c r="B386" s="75" t="s">
        <v>532</v>
      </c>
      <c r="C386" s="75" t="str">
        <f>B386&amp;'Спецификация - фасады'!$AO$49</f>
        <v>IT.1.FVR_G.300./1+1-TD</v>
      </c>
      <c r="D386" s="160" t="e">
        <f ca="1">OFFSET('Расчёт фасадов'!$H$1132,Цена!$A$386,0)</f>
        <v>#N/A</v>
      </c>
      <c r="E386" s="160" t="e">
        <f ca="1">OFFSET('Расчёт фасадов2'!$H$1132,Цена!$A$386,0)</f>
        <v>#N/A</v>
      </c>
      <c r="F386" s="160" t="e">
        <f ca="1">OFFSET('Расчёт фасадов3'!$H$1132,Цена!$A$386,0)</f>
        <v>#N/A</v>
      </c>
      <c r="G386" s="160" t="e">
        <f ca="1">OFFSET('Расчёт фасадов4'!$H$1132,Цена!$A$386,0)</f>
        <v>#N/A</v>
      </c>
      <c r="H386" s="160" t="e">
        <f ca="1">OFFSET('Расчёт фасадов5'!$H$1132,Цена!$A$386,0)</f>
        <v>#N/A</v>
      </c>
      <c r="I386" s="160" t="e">
        <f ca="1">OFFSET('Расчёт фасадов6'!$H$1132,Цена!$A$386,0)</f>
        <v>#N/A</v>
      </c>
      <c r="J386" s="160" t="e">
        <f ca="1">OFFSET('Расчёт фасадов7'!$H$1132,Цена!$A$386,0)</f>
        <v>#N/A</v>
      </c>
      <c r="K386" s="160" t="e">
        <f ca="1">OFFSET('Расчёт фасадов8'!$H$1132,Цена!$A$386,0)</f>
        <v>#N/A</v>
      </c>
      <c r="L386" s="160" t="e">
        <f ca="1">OFFSET('Расчёт фасадов9'!$H$1132,Цена!$A$386,0)</f>
        <v>#N/A</v>
      </c>
      <c r="M386" s="160" t="e">
        <f ca="1">OFFSET('Расчёт фасадов10'!$H$1132,Цена!$A$386,0)</f>
        <v>#N/A</v>
      </c>
    </row>
    <row r="387" spans="1:13" ht="15" x14ac:dyDescent="0.2">
      <c r="A387">
        <v>0</v>
      </c>
      <c r="B387" s="75" t="s">
        <v>532</v>
      </c>
      <c r="C387" s="75" t="str">
        <f>B387&amp;'Спецификация - фасады'!$AO$50</f>
        <v>IT.1.FVR_G.300./1+1-LO</v>
      </c>
      <c r="D387" s="160" t="e">
        <f ca="1">OFFSET('Расчёт фасадов'!$H$1132,Цена!$A$387,0)</f>
        <v>#N/A</v>
      </c>
      <c r="E387" s="160" t="e">
        <f ca="1">OFFSET('Расчёт фасадов2'!$H$1132,Цена!$A$387,0)</f>
        <v>#N/A</v>
      </c>
      <c r="F387" s="160" t="e">
        <f ca="1">OFFSET('Расчёт фасадов3'!$H$1132,Цена!$A$387,0)</f>
        <v>#N/A</v>
      </c>
      <c r="G387" s="160" t="e">
        <f ca="1">OFFSET('Расчёт фасадов4'!$H$1132,Цена!$A$387,0)</f>
        <v>#N/A</v>
      </c>
      <c r="H387" s="160" t="e">
        <f ca="1">OFFSET('Расчёт фасадов5'!$H$1132,Цена!$A$387,0)</f>
        <v>#N/A</v>
      </c>
      <c r="I387" s="160" t="e">
        <f ca="1">OFFSET('Расчёт фасадов6'!$H$1132,Цена!$A$387,0)</f>
        <v>#N/A</v>
      </c>
      <c r="J387" s="160" t="e">
        <f ca="1">OFFSET('Расчёт фасадов7'!$H$1132,Цена!$A$387,0)</f>
        <v>#N/A</v>
      </c>
      <c r="K387" s="160" t="e">
        <f ca="1">OFFSET('Расчёт фасадов8'!$H$1132,Цена!$A$387,0)</f>
        <v>#N/A</v>
      </c>
      <c r="L387" s="160" t="e">
        <f ca="1">OFFSET('Расчёт фасадов9'!$H$1132,Цена!$A$387,0)</f>
        <v>#N/A</v>
      </c>
      <c r="M387" s="160" t="e">
        <f ca="1">OFFSET('Расчёт фасадов10'!$H$1132,Цена!$A$387,0)</f>
        <v>#N/A</v>
      </c>
    </row>
    <row r="388" spans="1:13" ht="15" x14ac:dyDescent="0.2">
      <c r="A388">
        <v>0</v>
      </c>
      <c r="B388" s="75" t="s">
        <v>532</v>
      </c>
      <c r="C388" s="75" t="str">
        <f>B388&amp;'Спецификация - фасады'!$AO$51</f>
        <v>IT.1.FVR_G.300./1+1-OM</v>
      </c>
      <c r="D388" s="160" t="e">
        <f ca="1">OFFSET('Расчёт фасадов'!$H$1132,Цена!$A$388,0)</f>
        <v>#N/A</v>
      </c>
      <c r="E388" s="160" t="e">
        <f ca="1">OFFSET('Расчёт фасадов2'!$H$1132,Цена!$A$388,0)</f>
        <v>#N/A</v>
      </c>
      <c r="F388" s="160" t="e">
        <f ca="1">OFFSET('Расчёт фасадов3'!$H$1132,Цена!$A$388,0)</f>
        <v>#N/A</v>
      </c>
      <c r="G388" s="160" t="e">
        <f ca="1">OFFSET('Расчёт фасадов4'!$H$1132,Цена!$A$388,0)</f>
        <v>#N/A</v>
      </c>
      <c r="H388" s="160" t="e">
        <f ca="1">OFFSET('Расчёт фасадов5'!$H$1132,Цена!$A$388,0)</f>
        <v>#N/A</v>
      </c>
      <c r="I388" s="160" t="e">
        <f ca="1">OFFSET('Расчёт фасадов6'!$H$1132,Цена!$A$388,0)</f>
        <v>#N/A</v>
      </c>
      <c r="J388" s="160" t="e">
        <f ca="1">OFFSET('Расчёт фасадов7'!$H$1132,Цена!$A$388,0)</f>
        <v>#N/A</v>
      </c>
      <c r="K388" s="160" t="e">
        <f ca="1">OFFSET('Расчёт фасадов8'!$H$1132,Цена!$A$388,0)</f>
        <v>#N/A</v>
      </c>
      <c r="L388" s="160" t="e">
        <f ca="1">OFFSET('Расчёт фасадов9'!$H$1132,Цена!$A$388,0)</f>
        <v>#N/A</v>
      </c>
      <c r="M388" s="160" t="e">
        <f ca="1">OFFSET('Расчёт фасадов10'!$H$1132,Цена!$A$388,0)</f>
        <v>#N/A</v>
      </c>
    </row>
    <row r="389" spans="1:13" ht="15" x14ac:dyDescent="0.2">
      <c r="A389">
        <v>0</v>
      </c>
      <c r="B389" s="75" t="s">
        <v>532</v>
      </c>
      <c r="C389" s="75" t="str">
        <f>B389&amp;'Спецификация - фасады'!$AO$52</f>
        <v>IT.1.FVR_G.300./1+1-OE</v>
      </c>
      <c r="D389" s="160" t="e">
        <f ca="1">OFFSET('Расчёт фасадов'!$H$1132,Цена!$A$389,0)</f>
        <v>#N/A</v>
      </c>
      <c r="E389" s="160" t="e">
        <f ca="1">OFFSET('Расчёт фасадов2'!$H$1132,Цена!$A$389,0)</f>
        <v>#N/A</v>
      </c>
      <c r="F389" s="160" t="e">
        <f ca="1">OFFSET('Расчёт фасадов3'!$H$1132,Цена!$A$389,0)</f>
        <v>#N/A</v>
      </c>
      <c r="G389" s="160" t="e">
        <f ca="1">OFFSET('Расчёт фасадов4'!$H$1132,Цена!$A$389,0)</f>
        <v>#N/A</v>
      </c>
      <c r="H389" s="160" t="e">
        <f ca="1">OFFSET('Расчёт фасадов5'!$H$1132,Цена!$A$389,0)</f>
        <v>#N/A</v>
      </c>
      <c r="I389" s="160" t="e">
        <f ca="1">OFFSET('Расчёт фасадов6'!$H$1132,Цена!$A$389,0)</f>
        <v>#N/A</v>
      </c>
      <c r="J389" s="160" t="e">
        <f ca="1">OFFSET('Расчёт фасадов7'!$H$1132,Цена!$A$389,0)</f>
        <v>#N/A</v>
      </c>
      <c r="K389" s="160" t="e">
        <f ca="1">OFFSET('Расчёт фасадов8'!$H$1132,Цена!$A$389,0)</f>
        <v>#N/A</v>
      </c>
      <c r="L389" s="160" t="e">
        <f ca="1">OFFSET('Расчёт фасадов9'!$H$1132,Цена!$A$389,0)</f>
        <v>#N/A</v>
      </c>
      <c r="M389" s="160" t="e">
        <f ca="1">OFFSET('Расчёт фасадов10'!$H$1132,Цена!$A$389,0)</f>
        <v>#N/A</v>
      </c>
    </row>
    <row r="390" spans="1:13" ht="15" x14ac:dyDescent="0.2">
      <c r="A390">
        <v>0</v>
      </c>
      <c r="B390" s="75" t="s">
        <v>532</v>
      </c>
      <c r="C390" s="75" t="str">
        <f>B390&amp;'Спецификация - фасады'!$AO$53</f>
        <v>IT.1.FVR_G.300./1+1-GS</v>
      </c>
      <c r="D390" s="160" t="e">
        <f ca="1">OFFSET('Расчёт фасадов'!$H$1132,Цена!$A$390,0)</f>
        <v>#N/A</v>
      </c>
      <c r="E390" s="160" t="e">
        <f ca="1">OFFSET('Расчёт фасадов2'!$H$1132,Цена!$A$390,0)</f>
        <v>#N/A</v>
      </c>
      <c r="F390" s="160" t="e">
        <f ca="1">OFFSET('Расчёт фасадов3'!$H$1132,Цена!$A$390,0)</f>
        <v>#N/A</v>
      </c>
      <c r="G390" s="160" t="e">
        <f ca="1">OFFSET('Расчёт фасадов4'!$H$1132,Цена!$A$390,0)</f>
        <v>#N/A</v>
      </c>
      <c r="H390" s="160" t="e">
        <f ca="1">OFFSET('Расчёт фасадов5'!$H$1132,Цена!$A$390,0)</f>
        <v>#N/A</v>
      </c>
      <c r="I390" s="160" t="e">
        <f ca="1">OFFSET('Расчёт фасадов6'!$H$1132,Цена!$A$390,0)</f>
        <v>#N/A</v>
      </c>
      <c r="J390" s="160" t="e">
        <f ca="1">OFFSET('Расчёт фасадов7'!$H$1132,Цена!$A$390,0)</f>
        <v>#N/A</v>
      </c>
      <c r="K390" s="160" t="e">
        <f ca="1">OFFSET('Расчёт фасадов8'!$H$1132,Цена!$A$390,0)</f>
        <v>#N/A</v>
      </c>
      <c r="L390" s="160" t="e">
        <f ca="1">OFFSET('Расчёт фасадов9'!$H$1132,Цена!$A$390,0)</f>
        <v>#N/A</v>
      </c>
      <c r="M390" s="160" t="e">
        <f ca="1">OFFSET('Расчёт фасадов10'!$H$1132,Цена!$A$390,0)</f>
        <v>#N/A</v>
      </c>
    </row>
    <row r="391" spans="1:13" ht="15" x14ac:dyDescent="0.2">
      <c r="A391">
        <v>1</v>
      </c>
      <c r="B391" s="75" t="s">
        <v>532</v>
      </c>
      <c r="C391" s="75" t="str">
        <f>B391&amp;'Спецификация - фасады'!$AO$54</f>
        <v>IT.1.FVR_G.300./1+1-BMO</v>
      </c>
      <c r="D391" s="160" t="e">
        <f ca="1">OFFSET('Расчёт фасадов'!$H$1132,Цена!$A$391,0)</f>
        <v>#N/A</v>
      </c>
      <c r="E391" s="160" t="e">
        <f ca="1">OFFSET('Расчёт фасадов2'!$H$1132,Цена!$A$391,0)</f>
        <v>#N/A</v>
      </c>
      <c r="F391" s="160" t="e">
        <f ca="1">OFFSET('Расчёт фасадов3'!$H$1132,Цена!$A$391,0)</f>
        <v>#N/A</v>
      </c>
      <c r="G391" s="160" t="e">
        <f ca="1">OFFSET('Расчёт фасадов4'!$H$1132,Цена!$A$391,0)</f>
        <v>#N/A</v>
      </c>
      <c r="H391" s="160" t="e">
        <f ca="1">OFFSET('Расчёт фасадов5'!$H$1132,Цена!$A$391,0)</f>
        <v>#N/A</v>
      </c>
      <c r="I391" s="160" t="e">
        <f ca="1">OFFSET('Расчёт фасадов6'!$H$1132,Цена!$A$391,0)</f>
        <v>#N/A</v>
      </c>
      <c r="J391" s="160" t="e">
        <f ca="1">OFFSET('Расчёт фасадов7'!$H$1132,Цена!$A$391,0)</f>
        <v>#N/A</v>
      </c>
      <c r="K391" s="160" t="e">
        <f ca="1">OFFSET('Расчёт фасадов8'!$H$1132,Цена!$A$391,0)</f>
        <v>#N/A</v>
      </c>
      <c r="L391" s="160" t="e">
        <f ca="1">OFFSET('Расчёт фасадов9'!$H$1132,Цена!$A$391,0)</f>
        <v>#N/A</v>
      </c>
      <c r="M391" s="160" t="e">
        <f ca="1">OFFSET('Расчёт фасадов10'!$H$1132,Цена!$A$391,0)</f>
        <v>#N/A</v>
      </c>
    </row>
    <row r="392" spans="1:13" ht="15" x14ac:dyDescent="0.2">
      <c r="A392">
        <v>2</v>
      </c>
      <c r="B392" s="75" t="s">
        <v>532</v>
      </c>
      <c r="C392" s="75" t="str">
        <f>B392&amp;'Спецификация - фасады'!$AO$55</f>
        <v>IT.1.FVR_G.300./1+1-WM</v>
      </c>
      <c r="D392" s="160" t="e">
        <f ca="1">OFFSET('Расчёт фасадов'!$H$1132,Цена!$A$392,0)</f>
        <v>#N/A</v>
      </c>
      <c r="E392" s="160" t="e">
        <f ca="1">OFFSET('Расчёт фасадов2'!$H$1132,Цена!$A$392,0)</f>
        <v>#N/A</v>
      </c>
      <c r="F392" s="160" t="e">
        <f ca="1">OFFSET('Расчёт фасадов3'!$H$1132,Цена!$A$392,0)</f>
        <v>#N/A</v>
      </c>
      <c r="G392" s="160" t="e">
        <f ca="1">OFFSET('Расчёт фасадов4'!$H$1132,Цена!$A$392,0)</f>
        <v>#N/A</v>
      </c>
      <c r="H392" s="160" t="e">
        <f ca="1">OFFSET('Расчёт фасадов5'!$H$1132,Цена!$A$392,0)</f>
        <v>#N/A</v>
      </c>
      <c r="I392" s="160" t="e">
        <f ca="1">OFFSET('Расчёт фасадов6'!$H$1132,Цена!$A$392,0)</f>
        <v>#N/A</v>
      </c>
      <c r="J392" s="160" t="e">
        <f ca="1">OFFSET('Расчёт фасадов7'!$H$1132,Цена!$A$392,0)</f>
        <v>#N/A</v>
      </c>
      <c r="K392" s="160" t="e">
        <f ca="1">OFFSET('Расчёт фасадов8'!$H$1132,Цена!$A$392,0)</f>
        <v>#N/A</v>
      </c>
      <c r="L392" s="160" t="e">
        <f ca="1">OFFSET('Расчёт фасадов9'!$H$1132,Цена!$A$392,0)</f>
        <v>#N/A</v>
      </c>
      <c r="M392" s="160" t="e">
        <f ca="1">OFFSET('Расчёт фасадов10'!$H$1132,Цена!$A$392,0)</f>
        <v>#N/A</v>
      </c>
    </row>
    <row r="393" spans="1:13" ht="15" x14ac:dyDescent="0.2">
      <c r="A393">
        <v>2</v>
      </c>
      <c r="B393" s="75" t="s">
        <v>532</v>
      </c>
      <c r="C393" s="75" t="str">
        <f>B393&amp;'Спецификация - фасады'!$AO$56</f>
        <v>IT.1.FVR_G.300./1+1-IV</v>
      </c>
      <c r="D393" s="160" t="e">
        <f ca="1">OFFSET('Расчёт фасадов'!$H$1132,Цена!$A$393,0)</f>
        <v>#N/A</v>
      </c>
      <c r="E393" s="160" t="e">
        <f ca="1">OFFSET('Расчёт фасадов2'!$H$1132,Цена!$A$393,0)</f>
        <v>#N/A</v>
      </c>
      <c r="F393" s="160" t="e">
        <f ca="1">OFFSET('Расчёт фасадов3'!$H$1132,Цена!$A$393,0)</f>
        <v>#N/A</v>
      </c>
      <c r="G393" s="160" t="e">
        <f ca="1">OFFSET('Расчёт фасадов4'!$H$1132,Цена!$A$393,0)</f>
        <v>#N/A</v>
      </c>
      <c r="H393" s="160" t="e">
        <f ca="1">OFFSET('Расчёт фасадов5'!$H$1132,Цена!$A$393,0)</f>
        <v>#N/A</v>
      </c>
      <c r="I393" s="160" t="e">
        <f ca="1">OFFSET('Расчёт фасадов6'!$H$1132,Цена!$A$393,0)</f>
        <v>#N/A</v>
      </c>
      <c r="J393" s="160" t="e">
        <f ca="1">OFFSET('Расчёт фасадов7'!$H$1132,Цена!$A$393,0)</f>
        <v>#N/A</v>
      </c>
      <c r="K393" s="160" t="e">
        <f ca="1">OFFSET('Расчёт фасадов8'!$H$1132,Цена!$A$393,0)</f>
        <v>#N/A</v>
      </c>
      <c r="L393" s="160" t="e">
        <f ca="1">OFFSET('Расчёт фасадов9'!$H$1132,Цена!$A$393,0)</f>
        <v>#N/A</v>
      </c>
      <c r="M393" s="160" t="e">
        <f ca="1">OFFSET('Расчёт фасадов10'!$H$1132,Цена!$A$393,0)</f>
        <v>#N/A</v>
      </c>
    </row>
    <row r="394" spans="1:13" ht="15" x14ac:dyDescent="0.2">
      <c r="A394">
        <v>3</v>
      </c>
      <c r="B394" s="75" t="s">
        <v>532</v>
      </c>
      <c r="C394" s="75" t="str">
        <f>B394&amp;'Спецификация - фасады'!$AO$57</f>
        <v>IT.1.FVR_G.300./1+1-WC/PG</v>
      </c>
      <c r="D394" s="160" t="e">
        <f ca="1">OFFSET('Расчёт фасадов'!$H$1132,Цена!$A$394,0)</f>
        <v>#N/A</v>
      </c>
      <c r="E394" s="160" t="e">
        <f ca="1">OFFSET('Расчёт фасадов2'!$H$1132,Цена!$A$394,0)</f>
        <v>#N/A</v>
      </c>
      <c r="F394" s="160" t="e">
        <f ca="1">OFFSET('Расчёт фасадов3'!$H$1132,Цена!$A$394,0)</f>
        <v>#N/A</v>
      </c>
      <c r="G394" s="160" t="e">
        <f ca="1">OFFSET('Расчёт фасадов4'!$H$1132,Цена!$A$394,0)</f>
        <v>#N/A</v>
      </c>
      <c r="H394" s="160" t="e">
        <f ca="1">OFFSET('Расчёт фасадов5'!$H$1132,Цена!$A$394,0)</f>
        <v>#N/A</v>
      </c>
      <c r="I394" s="160" t="e">
        <f ca="1">OFFSET('Расчёт фасадов6'!$H$1132,Цена!$A$394,0)</f>
        <v>#N/A</v>
      </c>
      <c r="J394" s="160" t="e">
        <f ca="1">OFFSET('Расчёт фасадов7'!$H$1132,Цена!$A$394,0)</f>
        <v>#N/A</v>
      </c>
      <c r="K394" s="160" t="e">
        <f ca="1">OFFSET('Расчёт фасадов8'!$H$1132,Цена!$A$394,0)</f>
        <v>#N/A</v>
      </c>
      <c r="L394" s="160" t="e">
        <f ca="1">OFFSET('Расчёт фасадов9'!$H$1132,Цена!$A$394,0)</f>
        <v>#N/A</v>
      </c>
      <c r="M394" s="160" t="e">
        <f ca="1">OFFSET('Расчёт фасадов10'!$H$1132,Цена!$A$394,0)</f>
        <v>#N/A</v>
      </c>
    </row>
    <row r="395" spans="1:13" ht="15" x14ac:dyDescent="0.2">
      <c r="A395">
        <v>3</v>
      </c>
      <c r="B395" s="75" t="s">
        <v>532</v>
      </c>
      <c r="C395" s="75" t="str">
        <f>B395&amp;'Спецификация - фасады'!$AO$58</f>
        <v>IT.1.FVR_G.300./1+1-WC/PS</v>
      </c>
      <c r="D395" s="160" t="e">
        <f ca="1">OFFSET('Расчёт фасадов'!$H$1132,Цена!$A$395,0)</f>
        <v>#N/A</v>
      </c>
      <c r="E395" s="160" t="e">
        <f ca="1">OFFSET('Расчёт фасадов2'!$H$1132,Цена!$A$395,0)</f>
        <v>#N/A</v>
      </c>
      <c r="F395" s="160" t="e">
        <f ca="1">OFFSET('Расчёт фасадов3'!$H$1132,Цена!$A$395,0)</f>
        <v>#N/A</v>
      </c>
      <c r="G395" s="160" t="e">
        <f ca="1">OFFSET('Расчёт фасадов4'!$H$1132,Цена!$A$395,0)</f>
        <v>#N/A</v>
      </c>
      <c r="H395" s="160" t="e">
        <f ca="1">OFFSET('Расчёт фасадов5'!$H$1132,Цена!$A$395,0)</f>
        <v>#N/A</v>
      </c>
      <c r="I395" s="160" t="e">
        <f ca="1">OFFSET('Расчёт фасадов6'!$H$1132,Цена!$A$395,0)</f>
        <v>#N/A</v>
      </c>
      <c r="J395" s="160" t="e">
        <f ca="1">OFFSET('Расчёт фасадов7'!$H$1132,Цена!$A$395,0)</f>
        <v>#N/A</v>
      </c>
      <c r="K395" s="160" t="e">
        <f ca="1">OFFSET('Расчёт фасадов8'!$H$1132,Цена!$A$395,0)</f>
        <v>#N/A</v>
      </c>
      <c r="L395" s="160" t="e">
        <f ca="1">OFFSET('Расчёт фасадов9'!$H$1132,Цена!$A$395,0)</f>
        <v>#N/A</v>
      </c>
      <c r="M395" s="160" t="e">
        <f ca="1">OFFSET('Расчёт фасадов10'!$H$1132,Цена!$A$395,0)</f>
        <v>#N/A</v>
      </c>
    </row>
    <row r="396" spans="1:13" ht="15" x14ac:dyDescent="0.2">
      <c r="A396">
        <v>3</v>
      </c>
      <c r="B396" s="75" t="s">
        <v>532</v>
      </c>
      <c r="C396" s="75" t="str">
        <f>B396&amp;'Спецификация - фасады'!$AO$59</f>
        <v>IT.1.FVR_G.300./1+1-WC/PBG</v>
      </c>
      <c r="D396" s="160" t="e">
        <f ca="1">OFFSET('Расчёт фасадов'!$H$1132,Цена!$A$396,0)</f>
        <v>#N/A</v>
      </c>
      <c r="E396" s="160" t="e">
        <f ca="1">OFFSET('Расчёт фасадов2'!$H$1132,Цена!$A$396,0)</f>
        <v>#N/A</v>
      </c>
      <c r="F396" s="160" t="e">
        <f ca="1">OFFSET('Расчёт фасадов3'!$H$1132,Цена!$A$396,0)</f>
        <v>#N/A</v>
      </c>
      <c r="G396" s="160" t="e">
        <f ca="1">OFFSET('Расчёт фасадов4'!$H$1132,Цена!$A$396,0)</f>
        <v>#N/A</v>
      </c>
      <c r="H396" s="160" t="e">
        <f ca="1">OFFSET('Расчёт фасадов5'!$H$1132,Цена!$A$396,0)</f>
        <v>#N/A</v>
      </c>
      <c r="I396" s="160" t="e">
        <f ca="1">OFFSET('Расчёт фасадов6'!$H$1132,Цена!$A$396,0)</f>
        <v>#N/A</v>
      </c>
      <c r="J396" s="160" t="e">
        <f ca="1">OFFSET('Расчёт фасадов7'!$H$1132,Цена!$A$396,0)</f>
        <v>#N/A</v>
      </c>
      <c r="K396" s="160" t="e">
        <f ca="1">OFFSET('Расчёт фасадов8'!$H$1132,Цена!$A$396,0)</f>
        <v>#N/A</v>
      </c>
      <c r="L396" s="160" t="e">
        <f ca="1">OFFSET('Расчёт фасадов9'!$H$1132,Цена!$A$396,0)</f>
        <v>#N/A</v>
      </c>
      <c r="M396" s="160" t="e">
        <f ca="1">OFFSET('Расчёт фасадов10'!$H$1132,Цена!$A$396,0)</f>
        <v>#N/A</v>
      </c>
    </row>
    <row r="397" spans="1:13" ht="15" x14ac:dyDescent="0.2">
      <c r="A397">
        <v>3</v>
      </c>
      <c r="B397" s="75" t="s">
        <v>532</v>
      </c>
      <c r="C397" s="75" t="str">
        <f>B397&amp;'Спецификация - фасады'!$AO$60</f>
        <v>IT.1.FVR_G.300./1+1-VT/PS</v>
      </c>
      <c r="D397" s="160" t="e">
        <f ca="1">OFFSET('Расчёт фасадов'!$H$1132,Цена!$A$397,0)</f>
        <v>#N/A</v>
      </c>
      <c r="E397" s="160" t="e">
        <f ca="1">OFFSET('Расчёт фасадов2'!$H$1132,Цена!$A$397,0)</f>
        <v>#N/A</v>
      </c>
      <c r="F397" s="160" t="e">
        <f ca="1">OFFSET('Расчёт фасадов3'!$H$1132,Цена!$A$397,0)</f>
        <v>#N/A</v>
      </c>
      <c r="G397" s="160" t="e">
        <f ca="1">OFFSET('Расчёт фасадов4'!$H$1132,Цена!$A$397,0)</f>
        <v>#N/A</v>
      </c>
      <c r="H397" s="160" t="e">
        <f ca="1">OFFSET('Расчёт фасадов5'!$H$1132,Цена!$A$397,0)</f>
        <v>#N/A</v>
      </c>
      <c r="I397" s="160" t="e">
        <f ca="1">OFFSET('Расчёт фасадов6'!$H$1132,Цена!$A$397,0)</f>
        <v>#N/A</v>
      </c>
      <c r="J397" s="160" t="e">
        <f ca="1">OFFSET('Расчёт фасадов7'!$H$1132,Цена!$A$397,0)</f>
        <v>#N/A</v>
      </c>
      <c r="K397" s="160" t="e">
        <f ca="1">OFFSET('Расчёт фасадов8'!$H$1132,Цена!$A$397,0)</f>
        <v>#N/A</v>
      </c>
      <c r="L397" s="160" t="e">
        <f ca="1">OFFSET('Расчёт фасадов9'!$H$1132,Цена!$A$397,0)</f>
        <v>#N/A</v>
      </c>
      <c r="M397" s="160" t="e">
        <f ca="1">OFFSET('Расчёт фасадов10'!$H$1132,Цена!$A$397,0)</f>
        <v>#N/A</v>
      </c>
    </row>
    <row r="398" spans="1:13" ht="15" x14ac:dyDescent="0.2">
      <c r="A398">
        <v>4</v>
      </c>
      <c r="B398" s="75" t="s">
        <v>532</v>
      </c>
      <c r="C398" s="75" t="str">
        <f>B398&amp;'Спецификация - фасады'!$AO$61</f>
        <v>IT.1.FVR_G.300./1+1-BMO/PG</v>
      </c>
      <c r="D398" s="160" t="e">
        <f ca="1">OFFSET('Расчёт фасадов'!$H$1132,Цена!$A$398,0)</f>
        <v>#N/A</v>
      </c>
      <c r="E398" s="160" t="e">
        <f ca="1">OFFSET('Расчёт фасадов2'!$H$1132,Цена!$A$398,0)</f>
        <v>#N/A</v>
      </c>
      <c r="F398" s="160" t="e">
        <f ca="1">OFFSET('Расчёт фасадов3'!$H$1132,Цена!$A$398,0)</f>
        <v>#N/A</v>
      </c>
      <c r="G398" s="160" t="e">
        <f ca="1">OFFSET('Расчёт фасадов4'!$H$1132,Цена!$A$398,0)</f>
        <v>#N/A</v>
      </c>
      <c r="H398" s="160" t="e">
        <f ca="1">OFFSET('Расчёт фасадов5'!$H$1132,Цена!$A$398,0)</f>
        <v>#N/A</v>
      </c>
      <c r="I398" s="160" t="e">
        <f ca="1">OFFSET('Расчёт фасадов6'!$H$1132,Цена!$A$398,0)</f>
        <v>#N/A</v>
      </c>
      <c r="J398" s="160" t="e">
        <f ca="1">OFFSET('Расчёт фасадов7'!$H$1132,Цена!$A$398,0)</f>
        <v>#N/A</v>
      </c>
      <c r="K398" s="160" t="e">
        <f ca="1">OFFSET('Расчёт фасадов8'!$H$1132,Цена!$A$398,0)</f>
        <v>#N/A</v>
      </c>
      <c r="L398" s="160" t="e">
        <f ca="1">OFFSET('Расчёт фасадов9'!$H$1132,Цена!$A$398,0)</f>
        <v>#N/A</v>
      </c>
      <c r="M398" s="160" t="e">
        <f ca="1">OFFSET('Расчёт фасадов10'!$H$1132,Цена!$A$398,0)</f>
        <v>#N/A</v>
      </c>
    </row>
    <row r="399" spans="1:13" ht="15" x14ac:dyDescent="0.2">
      <c r="A399">
        <v>4</v>
      </c>
      <c r="B399" s="75" t="s">
        <v>532</v>
      </c>
      <c r="C399" s="75" t="str">
        <f>B399&amp;'Спецификация - фасады'!$AO$62</f>
        <v>IT.1.FVR_G.300./1+1-BMO/PB</v>
      </c>
      <c r="D399" s="160" t="e">
        <f ca="1">OFFSET('Расчёт фасадов'!$H$1132,Цена!$A$399,0)</f>
        <v>#N/A</v>
      </c>
      <c r="E399" s="160" t="e">
        <f ca="1">OFFSET('Расчёт фасадов2'!$H$1132,Цена!$A$399,0)</f>
        <v>#N/A</v>
      </c>
      <c r="F399" s="160" t="e">
        <f ca="1">OFFSET('Расчёт фасадов3'!$H$1132,Цена!$A$399,0)</f>
        <v>#N/A</v>
      </c>
      <c r="G399" s="160" t="e">
        <f ca="1">OFFSET('Расчёт фасадов4'!$H$1132,Цена!$A$399,0)</f>
        <v>#N/A</v>
      </c>
      <c r="H399" s="160" t="e">
        <f ca="1">OFFSET('Расчёт фасадов5'!$H$1132,Цена!$A$399,0)</f>
        <v>#N/A</v>
      </c>
      <c r="I399" s="160" t="e">
        <f ca="1">OFFSET('Расчёт фасадов6'!$H$1132,Цена!$A$399,0)</f>
        <v>#N/A</v>
      </c>
      <c r="J399" s="160" t="e">
        <f ca="1">OFFSET('Расчёт фасадов7'!$H$1132,Цена!$A$399,0)</f>
        <v>#N/A</v>
      </c>
      <c r="K399" s="160" t="e">
        <f ca="1">OFFSET('Расчёт фасадов8'!$H$1132,Цена!$A$399,0)</f>
        <v>#N/A</v>
      </c>
      <c r="L399" s="160" t="e">
        <f ca="1">OFFSET('Расчёт фасадов9'!$H$1132,Цена!$A$399,0)</f>
        <v>#N/A</v>
      </c>
      <c r="M399" s="160" t="e">
        <f ca="1">OFFSET('Расчёт фасадов10'!$H$1132,Цена!$A$399,0)</f>
        <v>#N/A</v>
      </c>
    </row>
    <row r="400" spans="1:13" ht="15" x14ac:dyDescent="0.2">
      <c r="A400">
        <v>5</v>
      </c>
      <c r="B400" s="75" t="s">
        <v>532</v>
      </c>
      <c r="C400" s="75" t="str">
        <f>B400&amp;'Спецификация - фасады'!$AO$63</f>
        <v>IT.1.FVR_G.300./1+1-GS/PG</v>
      </c>
      <c r="D400" s="160" t="e">
        <f ca="1">OFFSET('Расчёт фасадов'!$H$1132,Цена!$A$400,0)</f>
        <v>#N/A</v>
      </c>
      <c r="E400" s="160" t="e">
        <f ca="1">OFFSET('Расчёт фасадов2'!$H$1132,Цена!$A$400,0)</f>
        <v>#N/A</v>
      </c>
      <c r="F400" s="160" t="e">
        <f ca="1">OFFSET('Расчёт фасадов3'!$H$1132,Цена!$A$400,0)</f>
        <v>#N/A</v>
      </c>
      <c r="G400" s="160" t="e">
        <f ca="1">OFFSET('Расчёт фасадов4'!$H$1132,Цена!$A$400,0)</f>
        <v>#N/A</v>
      </c>
      <c r="H400" s="160" t="e">
        <f ca="1">OFFSET('Расчёт фасадов5'!$H$1132,Цена!$A$400,0)</f>
        <v>#N/A</v>
      </c>
      <c r="I400" s="160" t="e">
        <f ca="1">OFFSET('Расчёт фасадов6'!$H$1132,Цена!$A$400,0)</f>
        <v>#N/A</v>
      </c>
      <c r="J400" s="160" t="e">
        <f ca="1">OFFSET('Расчёт фасадов7'!$H$1132,Цена!$A$400,0)</f>
        <v>#N/A</v>
      </c>
      <c r="K400" s="160" t="e">
        <f ca="1">OFFSET('Расчёт фасадов8'!$H$1132,Цена!$A$400,0)</f>
        <v>#N/A</v>
      </c>
      <c r="L400" s="160" t="e">
        <f ca="1">OFFSET('Расчёт фасадов9'!$H$1132,Цена!$A$400,0)</f>
        <v>#N/A</v>
      </c>
      <c r="M400" s="160" t="e">
        <f ca="1">OFFSET('Расчёт фасадов10'!$H$1132,Цена!$A$400,0)</f>
        <v>#N/A</v>
      </c>
    </row>
    <row r="401" spans="1:13" ht="15" x14ac:dyDescent="0.2">
      <c r="A401">
        <v>5</v>
      </c>
      <c r="B401" s="75" t="s">
        <v>532</v>
      </c>
      <c r="C401" s="75" t="str">
        <f>B401&amp;'Спецификация - фасады'!$AO$64</f>
        <v>IT.1.FVR_G.300./1+1-GS/PS</v>
      </c>
      <c r="D401" s="160" t="e">
        <f ca="1">OFFSET('Расчёт фасадов'!$H$1132,Цена!$A$401,0)</f>
        <v>#N/A</v>
      </c>
      <c r="E401" s="160" t="e">
        <f ca="1">OFFSET('Расчёт фасадов2'!$H$1132,Цена!$A$401,0)</f>
        <v>#N/A</v>
      </c>
      <c r="F401" s="160" t="e">
        <f ca="1">OFFSET('Расчёт фасадов3'!$H$1132,Цена!$A$401,0)</f>
        <v>#N/A</v>
      </c>
      <c r="G401" s="160" t="e">
        <f ca="1">OFFSET('Расчёт фасадов4'!$H$1132,Цена!$A$401,0)</f>
        <v>#N/A</v>
      </c>
      <c r="H401" s="160" t="e">
        <f ca="1">OFFSET('Расчёт фасадов5'!$H$1132,Цена!$A$401,0)</f>
        <v>#N/A</v>
      </c>
      <c r="I401" s="160" t="e">
        <f ca="1">OFFSET('Расчёт фасадов6'!$H$1132,Цена!$A$401,0)</f>
        <v>#N/A</v>
      </c>
      <c r="J401" s="160" t="e">
        <f ca="1">OFFSET('Расчёт фасадов7'!$H$1132,Цена!$A$401,0)</f>
        <v>#N/A</v>
      </c>
      <c r="K401" s="160" t="e">
        <f ca="1">OFFSET('Расчёт фасадов8'!$H$1132,Цена!$A$401,0)</f>
        <v>#N/A</v>
      </c>
      <c r="L401" s="160" t="e">
        <f ca="1">OFFSET('Расчёт фасадов9'!$H$1132,Цена!$A$401,0)</f>
        <v>#N/A</v>
      </c>
      <c r="M401" s="160" t="e">
        <f ca="1">OFFSET('Расчёт фасадов10'!$H$1132,Цена!$A$401,0)</f>
        <v>#N/A</v>
      </c>
    </row>
    <row r="402" spans="1:13" ht="15" x14ac:dyDescent="0.2">
      <c r="A402">
        <v>6</v>
      </c>
      <c r="B402" s="75" t="s">
        <v>532</v>
      </c>
      <c r="C402" s="75" t="str">
        <f>B402&amp;'Спецификация - фасады'!$AO$65</f>
        <v>IT.1.FVR_G.300./1+1-WM/PG</v>
      </c>
      <c r="D402" s="160" t="e">
        <f ca="1">OFFSET('Расчёт фасадов'!$H$1132,Цена!$A$402,0)</f>
        <v>#N/A</v>
      </c>
      <c r="E402" s="160" t="e">
        <f ca="1">OFFSET('Расчёт фасадов2'!$H$1132,Цена!$A$402,0)</f>
        <v>#N/A</v>
      </c>
      <c r="F402" s="160" t="e">
        <f ca="1">OFFSET('Расчёт фасадов3'!$H$1132,Цена!$A$402,0)</f>
        <v>#N/A</v>
      </c>
      <c r="G402" s="160" t="e">
        <f ca="1">OFFSET('Расчёт фасадов4'!$H$1132,Цена!$A$402,0)</f>
        <v>#N/A</v>
      </c>
      <c r="H402" s="160" t="e">
        <f ca="1">OFFSET('Расчёт фасадов5'!$H$1132,Цена!$A$402,0)</f>
        <v>#N/A</v>
      </c>
      <c r="I402" s="160" t="e">
        <f ca="1">OFFSET('Расчёт фасадов6'!$H$1132,Цена!$A$402,0)</f>
        <v>#N/A</v>
      </c>
      <c r="J402" s="160" t="e">
        <f ca="1">OFFSET('Расчёт фасадов7'!$H$1132,Цена!$A$402,0)</f>
        <v>#N/A</v>
      </c>
      <c r="K402" s="160" t="e">
        <f ca="1">OFFSET('Расчёт фасадов8'!$H$1132,Цена!$A$402,0)</f>
        <v>#N/A</v>
      </c>
      <c r="L402" s="160" t="e">
        <f ca="1">OFFSET('Расчёт фасадов9'!$H$1132,Цена!$A$402,0)</f>
        <v>#N/A</v>
      </c>
      <c r="M402" s="160" t="e">
        <f ca="1">OFFSET('Расчёт фасадов10'!$H$1132,Цена!$A$402,0)</f>
        <v>#N/A</v>
      </c>
    </row>
    <row r="403" spans="1:13" ht="15" x14ac:dyDescent="0.2">
      <c r="A403">
        <v>6</v>
      </c>
      <c r="B403" s="75" t="s">
        <v>532</v>
      </c>
      <c r="C403" s="75" t="str">
        <f>B403&amp;'Спецификация - фасады'!$AO$66</f>
        <v>IT.1.FVR_G.300./1+1-WM/PS</v>
      </c>
      <c r="D403" s="160" t="e">
        <f ca="1">OFFSET('Расчёт фасадов'!$H$1132,Цена!$A$403,0)</f>
        <v>#N/A</v>
      </c>
      <c r="E403" s="160" t="e">
        <f ca="1">OFFSET('Расчёт фасадов2'!$H$1132,Цена!$A$403,0)</f>
        <v>#N/A</v>
      </c>
      <c r="F403" s="160" t="e">
        <f ca="1">OFFSET('Расчёт фасадов3'!$H$1132,Цена!$A$403,0)</f>
        <v>#N/A</v>
      </c>
      <c r="G403" s="160" t="e">
        <f ca="1">OFFSET('Расчёт фасадов4'!$H$1132,Цена!$A$403,0)</f>
        <v>#N/A</v>
      </c>
      <c r="H403" s="160" t="e">
        <f ca="1">OFFSET('Расчёт фасадов5'!$H$1132,Цена!$A$403,0)</f>
        <v>#N/A</v>
      </c>
      <c r="I403" s="160" t="e">
        <f ca="1">OFFSET('Расчёт фасадов6'!$H$1132,Цена!$A$403,0)</f>
        <v>#N/A</v>
      </c>
      <c r="J403" s="160" t="e">
        <f ca="1">OFFSET('Расчёт фасадов7'!$H$1132,Цена!$A$403,0)</f>
        <v>#N/A</v>
      </c>
      <c r="K403" s="160" t="e">
        <f ca="1">OFFSET('Расчёт фасадов8'!$H$1132,Цена!$A$403,0)</f>
        <v>#N/A</v>
      </c>
      <c r="L403" s="160" t="e">
        <f ca="1">OFFSET('Расчёт фасадов9'!$H$1132,Цена!$A$403,0)</f>
        <v>#N/A</v>
      </c>
      <c r="M403" s="160" t="e">
        <f ca="1">OFFSET('Расчёт фасадов10'!$H$1132,Цена!$A$403,0)</f>
        <v>#N/A</v>
      </c>
    </row>
    <row r="404" spans="1:13" ht="15" x14ac:dyDescent="0.2">
      <c r="A404">
        <v>6</v>
      </c>
      <c r="B404" s="75" t="s">
        <v>532</v>
      </c>
      <c r="C404" s="75" t="str">
        <f>B404&amp;'Спецификация - фасады'!$AO$67</f>
        <v>IT.1.FVR_G.300./1+1-WM/PBG</v>
      </c>
      <c r="D404" s="160" t="e">
        <f ca="1">OFFSET('Расчёт фасадов'!$H$1132,Цена!$A$404,0)</f>
        <v>#N/A</v>
      </c>
      <c r="E404" s="160" t="e">
        <f ca="1">OFFSET('Расчёт фасадов2'!$H$1132,Цена!$A$404,0)</f>
        <v>#N/A</v>
      </c>
      <c r="F404" s="160" t="e">
        <f ca="1">OFFSET('Расчёт фасадов3'!$H$1132,Цена!$A$404,0)</f>
        <v>#N/A</v>
      </c>
      <c r="G404" s="160" t="e">
        <f ca="1">OFFSET('Расчёт фасадов4'!$H$1132,Цена!$A$404,0)</f>
        <v>#N/A</v>
      </c>
      <c r="H404" s="160" t="e">
        <f ca="1">OFFSET('Расчёт фасадов5'!$H$1132,Цена!$A$404,0)</f>
        <v>#N/A</v>
      </c>
      <c r="I404" s="160" t="e">
        <f ca="1">OFFSET('Расчёт фасадов6'!$H$1132,Цена!$A$404,0)</f>
        <v>#N/A</v>
      </c>
      <c r="J404" s="160" t="e">
        <f ca="1">OFFSET('Расчёт фасадов7'!$H$1132,Цена!$A$404,0)</f>
        <v>#N/A</v>
      </c>
      <c r="K404" s="160" t="e">
        <f ca="1">OFFSET('Расчёт фасадов8'!$H$1132,Цена!$A$404,0)</f>
        <v>#N/A</v>
      </c>
      <c r="L404" s="160" t="e">
        <f ca="1">OFFSET('Расчёт фасадов9'!$H$1132,Цена!$A$404,0)</f>
        <v>#N/A</v>
      </c>
      <c r="M404" s="160" t="e">
        <f ca="1">OFFSET('Расчёт фасадов10'!$H$1132,Цена!$A$404,0)</f>
        <v>#N/A</v>
      </c>
    </row>
    <row r="405" spans="1:13" ht="15" x14ac:dyDescent="0.2">
      <c r="A405">
        <v>6</v>
      </c>
      <c r="B405" s="75" t="s">
        <v>532</v>
      </c>
      <c r="C405" s="75" t="str">
        <f>B405&amp;'Спецификация - фасады'!$AO$68</f>
        <v>IT.1.FVR_G.300./1+1-IV/PG</v>
      </c>
      <c r="D405" s="160" t="e">
        <f ca="1">OFFSET('Расчёт фасадов'!$H$1132,Цена!$A$405,0)</f>
        <v>#N/A</v>
      </c>
      <c r="E405" s="160" t="e">
        <f ca="1">OFFSET('Расчёт фасадов2'!$H$1132,Цена!$A$405,0)</f>
        <v>#N/A</v>
      </c>
      <c r="F405" s="160" t="e">
        <f ca="1">OFFSET('Расчёт фасадов3'!$H$1132,Цена!$A$405,0)</f>
        <v>#N/A</v>
      </c>
      <c r="G405" s="160" t="e">
        <f ca="1">OFFSET('Расчёт фасадов4'!$H$1132,Цена!$A$405,0)</f>
        <v>#N/A</v>
      </c>
      <c r="H405" s="160" t="e">
        <f ca="1">OFFSET('Расчёт фасадов5'!$H$1132,Цена!$A$405,0)</f>
        <v>#N/A</v>
      </c>
      <c r="I405" s="160" t="e">
        <f ca="1">OFFSET('Расчёт фасадов6'!$H$1132,Цена!$A$405,0)</f>
        <v>#N/A</v>
      </c>
      <c r="J405" s="160" t="e">
        <f ca="1">OFFSET('Расчёт фасадов7'!$H$1132,Цена!$A$405,0)</f>
        <v>#N/A</v>
      </c>
      <c r="K405" s="160" t="e">
        <f ca="1">OFFSET('Расчёт фасадов8'!$H$1132,Цена!$A$405,0)</f>
        <v>#N/A</v>
      </c>
      <c r="L405" s="160" t="e">
        <f ca="1">OFFSET('Расчёт фасадов9'!$H$1132,Цена!$A$405,0)</f>
        <v>#N/A</v>
      </c>
      <c r="M405" s="160" t="e">
        <f ca="1">OFFSET('Расчёт фасадов10'!$H$1132,Цена!$A$405,0)</f>
        <v>#N/A</v>
      </c>
    </row>
    <row r="406" spans="1:13" ht="15" x14ac:dyDescent="0.2">
      <c r="A406">
        <v>6</v>
      </c>
      <c r="B406" s="75" t="s">
        <v>532</v>
      </c>
      <c r="C406" s="75" t="str">
        <f>B406&amp;'Спецификация - фасады'!$AO$69</f>
        <v>IT.1.FVR_G.300./1+1-IV/PS</v>
      </c>
      <c r="D406" s="160" t="e">
        <f ca="1">OFFSET('Расчёт фасадов'!$H$1132,Цена!$A$406,0)</f>
        <v>#N/A</v>
      </c>
      <c r="E406" s="160" t="e">
        <f ca="1">OFFSET('Расчёт фасадов2'!$H$1132,Цена!$A$406,0)</f>
        <v>#N/A</v>
      </c>
      <c r="F406" s="160" t="e">
        <f ca="1">OFFSET('Расчёт фасадов3'!$H$1132,Цена!$A$406,0)</f>
        <v>#N/A</v>
      </c>
      <c r="G406" s="160" t="e">
        <f ca="1">OFFSET('Расчёт фасадов4'!$H$1132,Цена!$A$406,0)</f>
        <v>#N/A</v>
      </c>
      <c r="H406" s="160" t="e">
        <f ca="1">OFFSET('Расчёт фасадов5'!$H$1132,Цена!$A$406,0)</f>
        <v>#N/A</v>
      </c>
      <c r="I406" s="160" t="e">
        <f ca="1">OFFSET('Расчёт фасадов6'!$H$1132,Цена!$A$406,0)</f>
        <v>#N/A</v>
      </c>
      <c r="J406" s="160" t="e">
        <f ca="1">OFFSET('Расчёт фасадов7'!$H$1132,Цена!$A$406,0)</f>
        <v>#N/A</v>
      </c>
      <c r="K406" s="160" t="e">
        <f ca="1">OFFSET('Расчёт фасадов8'!$H$1132,Цена!$A$406,0)</f>
        <v>#N/A</v>
      </c>
      <c r="L406" s="160" t="e">
        <f ca="1">OFFSET('Расчёт фасадов9'!$H$1132,Цена!$A$406,0)</f>
        <v>#N/A</v>
      </c>
      <c r="M406" s="160" t="e">
        <f ca="1">OFFSET('Расчёт фасадов10'!$H$1132,Цена!$A$406,0)</f>
        <v>#N/A</v>
      </c>
    </row>
    <row r="407" spans="1:13" ht="15" x14ac:dyDescent="0.2">
      <c r="A407">
        <v>6</v>
      </c>
      <c r="B407" s="75" t="s">
        <v>532</v>
      </c>
      <c r="C407" s="75" t="str">
        <f>B407&amp;'Спецификация - фасады'!$AO$70</f>
        <v>IT.1.FVR_G.300./1+1-IV/PBG</v>
      </c>
      <c r="D407" s="160" t="e">
        <f ca="1">OFFSET('Расчёт фасадов'!$H$1132,Цена!$A$407,0)</f>
        <v>#N/A</v>
      </c>
      <c r="E407" s="160" t="e">
        <f ca="1">OFFSET('Расчёт фасадов2'!$H$1132,Цена!$A$407,0)</f>
        <v>#N/A</v>
      </c>
      <c r="F407" s="160" t="e">
        <f ca="1">OFFSET('Расчёт фасадов3'!$H$1132,Цена!$A$407,0)</f>
        <v>#N/A</v>
      </c>
      <c r="G407" s="160" t="e">
        <f ca="1">OFFSET('Расчёт фасадов4'!$H$1132,Цена!$A$407,0)</f>
        <v>#N/A</v>
      </c>
      <c r="H407" s="160" t="e">
        <f ca="1">OFFSET('Расчёт фасадов5'!$H$1132,Цена!$A$407,0)</f>
        <v>#N/A</v>
      </c>
      <c r="I407" s="160" t="e">
        <f ca="1">OFFSET('Расчёт фасадов6'!$H$1132,Цена!$A$407,0)</f>
        <v>#N/A</v>
      </c>
      <c r="J407" s="160" t="e">
        <f ca="1">OFFSET('Расчёт фасадов7'!$H$1132,Цена!$A$407,0)</f>
        <v>#N/A</v>
      </c>
      <c r="K407" s="160" t="e">
        <f ca="1">OFFSET('Расчёт фасадов8'!$H$1132,Цена!$A$407,0)</f>
        <v>#N/A</v>
      </c>
      <c r="L407" s="160" t="e">
        <f ca="1">OFFSET('Расчёт фасадов9'!$H$1132,Цена!$A$407,0)</f>
        <v>#N/A</v>
      </c>
      <c r="M407" s="160" t="e">
        <f ca="1">OFFSET('Расчёт фасадов10'!$H$1132,Цена!$A$407,0)</f>
        <v>#N/A</v>
      </c>
    </row>
    <row r="408" spans="1:13" ht="15" x14ac:dyDescent="0.2">
      <c r="B408" s="75"/>
      <c r="C408" s="75"/>
    </row>
    <row r="409" spans="1:13" ht="15" x14ac:dyDescent="0.2">
      <c r="A409">
        <v>0</v>
      </c>
      <c r="B409" s="75" t="s">
        <v>533</v>
      </c>
      <c r="C409" s="75" t="str">
        <f>B409&amp;'Спецификация - фасады'!$AO$43</f>
        <v>IT.1.FR_V.300./1+0-PY27</v>
      </c>
      <c r="D409" s="160">
        <f ca="1">OFFSET('Расчёт фасадов'!$H$920,Цена!$A$409,0)</f>
        <v>329.31353999999999</v>
      </c>
      <c r="E409" s="160">
        <f ca="1">OFFSET('Расчёт фасадов2'!$H$920,Цена!$A$409,0)</f>
        <v>329.31353999999999</v>
      </c>
      <c r="F409" s="160">
        <f ca="1">OFFSET('Расчёт фасадов3'!$H$920,Цена!$A$409,0)</f>
        <v>329.31353999999999</v>
      </c>
      <c r="G409" s="160">
        <f ca="1">OFFSET('Расчёт фасадов4'!$H$920,Цена!$A$409,0)</f>
        <v>329.31353999999999</v>
      </c>
      <c r="H409" s="160">
        <f ca="1">OFFSET('Расчёт фасадов5'!$H$920,Цена!$A$409,0)</f>
        <v>329.31353999999999</v>
      </c>
      <c r="I409" s="160">
        <f ca="1">OFFSET('Расчёт фасадов6'!$H$920,Цена!$A$409,0)</f>
        <v>329.31353999999999</v>
      </c>
      <c r="J409" s="160">
        <f ca="1">OFFSET('Расчёт фасадов7'!$H$920,Цена!$A$409,0)</f>
        <v>329.31353999999999</v>
      </c>
      <c r="K409" s="160">
        <f ca="1">OFFSET('Расчёт фасадов8'!$H$920,Цена!$A$409,0)</f>
        <v>329.31353999999999</v>
      </c>
      <c r="L409" s="160">
        <f ca="1">OFFSET('Расчёт фасадов9'!$H$920,Цена!$A$409,0)</f>
        <v>329.31353999999999</v>
      </c>
      <c r="M409" s="160">
        <f ca="1">OFFSET('Расчёт фасадов10'!$H$920,Цена!$A$409,0)</f>
        <v>329.31353999999999</v>
      </c>
    </row>
    <row r="410" spans="1:13" ht="15" x14ac:dyDescent="0.2">
      <c r="A410">
        <v>0</v>
      </c>
      <c r="B410" s="75" t="s">
        <v>533</v>
      </c>
      <c r="C410" s="75" t="str">
        <f>B410&amp;'Спецификация - фасады'!$AO$44</f>
        <v>IT.1.FR_V.300./1+0-WC</v>
      </c>
      <c r="D410" s="160">
        <f ca="1">OFFSET('Расчёт фасадов'!$H$920,Цена!$A$410,0)</f>
        <v>329.31353999999999</v>
      </c>
      <c r="E410" s="160">
        <f ca="1">OFFSET('Расчёт фасадов2'!$H$920,Цена!$A$410,0)</f>
        <v>329.31353999999999</v>
      </c>
      <c r="F410" s="160">
        <f ca="1">OFFSET('Расчёт фасадов3'!$H$920,Цена!$A$410,0)</f>
        <v>329.31353999999999</v>
      </c>
      <c r="G410" s="160">
        <f ca="1">OFFSET('Расчёт фасадов4'!$H$920,Цена!$A$410,0)</f>
        <v>329.31353999999999</v>
      </c>
      <c r="H410" s="160">
        <f ca="1">OFFSET('Расчёт фасадов5'!$H$920,Цена!$A$410,0)</f>
        <v>329.31353999999999</v>
      </c>
      <c r="I410" s="160">
        <f ca="1">OFFSET('Расчёт фасадов6'!$H$920,Цена!$A$410,0)</f>
        <v>329.31353999999999</v>
      </c>
      <c r="J410" s="160">
        <f ca="1">OFFSET('Расчёт фасадов7'!$H$920,Цена!$A$410,0)</f>
        <v>329.31353999999999</v>
      </c>
      <c r="K410" s="160">
        <f ca="1">OFFSET('Расчёт фасадов8'!$H$920,Цена!$A$410,0)</f>
        <v>329.31353999999999</v>
      </c>
      <c r="L410" s="160">
        <f ca="1">OFFSET('Расчёт фасадов9'!$H$920,Цена!$A$410,0)</f>
        <v>329.31353999999999</v>
      </c>
      <c r="M410" s="160">
        <f ca="1">OFFSET('Расчёт фасадов10'!$H$920,Цена!$A$410,0)</f>
        <v>329.31353999999999</v>
      </c>
    </row>
    <row r="411" spans="1:13" ht="15" x14ac:dyDescent="0.2">
      <c r="A411">
        <v>0</v>
      </c>
      <c r="B411" s="75" t="s">
        <v>533</v>
      </c>
      <c r="C411" s="75" t="str">
        <f>B411&amp;'Спецификация - фасады'!$AO$45</f>
        <v>IT.1.FR_V.300./1+0-WP</v>
      </c>
      <c r="D411" s="160">
        <f ca="1">OFFSET('Расчёт фасадов'!$H$920,Цена!$A$411,0)</f>
        <v>329.31353999999999</v>
      </c>
      <c r="E411" s="160">
        <f ca="1">OFFSET('Расчёт фасадов2'!$H$920,Цена!$A$411,0)</f>
        <v>329.31353999999999</v>
      </c>
      <c r="F411" s="160">
        <f ca="1">OFFSET('Расчёт фасадов3'!$H$920,Цена!$A$411,0)</f>
        <v>329.31353999999999</v>
      </c>
      <c r="G411" s="160">
        <f ca="1">OFFSET('Расчёт фасадов4'!$H$920,Цена!$A$411,0)</f>
        <v>329.31353999999999</v>
      </c>
      <c r="H411" s="160">
        <f ca="1">OFFSET('Расчёт фасадов5'!$H$920,Цена!$A$411,0)</f>
        <v>329.31353999999999</v>
      </c>
      <c r="I411" s="160">
        <f ca="1">OFFSET('Расчёт фасадов6'!$H$920,Цена!$A$411,0)</f>
        <v>329.31353999999999</v>
      </c>
      <c r="J411" s="160">
        <f ca="1">OFFSET('Расчёт фасадов7'!$H$920,Цена!$A$411,0)</f>
        <v>329.31353999999999</v>
      </c>
      <c r="K411" s="160">
        <f ca="1">OFFSET('Расчёт фасадов8'!$H$920,Цена!$A$411,0)</f>
        <v>329.31353999999999</v>
      </c>
      <c r="L411" s="160">
        <f ca="1">OFFSET('Расчёт фасадов9'!$H$920,Цена!$A$411,0)</f>
        <v>329.31353999999999</v>
      </c>
      <c r="M411" s="160">
        <f ca="1">OFFSET('Расчёт фасадов10'!$H$920,Цена!$A$411,0)</f>
        <v>329.31353999999999</v>
      </c>
    </row>
    <row r="412" spans="1:13" ht="15" x14ac:dyDescent="0.2">
      <c r="A412">
        <v>0</v>
      </c>
      <c r="B412" s="75" t="s">
        <v>533</v>
      </c>
      <c r="C412" s="75" t="str">
        <f>B412&amp;'Спецификация - фасады'!$AO$46</f>
        <v>IT.1.FR_V.300./1+0-DS</v>
      </c>
      <c r="D412" s="160">
        <f ca="1">OFFSET('Расчёт фасадов'!$H$920,Цена!$A$412,0)</f>
        <v>329.31353999999999</v>
      </c>
      <c r="E412" s="160">
        <f ca="1">OFFSET('Расчёт фасадов2'!$H$920,Цена!$A$412,0)</f>
        <v>329.31353999999999</v>
      </c>
      <c r="F412" s="160">
        <f ca="1">OFFSET('Расчёт фасадов3'!$H$920,Цена!$A$412,0)</f>
        <v>329.31353999999999</v>
      </c>
      <c r="G412" s="160">
        <f ca="1">OFFSET('Расчёт фасадов4'!$H$920,Цена!$A$412,0)</f>
        <v>329.31353999999999</v>
      </c>
      <c r="H412" s="160">
        <f ca="1">OFFSET('Расчёт фасадов5'!$H$920,Цена!$A$412,0)</f>
        <v>329.31353999999999</v>
      </c>
      <c r="I412" s="160">
        <f ca="1">OFFSET('Расчёт фасадов6'!$H$920,Цена!$A$412,0)</f>
        <v>329.31353999999999</v>
      </c>
      <c r="J412" s="160">
        <f ca="1">OFFSET('Расчёт фасадов7'!$H$920,Цена!$A$412,0)</f>
        <v>329.31353999999999</v>
      </c>
      <c r="K412" s="160">
        <f ca="1">OFFSET('Расчёт фасадов8'!$H$920,Цена!$A$412,0)</f>
        <v>329.31353999999999</v>
      </c>
      <c r="L412" s="160">
        <f ca="1">OFFSET('Расчёт фасадов9'!$H$920,Цена!$A$412,0)</f>
        <v>329.31353999999999</v>
      </c>
      <c r="M412" s="160">
        <f ca="1">OFFSET('Расчёт фасадов10'!$H$920,Цена!$A$412,0)</f>
        <v>329.31353999999999</v>
      </c>
    </row>
    <row r="413" spans="1:13" ht="15" x14ac:dyDescent="0.2">
      <c r="A413">
        <v>0</v>
      </c>
      <c r="B413" s="75" t="s">
        <v>533</v>
      </c>
      <c r="C413" s="75" t="str">
        <f>B413&amp;'Спецификация - фасады'!$AO$47</f>
        <v>IT.1.FR_V.300./1+0-HS</v>
      </c>
      <c r="D413" s="160">
        <f ca="1">OFFSET('Расчёт фасадов'!$H$920,Цена!$A$413,0)</f>
        <v>329.31353999999999</v>
      </c>
      <c r="E413" s="160">
        <f ca="1">OFFSET('Расчёт фасадов2'!$H$920,Цена!$A$413,0)</f>
        <v>329.31353999999999</v>
      </c>
      <c r="F413" s="160">
        <f ca="1">OFFSET('Расчёт фасадов3'!$H$920,Цена!$A$413,0)</f>
        <v>329.31353999999999</v>
      </c>
      <c r="G413" s="160">
        <f ca="1">OFFSET('Расчёт фасадов4'!$H$920,Цена!$A$413,0)</f>
        <v>329.31353999999999</v>
      </c>
      <c r="H413" s="160">
        <f ca="1">OFFSET('Расчёт фасадов5'!$H$920,Цена!$A$413,0)</f>
        <v>329.31353999999999</v>
      </c>
      <c r="I413" s="160">
        <f ca="1">OFFSET('Расчёт фасадов6'!$H$920,Цена!$A$413,0)</f>
        <v>329.31353999999999</v>
      </c>
      <c r="J413" s="160">
        <f ca="1">OFFSET('Расчёт фасадов7'!$H$920,Цена!$A$413,0)</f>
        <v>329.31353999999999</v>
      </c>
      <c r="K413" s="160">
        <f ca="1">OFFSET('Расчёт фасадов8'!$H$920,Цена!$A$413,0)</f>
        <v>329.31353999999999</v>
      </c>
      <c r="L413" s="160">
        <f ca="1">OFFSET('Расчёт фасадов9'!$H$920,Цена!$A$413,0)</f>
        <v>329.31353999999999</v>
      </c>
      <c r="M413" s="160">
        <f ca="1">OFFSET('Расчёт фасадов10'!$H$920,Цена!$A$413,0)</f>
        <v>329.31353999999999</v>
      </c>
    </row>
    <row r="414" spans="1:13" ht="15" x14ac:dyDescent="0.2">
      <c r="A414">
        <v>0</v>
      </c>
      <c r="B414" s="75" t="s">
        <v>533</v>
      </c>
      <c r="C414" s="75" t="str">
        <f>B414&amp;'Спецификация - фасады'!$AO$48</f>
        <v>IT.1.FR_V.300./1+0-VT</v>
      </c>
      <c r="D414" s="160">
        <f ca="1">OFFSET('Расчёт фасадов'!$H$920,Цена!$A$414,0)</f>
        <v>329.31353999999999</v>
      </c>
      <c r="E414" s="160">
        <f ca="1">OFFSET('Расчёт фасадов2'!$H$920,Цена!$A$414,0)</f>
        <v>329.31353999999999</v>
      </c>
      <c r="F414" s="160">
        <f ca="1">OFFSET('Расчёт фасадов3'!$H$920,Цена!$A$414,0)</f>
        <v>329.31353999999999</v>
      </c>
      <c r="G414" s="160">
        <f ca="1">OFFSET('Расчёт фасадов4'!$H$920,Цена!$A$414,0)</f>
        <v>329.31353999999999</v>
      </c>
      <c r="H414" s="160">
        <f ca="1">OFFSET('Расчёт фасадов5'!$H$920,Цена!$A$414,0)</f>
        <v>329.31353999999999</v>
      </c>
      <c r="I414" s="160">
        <f ca="1">OFFSET('Расчёт фасадов6'!$H$920,Цена!$A$414,0)</f>
        <v>329.31353999999999</v>
      </c>
      <c r="J414" s="160">
        <f ca="1">OFFSET('Расчёт фасадов7'!$H$920,Цена!$A$414,0)</f>
        <v>329.31353999999999</v>
      </c>
      <c r="K414" s="160">
        <f ca="1">OFFSET('Расчёт фасадов8'!$H$920,Цена!$A$414,0)</f>
        <v>329.31353999999999</v>
      </c>
      <c r="L414" s="160">
        <f ca="1">OFFSET('Расчёт фасадов9'!$H$920,Цена!$A$414,0)</f>
        <v>329.31353999999999</v>
      </c>
      <c r="M414" s="160">
        <f ca="1">OFFSET('Расчёт фасадов10'!$H$920,Цена!$A$414,0)</f>
        <v>329.31353999999999</v>
      </c>
    </row>
    <row r="415" spans="1:13" ht="15" x14ac:dyDescent="0.2">
      <c r="A415">
        <v>0</v>
      </c>
      <c r="B415" s="75" t="s">
        <v>533</v>
      </c>
      <c r="C415" s="75" t="str">
        <f>B415&amp;'Спецификация - фасады'!$AO$49</f>
        <v>IT.1.FR_V.300./1+0-TD</v>
      </c>
      <c r="D415" s="160">
        <f ca="1">OFFSET('Расчёт фасадов'!$H$920,Цена!$A$415,0)</f>
        <v>329.31353999999999</v>
      </c>
      <c r="E415" s="160">
        <f ca="1">OFFSET('Расчёт фасадов2'!$H$920,Цена!$A$415,0)</f>
        <v>329.31353999999999</v>
      </c>
      <c r="F415" s="160">
        <f ca="1">OFFSET('Расчёт фасадов3'!$H$920,Цена!$A$415,0)</f>
        <v>329.31353999999999</v>
      </c>
      <c r="G415" s="160">
        <f ca="1">OFFSET('Расчёт фасадов4'!$H$920,Цена!$A$415,0)</f>
        <v>329.31353999999999</v>
      </c>
      <c r="H415" s="160">
        <f ca="1">OFFSET('Расчёт фасадов5'!$H$920,Цена!$A$415,0)</f>
        <v>329.31353999999999</v>
      </c>
      <c r="I415" s="160">
        <f ca="1">OFFSET('Расчёт фасадов6'!$H$920,Цена!$A$415,0)</f>
        <v>329.31353999999999</v>
      </c>
      <c r="J415" s="160">
        <f ca="1">OFFSET('Расчёт фасадов7'!$H$920,Цена!$A$415,0)</f>
        <v>329.31353999999999</v>
      </c>
      <c r="K415" s="160">
        <f ca="1">OFFSET('Расчёт фасадов8'!$H$920,Цена!$A$415,0)</f>
        <v>329.31353999999999</v>
      </c>
      <c r="L415" s="160">
        <f ca="1">OFFSET('Расчёт фасадов9'!$H$920,Цена!$A$415,0)</f>
        <v>329.31353999999999</v>
      </c>
      <c r="M415" s="160">
        <f ca="1">OFFSET('Расчёт фасадов10'!$H$920,Цена!$A$415,0)</f>
        <v>329.31353999999999</v>
      </c>
    </row>
    <row r="416" spans="1:13" ht="15" x14ac:dyDescent="0.2">
      <c r="A416">
        <v>0</v>
      </c>
      <c r="B416" s="75" t="s">
        <v>533</v>
      </c>
      <c r="C416" s="75" t="str">
        <f>B416&amp;'Спецификация - фасады'!$AO$50</f>
        <v>IT.1.FR_V.300./1+0-LO</v>
      </c>
      <c r="D416" s="160">
        <f ca="1">OFFSET('Расчёт фасадов'!$H$920,Цена!$A$416,0)</f>
        <v>329.31353999999999</v>
      </c>
      <c r="E416" s="160">
        <f ca="1">OFFSET('Расчёт фасадов2'!$H$920,Цена!$A$416,0)</f>
        <v>329.31353999999999</v>
      </c>
      <c r="F416" s="160">
        <f ca="1">OFFSET('Расчёт фасадов3'!$H$920,Цена!$A$416,0)</f>
        <v>329.31353999999999</v>
      </c>
      <c r="G416" s="160">
        <f ca="1">OFFSET('Расчёт фасадов4'!$H$920,Цена!$A$416,0)</f>
        <v>329.31353999999999</v>
      </c>
      <c r="H416" s="160">
        <f ca="1">OFFSET('Расчёт фасадов5'!$H$920,Цена!$A$416,0)</f>
        <v>329.31353999999999</v>
      </c>
      <c r="I416" s="160">
        <f ca="1">OFFSET('Расчёт фасадов6'!$H$920,Цена!$A$416,0)</f>
        <v>329.31353999999999</v>
      </c>
      <c r="J416" s="160">
        <f ca="1">OFFSET('Расчёт фасадов7'!$H$920,Цена!$A$416,0)</f>
        <v>329.31353999999999</v>
      </c>
      <c r="K416" s="160">
        <f ca="1">OFFSET('Расчёт фасадов8'!$H$920,Цена!$A$416,0)</f>
        <v>329.31353999999999</v>
      </c>
      <c r="L416" s="160">
        <f ca="1">OFFSET('Расчёт фасадов9'!$H$920,Цена!$A$416,0)</f>
        <v>329.31353999999999</v>
      </c>
      <c r="M416" s="160">
        <f ca="1">OFFSET('Расчёт фасадов10'!$H$920,Цена!$A$416,0)</f>
        <v>329.31353999999999</v>
      </c>
    </row>
    <row r="417" spans="1:13" ht="15" x14ac:dyDescent="0.2">
      <c r="A417">
        <v>0</v>
      </c>
      <c r="B417" s="75" t="s">
        <v>533</v>
      </c>
      <c r="C417" s="75" t="str">
        <f>B417&amp;'Спецификация - фасады'!$AO$51</f>
        <v>IT.1.FR_V.300./1+0-OM</v>
      </c>
      <c r="D417" s="160">
        <f ca="1">OFFSET('Расчёт фасадов'!$H$920,Цена!$A$417,0)</f>
        <v>329.31353999999999</v>
      </c>
      <c r="E417" s="160">
        <f ca="1">OFFSET('Расчёт фасадов2'!$H$920,Цена!$A$417,0)</f>
        <v>329.31353999999999</v>
      </c>
      <c r="F417" s="160">
        <f ca="1">OFFSET('Расчёт фасадов3'!$H$920,Цена!$A$417,0)</f>
        <v>329.31353999999999</v>
      </c>
      <c r="G417" s="160">
        <f ca="1">OFFSET('Расчёт фасадов4'!$H$920,Цена!$A$417,0)</f>
        <v>329.31353999999999</v>
      </c>
      <c r="H417" s="160">
        <f ca="1">OFFSET('Расчёт фасадов5'!$H$920,Цена!$A$417,0)</f>
        <v>329.31353999999999</v>
      </c>
      <c r="I417" s="160">
        <f ca="1">OFFSET('Расчёт фасадов6'!$H$920,Цена!$A$417,0)</f>
        <v>329.31353999999999</v>
      </c>
      <c r="J417" s="160">
        <f ca="1">OFFSET('Расчёт фасадов7'!$H$920,Цена!$A$417,0)</f>
        <v>329.31353999999999</v>
      </c>
      <c r="K417" s="160">
        <f ca="1">OFFSET('Расчёт фасадов8'!$H$920,Цена!$A$417,0)</f>
        <v>329.31353999999999</v>
      </c>
      <c r="L417" s="160">
        <f ca="1">OFFSET('Расчёт фасадов9'!$H$920,Цена!$A$417,0)</f>
        <v>329.31353999999999</v>
      </c>
      <c r="M417" s="160">
        <f ca="1">OFFSET('Расчёт фасадов10'!$H$920,Цена!$A$417,0)</f>
        <v>329.31353999999999</v>
      </c>
    </row>
    <row r="418" spans="1:13" ht="15" x14ac:dyDescent="0.2">
      <c r="A418">
        <v>0</v>
      </c>
      <c r="B418" s="75" t="s">
        <v>533</v>
      </c>
      <c r="C418" s="75" t="str">
        <f>B418&amp;'Спецификация - фасады'!$AO$52</f>
        <v>IT.1.FR_V.300./1+0-OE</v>
      </c>
      <c r="D418" s="160">
        <f ca="1">OFFSET('Расчёт фасадов'!$H$920,Цена!$A$418,0)</f>
        <v>329.31353999999999</v>
      </c>
      <c r="E418" s="160">
        <f ca="1">OFFSET('Расчёт фасадов2'!$H$920,Цена!$A$418,0)</f>
        <v>329.31353999999999</v>
      </c>
      <c r="F418" s="160">
        <f ca="1">OFFSET('Расчёт фасадов3'!$H$920,Цена!$A$418,0)</f>
        <v>329.31353999999999</v>
      </c>
      <c r="G418" s="160">
        <f ca="1">OFFSET('Расчёт фасадов4'!$H$920,Цена!$A$418,0)</f>
        <v>329.31353999999999</v>
      </c>
      <c r="H418" s="160">
        <f ca="1">OFFSET('Расчёт фасадов5'!$H$920,Цена!$A$418,0)</f>
        <v>329.31353999999999</v>
      </c>
      <c r="I418" s="160">
        <f ca="1">OFFSET('Расчёт фасадов6'!$H$920,Цена!$A$418,0)</f>
        <v>329.31353999999999</v>
      </c>
      <c r="J418" s="160">
        <f ca="1">OFFSET('Расчёт фасадов7'!$H$920,Цена!$A$418,0)</f>
        <v>329.31353999999999</v>
      </c>
      <c r="K418" s="160">
        <f ca="1">OFFSET('Расчёт фасадов8'!$H$920,Цена!$A$418,0)</f>
        <v>329.31353999999999</v>
      </c>
      <c r="L418" s="160">
        <f ca="1">OFFSET('Расчёт фасадов9'!$H$920,Цена!$A$418,0)</f>
        <v>329.31353999999999</v>
      </c>
      <c r="M418" s="160">
        <f ca="1">OFFSET('Расчёт фасадов10'!$H$920,Цена!$A$418,0)</f>
        <v>329.31353999999999</v>
      </c>
    </row>
    <row r="419" spans="1:13" ht="15" x14ac:dyDescent="0.2">
      <c r="A419">
        <v>0</v>
      </c>
      <c r="B419" s="75" t="s">
        <v>533</v>
      </c>
      <c r="C419" s="75" t="str">
        <f>B419&amp;'Спецификация - фасады'!$AO$53</f>
        <v>IT.1.FR_V.300./1+0-GS</v>
      </c>
      <c r="D419" s="160">
        <f ca="1">OFFSET('Расчёт фасадов'!$H$920,Цена!$A$419,0)</f>
        <v>329.31353999999999</v>
      </c>
      <c r="E419" s="160">
        <f ca="1">OFFSET('Расчёт фасадов2'!$H$920,Цена!$A$419,0)</f>
        <v>329.31353999999999</v>
      </c>
      <c r="F419" s="160">
        <f ca="1">OFFSET('Расчёт фасадов3'!$H$920,Цена!$A$419,0)</f>
        <v>329.31353999999999</v>
      </c>
      <c r="G419" s="160">
        <f ca="1">OFFSET('Расчёт фасадов4'!$H$920,Цена!$A$419,0)</f>
        <v>329.31353999999999</v>
      </c>
      <c r="H419" s="160">
        <f ca="1">OFFSET('Расчёт фасадов5'!$H$920,Цена!$A$419,0)</f>
        <v>329.31353999999999</v>
      </c>
      <c r="I419" s="160">
        <f ca="1">OFFSET('Расчёт фасадов6'!$H$920,Цена!$A$419,0)</f>
        <v>329.31353999999999</v>
      </c>
      <c r="J419" s="160">
        <f ca="1">OFFSET('Расчёт фасадов7'!$H$920,Цена!$A$419,0)</f>
        <v>329.31353999999999</v>
      </c>
      <c r="K419" s="160">
        <f ca="1">OFFSET('Расчёт фасадов8'!$H$920,Цена!$A$419,0)</f>
        <v>329.31353999999999</v>
      </c>
      <c r="L419" s="160">
        <f ca="1">OFFSET('Расчёт фасадов9'!$H$920,Цена!$A$419,0)</f>
        <v>329.31353999999999</v>
      </c>
      <c r="M419" s="160">
        <f ca="1">OFFSET('Расчёт фасадов10'!$H$920,Цена!$A$419,0)</f>
        <v>329.31353999999999</v>
      </c>
    </row>
    <row r="420" spans="1:13" ht="15" x14ac:dyDescent="0.2">
      <c r="A420">
        <v>1</v>
      </c>
      <c r="B420" s="75" t="s">
        <v>533</v>
      </c>
      <c r="C420" s="75" t="str">
        <f>B420&amp;'Спецификация - фасады'!$AO$54</f>
        <v>IT.1.FR_V.300./1+0-BMO</v>
      </c>
      <c r="D420" s="160">
        <f ca="1">OFFSET('Расчёт фасадов'!$H$920,Цена!$A$420,0)</f>
        <v>329.31353999999999</v>
      </c>
      <c r="E420" s="160">
        <f ca="1">OFFSET('Расчёт фасадов2'!$H$920,Цена!$A$420,0)</f>
        <v>329.31353999999999</v>
      </c>
      <c r="F420" s="160">
        <f ca="1">OFFSET('Расчёт фасадов3'!$H$920,Цена!$A$420,0)</f>
        <v>329.31353999999999</v>
      </c>
      <c r="G420" s="160">
        <f ca="1">OFFSET('Расчёт фасадов4'!$H$920,Цена!$A$420,0)</f>
        <v>329.31353999999999</v>
      </c>
      <c r="H420" s="160">
        <f ca="1">OFFSET('Расчёт фасадов5'!$H$920,Цена!$A$420,0)</f>
        <v>329.31353999999999</v>
      </c>
      <c r="I420" s="160">
        <f ca="1">OFFSET('Расчёт фасадов6'!$H$920,Цена!$A$420,0)</f>
        <v>329.31353999999999</v>
      </c>
      <c r="J420" s="160">
        <f ca="1">OFFSET('Расчёт фасадов7'!$H$920,Цена!$A$420,0)</f>
        <v>329.31353999999999</v>
      </c>
      <c r="K420" s="160">
        <f ca="1">OFFSET('Расчёт фасадов8'!$H$920,Цена!$A$420,0)</f>
        <v>329.31353999999999</v>
      </c>
      <c r="L420" s="160">
        <f ca="1">OFFSET('Расчёт фасадов9'!$H$920,Цена!$A$420,0)</f>
        <v>329.31353999999999</v>
      </c>
      <c r="M420" s="160">
        <f ca="1">OFFSET('Расчёт фасадов10'!$H$920,Цена!$A$420,0)</f>
        <v>329.31353999999999</v>
      </c>
    </row>
    <row r="421" spans="1:13" ht="15" x14ac:dyDescent="0.2">
      <c r="A421">
        <v>2</v>
      </c>
      <c r="B421" s="75" t="s">
        <v>533</v>
      </c>
      <c r="C421" s="75" t="str">
        <f>B421&amp;'Спецификация - фасады'!$AO$55</f>
        <v>IT.1.FR_V.300./1+0-WM</v>
      </c>
      <c r="D421" s="160">
        <f ca="1">OFFSET('Расчёт фасадов'!$H$920,Цена!$A$421,0)</f>
        <v>329.31353999999999</v>
      </c>
      <c r="E421" s="160">
        <f ca="1">OFFSET('Расчёт фасадов2'!$H$920,Цена!$A$421,0)</f>
        <v>329.31353999999999</v>
      </c>
      <c r="F421" s="160">
        <f ca="1">OFFSET('Расчёт фасадов3'!$H$920,Цена!$A$421,0)</f>
        <v>329.31353999999999</v>
      </c>
      <c r="G421" s="160">
        <f ca="1">OFFSET('Расчёт фасадов4'!$H$920,Цена!$A$421,0)</f>
        <v>329.31353999999999</v>
      </c>
      <c r="H421" s="160">
        <f ca="1">OFFSET('Расчёт фасадов5'!$H$920,Цена!$A$421,0)</f>
        <v>329.31353999999999</v>
      </c>
      <c r="I421" s="160">
        <f ca="1">OFFSET('Расчёт фасадов6'!$H$920,Цена!$A$421,0)</f>
        <v>329.31353999999999</v>
      </c>
      <c r="J421" s="160">
        <f ca="1">OFFSET('Расчёт фасадов7'!$H$920,Цена!$A$421,0)</f>
        <v>329.31353999999999</v>
      </c>
      <c r="K421" s="160">
        <f ca="1">OFFSET('Расчёт фасадов8'!$H$920,Цена!$A$421,0)</f>
        <v>329.31353999999999</v>
      </c>
      <c r="L421" s="160">
        <f ca="1">OFFSET('Расчёт фасадов9'!$H$920,Цена!$A$421,0)</f>
        <v>329.31353999999999</v>
      </c>
      <c r="M421" s="160">
        <f ca="1">OFFSET('Расчёт фасадов10'!$H$920,Цена!$A$421,0)</f>
        <v>329.31353999999999</v>
      </c>
    </row>
    <row r="422" spans="1:13" ht="15" x14ac:dyDescent="0.2">
      <c r="A422">
        <v>2</v>
      </c>
      <c r="B422" s="75" t="s">
        <v>533</v>
      </c>
      <c r="C422" s="75" t="str">
        <f>B422&amp;'Спецификация - фасады'!$AO$56</f>
        <v>IT.1.FR_V.300./1+0-IV</v>
      </c>
      <c r="D422" s="160">
        <f ca="1">OFFSET('Расчёт фасадов'!$H$920,Цена!$A$422,0)</f>
        <v>329.31353999999999</v>
      </c>
      <c r="E422" s="160">
        <f ca="1">OFFSET('Расчёт фасадов2'!$H$920,Цена!$A$422,0)</f>
        <v>329.31353999999999</v>
      </c>
      <c r="F422" s="160">
        <f ca="1">OFFSET('Расчёт фасадов3'!$H$920,Цена!$A$422,0)</f>
        <v>329.31353999999999</v>
      </c>
      <c r="G422" s="160">
        <f ca="1">OFFSET('Расчёт фасадов4'!$H$920,Цена!$A$422,0)</f>
        <v>329.31353999999999</v>
      </c>
      <c r="H422" s="160">
        <f ca="1">OFFSET('Расчёт фасадов5'!$H$920,Цена!$A$422,0)</f>
        <v>329.31353999999999</v>
      </c>
      <c r="I422" s="160">
        <f ca="1">OFFSET('Расчёт фасадов6'!$H$920,Цена!$A$422,0)</f>
        <v>329.31353999999999</v>
      </c>
      <c r="J422" s="160">
        <f ca="1">OFFSET('Расчёт фасадов7'!$H$920,Цена!$A$422,0)</f>
        <v>329.31353999999999</v>
      </c>
      <c r="K422" s="160">
        <f ca="1">OFFSET('Расчёт фасадов8'!$H$920,Цена!$A$422,0)</f>
        <v>329.31353999999999</v>
      </c>
      <c r="L422" s="160">
        <f ca="1">OFFSET('Расчёт фасадов9'!$H$920,Цена!$A$422,0)</f>
        <v>329.31353999999999</v>
      </c>
      <c r="M422" s="160">
        <f ca="1">OFFSET('Расчёт фасадов10'!$H$920,Цена!$A$422,0)</f>
        <v>329.31353999999999</v>
      </c>
    </row>
    <row r="423" spans="1:13" ht="15" x14ac:dyDescent="0.2">
      <c r="A423">
        <v>3</v>
      </c>
      <c r="B423" s="75" t="s">
        <v>533</v>
      </c>
      <c r="C423" s="75" t="str">
        <f>B423&amp;'Спецификация - фасады'!$AO$57</f>
        <v>IT.1.FR_V.300./1+0-WC/PG</v>
      </c>
      <c r="D423" s="160">
        <f ca="1">OFFSET('Расчёт фасадов'!$H$920,Цена!$A$423,0)</f>
        <v>329.31353999999999</v>
      </c>
      <c r="E423" s="160">
        <f ca="1">OFFSET('Расчёт фасадов2'!$H$920,Цена!$A$423,0)</f>
        <v>329.31353999999999</v>
      </c>
      <c r="F423" s="160">
        <f ca="1">OFFSET('Расчёт фасадов3'!$H$920,Цена!$A$423,0)</f>
        <v>329.31353999999999</v>
      </c>
      <c r="G423" s="160">
        <f ca="1">OFFSET('Расчёт фасадов4'!$H$920,Цена!$A$423,0)</f>
        <v>329.31353999999999</v>
      </c>
      <c r="H423" s="160">
        <f ca="1">OFFSET('Расчёт фасадов5'!$H$920,Цена!$A$423,0)</f>
        <v>329.31353999999999</v>
      </c>
      <c r="I423" s="160">
        <f ca="1">OFFSET('Расчёт фасадов6'!$H$920,Цена!$A$423,0)</f>
        <v>329.31353999999999</v>
      </c>
      <c r="J423" s="160">
        <f ca="1">OFFSET('Расчёт фасадов7'!$H$920,Цена!$A$423,0)</f>
        <v>329.31353999999999</v>
      </c>
      <c r="K423" s="160">
        <f ca="1">OFFSET('Расчёт фасадов8'!$H$920,Цена!$A$423,0)</f>
        <v>329.31353999999999</v>
      </c>
      <c r="L423" s="160">
        <f ca="1">OFFSET('Расчёт фасадов9'!$H$920,Цена!$A$423,0)</f>
        <v>329.31353999999999</v>
      </c>
      <c r="M423" s="160">
        <f ca="1">OFFSET('Расчёт фасадов10'!$H$920,Цена!$A$423,0)</f>
        <v>329.31353999999999</v>
      </c>
    </row>
    <row r="424" spans="1:13" ht="15" x14ac:dyDescent="0.2">
      <c r="A424">
        <v>3</v>
      </c>
      <c r="B424" s="75" t="s">
        <v>533</v>
      </c>
      <c r="C424" s="75" t="str">
        <f>B424&amp;'Спецификация - фасады'!$AO$58</f>
        <v>IT.1.FR_V.300./1+0-WC/PS</v>
      </c>
      <c r="D424" s="160">
        <f ca="1">OFFSET('Расчёт фасадов'!$H$920,Цена!$A$424,0)</f>
        <v>329.31353999999999</v>
      </c>
      <c r="E424" s="160">
        <f ca="1">OFFSET('Расчёт фасадов2'!$H$920,Цена!$A$424,0)</f>
        <v>329.31353999999999</v>
      </c>
      <c r="F424" s="160">
        <f ca="1">OFFSET('Расчёт фасадов3'!$H$920,Цена!$A$424,0)</f>
        <v>329.31353999999999</v>
      </c>
      <c r="G424" s="160">
        <f ca="1">OFFSET('Расчёт фасадов4'!$H$920,Цена!$A$424,0)</f>
        <v>329.31353999999999</v>
      </c>
      <c r="H424" s="160">
        <f ca="1">OFFSET('Расчёт фасадов5'!$H$920,Цена!$A$424,0)</f>
        <v>329.31353999999999</v>
      </c>
      <c r="I424" s="160">
        <f ca="1">OFFSET('Расчёт фасадов6'!$H$920,Цена!$A$424,0)</f>
        <v>329.31353999999999</v>
      </c>
      <c r="J424" s="160">
        <f ca="1">OFFSET('Расчёт фасадов7'!$H$920,Цена!$A$424,0)</f>
        <v>329.31353999999999</v>
      </c>
      <c r="K424" s="160">
        <f ca="1">OFFSET('Расчёт фасадов8'!$H$920,Цена!$A$424,0)</f>
        <v>329.31353999999999</v>
      </c>
      <c r="L424" s="160">
        <f ca="1">OFFSET('Расчёт фасадов9'!$H$920,Цена!$A$424,0)</f>
        <v>329.31353999999999</v>
      </c>
      <c r="M424" s="160">
        <f ca="1">OFFSET('Расчёт фасадов10'!$H$920,Цена!$A$424,0)</f>
        <v>329.31353999999999</v>
      </c>
    </row>
    <row r="425" spans="1:13" ht="15" x14ac:dyDescent="0.2">
      <c r="A425">
        <v>3</v>
      </c>
      <c r="B425" s="75" t="s">
        <v>533</v>
      </c>
      <c r="C425" s="75" t="str">
        <f>B425&amp;'Спецификация - фасады'!$AO$59</f>
        <v>IT.1.FR_V.300./1+0-WC/PBG</v>
      </c>
      <c r="D425" s="160">
        <f ca="1">OFFSET('Расчёт фасадов'!$H$920,Цена!$A$425,0)</f>
        <v>329.31353999999999</v>
      </c>
      <c r="E425" s="160">
        <f ca="1">OFFSET('Расчёт фасадов2'!$H$920,Цена!$A$425,0)</f>
        <v>329.31353999999999</v>
      </c>
      <c r="F425" s="160">
        <f ca="1">OFFSET('Расчёт фасадов3'!$H$920,Цена!$A$425,0)</f>
        <v>329.31353999999999</v>
      </c>
      <c r="G425" s="160">
        <f ca="1">OFFSET('Расчёт фасадов4'!$H$920,Цена!$A$425,0)</f>
        <v>329.31353999999999</v>
      </c>
      <c r="H425" s="160">
        <f ca="1">OFFSET('Расчёт фасадов5'!$H$920,Цена!$A$425,0)</f>
        <v>329.31353999999999</v>
      </c>
      <c r="I425" s="160">
        <f ca="1">OFFSET('Расчёт фасадов6'!$H$920,Цена!$A$425,0)</f>
        <v>329.31353999999999</v>
      </c>
      <c r="J425" s="160">
        <f ca="1">OFFSET('Расчёт фасадов7'!$H$920,Цена!$A$425,0)</f>
        <v>329.31353999999999</v>
      </c>
      <c r="K425" s="160">
        <f ca="1">OFFSET('Расчёт фасадов8'!$H$920,Цена!$A$425,0)</f>
        <v>329.31353999999999</v>
      </c>
      <c r="L425" s="160">
        <f ca="1">OFFSET('Расчёт фасадов9'!$H$920,Цена!$A$425,0)</f>
        <v>329.31353999999999</v>
      </c>
      <c r="M425" s="160">
        <f ca="1">OFFSET('Расчёт фасадов10'!$H$920,Цена!$A$425,0)</f>
        <v>329.31353999999999</v>
      </c>
    </row>
    <row r="426" spans="1:13" ht="15" x14ac:dyDescent="0.2">
      <c r="A426">
        <v>3</v>
      </c>
      <c r="B426" s="75" t="s">
        <v>533</v>
      </c>
      <c r="C426" s="75" t="str">
        <f>B426&amp;'Спецификация - фасады'!$AO$60</f>
        <v>IT.1.FR_V.300./1+0-VT/PS</v>
      </c>
      <c r="D426" s="160">
        <f ca="1">OFFSET('Расчёт фасадов'!$H$920,Цена!$A$426,0)</f>
        <v>329.31353999999999</v>
      </c>
      <c r="E426" s="160">
        <f ca="1">OFFSET('Расчёт фасадов2'!$H$920,Цена!$A$426,0)</f>
        <v>329.31353999999999</v>
      </c>
      <c r="F426" s="160">
        <f ca="1">OFFSET('Расчёт фасадов3'!$H$920,Цена!$A$426,0)</f>
        <v>329.31353999999999</v>
      </c>
      <c r="G426" s="160">
        <f ca="1">OFFSET('Расчёт фасадов4'!$H$920,Цена!$A$426,0)</f>
        <v>329.31353999999999</v>
      </c>
      <c r="H426" s="160">
        <f ca="1">OFFSET('Расчёт фасадов5'!$H$920,Цена!$A$426,0)</f>
        <v>329.31353999999999</v>
      </c>
      <c r="I426" s="160">
        <f ca="1">OFFSET('Расчёт фасадов6'!$H$920,Цена!$A$426,0)</f>
        <v>329.31353999999999</v>
      </c>
      <c r="J426" s="160">
        <f ca="1">OFFSET('Расчёт фасадов7'!$H$920,Цена!$A$426,0)</f>
        <v>329.31353999999999</v>
      </c>
      <c r="K426" s="160">
        <f ca="1">OFFSET('Расчёт фасадов8'!$H$920,Цена!$A$426,0)</f>
        <v>329.31353999999999</v>
      </c>
      <c r="L426" s="160">
        <f ca="1">OFFSET('Расчёт фасадов9'!$H$920,Цена!$A$426,0)</f>
        <v>329.31353999999999</v>
      </c>
      <c r="M426" s="160">
        <f ca="1">OFFSET('Расчёт фасадов10'!$H$920,Цена!$A$426,0)</f>
        <v>329.31353999999999</v>
      </c>
    </row>
    <row r="427" spans="1:13" ht="15" x14ac:dyDescent="0.2">
      <c r="A427">
        <v>4</v>
      </c>
      <c r="B427" s="75" t="s">
        <v>533</v>
      </c>
      <c r="C427" s="75" t="str">
        <f>B427&amp;'Спецификация - фасады'!$AO$61</f>
        <v>IT.1.FR_V.300./1+0-BMO/PG</v>
      </c>
      <c r="D427" s="160">
        <f ca="1">OFFSET('Расчёт фасадов'!$H$920,Цена!$A$427,0)</f>
        <v>329.31353999999999</v>
      </c>
      <c r="E427" s="160">
        <f ca="1">OFFSET('Расчёт фасадов2'!$H$920,Цена!$A$427,0)</f>
        <v>329.31353999999999</v>
      </c>
      <c r="F427" s="160">
        <f ca="1">OFFSET('Расчёт фасадов3'!$H$920,Цена!$A$427,0)</f>
        <v>329.31353999999999</v>
      </c>
      <c r="G427" s="160">
        <f ca="1">OFFSET('Расчёт фасадов4'!$H$920,Цена!$A$427,0)</f>
        <v>329.31353999999999</v>
      </c>
      <c r="H427" s="160">
        <f ca="1">OFFSET('Расчёт фасадов5'!$H$920,Цена!$A$427,0)</f>
        <v>329.31353999999999</v>
      </c>
      <c r="I427" s="160">
        <f ca="1">OFFSET('Расчёт фасадов6'!$H$920,Цена!$A$427,0)</f>
        <v>329.31353999999999</v>
      </c>
      <c r="J427" s="160">
        <f ca="1">OFFSET('Расчёт фасадов7'!$H$920,Цена!$A$427,0)</f>
        <v>329.31353999999999</v>
      </c>
      <c r="K427" s="160">
        <f ca="1">OFFSET('Расчёт фасадов8'!$H$920,Цена!$A$427,0)</f>
        <v>329.31353999999999</v>
      </c>
      <c r="L427" s="160">
        <f ca="1">OFFSET('Расчёт фасадов9'!$H$920,Цена!$A$427,0)</f>
        <v>329.31353999999999</v>
      </c>
      <c r="M427" s="160">
        <f ca="1">OFFSET('Расчёт фасадов10'!$H$920,Цена!$A$427,0)</f>
        <v>329.31353999999999</v>
      </c>
    </row>
    <row r="428" spans="1:13" ht="15" x14ac:dyDescent="0.2">
      <c r="A428">
        <v>4</v>
      </c>
      <c r="B428" s="75" t="s">
        <v>533</v>
      </c>
      <c r="C428" s="75" t="str">
        <f>B428&amp;'Спецификация - фасады'!$AO$62</f>
        <v>IT.1.FR_V.300./1+0-BMO/PB</v>
      </c>
      <c r="D428" s="160">
        <f ca="1">OFFSET('Расчёт фасадов'!$H$920,Цена!$A$428,0)</f>
        <v>329.31353999999999</v>
      </c>
      <c r="E428" s="160">
        <f ca="1">OFFSET('Расчёт фасадов2'!$H$920,Цена!$A$428,0)</f>
        <v>329.31353999999999</v>
      </c>
      <c r="F428" s="160">
        <f ca="1">OFFSET('Расчёт фасадов3'!$H$920,Цена!$A$428,0)</f>
        <v>329.31353999999999</v>
      </c>
      <c r="G428" s="160">
        <f ca="1">OFFSET('Расчёт фасадов4'!$H$920,Цена!$A$428,0)</f>
        <v>329.31353999999999</v>
      </c>
      <c r="H428" s="160">
        <f ca="1">OFFSET('Расчёт фасадов5'!$H$920,Цена!$A$428,0)</f>
        <v>329.31353999999999</v>
      </c>
      <c r="I428" s="160">
        <f ca="1">OFFSET('Расчёт фасадов6'!$H$920,Цена!$A$428,0)</f>
        <v>329.31353999999999</v>
      </c>
      <c r="J428" s="160">
        <f ca="1">OFFSET('Расчёт фасадов7'!$H$920,Цена!$A$428,0)</f>
        <v>329.31353999999999</v>
      </c>
      <c r="K428" s="160">
        <f ca="1">OFFSET('Расчёт фасадов8'!$H$920,Цена!$A$428,0)</f>
        <v>329.31353999999999</v>
      </c>
      <c r="L428" s="160">
        <f ca="1">OFFSET('Расчёт фасадов9'!$H$920,Цена!$A$428,0)</f>
        <v>329.31353999999999</v>
      </c>
      <c r="M428" s="160">
        <f ca="1">OFFSET('Расчёт фасадов10'!$H$920,Цена!$A$428,0)</f>
        <v>329.31353999999999</v>
      </c>
    </row>
    <row r="429" spans="1:13" ht="15" x14ac:dyDescent="0.2">
      <c r="A429">
        <v>5</v>
      </c>
      <c r="B429" s="75" t="s">
        <v>533</v>
      </c>
      <c r="C429" s="75" t="str">
        <f>B429&amp;'Спецификация - фасады'!$AO$63</f>
        <v>IT.1.FR_V.300./1+0-GS/PG</v>
      </c>
      <c r="D429" s="160">
        <f ca="1">OFFSET('Расчёт фасадов'!$H$920,Цена!$A$429,0)</f>
        <v>329.31353999999999</v>
      </c>
      <c r="E429" s="160">
        <f ca="1">OFFSET('Расчёт фасадов2'!$H$920,Цена!$A$429,0)</f>
        <v>329.31353999999999</v>
      </c>
      <c r="F429" s="160">
        <f ca="1">OFFSET('Расчёт фасадов3'!$H$920,Цена!$A$429,0)</f>
        <v>329.31353999999999</v>
      </c>
      <c r="G429" s="160">
        <f ca="1">OFFSET('Расчёт фасадов4'!$H$920,Цена!$A$429,0)</f>
        <v>329.31353999999999</v>
      </c>
      <c r="H429" s="160">
        <f ca="1">OFFSET('Расчёт фасадов5'!$H$920,Цена!$A$429,0)</f>
        <v>329.31353999999999</v>
      </c>
      <c r="I429" s="160">
        <f ca="1">OFFSET('Расчёт фасадов6'!$H$920,Цена!$A$429,0)</f>
        <v>329.31353999999999</v>
      </c>
      <c r="J429" s="160">
        <f ca="1">OFFSET('Расчёт фасадов7'!$H$920,Цена!$A$429,0)</f>
        <v>329.31353999999999</v>
      </c>
      <c r="K429" s="160">
        <f ca="1">OFFSET('Расчёт фасадов8'!$H$920,Цена!$A$429,0)</f>
        <v>329.31353999999999</v>
      </c>
      <c r="L429" s="160">
        <f ca="1">OFFSET('Расчёт фасадов9'!$H$920,Цена!$A$429,0)</f>
        <v>329.31353999999999</v>
      </c>
      <c r="M429" s="160">
        <f ca="1">OFFSET('Расчёт фасадов10'!$H$920,Цена!$A$429,0)</f>
        <v>329.31353999999999</v>
      </c>
    </row>
    <row r="430" spans="1:13" ht="15" x14ac:dyDescent="0.2">
      <c r="A430">
        <v>5</v>
      </c>
      <c r="B430" s="75" t="s">
        <v>533</v>
      </c>
      <c r="C430" s="75" t="str">
        <f>B430&amp;'Спецификация - фасады'!$AO$64</f>
        <v>IT.1.FR_V.300./1+0-GS/PS</v>
      </c>
      <c r="D430" s="160">
        <f ca="1">OFFSET('Расчёт фасадов'!$H$920,Цена!$A$430,0)</f>
        <v>329.31353999999999</v>
      </c>
      <c r="E430" s="160">
        <f ca="1">OFFSET('Расчёт фасадов2'!$H$920,Цена!$A$430,0)</f>
        <v>329.31353999999999</v>
      </c>
      <c r="F430" s="160">
        <f ca="1">OFFSET('Расчёт фасадов3'!$H$920,Цена!$A$430,0)</f>
        <v>329.31353999999999</v>
      </c>
      <c r="G430" s="160">
        <f ca="1">OFFSET('Расчёт фасадов4'!$H$920,Цена!$A$430,0)</f>
        <v>329.31353999999999</v>
      </c>
      <c r="H430" s="160">
        <f ca="1">OFFSET('Расчёт фасадов5'!$H$920,Цена!$A$430,0)</f>
        <v>329.31353999999999</v>
      </c>
      <c r="I430" s="160">
        <f ca="1">OFFSET('Расчёт фасадов6'!$H$920,Цена!$A$430,0)</f>
        <v>329.31353999999999</v>
      </c>
      <c r="J430" s="160">
        <f ca="1">OFFSET('Расчёт фасадов7'!$H$920,Цена!$A$430,0)</f>
        <v>329.31353999999999</v>
      </c>
      <c r="K430" s="160">
        <f ca="1">OFFSET('Расчёт фасадов8'!$H$920,Цена!$A$430,0)</f>
        <v>329.31353999999999</v>
      </c>
      <c r="L430" s="160">
        <f ca="1">OFFSET('Расчёт фасадов9'!$H$920,Цена!$A$430,0)</f>
        <v>329.31353999999999</v>
      </c>
      <c r="M430" s="160">
        <f ca="1">OFFSET('Расчёт фасадов10'!$H$920,Цена!$A$430,0)</f>
        <v>329.31353999999999</v>
      </c>
    </row>
    <row r="431" spans="1:13" ht="15" x14ac:dyDescent="0.2">
      <c r="A431">
        <v>6</v>
      </c>
      <c r="B431" s="75" t="s">
        <v>533</v>
      </c>
      <c r="C431" s="75" t="str">
        <f>B431&amp;'Спецификация - фасады'!$AO$65</f>
        <v>IT.1.FR_V.300./1+0-WM/PG</v>
      </c>
      <c r="D431" s="160">
        <f ca="1">OFFSET('Расчёт фасадов'!$H$920,Цена!$A$431,0)</f>
        <v>329.31353999999999</v>
      </c>
      <c r="E431" s="160">
        <f ca="1">OFFSET('Расчёт фасадов2'!$H$920,Цена!$A$431,0)</f>
        <v>329.31353999999999</v>
      </c>
      <c r="F431" s="160">
        <f ca="1">OFFSET('Расчёт фасадов3'!$H$920,Цена!$A$431,0)</f>
        <v>329.31353999999999</v>
      </c>
      <c r="G431" s="160">
        <f ca="1">OFFSET('Расчёт фасадов4'!$H$920,Цена!$A$431,0)</f>
        <v>329.31353999999999</v>
      </c>
      <c r="H431" s="160">
        <f ca="1">OFFSET('Расчёт фасадов5'!$H$920,Цена!$A$431,0)</f>
        <v>329.31353999999999</v>
      </c>
      <c r="I431" s="160">
        <f ca="1">OFFSET('Расчёт фасадов6'!$H$920,Цена!$A$431,0)</f>
        <v>329.31353999999999</v>
      </c>
      <c r="J431" s="160">
        <f ca="1">OFFSET('Расчёт фасадов7'!$H$920,Цена!$A$431,0)</f>
        <v>329.31353999999999</v>
      </c>
      <c r="K431" s="160">
        <f ca="1">OFFSET('Расчёт фасадов8'!$H$920,Цена!$A$431,0)</f>
        <v>329.31353999999999</v>
      </c>
      <c r="L431" s="160">
        <f ca="1">OFFSET('Расчёт фасадов9'!$H$920,Цена!$A$431,0)</f>
        <v>329.31353999999999</v>
      </c>
      <c r="M431" s="160">
        <f ca="1">OFFSET('Расчёт фасадов10'!$H$920,Цена!$A$431,0)</f>
        <v>329.31353999999999</v>
      </c>
    </row>
    <row r="432" spans="1:13" ht="15" x14ac:dyDescent="0.2">
      <c r="A432">
        <v>6</v>
      </c>
      <c r="B432" s="75" t="s">
        <v>533</v>
      </c>
      <c r="C432" s="75" t="str">
        <f>B432&amp;'Спецификация - фасады'!$AO$66</f>
        <v>IT.1.FR_V.300./1+0-WM/PS</v>
      </c>
      <c r="D432" s="160">
        <f ca="1">OFFSET('Расчёт фасадов'!$H$920,Цена!$A$432,0)</f>
        <v>329.31353999999999</v>
      </c>
      <c r="E432" s="160">
        <f ca="1">OFFSET('Расчёт фасадов2'!$H$920,Цена!$A$432,0)</f>
        <v>329.31353999999999</v>
      </c>
      <c r="F432" s="160">
        <f ca="1">OFFSET('Расчёт фасадов3'!$H$920,Цена!$A$432,0)</f>
        <v>329.31353999999999</v>
      </c>
      <c r="G432" s="160">
        <f ca="1">OFFSET('Расчёт фасадов4'!$H$920,Цена!$A$432,0)</f>
        <v>329.31353999999999</v>
      </c>
      <c r="H432" s="160">
        <f ca="1">OFFSET('Расчёт фасадов5'!$H$920,Цена!$A$432,0)</f>
        <v>329.31353999999999</v>
      </c>
      <c r="I432" s="160">
        <f ca="1">OFFSET('Расчёт фасадов6'!$H$920,Цена!$A$432,0)</f>
        <v>329.31353999999999</v>
      </c>
      <c r="J432" s="160">
        <f ca="1">OFFSET('Расчёт фасадов7'!$H$920,Цена!$A$432,0)</f>
        <v>329.31353999999999</v>
      </c>
      <c r="K432" s="160">
        <f ca="1">OFFSET('Расчёт фасадов8'!$H$920,Цена!$A$432,0)</f>
        <v>329.31353999999999</v>
      </c>
      <c r="L432" s="160">
        <f ca="1">OFFSET('Расчёт фасадов9'!$H$920,Цена!$A$432,0)</f>
        <v>329.31353999999999</v>
      </c>
      <c r="M432" s="160">
        <f ca="1">OFFSET('Расчёт фасадов10'!$H$920,Цена!$A$432,0)</f>
        <v>329.31353999999999</v>
      </c>
    </row>
    <row r="433" spans="1:13" ht="15" x14ac:dyDescent="0.2">
      <c r="A433">
        <v>6</v>
      </c>
      <c r="B433" s="75" t="s">
        <v>533</v>
      </c>
      <c r="C433" s="75" t="str">
        <f>B433&amp;'Спецификация - фасады'!$AO$67</f>
        <v>IT.1.FR_V.300./1+0-WM/PBG</v>
      </c>
      <c r="D433" s="160">
        <f ca="1">OFFSET('Расчёт фасадов'!$H$920,Цена!$A$433,0)</f>
        <v>329.31353999999999</v>
      </c>
      <c r="E433" s="160">
        <f ca="1">OFFSET('Расчёт фасадов2'!$H$920,Цена!$A$433,0)</f>
        <v>329.31353999999999</v>
      </c>
      <c r="F433" s="160">
        <f ca="1">OFFSET('Расчёт фасадов3'!$H$920,Цена!$A$433,0)</f>
        <v>329.31353999999999</v>
      </c>
      <c r="G433" s="160">
        <f ca="1">OFFSET('Расчёт фасадов4'!$H$920,Цена!$A$433,0)</f>
        <v>329.31353999999999</v>
      </c>
      <c r="H433" s="160">
        <f ca="1">OFFSET('Расчёт фасадов5'!$H$920,Цена!$A$433,0)</f>
        <v>329.31353999999999</v>
      </c>
      <c r="I433" s="160">
        <f ca="1">OFFSET('Расчёт фасадов6'!$H$920,Цена!$A$433,0)</f>
        <v>329.31353999999999</v>
      </c>
      <c r="J433" s="160">
        <f ca="1">OFFSET('Расчёт фасадов7'!$H$920,Цена!$A$433,0)</f>
        <v>329.31353999999999</v>
      </c>
      <c r="K433" s="160">
        <f ca="1">OFFSET('Расчёт фасадов8'!$H$920,Цена!$A$433,0)</f>
        <v>329.31353999999999</v>
      </c>
      <c r="L433" s="160">
        <f ca="1">OFFSET('Расчёт фасадов9'!$H$920,Цена!$A$433,0)</f>
        <v>329.31353999999999</v>
      </c>
      <c r="M433" s="160">
        <f ca="1">OFFSET('Расчёт фасадов10'!$H$920,Цена!$A$433,0)</f>
        <v>329.31353999999999</v>
      </c>
    </row>
    <row r="434" spans="1:13" ht="15" x14ac:dyDescent="0.2">
      <c r="A434">
        <v>6</v>
      </c>
      <c r="B434" s="75" t="s">
        <v>533</v>
      </c>
      <c r="C434" s="75" t="str">
        <f>B434&amp;'Спецификация - фасады'!$AO$68</f>
        <v>IT.1.FR_V.300./1+0-IV/PG</v>
      </c>
      <c r="D434" s="160">
        <f ca="1">OFFSET('Расчёт фасадов'!$H$920,Цена!$A$434,0)</f>
        <v>329.31353999999999</v>
      </c>
      <c r="E434" s="160">
        <f ca="1">OFFSET('Расчёт фасадов2'!$H$920,Цена!$A$434,0)</f>
        <v>329.31353999999999</v>
      </c>
      <c r="F434" s="160">
        <f ca="1">OFFSET('Расчёт фасадов3'!$H$920,Цена!$A$434,0)</f>
        <v>329.31353999999999</v>
      </c>
      <c r="G434" s="160">
        <f ca="1">OFFSET('Расчёт фасадов4'!$H$920,Цена!$A$434,0)</f>
        <v>329.31353999999999</v>
      </c>
      <c r="H434" s="160">
        <f ca="1">OFFSET('Расчёт фасадов5'!$H$920,Цена!$A$434,0)</f>
        <v>329.31353999999999</v>
      </c>
      <c r="I434" s="160">
        <f ca="1">OFFSET('Расчёт фасадов6'!$H$920,Цена!$A$434,0)</f>
        <v>329.31353999999999</v>
      </c>
      <c r="J434" s="160">
        <f ca="1">OFFSET('Расчёт фасадов7'!$H$920,Цена!$A$434,0)</f>
        <v>329.31353999999999</v>
      </c>
      <c r="K434" s="160">
        <f ca="1">OFFSET('Расчёт фасадов8'!$H$920,Цена!$A$434,0)</f>
        <v>329.31353999999999</v>
      </c>
      <c r="L434" s="160">
        <f ca="1">OFFSET('Расчёт фасадов9'!$H$920,Цена!$A$434,0)</f>
        <v>329.31353999999999</v>
      </c>
      <c r="M434" s="160">
        <f ca="1">OFFSET('Расчёт фасадов10'!$H$920,Цена!$A$434,0)</f>
        <v>329.31353999999999</v>
      </c>
    </row>
    <row r="435" spans="1:13" ht="15" x14ac:dyDescent="0.2">
      <c r="A435">
        <v>6</v>
      </c>
      <c r="B435" s="75" t="s">
        <v>533</v>
      </c>
      <c r="C435" s="75" t="str">
        <f>B435&amp;'Спецификация - фасады'!$AO$69</f>
        <v>IT.1.FR_V.300./1+0-IV/PS</v>
      </c>
      <c r="D435" s="160">
        <f ca="1">OFFSET('Расчёт фасадов'!$H$920,Цена!$A$435,0)</f>
        <v>329.31353999999999</v>
      </c>
      <c r="E435" s="160">
        <f ca="1">OFFSET('Расчёт фасадов2'!$H$920,Цена!$A$435,0)</f>
        <v>329.31353999999999</v>
      </c>
      <c r="F435" s="160">
        <f ca="1">OFFSET('Расчёт фасадов3'!$H$920,Цена!$A$435,0)</f>
        <v>329.31353999999999</v>
      </c>
      <c r="G435" s="160">
        <f ca="1">OFFSET('Расчёт фасадов4'!$H$920,Цена!$A$435,0)</f>
        <v>329.31353999999999</v>
      </c>
      <c r="H435" s="160">
        <f ca="1">OFFSET('Расчёт фасадов5'!$H$920,Цена!$A$435,0)</f>
        <v>329.31353999999999</v>
      </c>
      <c r="I435" s="160">
        <f ca="1">OFFSET('Расчёт фасадов6'!$H$920,Цена!$A$435,0)</f>
        <v>329.31353999999999</v>
      </c>
      <c r="J435" s="160">
        <f ca="1">OFFSET('Расчёт фасадов7'!$H$920,Цена!$A$435,0)</f>
        <v>329.31353999999999</v>
      </c>
      <c r="K435" s="160">
        <f ca="1">OFFSET('Расчёт фасадов8'!$H$920,Цена!$A$435,0)</f>
        <v>329.31353999999999</v>
      </c>
      <c r="L435" s="160">
        <f ca="1">OFFSET('Расчёт фасадов9'!$H$920,Цена!$A$435,0)</f>
        <v>329.31353999999999</v>
      </c>
      <c r="M435" s="160">
        <f ca="1">OFFSET('Расчёт фасадов10'!$H$920,Цена!$A$435,0)</f>
        <v>329.31353999999999</v>
      </c>
    </row>
    <row r="436" spans="1:13" ht="15" x14ac:dyDescent="0.2">
      <c r="A436">
        <v>6</v>
      </c>
      <c r="B436" s="75" t="s">
        <v>533</v>
      </c>
      <c r="C436" s="75" t="str">
        <f>B436&amp;'Спецификация - фасады'!$AO$70</f>
        <v>IT.1.FR_V.300./1+0-IV/PBG</v>
      </c>
      <c r="D436" s="160">
        <f ca="1">OFFSET('Расчёт фасадов'!$H$920,Цена!$A$436,0)</f>
        <v>329.31353999999999</v>
      </c>
      <c r="E436" s="160">
        <f ca="1">OFFSET('Расчёт фасадов2'!$H$920,Цена!$A$436,0)</f>
        <v>329.31353999999999</v>
      </c>
      <c r="F436" s="160">
        <f ca="1">OFFSET('Расчёт фасадов3'!$H$920,Цена!$A$436,0)</f>
        <v>329.31353999999999</v>
      </c>
      <c r="G436" s="160">
        <f ca="1">OFFSET('Расчёт фасадов4'!$H$920,Цена!$A$436,0)</f>
        <v>329.31353999999999</v>
      </c>
      <c r="H436" s="160">
        <f ca="1">OFFSET('Расчёт фасадов5'!$H$920,Цена!$A$436,0)</f>
        <v>329.31353999999999</v>
      </c>
      <c r="I436" s="160">
        <f ca="1">OFFSET('Расчёт фасадов6'!$H$920,Цена!$A$436,0)</f>
        <v>329.31353999999999</v>
      </c>
      <c r="J436" s="160">
        <f ca="1">OFFSET('Расчёт фасадов7'!$H$920,Цена!$A$436,0)</f>
        <v>329.31353999999999</v>
      </c>
      <c r="K436" s="160">
        <f ca="1">OFFSET('Расчёт фасадов8'!$H$920,Цена!$A$436,0)</f>
        <v>329.31353999999999</v>
      </c>
      <c r="L436" s="160">
        <f ca="1">OFFSET('Расчёт фасадов9'!$H$920,Цена!$A$436,0)</f>
        <v>329.31353999999999</v>
      </c>
      <c r="M436" s="160">
        <f ca="1">OFFSET('Расчёт фасадов10'!$H$920,Цена!$A$436,0)</f>
        <v>329.31353999999999</v>
      </c>
    </row>
    <row r="437" spans="1:13" ht="15" x14ac:dyDescent="0.2">
      <c r="B437" s="75"/>
      <c r="C437" s="75"/>
    </row>
    <row r="438" spans="1:13" ht="15" x14ac:dyDescent="0.2">
      <c r="A438">
        <v>0</v>
      </c>
      <c r="B438" s="75" t="s">
        <v>534</v>
      </c>
      <c r="C438" s="75" t="str">
        <f>B438&amp;'Спецификация - фасады'!$AO$43</f>
        <v>IT.1.FR_V.300./1+1-PY27</v>
      </c>
      <c r="D438" s="160">
        <f ca="1">OFFSET('Расчёт фасадов'!$H$949,Цена!$A$438,0)</f>
        <v>335.15554000000003</v>
      </c>
      <c r="E438" s="160">
        <f ca="1">OFFSET('Расчёт фасадов2'!$H$949,Цена!$A$438,0)</f>
        <v>335.15554000000003</v>
      </c>
      <c r="F438" s="160">
        <f ca="1">OFFSET('Расчёт фасадов3'!$H$949,Цена!$A$438,0)</f>
        <v>335.15554000000003</v>
      </c>
      <c r="G438" s="160">
        <f ca="1">OFFSET('Расчёт фасадов4'!$H$949,Цена!$A$438,0)</f>
        <v>335.15554000000003</v>
      </c>
      <c r="H438" s="160">
        <f ca="1">OFFSET('Расчёт фасадов5'!$H$949,Цена!$A$438,0)</f>
        <v>335.15554000000003</v>
      </c>
      <c r="I438" s="160">
        <f ca="1">OFFSET('Расчёт фасадов6'!$H$949,Цена!$A$438,0)</f>
        <v>335.15554000000003</v>
      </c>
      <c r="J438" s="160">
        <f ca="1">OFFSET('Расчёт фасадов7'!$H$949,Цена!$A$438,0)</f>
        <v>335.15554000000003</v>
      </c>
      <c r="K438" s="160">
        <f ca="1">OFFSET('Расчёт фасадов8'!$H$949,Цена!$A$438,0)</f>
        <v>335.15554000000003</v>
      </c>
      <c r="L438" s="160">
        <f ca="1">OFFSET('Расчёт фасадов9'!$H$949,Цена!$A$438,0)</f>
        <v>335.15554000000003</v>
      </c>
      <c r="M438" s="160">
        <f ca="1">OFFSET('Расчёт фасадов10'!$H$949,Цена!$A$438,0)</f>
        <v>335.15554000000003</v>
      </c>
    </row>
    <row r="439" spans="1:13" ht="15" x14ac:dyDescent="0.2">
      <c r="A439">
        <v>0</v>
      </c>
      <c r="B439" s="75" t="s">
        <v>534</v>
      </c>
      <c r="C439" s="75" t="str">
        <f>B439&amp;'Спецификация - фасады'!$AO$44</f>
        <v>IT.1.FR_V.300./1+1-WC</v>
      </c>
      <c r="D439" s="160">
        <f ca="1">OFFSET('Расчёт фасадов'!$H$949,Цена!$A$439,0)</f>
        <v>335.15554000000003</v>
      </c>
      <c r="E439" s="160">
        <f ca="1">OFFSET('Расчёт фасадов2'!$H$949,Цена!$A$439,0)</f>
        <v>335.15554000000003</v>
      </c>
      <c r="F439" s="160">
        <f ca="1">OFFSET('Расчёт фасадов3'!$H$949,Цена!$A$439,0)</f>
        <v>335.15554000000003</v>
      </c>
      <c r="G439" s="160">
        <f ca="1">OFFSET('Расчёт фасадов4'!$H$949,Цена!$A$439,0)</f>
        <v>335.15554000000003</v>
      </c>
      <c r="H439" s="160">
        <f ca="1">OFFSET('Расчёт фасадов5'!$H$949,Цена!$A$439,0)</f>
        <v>335.15554000000003</v>
      </c>
      <c r="I439" s="160">
        <f ca="1">OFFSET('Расчёт фасадов6'!$H$949,Цена!$A$439,0)</f>
        <v>335.15554000000003</v>
      </c>
      <c r="J439" s="160">
        <f ca="1">OFFSET('Расчёт фасадов7'!$H$949,Цена!$A$439,0)</f>
        <v>335.15554000000003</v>
      </c>
      <c r="K439" s="160">
        <f ca="1">OFFSET('Расчёт фасадов8'!$H$949,Цена!$A$439,0)</f>
        <v>335.15554000000003</v>
      </c>
      <c r="L439" s="160">
        <f ca="1">OFFSET('Расчёт фасадов9'!$H$949,Цена!$A$439,0)</f>
        <v>335.15554000000003</v>
      </c>
      <c r="M439" s="160">
        <f ca="1">OFFSET('Расчёт фасадов10'!$H$949,Цена!$A$439,0)</f>
        <v>335.15554000000003</v>
      </c>
    </row>
    <row r="440" spans="1:13" ht="15" x14ac:dyDescent="0.2">
      <c r="A440">
        <v>0</v>
      </c>
      <c r="B440" s="75" t="s">
        <v>534</v>
      </c>
      <c r="C440" s="75" t="str">
        <f>B440&amp;'Спецификация - фасады'!$AO$45</f>
        <v>IT.1.FR_V.300./1+1-WP</v>
      </c>
      <c r="D440" s="160">
        <f ca="1">OFFSET('Расчёт фасадов'!$H$949,Цена!$A$440,0)</f>
        <v>335.15554000000003</v>
      </c>
      <c r="E440" s="160">
        <f ca="1">OFFSET('Расчёт фасадов2'!$H$949,Цена!$A$440,0)</f>
        <v>335.15554000000003</v>
      </c>
      <c r="F440" s="160">
        <f ca="1">OFFSET('Расчёт фасадов3'!$H$949,Цена!$A$440,0)</f>
        <v>335.15554000000003</v>
      </c>
      <c r="G440" s="160">
        <f ca="1">OFFSET('Расчёт фасадов4'!$H$949,Цена!$A$440,0)</f>
        <v>335.15554000000003</v>
      </c>
      <c r="H440" s="160">
        <f ca="1">OFFSET('Расчёт фасадов5'!$H$949,Цена!$A$440,0)</f>
        <v>335.15554000000003</v>
      </c>
      <c r="I440" s="160">
        <f ca="1">OFFSET('Расчёт фасадов6'!$H$949,Цена!$A$440,0)</f>
        <v>335.15554000000003</v>
      </c>
      <c r="J440" s="160">
        <f ca="1">OFFSET('Расчёт фасадов7'!$H$949,Цена!$A$440,0)</f>
        <v>335.15554000000003</v>
      </c>
      <c r="K440" s="160">
        <f ca="1">OFFSET('Расчёт фасадов8'!$H$949,Цена!$A$440,0)</f>
        <v>335.15554000000003</v>
      </c>
      <c r="L440" s="160">
        <f ca="1">OFFSET('Расчёт фасадов9'!$H$949,Цена!$A$440,0)</f>
        <v>335.15554000000003</v>
      </c>
      <c r="M440" s="160">
        <f ca="1">OFFSET('Расчёт фасадов10'!$H$949,Цена!$A$440,0)</f>
        <v>335.15554000000003</v>
      </c>
    </row>
    <row r="441" spans="1:13" ht="15" x14ac:dyDescent="0.2">
      <c r="A441">
        <v>0</v>
      </c>
      <c r="B441" s="75" t="s">
        <v>534</v>
      </c>
      <c r="C441" s="75" t="str">
        <f>B441&amp;'Спецификация - фасады'!$AO$46</f>
        <v>IT.1.FR_V.300./1+1-DS</v>
      </c>
      <c r="D441" s="160">
        <f ca="1">OFFSET('Расчёт фасадов'!$H$949,Цена!$A$441,0)</f>
        <v>335.15554000000003</v>
      </c>
      <c r="E441" s="160">
        <f ca="1">OFFSET('Расчёт фасадов2'!$H$949,Цена!$A$441,0)</f>
        <v>335.15554000000003</v>
      </c>
      <c r="F441" s="160">
        <f ca="1">OFFSET('Расчёт фасадов3'!$H$949,Цена!$A$441,0)</f>
        <v>335.15554000000003</v>
      </c>
      <c r="G441" s="160">
        <f ca="1">OFFSET('Расчёт фасадов4'!$H$949,Цена!$A$441,0)</f>
        <v>335.15554000000003</v>
      </c>
      <c r="H441" s="160">
        <f ca="1">OFFSET('Расчёт фасадов5'!$H$949,Цена!$A$441,0)</f>
        <v>335.15554000000003</v>
      </c>
      <c r="I441" s="160">
        <f ca="1">OFFSET('Расчёт фасадов6'!$H$949,Цена!$A$441,0)</f>
        <v>335.15554000000003</v>
      </c>
      <c r="J441" s="160">
        <f ca="1">OFFSET('Расчёт фасадов7'!$H$949,Цена!$A$441,0)</f>
        <v>335.15554000000003</v>
      </c>
      <c r="K441" s="160">
        <f ca="1">OFFSET('Расчёт фасадов8'!$H$949,Цена!$A$441,0)</f>
        <v>335.15554000000003</v>
      </c>
      <c r="L441" s="160">
        <f ca="1">OFFSET('Расчёт фасадов9'!$H$949,Цена!$A$441,0)</f>
        <v>335.15554000000003</v>
      </c>
      <c r="M441" s="160">
        <f ca="1">OFFSET('Расчёт фасадов10'!$H$949,Цена!$A$441,0)</f>
        <v>335.15554000000003</v>
      </c>
    </row>
    <row r="442" spans="1:13" ht="15" x14ac:dyDescent="0.2">
      <c r="A442">
        <v>0</v>
      </c>
      <c r="B442" s="75" t="s">
        <v>534</v>
      </c>
      <c r="C442" s="75" t="str">
        <f>B442&amp;'Спецификация - фасады'!$AO$47</f>
        <v>IT.1.FR_V.300./1+1-HS</v>
      </c>
      <c r="D442" s="160">
        <f ca="1">OFFSET('Расчёт фасадов'!$H$949,Цена!$A$442,0)</f>
        <v>335.15554000000003</v>
      </c>
      <c r="E442" s="160">
        <f ca="1">OFFSET('Расчёт фасадов2'!$H$949,Цена!$A$442,0)</f>
        <v>335.15554000000003</v>
      </c>
      <c r="F442" s="160">
        <f ca="1">OFFSET('Расчёт фасадов3'!$H$949,Цена!$A$442,0)</f>
        <v>335.15554000000003</v>
      </c>
      <c r="G442" s="160">
        <f ca="1">OFFSET('Расчёт фасадов4'!$H$949,Цена!$A$442,0)</f>
        <v>335.15554000000003</v>
      </c>
      <c r="H442" s="160">
        <f ca="1">OFFSET('Расчёт фасадов5'!$H$949,Цена!$A$442,0)</f>
        <v>335.15554000000003</v>
      </c>
      <c r="I442" s="160">
        <f ca="1">OFFSET('Расчёт фасадов6'!$H$949,Цена!$A$442,0)</f>
        <v>335.15554000000003</v>
      </c>
      <c r="J442" s="160">
        <f ca="1">OFFSET('Расчёт фасадов7'!$H$949,Цена!$A$442,0)</f>
        <v>335.15554000000003</v>
      </c>
      <c r="K442" s="160">
        <f ca="1">OFFSET('Расчёт фасадов8'!$H$949,Цена!$A$442,0)</f>
        <v>335.15554000000003</v>
      </c>
      <c r="L442" s="160">
        <f ca="1">OFFSET('Расчёт фасадов9'!$H$949,Цена!$A$442,0)</f>
        <v>335.15554000000003</v>
      </c>
      <c r="M442" s="160">
        <f ca="1">OFFSET('Расчёт фасадов10'!$H$949,Цена!$A$442,0)</f>
        <v>335.15554000000003</v>
      </c>
    </row>
    <row r="443" spans="1:13" ht="15" x14ac:dyDescent="0.2">
      <c r="A443">
        <v>0</v>
      </c>
      <c r="B443" s="75" t="s">
        <v>534</v>
      </c>
      <c r="C443" s="75" t="str">
        <f>B443&amp;'Спецификация - фасады'!$AO$48</f>
        <v>IT.1.FR_V.300./1+1-VT</v>
      </c>
      <c r="D443" s="160">
        <f ca="1">OFFSET('Расчёт фасадов'!$H$949,Цена!$A$443,0)</f>
        <v>335.15554000000003</v>
      </c>
      <c r="E443" s="160">
        <f ca="1">OFFSET('Расчёт фасадов2'!$H$949,Цена!$A$443,0)</f>
        <v>335.15554000000003</v>
      </c>
      <c r="F443" s="160">
        <f ca="1">OFFSET('Расчёт фасадов3'!$H$949,Цена!$A$443,0)</f>
        <v>335.15554000000003</v>
      </c>
      <c r="G443" s="160">
        <f ca="1">OFFSET('Расчёт фасадов4'!$H$949,Цена!$A$443,0)</f>
        <v>335.15554000000003</v>
      </c>
      <c r="H443" s="160">
        <f ca="1">OFFSET('Расчёт фасадов5'!$H$949,Цена!$A$443,0)</f>
        <v>335.15554000000003</v>
      </c>
      <c r="I443" s="160">
        <f ca="1">OFFSET('Расчёт фасадов6'!$H$949,Цена!$A$443,0)</f>
        <v>335.15554000000003</v>
      </c>
      <c r="J443" s="160">
        <f ca="1">OFFSET('Расчёт фасадов7'!$H$949,Цена!$A$443,0)</f>
        <v>335.15554000000003</v>
      </c>
      <c r="K443" s="160">
        <f ca="1">OFFSET('Расчёт фасадов8'!$H$949,Цена!$A$443,0)</f>
        <v>335.15554000000003</v>
      </c>
      <c r="L443" s="160">
        <f ca="1">OFFSET('Расчёт фасадов9'!$H$949,Цена!$A$443,0)</f>
        <v>335.15554000000003</v>
      </c>
      <c r="M443" s="160">
        <f ca="1">OFFSET('Расчёт фасадов10'!$H$949,Цена!$A$443,0)</f>
        <v>335.15554000000003</v>
      </c>
    </row>
    <row r="444" spans="1:13" ht="15" x14ac:dyDescent="0.2">
      <c r="A444">
        <v>0</v>
      </c>
      <c r="B444" s="75" t="s">
        <v>534</v>
      </c>
      <c r="C444" s="75" t="str">
        <f>B444&amp;'Спецификация - фасады'!$AO$49</f>
        <v>IT.1.FR_V.300./1+1-TD</v>
      </c>
      <c r="D444" s="160">
        <f ca="1">OFFSET('Расчёт фасадов'!$H$949,Цена!$A$444,0)</f>
        <v>335.15554000000003</v>
      </c>
      <c r="E444" s="160">
        <f ca="1">OFFSET('Расчёт фасадов2'!$H$949,Цена!$A$444,0)</f>
        <v>335.15554000000003</v>
      </c>
      <c r="F444" s="160">
        <f ca="1">OFFSET('Расчёт фасадов3'!$H$949,Цена!$A$444,0)</f>
        <v>335.15554000000003</v>
      </c>
      <c r="G444" s="160">
        <f ca="1">OFFSET('Расчёт фасадов4'!$H$949,Цена!$A$444,0)</f>
        <v>335.15554000000003</v>
      </c>
      <c r="H444" s="160">
        <f ca="1">OFFSET('Расчёт фасадов5'!$H$949,Цена!$A$444,0)</f>
        <v>335.15554000000003</v>
      </c>
      <c r="I444" s="160">
        <f ca="1">OFFSET('Расчёт фасадов6'!$H$949,Цена!$A$444,0)</f>
        <v>335.15554000000003</v>
      </c>
      <c r="J444" s="160">
        <f ca="1">OFFSET('Расчёт фасадов7'!$H$949,Цена!$A$444,0)</f>
        <v>335.15554000000003</v>
      </c>
      <c r="K444" s="160">
        <f ca="1">OFFSET('Расчёт фасадов8'!$H$949,Цена!$A$444,0)</f>
        <v>335.15554000000003</v>
      </c>
      <c r="L444" s="160">
        <f ca="1">OFFSET('Расчёт фасадов9'!$H$949,Цена!$A$444,0)</f>
        <v>335.15554000000003</v>
      </c>
      <c r="M444" s="160">
        <f ca="1">OFFSET('Расчёт фасадов10'!$H$949,Цена!$A$444,0)</f>
        <v>335.15554000000003</v>
      </c>
    </row>
    <row r="445" spans="1:13" ht="15" x14ac:dyDescent="0.2">
      <c r="A445">
        <v>0</v>
      </c>
      <c r="B445" s="75" t="s">
        <v>534</v>
      </c>
      <c r="C445" s="75" t="str">
        <f>B445&amp;'Спецификация - фасады'!$AO$50</f>
        <v>IT.1.FR_V.300./1+1-LO</v>
      </c>
      <c r="D445" s="160">
        <f ca="1">OFFSET('Расчёт фасадов'!$H$949,Цена!$A$445,0)</f>
        <v>335.15554000000003</v>
      </c>
      <c r="E445" s="160">
        <f ca="1">OFFSET('Расчёт фасадов2'!$H$949,Цена!$A$445,0)</f>
        <v>335.15554000000003</v>
      </c>
      <c r="F445" s="160">
        <f ca="1">OFFSET('Расчёт фасадов3'!$H$949,Цена!$A$445,0)</f>
        <v>335.15554000000003</v>
      </c>
      <c r="G445" s="160">
        <f ca="1">OFFSET('Расчёт фасадов4'!$H$949,Цена!$A$445,0)</f>
        <v>335.15554000000003</v>
      </c>
      <c r="H445" s="160">
        <f ca="1">OFFSET('Расчёт фасадов5'!$H$949,Цена!$A$445,0)</f>
        <v>335.15554000000003</v>
      </c>
      <c r="I445" s="160">
        <f ca="1">OFFSET('Расчёт фасадов6'!$H$949,Цена!$A$445,0)</f>
        <v>335.15554000000003</v>
      </c>
      <c r="J445" s="160">
        <f ca="1">OFFSET('Расчёт фасадов7'!$H$949,Цена!$A$445,0)</f>
        <v>335.15554000000003</v>
      </c>
      <c r="K445" s="160">
        <f ca="1">OFFSET('Расчёт фасадов8'!$H$949,Цена!$A$445,0)</f>
        <v>335.15554000000003</v>
      </c>
      <c r="L445" s="160">
        <f ca="1">OFFSET('Расчёт фасадов9'!$H$949,Цена!$A$445,0)</f>
        <v>335.15554000000003</v>
      </c>
      <c r="M445" s="160">
        <f ca="1">OFFSET('Расчёт фасадов10'!$H$949,Цена!$A$445,0)</f>
        <v>335.15554000000003</v>
      </c>
    </row>
    <row r="446" spans="1:13" ht="15" x14ac:dyDescent="0.2">
      <c r="A446">
        <v>0</v>
      </c>
      <c r="B446" s="75" t="s">
        <v>534</v>
      </c>
      <c r="C446" s="75" t="str">
        <f>B446&amp;'Спецификация - фасады'!$AO$51</f>
        <v>IT.1.FR_V.300./1+1-OM</v>
      </c>
      <c r="D446" s="160">
        <f ca="1">OFFSET('Расчёт фасадов'!$H$949,Цена!$A$446,0)</f>
        <v>335.15554000000003</v>
      </c>
      <c r="E446" s="160">
        <f ca="1">OFFSET('Расчёт фасадов2'!$H$949,Цена!$A$446,0)</f>
        <v>335.15554000000003</v>
      </c>
      <c r="F446" s="160">
        <f ca="1">OFFSET('Расчёт фасадов3'!$H$949,Цена!$A$446,0)</f>
        <v>335.15554000000003</v>
      </c>
      <c r="G446" s="160">
        <f ca="1">OFFSET('Расчёт фасадов4'!$H$949,Цена!$A$446,0)</f>
        <v>335.15554000000003</v>
      </c>
      <c r="H446" s="160">
        <f ca="1">OFFSET('Расчёт фасадов5'!$H$949,Цена!$A$446,0)</f>
        <v>335.15554000000003</v>
      </c>
      <c r="I446" s="160">
        <f ca="1">OFFSET('Расчёт фасадов6'!$H$949,Цена!$A$446,0)</f>
        <v>335.15554000000003</v>
      </c>
      <c r="J446" s="160">
        <f ca="1">OFFSET('Расчёт фасадов7'!$H$949,Цена!$A$446,0)</f>
        <v>335.15554000000003</v>
      </c>
      <c r="K446" s="160">
        <f ca="1">OFFSET('Расчёт фасадов8'!$H$949,Цена!$A$446,0)</f>
        <v>335.15554000000003</v>
      </c>
      <c r="L446" s="160">
        <f ca="1">OFFSET('Расчёт фасадов9'!$H$949,Цена!$A$446,0)</f>
        <v>335.15554000000003</v>
      </c>
      <c r="M446" s="160">
        <f ca="1">OFFSET('Расчёт фасадов10'!$H$949,Цена!$A$446,0)</f>
        <v>335.15554000000003</v>
      </c>
    </row>
    <row r="447" spans="1:13" ht="15" x14ac:dyDescent="0.2">
      <c r="A447">
        <v>0</v>
      </c>
      <c r="B447" s="75" t="s">
        <v>534</v>
      </c>
      <c r="C447" s="75" t="str">
        <f>B447&amp;'Спецификация - фасады'!$AO$52</f>
        <v>IT.1.FR_V.300./1+1-OE</v>
      </c>
      <c r="D447" s="160">
        <f ca="1">OFFSET('Расчёт фасадов'!$H$949,Цена!$A$447,0)</f>
        <v>335.15554000000003</v>
      </c>
      <c r="E447" s="160">
        <f ca="1">OFFSET('Расчёт фасадов2'!$H$949,Цена!$A$447,0)</f>
        <v>335.15554000000003</v>
      </c>
      <c r="F447" s="160">
        <f ca="1">OFFSET('Расчёт фасадов3'!$H$949,Цена!$A$447,0)</f>
        <v>335.15554000000003</v>
      </c>
      <c r="G447" s="160">
        <f ca="1">OFFSET('Расчёт фасадов4'!$H$949,Цена!$A$447,0)</f>
        <v>335.15554000000003</v>
      </c>
      <c r="H447" s="160">
        <f ca="1">OFFSET('Расчёт фасадов5'!$H$949,Цена!$A$447,0)</f>
        <v>335.15554000000003</v>
      </c>
      <c r="I447" s="160">
        <f ca="1">OFFSET('Расчёт фасадов6'!$H$949,Цена!$A$447,0)</f>
        <v>335.15554000000003</v>
      </c>
      <c r="J447" s="160">
        <f ca="1">OFFSET('Расчёт фасадов7'!$H$949,Цена!$A$447,0)</f>
        <v>335.15554000000003</v>
      </c>
      <c r="K447" s="160">
        <f ca="1">OFFSET('Расчёт фасадов8'!$H$949,Цена!$A$447,0)</f>
        <v>335.15554000000003</v>
      </c>
      <c r="L447" s="160">
        <f ca="1">OFFSET('Расчёт фасадов9'!$H$949,Цена!$A$447,0)</f>
        <v>335.15554000000003</v>
      </c>
      <c r="M447" s="160">
        <f ca="1">OFFSET('Расчёт фасадов10'!$H$949,Цена!$A$447,0)</f>
        <v>335.15554000000003</v>
      </c>
    </row>
    <row r="448" spans="1:13" ht="15" x14ac:dyDescent="0.2">
      <c r="A448">
        <v>0</v>
      </c>
      <c r="B448" s="75" t="s">
        <v>534</v>
      </c>
      <c r="C448" s="75" t="str">
        <f>B448&amp;'Спецификация - фасады'!$AO$53</f>
        <v>IT.1.FR_V.300./1+1-GS</v>
      </c>
      <c r="D448" s="160">
        <f ca="1">OFFSET('Расчёт фасадов'!$H$949,Цена!$A$448,0)</f>
        <v>335.15554000000003</v>
      </c>
      <c r="E448" s="160">
        <f ca="1">OFFSET('Расчёт фасадов2'!$H$949,Цена!$A$448,0)</f>
        <v>335.15554000000003</v>
      </c>
      <c r="F448" s="160">
        <f ca="1">OFFSET('Расчёт фасадов3'!$H$949,Цена!$A$448,0)</f>
        <v>335.15554000000003</v>
      </c>
      <c r="G448" s="160">
        <f ca="1">OFFSET('Расчёт фасадов4'!$H$949,Цена!$A$448,0)</f>
        <v>335.15554000000003</v>
      </c>
      <c r="H448" s="160">
        <f ca="1">OFFSET('Расчёт фасадов5'!$H$949,Цена!$A$448,0)</f>
        <v>335.15554000000003</v>
      </c>
      <c r="I448" s="160">
        <f ca="1">OFFSET('Расчёт фасадов6'!$H$949,Цена!$A$448,0)</f>
        <v>335.15554000000003</v>
      </c>
      <c r="J448" s="160">
        <f ca="1">OFFSET('Расчёт фасадов7'!$H$949,Цена!$A$448,0)</f>
        <v>335.15554000000003</v>
      </c>
      <c r="K448" s="160">
        <f ca="1">OFFSET('Расчёт фасадов8'!$H$949,Цена!$A$448,0)</f>
        <v>335.15554000000003</v>
      </c>
      <c r="L448" s="160">
        <f ca="1">OFFSET('Расчёт фасадов9'!$H$949,Цена!$A$448,0)</f>
        <v>335.15554000000003</v>
      </c>
      <c r="M448" s="160">
        <f ca="1">OFFSET('Расчёт фасадов10'!$H$949,Цена!$A$448,0)</f>
        <v>335.15554000000003</v>
      </c>
    </row>
    <row r="449" spans="1:13" ht="15" x14ac:dyDescent="0.2">
      <c r="A449">
        <v>1</v>
      </c>
      <c r="B449" s="75" t="s">
        <v>534</v>
      </c>
      <c r="C449" s="75" t="str">
        <f>B449&amp;'Спецификация - фасады'!$AO$54</f>
        <v>IT.1.FR_V.300./1+1-BMO</v>
      </c>
      <c r="D449" s="160">
        <f ca="1">OFFSET('Расчёт фасадов'!$H$949,Цена!$A$449,0)</f>
        <v>335.15554000000003</v>
      </c>
      <c r="E449" s="160">
        <f ca="1">OFFSET('Расчёт фасадов2'!$H$949,Цена!$A$449,0)</f>
        <v>335.15554000000003</v>
      </c>
      <c r="F449" s="160">
        <f ca="1">OFFSET('Расчёт фасадов3'!$H$949,Цена!$A$449,0)</f>
        <v>335.15554000000003</v>
      </c>
      <c r="G449" s="160">
        <f ca="1">OFFSET('Расчёт фасадов4'!$H$949,Цена!$A$449,0)</f>
        <v>335.15554000000003</v>
      </c>
      <c r="H449" s="160">
        <f ca="1">OFFSET('Расчёт фасадов5'!$H$949,Цена!$A$449,0)</f>
        <v>335.15554000000003</v>
      </c>
      <c r="I449" s="160">
        <f ca="1">OFFSET('Расчёт фасадов6'!$H$949,Цена!$A$449,0)</f>
        <v>335.15554000000003</v>
      </c>
      <c r="J449" s="160">
        <f ca="1">OFFSET('Расчёт фасадов7'!$H$949,Цена!$A$449,0)</f>
        <v>335.15554000000003</v>
      </c>
      <c r="K449" s="160">
        <f ca="1">OFFSET('Расчёт фасадов8'!$H$949,Цена!$A$449,0)</f>
        <v>335.15554000000003</v>
      </c>
      <c r="L449" s="160">
        <f ca="1">OFFSET('Расчёт фасадов9'!$H$949,Цена!$A$449,0)</f>
        <v>335.15554000000003</v>
      </c>
      <c r="M449" s="160">
        <f ca="1">OFFSET('Расчёт фасадов10'!$H$949,Цена!$A$449,0)</f>
        <v>335.15554000000003</v>
      </c>
    </row>
    <row r="450" spans="1:13" ht="15" x14ac:dyDescent="0.2">
      <c r="A450">
        <v>2</v>
      </c>
      <c r="B450" s="75" t="s">
        <v>534</v>
      </c>
      <c r="C450" s="75" t="str">
        <f>B450&amp;'Спецификация - фасады'!$AO$55</f>
        <v>IT.1.FR_V.300./1+1-WM</v>
      </c>
      <c r="D450" s="160">
        <f ca="1">OFFSET('Расчёт фасадов'!$H$949,Цена!$A$450,0)</f>
        <v>335.15554000000003</v>
      </c>
      <c r="E450" s="160">
        <f ca="1">OFFSET('Расчёт фасадов2'!$H$949,Цена!$A$450,0)</f>
        <v>335.15554000000003</v>
      </c>
      <c r="F450" s="160">
        <f ca="1">OFFSET('Расчёт фасадов3'!$H$949,Цена!$A$450,0)</f>
        <v>335.15554000000003</v>
      </c>
      <c r="G450" s="160">
        <f ca="1">OFFSET('Расчёт фасадов4'!$H$949,Цена!$A$450,0)</f>
        <v>335.15554000000003</v>
      </c>
      <c r="H450" s="160">
        <f ca="1">OFFSET('Расчёт фасадов5'!$H$949,Цена!$A$450,0)</f>
        <v>335.15554000000003</v>
      </c>
      <c r="I450" s="160">
        <f ca="1">OFFSET('Расчёт фасадов6'!$H$949,Цена!$A$450,0)</f>
        <v>335.15554000000003</v>
      </c>
      <c r="J450" s="160">
        <f ca="1">OFFSET('Расчёт фасадов7'!$H$949,Цена!$A$450,0)</f>
        <v>335.15554000000003</v>
      </c>
      <c r="K450" s="160">
        <f ca="1">OFFSET('Расчёт фасадов8'!$H$949,Цена!$A$450,0)</f>
        <v>335.15554000000003</v>
      </c>
      <c r="L450" s="160">
        <f ca="1">OFFSET('Расчёт фасадов9'!$H$949,Цена!$A$450,0)</f>
        <v>335.15554000000003</v>
      </c>
      <c r="M450" s="160">
        <f ca="1">OFFSET('Расчёт фасадов10'!$H$949,Цена!$A$450,0)</f>
        <v>335.15554000000003</v>
      </c>
    </row>
    <row r="451" spans="1:13" ht="15" x14ac:dyDescent="0.2">
      <c r="A451">
        <v>2</v>
      </c>
      <c r="B451" s="75" t="s">
        <v>534</v>
      </c>
      <c r="C451" s="75" t="str">
        <f>B451&amp;'Спецификация - фасады'!$AO$56</f>
        <v>IT.1.FR_V.300./1+1-IV</v>
      </c>
      <c r="D451" s="160">
        <f ca="1">OFFSET('Расчёт фасадов'!$H$949,Цена!$A$451,0)</f>
        <v>335.15554000000003</v>
      </c>
      <c r="E451" s="160">
        <f ca="1">OFFSET('Расчёт фасадов2'!$H$949,Цена!$A$451,0)</f>
        <v>335.15554000000003</v>
      </c>
      <c r="F451" s="160">
        <f ca="1">OFFSET('Расчёт фасадов3'!$H$949,Цена!$A$451,0)</f>
        <v>335.15554000000003</v>
      </c>
      <c r="G451" s="160">
        <f ca="1">OFFSET('Расчёт фасадов4'!$H$949,Цена!$A$451,0)</f>
        <v>335.15554000000003</v>
      </c>
      <c r="H451" s="160">
        <f ca="1">OFFSET('Расчёт фасадов5'!$H$949,Цена!$A$451,0)</f>
        <v>335.15554000000003</v>
      </c>
      <c r="I451" s="160">
        <f ca="1">OFFSET('Расчёт фасадов6'!$H$949,Цена!$A$451,0)</f>
        <v>335.15554000000003</v>
      </c>
      <c r="J451" s="160">
        <f ca="1">OFFSET('Расчёт фасадов7'!$H$949,Цена!$A$451,0)</f>
        <v>335.15554000000003</v>
      </c>
      <c r="K451" s="160">
        <f ca="1">OFFSET('Расчёт фасадов8'!$H$949,Цена!$A$451,0)</f>
        <v>335.15554000000003</v>
      </c>
      <c r="L451" s="160">
        <f ca="1">OFFSET('Расчёт фасадов9'!$H$949,Цена!$A$451,0)</f>
        <v>335.15554000000003</v>
      </c>
      <c r="M451" s="160">
        <f ca="1">OFFSET('Расчёт фасадов10'!$H$949,Цена!$A$451,0)</f>
        <v>335.15554000000003</v>
      </c>
    </row>
    <row r="452" spans="1:13" ht="15" x14ac:dyDescent="0.2">
      <c r="A452">
        <v>3</v>
      </c>
      <c r="B452" s="75" t="s">
        <v>534</v>
      </c>
      <c r="C452" s="75" t="str">
        <f>B452&amp;'Спецификация - фасады'!$AO$57</f>
        <v>IT.1.FR_V.300./1+1-WC/PG</v>
      </c>
      <c r="D452" s="160">
        <f ca="1">OFFSET('Расчёт фасадов'!$H$949,Цена!$A$452,0)</f>
        <v>335.15554000000003</v>
      </c>
      <c r="E452" s="160">
        <f ca="1">OFFSET('Расчёт фасадов2'!$H$949,Цена!$A$452,0)</f>
        <v>335.15554000000003</v>
      </c>
      <c r="F452" s="160">
        <f ca="1">OFFSET('Расчёт фасадов3'!$H$949,Цена!$A$452,0)</f>
        <v>335.15554000000003</v>
      </c>
      <c r="G452" s="160">
        <f ca="1">OFFSET('Расчёт фасадов4'!$H$949,Цена!$A$452,0)</f>
        <v>335.15554000000003</v>
      </c>
      <c r="H452" s="160">
        <f ca="1">OFFSET('Расчёт фасадов5'!$H$949,Цена!$A$452,0)</f>
        <v>335.15554000000003</v>
      </c>
      <c r="I452" s="160">
        <f ca="1">OFFSET('Расчёт фасадов6'!$H$949,Цена!$A$452,0)</f>
        <v>335.15554000000003</v>
      </c>
      <c r="J452" s="160">
        <f ca="1">OFFSET('Расчёт фасадов7'!$H$949,Цена!$A$452,0)</f>
        <v>335.15554000000003</v>
      </c>
      <c r="K452" s="160">
        <f ca="1">OFFSET('Расчёт фасадов8'!$H$949,Цена!$A$452,0)</f>
        <v>335.15554000000003</v>
      </c>
      <c r="L452" s="160">
        <f ca="1">OFFSET('Расчёт фасадов9'!$H$949,Цена!$A$452,0)</f>
        <v>335.15554000000003</v>
      </c>
      <c r="M452" s="160">
        <f ca="1">OFFSET('Расчёт фасадов10'!$H$949,Цена!$A$452,0)</f>
        <v>335.15554000000003</v>
      </c>
    </row>
    <row r="453" spans="1:13" ht="15" x14ac:dyDescent="0.2">
      <c r="A453">
        <v>3</v>
      </c>
      <c r="B453" s="75" t="s">
        <v>534</v>
      </c>
      <c r="C453" s="75" t="str">
        <f>B453&amp;'Спецификация - фасады'!$AO$58</f>
        <v>IT.1.FR_V.300./1+1-WC/PS</v>
      </c>
      <c r="D453" s="160">
        <f ca="1">OFFSET('Расчёт фасадов'!$H$949,Цена!$A$453,0)</f>
        <v>335.15554000000003</v>
      </c>
      <c r="E453" s="160">
        <f ca="1">OFFSET('Расчёт фасадов2'!$H$949,Цена!$A$453,0)</f>
        <v>335.15554000000003</v>
      </c>
      <c r="F453" s="160">
        <f ca="1">OFFSET('Расчёт фасадов3'!$H$949,Цена!$A$453,0)</f>
        <v>335.15554000000003</v>
      </c>
      <c r="G453" s="160">
        <f ca="1">OFFSET('Расчёт фасадов4'!$H$949,Цена!$A$453,0)</f>
        <v>335.15554000000003</v>
      </c>
      <c r="H453" s="160">
        <f ca="1">OFFSET('Расчёт фасадов5'!$H$949,Цена!$A$453,0)</f>
        <v>335.15554000000003</v>
      </c>
      <c r="I453" s="160">
        <f ca="1">OFFSET('Расчёт фасадов6'!$H$949,Цена!$A$453,0)</f>
        <v>335.15554000000003</v>
      </c>
      <c r="J453" s="160">
        <f ca="1">OFFSET('Расчёт фасадов7'!$H$949,Цена!$A$453,0)</f>
        <v>335.15554000000003</v>
      </c>
      <c r="K453" s="160">
        <f ca="1">OFFSET('Расчёт фасадов8'!$H$949,Цена!$A$453,0)</f>
        <v>335.15554000000003</v>
      </c>
      <c r="L453" s="160">
        <f ca="1">OFFSET('Расчёт фасадов9'!$H$949,Цена!$A$453,0)</f>
        <v>335.15554000000003</v>
      </c>
      <c r="M453" s="160">
        <f ca="1">OFFSET('Расчёт фасадов10'!$H$949,Цена!$A$453,0)</f>
        <v>335.15554000000003</v>
      </c>
    </row>
    <row r="454" spans="1:13" ht="15" x14ac:dyDescent="0.2">
      <c r="A454">
        <v>3</v>
      </c>
      <c r="B454" s="75" t="s">
        <v>534</v>
      </c>
      <c r="C454" s="75" t="str">
        <f>B454&amp;'Спецификация - фасады'!$AO$59</f>
        <v>IT.1.FR_V.300./1+1-WC/PBG</v>
      </c>
      <c r="D454" s="160">
        <f ca="1">OFFSET('Расчёт фасадов'!$H$949,Цена!$A$454,0)</f>
        <v>335.15554000000003</v>
      </c>
      <c r="E454" s="160">
        <f ca="1">OFFSET('Расчёт фасадов2'!$H$949,Цена!$A$454,0)</f>
        <v>335.15554000000003</v>
      </c>
      <c r="F454" s="160">
        <f ca="1">OFFSET('Расчёт фасадов3'!$H$949,Цена!$A$454,0)</f>
        <v>335.15554000000003</v>
      </c>
      <c r="G454" s="160">
        <f ca="1">OFFSET('Расчёт фасадов4'!$H$949,Цена!$A$454,0)</f>
        <v>335.15554000000003</v>
      </c>
      <c r="H454" s="160">
        <f ca="1">OFFSET('Расчёт фасадов5'!$H$949,Цена!$A$454,0)</f>
        <v>335.15554000000003</v>
      </c>
      <c r="I454" s="160">
        <f ca="1">OFFSET('Расчёт фасадов6'!$H$949,Цена!$A$454,0)</f>
        <v>335.15554000000003</v>
      </c>
      <c r="J454" s="160">
        <f ca="1">OFFSET('Расчёт фасадов7'!$H$949,Цена!$A$454,0)</f>
        <v>335.15554000000003</v>
      </c>
      <c r="K454" s="160">
        <f ca="1">OFFSET('Расчёт фасадов8'!$H$949,Цена!$A$454,0)</f>
        <v>335.15554000000003</v>
      </c>
      <c r="L454" s="160">
        <f ca="1">OFFSET('Расчёт фасадов9'!$H$949,Цена!$A$454,0)</f>
        <v>335.15554000000003</v>
      </c>
      <c r="M454" s="160">
        <f ca="1">OFFSET('Расчёт фасадов10'!$H$949,Цена!$A$454,0)</f>
        <v>335.15554000000003</v>
      </c>
    </row>
    <row r="455" spans="1:13" ht="15" x14ac:dyDescent="0.2">
      <c r="A455">
        <v>3</v>
      </c>
      <c r="B455" s="75" t="s">
        <v>534</v>
      </c>
      <c r="C455" s="75" t="str">
        <f>B455&amp;'Спецификация - фасады'!$AO$60</f>
        <v>IT.1.FR_V.300./1+1-VT/PS</v>
      </c>
      <c r="D455" s="160">
        <f ca="1">OFFSET('Расчёт фасадов'!$H$949,Цена!$A$455,0)</f>
        <v>335.15554000000003</v>
      </c>
      <c r="E455" s="160">
        <f ca="1">OFFSET('Расчёт фасадов2'!$H$949,Цена!$A$455,0)</f>
        <v>335.15554000000003</v>
      </c>
      <c r="F455" s="160">
        <f ca="1">OFFSET('Расчёт фасадов3'!$H$949,Цена!$A$455,0)</f>
        <v>335.15554000000003</v>
      </c>
      <c r="G455" s="160">
        <f ca="1">OFFSET('Расчёт фасадов4'!$H$949,Цена!$A$455,0)</f>
        <v>335.15554000000003</v>
      </c>
      <c r="H455" s="160">
        <f ca="1">OFFSET('Расчёт фасадов5'!$H$949,Цена!$A$455,0)</f>
        <v>335.15554000000003</v>
      </c>
      <c r="I455" s="160">
        <f ca="1">OFFSET('Расчёт фасадов6'!$H$949,Цена!$A$455,0)</f>
        <v>335.15554000000003</v>
      </c>
      <c r="J455" s="160">
        <f ca="1">OFFSET('Расчёт фасадов7'!$H$949,Цена!$A$455,0)</f>
        <v>335.15554000000003</v>
      </c>
      <c r="K455" s="160">
        <f ca="1">OFFSET('Расчёт фасадов8'!$H$949,Цена!$A$455,0)</f>
        <v>335.15554000000003</v>
      </c>
      <c r="L455" s="160">
        <f ca="1">OFFSET('Расчёт фасадов9'!$H$949,Цена!$A$455,0)</f>
        <v>335.15554000000003</v>
      </c>
      <c r="M455" s="160">
        <f ca="1">OFFSET('Расчёт фасадов10'!$H$949,Цена!$A$455,0)</f>
        <v>335.15554000000003</v>
      </c>
    </row>
    <row r="456" spans="1:13" ht="15" x14ac:dyDescent="0.2">
      <c r="A456">
        <v>4</v>
      </c>
      <c r="B456" s="75" t="s">
        <v>534</v>
      </c>
      <c r="C456" s="75" t="str">
        <f>B456&amp;'Спецификация - фасады'!$AO$61</f>
        <v>IT.1.FR_V.300./1+1-BMO/PG</v>
      </c>
      <c r="D456" s="160">
        <f ca="1">OFFSET('Расчёт фасадов'!$H$949,Цена!$A$456,0)</f>
        <v>335.15554000000003</v>
      </c>
      <c r="E456" s="160">
        <f ca="1">OFFSET('Расчёт фасадов2'!$H$949,Цена!$A$456,0)</f>
        <v>335.15554000000003</v>
      </c>
      <c r="F456" s="160">
        <f ca="1">OFFSET('Расчёт фасадов3'!$H$949,Цена!$A$456,0)</f>
        <v>335.15554000000003</v>
      </c>
      <c r="G456" s="160">
        <f ca="1">OFFSET('Расчёт фасадов4'!$H$949,Цена!$A$456,0)</f>
        <v>335.15554000000003</v>
      </c>
      <c r="H456" s="160">
        <f ca="1">OFFSET('Расчёт фасадов5'!$H$949,Цена!$A$456,0)</f>
        <v>335.15554000000003</v>
      </c>
      <c r="I456" s="160">
        <f ca="1">OFFSET('Расчёт фасадов6'!$H$949,Цена!$A$456,0)</f>
        <v>335.15554000000003</v>
      </c>
      <c r="J456" s="160">
        <f ca="1">OFFSET('Расчёт фасадов7'!$H$949,Цена!$A$456,0)</f>
        <v>335.15554000000003</v>
      </c>
      <c r="K456" s="160">
        <f ca="1">OFFSET('Расчёт фасадов8'!$H$949,Цена!$A$456,0)</f>
        <v>335.15554000000003</v>
      </c>
      <c r="L456" s="160">
        <f ca="1">OFFSET('Расчёт фасадов9'!$H$949,Цена!$A$456,0)</f>
        <v>335.15554000000003</v>
      </c>
      <c r="M456" s="160">
        <f ca="1">OFFSET('Расчёт фасадов10'!$H$949,Цена!$A$456,0)</f>
        <v>335.15554000000003</v>
      </c>
    </row>
    <row r="457" spans="1:13" ht="15" x14ac:dyDescent="0.2">
      <c r="A457">
        <v>4</v>
      </c>
      <c r="B457" s="75" t="s">
        <v>534</v>
      </c>
      <c r="C457" s="75" t="str">
        <f>B457&amp;'Спецификация - фасады'!$AO$62</f>
        <v>IT.1.FR_V.300./1+1-BMO/PB</v>
      </c>
      <c r="D457" s="160">
        <f ca="1">OFFSET('Расчёт фасадов'!$H$949,Цена!$A$457,0)</f>
        <v>335.15554000000003</v>
      </c>
      <c r="E457" s="160">
        <f ca="1">OFFSET('Расчёт фасадов2'!$H$949,Цена!$A$457,0)</f>
        <v>335.15554000000003</v>
      </c>
      <c r="F457" s="160">
        <f ca="1">OFFSET('Расчёт фасадов3'!$H$949,Цена!$A$457,0)</f>
        <v>335.15554000000003</v>
      </c>
      <c r="G457" s="160">
        <f ca="1">OFFSET('Расчёт фасадов4'!$H$949,Цена!$A$457,0)</f>
        <v>335.15554000000003</v>
      </c>
      <c r="H457" s="160">
        <f ca="1">OFFSET('Расчёт фасадов5'!$H$949,Цена!$A$457,0)</f>
        <v>335.15554000000003</v>
      </c>
      <c r="I457" s="160">
        <f ca="1">OFFSET('Расчёт фасадов6'!$H$949,Цена!$A$457,0)</f>
        <v>335.15554000000003</v>
      </c>
      <c r="J457" s="160">
        <f ca="1">OFFSET('Расчёт фасадов7'!$H$949,Цена!$A$457,0)</f>
        <v>335.15554000000003</v>
      </c>
      <c r="K457" s="160">
        <f ca="1">OFFSET('Расчёт фасадов8'!$H$949,Цена!$A$457,0)</f>
        <v>335.15554000000003</v>
      </c>
      <c r="L457" s="160">
        <f ca="1">OFFSET('Расчёт фасадов9'!$H$949,Цена!$A$457,0)</f>
        <v>335.15554000000003</v>
      </c>
      <c r="M457" s="160">
        <f ca="1">OFFSET('Расчёт фасадов10'!$H$949,Цена!$A$457,0)</f>
        <v>335.15554000000003</v>
      </c>
    </row>
    <row r="458" spans="1:13" ht="15" x14ac:dyDescent="0.2">
      <c r="A458">
        <v>5</v>
      </c>
      <c r="B458" s="75" t="s">
        <v>534</v>
      </c>
      <c r="C458" s="75" t="str">
        <f>B458&amp;'Спецификация - фасады'!$AO$63</f>
        <v>IT.1.FR_V.300./1+1-GS/PG</v>
      </c>
      <c r="D458" s="160">
        <f ca="1">OFFSET('Расчёт фасадов'!$H$949,Цена!$A$458,0)</f>
        <v>335.15554000000003</v>
      </c>
      <c r="E458" s="160">
        <f ca="1">OFFSET('Расчёт фасадов2'!$H$949,Цена!$A$458,0)</f>
        <v>335.15554000000003</v>
      </c>
      <c r="F458" s="160">
        <f ca="1">OFFSET('Расчёт фасадов3'!$H$949,Цена!$A$458,0)</f>
        <v>335.15554000000003</v>
      </c>
      <c r="G458" s="160">
        <f ca="1">OFFSET('Расчёт фасадов4'!$H$949,Цена!$A$458,0)</f>
        <v>335.15554000000003</v>
      </c>
      <c r="H458" s="160">
        <f ca="1">OFFSET('Расчёт фасадов5'!$H$949,Цена!$A$458,0)</f>
        <v>335.15554000000003</v>
      </c>
      <c r="I458" s="160">
        <f ca="1">OFFSET('Расчёт фасадов6'!$H$949,Цена!$A$458,0)</f>
        <v>335.15554000000003</v>
      </c>
      <c r="J458" s="160">
        <f ca="1">OFFSET('Расчёт фасадов7'!$H$949,Цена!$A$458,0)</f>
        <v>335.15554000000003</v>
      </c>
      <c r="K458" s="160">
        <f ca="1">OFFSET('Расчёт фасадов8'!$H$949,Цена!$A$458,0)</f>
        <v>335.15554000000003</v>
      </c>
      <c r="L458" s="160">
        <f ca="1">OFFSET('Расчёт фасадов9'!$H$949,Цена!$A$458,0)</f>
        <v>335.15554000000003</v>
      </c>
      <c r="M458" s="160">
        <f ca="1">OFFSET('Расчёт фасадов10'!$H$949,Цена!$A$458,0)</f>
        <v>335.15554000000003</v>
      </c>
    </row>
    <row r="459" spans="1:13" ht="15" x14ac:dyDescent="0.2">
      <c r="A459">
        <v>5</v>
      </c>
      <c r="B459" s="75" t="s">
        <v>534</v>
      </c>
      <c r="C459" s="75" t="str">
        <f>B459&amp;'Спецификация - фасады'!$AO$64</f>
        <v>IT.1.FR_V.300./1+1-GS/PS</v>
      </c>
      <c r="D459" s="160">
        <f ca="1">OFFSET('Расчёт фасадов'!$H$949,Цена!$A$459,0)</f>
        <v>335.15554000000003</v>
      </c>
      <c r="E459" s="160">
        <f ca="1">OFFSET('Расчёт фасадов2'!$H$949,Цена!$A$459,0)</f>
        <v>335.15554000000003</v>
      </c>
      <c r="F459" s="160">
        <f ca="1">OFFSET('Расчёт фасадов3'!$H$949,Цена!$A$459,0)</f>
        <v>335.15554000000003</v>
      </c>
      <c r="G459" s="160">
        <f ca="1">OFFSET('Расчёт фасадов4'!$H$949,Цена!$A$459,0)</f>
        <v>335.15554000000003</v>
      </c>
      <c r="H459" s="160">
        <f ca="1">OFFSET('Расчёт фасадов5'!$H$949,Цена!$A$459,0)</f>
        <v>335.15554000000003</v>
      </c>
      <c r="I459" s="160">
        <f ca="1">OFFSET('Расчёт фасадов6'!$H$949,Цена!$A$459,0)</f>
        <v>335.15554000000003</v>
      </c>
      <c r="J459" s="160">
        <f ca="1">OFFSET('Расчёт фасадов7'!$H$949,Цена!$A$459,0)</f>
        <v>335.15554000000003</v>
      </c>
      <c r="K459" s="160">
        <f ca="1">OFFSET('Расчёт фасадов8'!$H$949,Цена!$A$459,0)</f>
        <v>335.15554000000003</v>
      </c>
      <c r="L459" s="160">
        <f ca="1">OFFSET('Расчёт фасадов9'!$H$949,Цена!$A$459,0)</f>
        <v>335.15554000000003</v>
      </c>
      <c r="M459" s="160">
        <f ca="1">OFFSET('Расчёт фасадов10'!$H$949,Цена!$A$459,0)</f>
        <v>335.15554000000003</v>
      </c>
    </row>
    <row r="460" spans="1:13" ht="15" x14ac:dyDescent="0.2">
      <c r="A460">
        <v>6</v>
      </c>
      <c r="B460" s="75" t="s">
        <v>534</v>
      </c>
      <c r="C460" s="75" t="str">
        <f>B460&amp;'Спецификация - фасады'!$AO$65</f>
        <v>IT.1.FR_V.300./1+1-WM/PG</v>
      </c>
      <c r="D460" s="160">
        <f ca="1">OFFSET('Расчёт фасадов'!$H$949,Цена!$A$460,0)</f>
        <v>335.15554000000003</v>
      </c>
      <c r="E460" s="160">
        <f ca="1">OFFSET('Расчёт фасадов2'!$H$949,Цена!$A$460,0)</f>
        <v>335.15554000000003</v>
      </c>
      <c r="F460" s="160">
        <f ca="1">OFFSET('Расчёт фасадов3'!$H$949,Цена!$A$460,0)</f>
        <v>335.15554000000003</v>
      </c>
      <c r="G460" s="160">
        <f ca="1">OFFSET('Расчёт фасадов4'!$H$949,Цена!$A$460,0)</f>
        <v>335.15554000000003</v>
      </c>
      <c r="H460" s="160">
        <f ca="1">OFFSET('Расчёт фасадов5'!$H$949,Цена!$A$460,0)</f>
        <v>335.15554000000003</v>
      </c>
      <c r="I460" s="160">
        <f ca="1">OFFSET('Расчёт фасадов6'!$H$949,Цена!$A$460,0)</f>
        <v>335.15554000000003</v>
      </c>
      <c r="J460" s="160">
        <f ca="1">OFFSET('Расчёт фасадов7'!$H$949,Цена!$A$460,0)</f>
        <v>335.15554000000003</v>
      </c>
      <c r="K460" s="160">
        <f ca="1">OFFSET('Расчёт фасадов8'!$H$949,Цена!$A$460,0)</f>
        <v>335.15554000000003</v>
      </c>
      <c r="L460" s="160">
        <f ca="1">OFFSET('Расчёт фасадов9'!$H$949,Цена!$A$460,0)</f>
        <v>335.15554000000003</v>
      </c>
      <c r="M460" s="160">
        <f ca="1">OFFSET('Расчёт фасадов10'!$H$949,Цена!$A$460,0)</f>
        <v>335.15554000000003</v>
      </c>
    </row>
    <row r="461" spans="1:13" ht="15" x14ac:dyDescent="0.2">
      <c r="A461">
        <v>6</v>
      </c>
      <c r="B461" s="75" t="s">
        <v>534</v>
      </c>
      <c r="C461" s="75" t="str">
        <f>B461&amp;'Спецификация - фасады'!$AO$66</f>
        <v>IT.1.FR_V.300./1+1-WM/PS</v>
      </c>
      <c r="D461" s="160">
        <f ca="1">OFFSET('Расчёт фасадов'!$H$949,Цена!$A$461,0)</f>
        <v>335.15554000000003</v>
      </c>
      <c r="E461" s="160">
        <f ca="1">OFFSET('Расчёт фасадов2'!$H$949,Цена!$A$461,0)</f>
        <v>335.15554000000003</v>
      </c>
      <c r="F461" s="160">
        <f ca="1">OFFSET('Расчёт фасадов3'!$H$949,Цена!$A$461,0)</f>
        <v>335.15554000000003</v>
      </c>
      <c r="G461" s="160">
        <f ca="1">OFFSET('Расчёт фасадов4'!$H$949,Цена!$A$461,0)</f>
        <v>335.15554000000003</v>
      </c>
      <c r="H461" s="160">
        <f ca="1">OFFSET('Расчёт фасадов5'!$H$949,Цена!$A$461,0)</f>
        <v>335.15554000000003</v>
      </c>
      <c r="I461" s="160">
        <f ca="1">OFFSET('Расчёт фасадов6'!$H$949,Цена!$A$461,0)</f>
        <v>335.15554000000003</v>
      </c>
      <c r="J461" s="160">
        <f ca="1">OFFSET('Расчёт фасадов7'!$H$949,Цена!$A$461,0)</f>
        <v>335.15554000000003</v>
      </c>
      <c r="K461" s="160">
        <f ca="1">OFFSET('Расчёт фасадов8'!$H$949,Цена!$A$461,0)</f>
        <v>335.15554000000003</v>
      </c>
      <c r="L461" s="160">
        <f ca="1">OFFSET('Расчёт фасадов9'!$H$949,Цена!$A$461,0)</f>
        <v>335.15554000000003</v>
      </c>
      <c r="M461" s="160">
        <f ca="1">OFFSET('Расчёт фасадов10'!$H$949,Цена!$A$461,0)</f>
        <v>335.15554000000003</v>
      </c>
    </row>
    <row r="462" spans="1:13" ht="15" x14ac:dyDescent="0.2">
      <c r="A462">
        <v>6</v>
      </c>
      <c r="B462" s="75" t="s">
        <v>534</v>
      </c>
      <c r="C462" s="75" t="str">
        <f>B462&amp;'Спецификация - фасады'!$AO$67</f>
        <v>IT.1.FR_V.300./1+1-WM/PBG</v>
      </c>
      <c r="D462" s="160">
        <f ca="1">OFFSET('Расчёт фасадов'!$H$949,Цена!$A$462,0)</f>
        <v>335.15554000000003</v>
      </c>
      <c r="E462" s="160">
        <f ca="1">OFFSET('Расчёт фасадов2'!$H$949,Цена!$A$462,0)</f>
        <v>335.15554000000003</v>
      </c>
      <c r="F462" s="160">
        <f ca="1">OFFSET('Расчёт фасадов3'!$H$949,Цена!$A$462,0)</f>
        <v>335.15554000000003</v>
      </c>
      <c r="G462" s="160">
        <f ca="1">OFFSET('Расчёт фасадов4'!$H$949,Цена!$A$462,0)</f>
        <v>335.15554000000003</v>
      </c>
      <c r="H462" s="160">
        <f ca="1">OFFSET('Расчёт фасадов5'!$H$949,Цена!$A$462,0)</f>
        <v>335.15554000000003</v>
      </c>
      <c r="I462" s="160">
        <f ca="1">OFFSET('Расчёт фасадов6'!$H$949,Цена!$A$462,0)</f>
        <v>335.15554000000003</v>
      </c>
      <c r="J462" s="160">
        <f ca="1">OFFSET('Расчёт фасадов7'!$H$949,Цена!$A$462,0)</f>
        <v>335.15554000000003</v>
      </c>
      <c r="K462" s="160">
        <f ca="1">OFFSET('Расчёт фасадов8'!$H$949,Цена!$A$462,0)</f>
        <v>335.15554000000003</v>
      </c>
      <c r="L462" s="160">
        <f ca="1">OFFSET('Расчёт фасадов9'!$H$949,Цена!$A$462,0)</f>
        <v>335.15554000000003</v>
      </c>
      <c r="M462" s="160">
        <f ca="1">OFFSET('Расчёт фасадов10'!$H$949,Цена!$A$462,0)</f>
        <v>335.15554000000003</v>
      </c>
    </row>
    <row r="463" spans="1:13" ht="15" x14ac:dyDescent="0.2">
      <c r="A463">
        <v>6</v>
      </c>
      <c r="B463" s="75" t="s">
        <v>534</v>
      </c>
      <c r="C463" s="75" t="str">
        <f>B463&amp;'Спецификация - фасады'!$AO$68</f>
        <v>IT.1.FR_V.300./1+1-IV/PG</v>
      </c>
      <c r="D463" s="160">
        <f ca="1">OFFSET('Расчёт фасадов'!$H$949,Цена!$A$463,0)</f>
        <v>335.15554000000003</v>
      </c>
      <c r="E463" s="160">
        <f ca="1">OFFSET('Расчёт фасадов2'!$H$949,Цена!$A$463,0)</f>
        <v>335.15554000000003</v>
      </c>
      <c r="F463" s="160">
        <f ca="1">OFFSET('Расчёт фасадов3'!$H$949,Цена!$A$463,0)</f>
        <v>335.15554000000003</v>
      </c>
      <c r="G463" s="160">
        <f ca="1">OFFSET('Расчёт фасадов4'!$H$949,Цена!$A$463,0)</f>
        <v>335.15554000000003</v>
      </c>
      <c r="H463" s="160">
        <f ca="1">OFFSET('Расчёт фасадов5'!$H$949,Цена!$A$463,0)</f>
        <v>335.15554000000003</v>
      </c>
      <c r="I463" s="160">
        <f ca="1">OFFSET('Расчёт фасадов6'!$H$949,Цена!$A$463,0)</f>
        <v>335.15554000000003</v>
      </c>
      <c r="J463" s="160">
        <f ca="1">OFFSET('Расчёт фасадов7'!$H$949,Цена!$A$463,0)</f>
        <v>335.15554000000003</v>
      </c>
      <c r="K463" s="160">
        <f ca="1">OFFSET('Расчёт фасадов8'!$H$949,Цена!$A$463,0)</f>
        <v>335.15554000000003</v>
      </c>
      <c r="L463" s="160">
        <f ca="1">OFFSET('Расчёт фасадов9'!$H$949,Цена!$A$463,0)</f>
        <v>335.15554000000003</v>
      </c>
      <c r="M463" s="160">
        <f ca="1">OFFSET('Расчёт фасадов10'!$H$949,Цена!$A$463,0)</f>
        <v>335.15554000000003</v>
      </c>
    </row>
    <row r="464" spans="1:13" ht="15" x14ac:dyDescent="0.2">
      <c r="A464">
        <v>6</v>
      </c>
      <c r="B464" s="75" t="s">
        <v>534</v>
      </c>
      <c r="C464" s="75" t="str">
        <f>B464&amp;'Спецификация - фасады'!$AO$69</f>
        <v>IT.1.FR_V.300./1+1-IV/PS</v>
      </c>
      <c r="D464" s="160">
        <f ca="1">OFFSET('Расчёт фасадов'!$H$949,Цена!$A$464,0)</f>
        <v>335.15554000000003</v>
      </c>
      <c r="E464" s="160">
        <f ca="1">OFFSET('Расчёт фасадов2'!$H$949,Цена!$A$464,0)</f>
        <v>335.15554000000003</v>
      </c>
      <c r="F464" s="160">
        <f ca="1">OFFSET('Расчёт фасадов3'!$H$949,Цена!$A$464,0)</f>
        <v>335.15554000000003</v>
      </c>
      <c r="G464" s="160">
        <f ca="1">OFFSET('Расчёт фасадов4'!$H$949,Цена!$A$464,0)</f>
        <v>335.15554000000003</v>
      </c>
      <c r="H464" s="160">
        <f ca="1">OFFSET('Расчёт фасадов5'!$H$949,Цена!$A$464,0)</f>
        <v>335.15554000000003</v>
      </c>
      <c r="I464" s="160">
        <f ca="1">OFFSET('Расчёт фасадов6'!$H$949,Цена!$A$464,0)</f>
        <v>335.15554000000003</v>
      </c>
      <c r="J464" s="160">
        <f ca="1">OFFSET('Расчёт фасадов7'!$H$949,Цена!$A$464,0)</f>
        <v>335.15554000000003</v>
      </c>
      <c r="K464" s="160">
        <f ca="1">OFFSET('Расчёт фасадов8'!$H$949,Цена!$A$464,0)</f>
        <v>335.15554000000003</v>
      </c>
      <c r="L464" s="160">
        <f ca="1">OFFSET('Расчёт фасадов9'!$H$949,Цена!$A$464,0)</f>
        <v>335.15554000000003</v>
      </c>
      <c r="M464" s="160">
        <f ca="1">OFFSET('Расчёт фасадов10'!$H$949,Цена!$A$464,0)</f>
        <v>335.15554000000003</v>
      </c>
    </row>
    <row r="465" spans="1:13" ht="15" x14ac:dyDescent="0.2">
      <c r="A465">
        <v>6</v>
      </c>
      <c r="B465" s="75" t="s">
        <v>534</v>
      </c>
      <c r="C465" s="75" t="str">
        <f>B465&amp;'Спецификация - фасады'!$AO$70</f>
        <v>IT.1.FR_V.300./1+1-IV/PBG</v>
      </c>
      <c r="D465" s="160">
        <f ca="1">OFFSET('Расчёт фасадов'!$H$949,Цена!$A$465,0)</f>
        <v>335.15554000000003</v>
      </c>
      <c r="E465" s="160">
        <f ca="1">OFFSET('Расчёт фасадов2'!$H$949,Цена!$A$465,0)</f>
        <v>335.15554000000003</v>
      </c>
      <c r="F465" s="160">
        <f ca="1">OFFSET('Расчёт фасадов3'!$H$949,Цена!$A$465,0)</f>
        <v>335.15554000000003</v>
      </c>
      <c r="G465" s="160">
        <f ca="1">OFFSET('Расчёт фасадов4'!$H$949,Цена!$A$465,0)</f>
        <v>335.15554000000003</v>
      </c>
      <c r="H465" s="160">
        <f ca="1">OFFSET('Расчёт фасадов5'!$H$949,Цена!$A$465,0)</f>
        <v>335.15554000000003</v>
      </c>
      <c r="I465" s="160">
        <f ca="1">OFFSET('Расчёт фасадов6'!$H$949,Цена!$A$465,0)</f>
        <v>335.15554000000003</v>
      </c>
      <c r="J465" s="160">
        <f ca="1">OFFSET('Расчёт фасадов7'!$H$949,Цена!$A$465,0)</f>
        <v>335.15554000000003</v>
      </c>
      <c r="K465" s="160">
        <f ca="1">OFFSET('Расчёт фасадов8'!$H$949,Цена!$A$465,0)</f>
        <v>335.15554000000003</v>
      </c>
      <c r="L465" s="160">
        <f ca="1">OFFSET('Расчёт фасадов9'!$H$949,Цена!$A$465,0)</f>
        <v>335.15554000000003</v>
      </c>
      <c r="M465" s="160">
        <f ca="1">OFFSET('Расчёт фасадов10'!$H$949,Цена!$A$465,0)</f>
        <v>335.15554000000003</v>
      </c>
    </row>
    <row r="467" spans="1:13" ht="15" x14ac:dyDescent="0.2">
      <c r="A467">
        <v>0</v>
      </c>
      <c r="B467" s="75" t="s">
        <v>535</v>
      </c>
      <c r="C467" s="75" t="str">
        <f>B467&amp;'Спецификация - фасады'!$AO$43</f>
        <v>IT.1.FVR_V.300./1+0-PY27</v>
      </c>
      <c r="D467" s="160" t="e">
        <f ca="1">OFFSET('Расчёт фасадов'!$H$1039,Цена!$A$467,0)</f>
        <v>#N/A</v>
      </c>
      <c r="E467" s="160" t="e">
        <f ca="1">OFFSET('Расчёт фасадов2'!$H$1039,Цена!$A$467,0)</f>
        <v>#N/A</v>
      </c>
      <c r="F467" s="160" t="e">
        <f ca="1">OFFSET('Расчёт фасадов3'!$H$1039,Цена!$A$467,0)</f>
        <v>#N/A</v>
      </c>
      <c r="G467" s="160" t="e">
        <f ca="1">OFFSET('Расчёт фасадов4'!$H$1039,Цена!$A$467,0)</f>
        <v>#N/A</v>
      </c>
      <c r="H467" s="160" t="e">
        <f ca="1">OFFSET('Расчёт фасадов5'!$H$1039,Цена!$A$467,0)</f>
        <v>#N/A</v>
      </c>
      <c r="I467" s="160" t="e">
        <f ca="1">OFFSET('Расчёт фасадов6'!$H$1039,Цена!$A$467,0)</f>
        <v>#N/A</v>
      </c>
      <c r="J467" s="160" t="e">
        <f ca="1">OFFSET('Расчёт фасадов7'!$H$1039,Цена!$A$467,0)</f>
        <v>#N/A</v>
      </c>
      <c r="K467" s="160" t="e">
        <f ca="1">OFFSET('Расчёт фасадов8'!$H$1039,Цена!$A$467,0)</f>
        <v>#N/A</v>
      </c>
      <c r="L467" s="160" t="e">
        <f ca="1">OFFSET('Расчёт фасадов9'!$H$1039,Цена!$A$467,0)</f>
        <v>#N/A</v>
      </c>
      <c r="M467" s="160" t="e">
        <f ca="1">OFFSET('Расчёт фасадов10'!$H$1039,Цена!$A$467,0)</f>
        <v>#N/A</v>
      </c>
    </row>
    <row r="468" spans="1:13" ht="15" x14ac:dyDescent="0.2">
      <c r="A468">
        <v>0</v>
      </c>
      <c r="B468" s="75" t="s">
        <v>535</v>
      </c>
      <c r="C468" s="75" t="str">
        <f>B468&amp;'Спецификация - фасады'!$AO$44</f>
        <v>IT.1.FVR_V.300./1+0-WC</v>
      </c>
      <c r="D468" s="160" t="e">
        <f ca="1">OFFSET('Расчёт фасадов'!$H$1039,Цена!$A$468,0)</f>
        <v>#N/A</v>
      </c>
      <c r="E468" s="160" t="e">
        <f ca="1">OFFSET('Расчёт фасадов2'!$H$1039,Цена!$A$468,0)</f>
        <v>#N/A</v>
      </c>
      <c r="F468" s="160" t="e">
        <f ca="1">OFFSET('Расчёт фасадов3'!$H$1039,Цена!$A$468,0)</f>
        <v>#N/A</v>
      </c>
      <c r="G468" s="160" t="e">
        <f ca="1">OFFSET('Расчёт фасадов4'!$H$1039,Цена!$A$468,0)</f>
        <v>#N/A</v>
      </c>
      <c r="H468" s="160" t="e">
        <f ca="1">OFFSET('Расчёт фасадов5'!$H$1039,Цена!$A$468,0)</f>
        <v>#N/A</v>
      </c>
      <c r="I468" s="160" t="e">
        <f ca="1">OFFSET('Расчёт фасадов6'!$H$1039,Цена!$A$468,0)</f>
        <v>#N/A</v>
      </c>
      <c r="J468" s="160" t="e">
        <f ca="1">OFFSET('Расчёт фасадов7'!$H$1039,Цена!$A$468,0)</f>
        <v>#N/A</v>
      </c>
      <c r="K468" s="160" t="e">
        <f ca="1">OFFSET('Расчёт фасадов8'!$H$1039,Цена!$A$468,0)</f>
        <v>#N/A</v>
      </c>
      <c r="L468" s="160" t="e">
        <f ca="1">OFFSET('Расчёт фасадов9'!$H$1039,Цена!$A$468,0)</f>
        <v>#N/A</v>
      </c>
      <c r="M468" s="160" t="e">
        <f ca="1">OFFSET('Расчёт фасадов10'!$H$1039,Цена!$A$468,0)</f>
        <v>#N/A</v>
      </c>
    </row>
    <row r="469" spans="1:13" ht="15" x14ac:dyDescent="0.2">
      <c r="A469">
        <v>0</v>
      </c>
      <c r="B469" s="75" t="s">
        <v>535</v>
      </c>
      <c r="C469" s="75" t="str">
        <f>B469&amp;'Спецификация - фасады'!$AO$45</f>
        <v>IT.1.FVR_V.300./1+0-WP</v>
      </c>
      <c r="D469" s="160" t="e">
        <f ca="1">OFFSET('Расчёт фасадов'!$H$1039,Цена!$A$469,0)</f>
        <v>#N/A</v>
      </c>
      <c r="E469" s="160" t="e">
        <f ca="1">OFFSET('Расчёт фасадов2'!$H$1039,Цена!$A$469,0)</f>
        <v>#N/A</v>
      </c>
      <c r="F469" s="160" t="e">
        <f ca="1">OFFSET('Расчёт фасадов3'!$H$1039,Цена!$A$469,0)</f>
        <v>#N/A</v>
      </c>
      <c r="G469" s="160" t="e">
        <f ca="1">OFFSET('Расчёт фасадов4'!$H$1039,Цена!$A$469,0)</f>
        <v>#N/A</v>
      </c>
      <c r="H469" s="160" t="e">
        <f ca="1">OFFSET('Расчёт фасадов5'!$H$1039,Цена!$A$469,0)</f>
        <v>#N/A</v>
      </c>
      <c r="I469" s="160" t="e">
        <f ca="1">OFFSET('Расчёт фасадов6'!$H$1039,Цена!$A$469,0)</f>
        <v>#N/A</v>
      </c>
      <c r="J469" s="160" t="e">
        <f ca="1">OFFSET('Расчёт фасадов7'!$H$1039,Цена!$A$469,0)</f>
        <v>#N/A</v>
      </c>
      <c r="K469" s="160" t="e">
        <f ca="1">OFFSET('Расчёт фасадов8'!$H$1039,Цена!$A$469,0)</f>
        <v>#N/A</v>
      </c>
      <c r="L469" s="160" t="e">
        <f ca="1">OFFSET('Расчёт фасадов9'!$H$1039,Цена!$A$469,0)</f>
        <v>#N/A</v>
      </c>
      <c r="M469" s="160" t="e">
        <f ca="1">OFFSET('Расчёт фасадов10'!$H$1039,Цена!$A$469,0)</f>
        <v>#N/A</v>
      </c>
    </row>
    <row r="470" spans="1:13" ht="15" x14ac:dyDescent="0.2">
      <c r="A470">
        <v>0</v>
      </c>
      <c r="B470" s="75" t="s">
        <v>535</v>
      </c>
      <c r="C470" s="75" t="str">
        <f>B470&amp;'Спецификация - фасады'!$AO$46</f>
        <v>IT.1.FVR_V.300./1+0-DS</v>
      </c>
      <c r="D470" s="160" t="e">
        <f ca="1">OFFSET('Расчёт фасадов'!$H$1039,Цена!$A$470,0)</f>
        <v>#N/A</v>
      </c>
      <c r="E470" s="160" t="e">
        <f ca="1">OFFSET('Расчёт фасадов2'!$H$1039,Цена!$A$470,0)</f>
        <v>#N/A</v>
      </c>
      <c r="F470" s="160" t="e">
        <f ca="1">OFFSET('Расчёт фасадов3'!$H$1039,Цена!$A$470,0)</f>
        <v>#N/A</v>
      </c>
      <c r="G470" s="160" t="e">
        <f ca="1">OFFSET('Расчёт фасадов4'!$H$1039,Цена!$A$470,0)</f>
        <v>#N/A</v>
      </c>
      <c r="H470" s="160" t="e">
        <f ca="1">OFFSET('Расчёт фасадов5'!$H$1039,Цена!$A$470,0)</f>
        <v>#N/A</v>
      </c>
      <c r="I470" s="160" t="e">
        <f ca="1">OFFSET('Расчёт фасадов6'!$H$1039,Цена!$A$470,0)</f>
        <v>#N/A</v>
      </c>
      <c r="J470" s="160" t="e">
        <f ca="1">OFFSET('Расчёт фасадов7'!$H$1039,Цена!$A$470,0)</f>
        <v>#N/A</v>
      </c>
      <c r="K470" s="160" t="e">
        <f ca="1">OFFSET('Расчёт фасадов8'!$H$1039,Цена!$A$470,0)</f>
        <v>#N/A</v>
      </c>
      <c r="L470" s="160" t="e">
        <f ca="1">OFFSET('Расчёт фасадов9'!$H$1039,Цена!$A$470,0)</f>
        <v>#N/A</v>
      </c>
      <c r="M470" s="160" t="e">
        <f ca="1">OFFSET('Расчёт фасадов10'!$H$1039,Цена!$A$470,0)</f>
        <v>#N/A</v>
      </c>
    </row>
    <row r="471" spans="1:13" ht="15" x14ac:dyDescent="0.2">
      <c r="A471">
        <v>0</v>
      </c>
      <c r="B471" s="75" t="s">
        <v>535</v>
      </c>
      <c r="C471" s="75" t="str">
        <f>B471&amp;'Спецификация - фасады'!$AO$47</f>
        <v>IT.1.FVR_V.300./1+0-HS</v>
      </c>
      <c r="D471" s="160" t="e">
        <f ca="1">OFFSET('Расчёт фасадов'!$H$1039,Цена!$A$471,0)</f>
        <v>#N/A</v>
      </c>
      <c r="E471" s="160" t="e">
        <f ca="1">OFFSET('Расчёт фасадов2'!$H$1039,Цена!$A$471,0)</f>
        <v>#N/A</v>
      </c>
      <c r="F471" s="160" t="e">
        <f ca="1">OFFSET('Расчёт фасадов3'!$H$1039,Цена!$A$471,0)</f>
        <v>#N/A</v>
      </c>
      <c r="G471" s="160" t="e">
        <f ca="1">OFFSET('Расчёт фасадов4'!$H$1039,Цена!$A$471,0)</f>
        <v>#N/A</v>
      </c>
      <c r="H471" s="160" t="e">
        <f ca="1">OFFSET('Расчёт фасадов5'!$H$1039,Цена!$A$471,0)</f>
        <v>#N/A</v>
      </c>
      <c r="I471" s="160" t="e">
        <f ca="1">OFFSET('Расчёт фасадов6'!$H$1039,Цена!$A$471,0)</f>
        <v>#N/A</v>
      </c>
      <c r="J471" s="160" t="e">
        <f ca="1">OFFSET('Расчёт фасадов7'!$H$1039,Цена!$A$471,0)</f>
        <v>#N/A</v>
      </c>
      <c r="K471" s="160" t="e">
        <f ca="1">OFFSET('Расчёт фасадов8'!$H$1039,Цена!$A$471,0)</f>
        <v>#N/A</v>
      </c>
      <c r="L471" s="160" t="e">
        <f ca="1">OFFSET('Расчёт фасадов9'!$H$1039,Цена!$A$471,0)</f>
        <v>#N/A</v>
      </c>
      <c r="M471" s="160" t="e">
        <f ca="1">OFFSET('Расчёт фасадов10'!$H$1039,Цена!$A$471,0)</f>
        <v>#N/A</v>
      </c>
    </row>
    <row r="472" spans="1:13" ht="15" x14ac:dyDescent="0.2">
      <c r="A472">
        <v>0</v>
      </c>
      <c r="B472" s="75" t="s">
        <v>535</v>
      </c>
      <c r="C472" s="75" t="str">
        <f>B472&amp;'Спецификация - фасады'!$AO$48</f>
        <v>IT.1.FVR_V.300./1+0-VT</v>
      </c>
      <c r="D472" s="160" t="e">
        <f ca="1">OFFSET('Расчёт фасадов'!$H$1039,Цена!$A$472,0)</f>
        <v>#N/A</v>
      </c>
      <c r="E472" s="160" t="e">
        <f ca="1">OFFSET('Расчёт фасадов2'!$H$1039,Цена!$A$472,0)</f>
        <v>#N/A</v>
      </c>
      <c r="F472" s="160" t="e">
        <f ca="1">OFFSET('Расчёт фасадов3'!$H$1039,Цена!$A$472,0)</f>
        <v>#N/A</v>
      </c>
      <c r="G472" s="160" t="e">
        <f ca="1">OFFSET('Расчёт фасадов4'!$H$1039,Цена!$A$472,0)</f>
        <v>#N/A</v>
      </c>
      <c r="H472" s="160" t="e">
        <f ca="1">OFFSET('Расчёт фасадов5'!$H$1039,Цена!$A$472,0)</f>
        <v>#N/A</v>
      </c>
      <c r="I472" s="160" t="e">
        <f ca="1">OFFSET('Расчёт фасадов6'!$H$1039,Цена!$A$472,0)</f>
        <v>#N/A</v>
      </c>
      <c r="J472" s="160" t="e">
        <f ca="1">OFFSET('Расчёт фасадов7'!$H$1039,Цена!$A$472,0)</f>
        <v>#N/A</v>
      </c>
      <c r="K472" s="160" t="e">
        <f ca="1">OFFSET('Расчёт фасадов8'!$H$1039,Цена!$A$472,0)</f>
        <v>#N/A</v>
      </c>
      <c r="L472" s="160" t="e">
        <f ca="1">OFFSET('Расчёт фасадов9'!$H$1039,Цена!$A$472,0)</f>
        <v>#N/A</v>
      </c>
      <c r="M472" s="160" t="e">
        <f ca="1">OFFSET('Расчёт фасадов10'!$H$1039,Цена!$A$472,0)</f>
        <v>#N/A</v>
      </c>
    </row>
    <row r="473" spans="1:13" ht="15" x14ac:dyDescent="0.2">
      <c r="A473">
        <v>0</v>
      </c>
      <c r="B473" s="75" t="s">
        <v>535</v>
      </c>
      <c r="C473" s="75" t="str">
        <f>B473&amp;'Спецификация - фасады'!$AO$49</f>
        <v>IT.1.FVR_V.300./1+0-TD</v>
      </c>
      <c r="D473" s="160" t="e">
        <f ca="1">OFFSET('Расчёт фасадов'!$H$1039,Цена!$A$473,0)</f>
        <v>#N/A</v>
      </c>
      <c r="E473" s="160" t="e">
        <f ca="1">OFFSET('Расчёт фасадов2'!$H$1039,Цена!$A$473,0)</f>
        <v>#N/A</v>
      </c>
      <c r="F473" s="160" t="e">
        <f ca="1">OFFSET('Расчёт фасадов3'!$H$1039,Цена!$A$473,0)</f>
        <v>#N/A</v>
      </c>
      <c r="G473" s="160" t="e">
        <f ca="1">OFFSET('Расчёт фасадов4'!$H$1039,Цена!$A$473,0)</f>
        <v>#N/A</v>
      </c>
      <c r="H473" s="160" t="e">
        <f ca="1">OFFSET('Расчёт фасадов5'!$H$1039,Цена!$A$473,0)</f>
        <v>#N/A</v>
      </c>
      <c r="I473" s="160" t="e">
        <f ca="1">OFFSET('Расчёт фасадов6'!$H$1039,Цена!$A$473,0)</f>
        <v>#N/A</v>
      </c>
      <c r="J473" s="160" t="e">
        <f ca="1">OFFSET('Расчёт фасадов7'!$H$1039,Цена!$A$473,0)</f>
        <v>#N/A</v>
      </c>
      <c r="K473" s="160" t="e">
        <f ca="1">OFFSET('Расчёт фасадов8'!$H$1039,Цена!$A$473,0)</f>
        <v>#N/A</v>
      </c>
      <c r="L473" s="160" t="e">
        <f ca="1">OFFSET('Расчёт фасадов9'!$H$1039,Цена!$A$473,0)</f>
        <v>#N/A</v>
      </c>
      <c r="M473" s="160" t="e">
        <f ca="1">OFFSET('Расчёт фасадов10'!$H$1039,Цена!$A$473,0)</f>
        <v>#N/A</v>
      </c>
    </row>
    <row r="474" spans="1:13" ht="15" x14ac:dyDescent="0.2">
      <c r="A474">
        <v>0</v>
      </c>
      <c r="B474" s="75" t="s">
        <v>535</v>
      </c>
      <c r="C474" s="75" t="str">
        <f>B474&amp;'Спецификация - фасады'!$AO$50</f>
        <v>IT.1.FVR_V.300./1+0-LO</v>
      </c>
      <c r="D474" s="160" t="e">
        <f ca="1">OFFSET('Расчёт фасадов'!$H$1039,Цена!$A$474,0)</f>
        <v>#N/A</v>
      </c>
      <c r="E474" s="160" t="e">
        <f ca="1">OFFSET('Расчёт фасадов2'!$H$1039,Цена!$A$474,0)</f>
        <v>#N/A</v>
      </c>
      <c r="F474" s="160" t="e">
        <f ca="1">OFFSET('Расчёт фасадов3'!$H$1039,Цена!$A$474,0)</f>
        <v>#N/A</v>
      </c>
      <c r="G474" s="160" t="e">
        <f ca="1">OFFSET('Расчёт фасадов4'!$H$1039,Цена!$A$474,0)</f>
        <v>#N/A</v>
      </c>
      <c r="H474" s="160" t="e">
        <f ca="1">OFFSET('Расчёт фасадов5'!$H$1039,Цена!$A$474,0)</f>
        <v>#N/A</v>
      </c>
      <c r="I474" s="160" t="e">
        <f ca="1">OFFSET('Расчёт фасадов6'!$H$1039,Цена!$A$474,0)</f>
        <v>#N/A</v>
      </c>
      <c r="J474" s="160" t="e">
        <f ca="1">OFFSET('Расчёт фасадов7'!$H$1039,Цена!$A$474,0)</f>
        <v>#N/A</v>
      </c>
      <c r="K474" s="160" t="e">
        <f ca="1">OFFSET('Расчёт фасадов8'!$H$1039,Цена!$A$474,0)</f>
        <v>#N/A</v>
      </c>
      <c r="L474" s="160" t="e">
        <f ca="1">OFFSET('Расчёт фасадов9'!$H$1039,Цена!$A$474,0)</f>
        <v>#N/A</v>
      </c>
      <c r="M474" s="160" t="e">
        <f ca="1">OFFSET('Расчёт фасадов10'!$H$1039,Цена!$A$474,0)</f>
        <v>#N/A</v>
      </c>
    </row>
    <row r="475" spans="1:13" ht="15" x14ac:dyDescent="0.2">
      <c r="A475">
        <v>0</v>
      </c>
      <c r="B475" s="75" t="s">
        <v>535</v>
      </c>
      <c r="C475" s="75" t="str">
        <f>B475&amp;'Спецификация - фасады'!$AO$51</f>
        <v>IT.1.FVR_V.300./1+0-OM</v>
      </c>
      <c r="D475" s="160" t="e">
        <f ca="1">OFFSET('Расчёт фасадов'!$H$1039,Цена!$A$475,0)</f>
        <v>#N/A</v>
      </c>
      <c r="E475" s="160" t="e">
        <f ca="1">OFFSET('Расчёт фасадов2'!$H$1039,Цена!$A$475,0)</f>
        <v>#N/A</v>
      </c>
      <c r="F475" s="160" t="e">
        <f ca="1">OFFSET('Расчёт фасадов3'!$H$1039,Цена!$A$475,0)</f>
        <v>#N/A</v>
      </c>
      <c r="G475" s="160" t="e">
        <f ca="1">OFFSET('Расчёт фасадов4'!$H$1039,Цена!$A$475,0)</f>
        <v>#N/A</v>
      </c>
      <c r="H475" s="160" t="e">
        <f ca="1">OFFSET('Расчёт фасадов5'!$H$1039,Цена!$A$475,0)</f>
        <v>#N/A</v>
      </c>
      <c r="I475" s="160" t="e">
        <f ca="1">OFFSET('Расчёт фасадов6'!$H$1039,Цена!$A$475,0)</f>
        <v>#N/A</v>
      </c>
      <c r="J475" s="160" t="e">
        <f ca="1">OFFSET('Расчёт фасадов7'!$H$1039,Цена!$A$475,0)</f>
        <v>#N/A</v>
      </c>
      <c r="K475" s="160" t="e">
        <f ca="1">OFFSET('Расчёт фасадов8'!$H$1039,Цена!$A$475,0)</f>
        <v>#N/A</v>
      </c>
      <c r="L475" s="160" t="e">
        <f ca="1">OFFSET('Расчёт фасадов9'!$H$1039,Цена!$A$475,0)</f>
        <v>#N/A</v>
      </c>
      <c r="M475" s="160" t="e">
        <f ca="1">OFFSET('Расчёт фасадов10'!$H$1039,Цена!$A$475,0)</f>
        <v>#N/A</v>
      </c>
    </row>
    <row r="476" spans="1:13" ht="15" x14ac:dyDescent="0.2">
      <c r="A476">
        <v>0</v>
      </c>
      <c r="B476" s="75" t="s">
        <v>535</v>
      </c>
      <c r="C476" s="75" t="str">
        <f>B476&amp;'Спецификация - фасады'!$AO$52</f>
        <v>IT.1.FVR_V.300./1+0-OE</v>
      </c>
      <c r="D476" s="160" t="e">
        <f ca="1">OFFSET('Расчёт фасадов'!$H$1039,Цена!$A$476,0)</f>
        <v>#N/A</v>
      </c>
      <c r="E476" s="160" t="e">
        <f ca="1">OFFSET('Расчёт фасадов2'!$H$1039,Цена!$A$476,0)</f>
        <v>#N/A</v>
      </c>
      <c r="F476" s="160" t="e">
        <f ca="1">OFFSET('Расчёт фасадов3'!$H$1039,Цена!$A$476,0)</f>
        <v>#N/A</v>
      </c>
      <c r="G476" s="160" t="e">
        <f ca="1">OFFSET('Расчёт фасадов4'!$H$1039,Цена!$A$476,0)</f>
        <v>#N/A</v>
      </c>
      <c r="H476" s="160" t="e">
        <f ca="1">OFFSET('Расчёт фасадов5'!$H$1039,Цена!$A$476,0)</f>
        <v>#N/A</v>
      </c>
      <c r="I476" s="160" t="e">
        <f ca="1">OFFSET('Расчёт фасадов6'!$H$1039,Цена!$A$476,0)</f>
        <v>#N/A</v>
      </c>
      <c r="J476" s="160" t="e">
        <f ca="1">OFFSET('Расчёт фасадов7'!$H$1039,Цена!$A$476,0)</f>
        <v>#N/A</v>
      </c>
      <c r="K476" s="160" t="e">
        <f ca="1">OFFSET('Расчёт фасадов8'!$H$1039,Цена!$A$476,0)</f>
        <v>#N/A</v>
      </c>
      <c r="L476" s="160" t="e">
        <f ca="1">OFFSET('Расчёт фасадов9'!$H$1039,Цена!$A$476,0)</f>
        <v>#N/A</v>
      </c>
      <c r="M476" s="160" t="e">
        <f ca="1">OFFSET('Расчёт фасадов10'!$H$1039,Цена!$A$476,0)</f>
        <v>#N/A</v>
      </c>
    </row>
    <row r="477" spans="1:13" ht="15" x14ac:dyDescent="0.2">
      <c r="A477">
        <v>0</v>
      </c>
      <c r="B477" s="75" t="s">
        <v>535</v>
      </c>
      <c r="C477" s="75" t="str">
        <f>B477&amp;'Спецификация - фасады'!$AO$53</f>
        <v>IT.1.FVR_V.300./1+0-GS</v>
      </c>
      <c r="D477" s="160" t="e">
        <f ca="1">OFFSET('Расчёт фасадов'!$H$1039,Цена!$A$477,0)</f>
        <v>#N/A</v>
      </c>
      <c r="E477" s="160" t="e">
        <f ca="1">OFFSET('Расчёт фасадов2'!$H$1039,Цена!$A$477,0)</f>
        <v>#N/A</v>
      </c>
      <c r="F477" s="160" t="e">
        <f ca="1">OFFSET('Расчёт фасадов3'!$H$1039,Цена!$A$477,0)</f>
        <v>#N/A</v>
      </c>
      <c r="G477" s="160" t="e">
        <f ca="1">OFFSET('Расчёт фасадов4'!$H$1039,Цена!$A$477,0)</f>
        <v>#N/A</v>
      </c>
      <c r="H477" s="160" t="e">
        <f ca="1">OFFSET('Расчёт фасадов5'!$H$1039,Цена!$A$477,0)</f>
        <v>#N/A</v>
      </c>
      <c r="I477" s="160" t="e">
        <f ca="1">OFFSET('Расчёт фасадов6'!$H$1039,Цена!$A$477,0)</f>
        <v>#N/A</v>
      </c>
      <c r="J477" s="160" t="e">
        <f ca="1">OFFSET('Расчёт фасадов7'!$H$1039,Цена!$A$477,0)</f>
        <v>#N/A</v>
      </c>
      <c r="K477" s="160" t="e">
        <f ca="1">OFFSET('Расчёт фасадов8'!$H$1039,Цена!$A$477,0)</f>
        <v>#N/A</v>
      </c>
      <c r="L477" s="160" t="e">
        <f ca="1">OFFSET('Расчёт фасадов9'!$H$1039,Цена!$A$477,0)</f>
        <v>#N/A</v>
      </c>
      <c r="M477" s="160" t="e">
        <f ca="1">OFFSET('Расчёт фасадов10'!$H$1039,Цена!$A$477,0)</f>
        <v>#N/A</v>
      </c>
    </row>
    <row r="478" spans="1:13" ht="15" x14ac:dyDescent="0.2">
      <c r="A478">
        <v>1</v>
      </c>
      <c r="B478" s="75" t="s">
        <v>535</v>
      </c>
      <c r="C478" s="75" t="str">
        <f>B478&amp;'Спецификация - фасады'!$AO$54</f>
        <v>IT.1.FVR_V.300./1+0-BMO</v>
      </c>
      <c r="D478" s="160" t="e">
        <f ca="1">OFFSET('Расчёт фасадов'!$H$1039,Цена!$A$478,0)</f>
        <v>#N/A</v>
      </c>
      <c r="E478" s="160" t="e">
        <f ca="1">OFFSET('Расчёт фасадов2'!$H$1039,Цена!$A$478,0)</f>
        <v>#N/A</v>
      </c>
      <c r="F478" s="160" t="e">
        <f ca="1">OFFSET('Расчёт фасадов3'!$H$1039,Цена!$A$478,0)</f>
        <v>#N/A</v>
      </c>
      <c r="G478" s="160" t="e">
        <f ca="1">OFFSET('Расчёт фасадов4'!$H$1039,Цена!$A$478,0)</f>
        <v>#N/A</v>
      </c>
      <c r="H478" s="160" t="e">
        <f ca="1">OFFSET('Расчёт фасадов5'!$H$1039,Цена!$A$478,0)</f>
        <v>#N/A</v>
      </c>
      <c r="I478" s="160" t="e">
        <f ca="1">OFFSET('Расчёт фасадов6'!$H$1039,Цена!$A$478,0)</f>
        <v>#N/A</v>
      </c>
      <c r="J478" s="160" t="e">
        <f ca="1">OFFSET('Расчёт фасадов7'!$H$1039,Цена!$A$478,0)</f>
        <v>#N/A</v>
      </c>
      <c r="K478" s="160" t="e">
        <f ca="1">OFFSET('Расчёт фасадов8'!$H$1039,Цена!$A$478,0)</f>
        <v>#N/A</v>
      </c>
      <c r="L478" s="160" t="e">
        <f ca="1">OFFSET('Расчёт фасадов9'!$H$1039,Цена!$A$478,0)</f>
        <v>#N/A</v>
      </c>
      <c r="M478" s="160" t="e">
        <f ca="1">OFFSET('Расчёт фасадов10'!$H$1039,Цена!$A$478,0)</f>
        <v>#N/A</v>
      </c>
    </row>
    <row r="479" spans="1:13" ht="15" x14ac:dyDescent="0.2">
      <c r="A479">
        <v>2</v>
      </c>
      <c r="B479" s="75" t="s">
        <v>535</v>
      </c>
      <c r="C479" s="75" t="str">
        <f>B479&amp;'Спецификация - фасады'!$AO$55</f>
        <v>IT.1.FVR_V.300./1+0-WM</v>
      </c>
      <c r="D479" s="160" t="e">
        <f ca="1">OFFSET('Расчёт фасадов'!$H$1039,Цена!$A$479,0)</f>
        <v>#N/A</v>
      </c>
      <c r="E479" s="160" t="e">
        <f ca="1">OFFSET('Расчёт фасадов2'!$H$1039,Цена!$A$479,0)</f>
        <v>#N/A</v>
      </c>
      <c r="F479" s="160" t="e">
        <f ca="1">OFFSET('Расчёт фасадов3'!$H$1039,Цена!$A$479,0)</f>
        <v>#N/A</v>
      </c>
      <c r="G479" s="160" t="e">
        <f ca="1">OFFSET('Расчёт фасадов4'!$H$1039,Цена!$A$479,0)</f>
        <v>#N/A</v>
      </c>
      <c r="H479" s="160" t="e">
        <f ca="1">OFFSET('Расчёт фасадов5'!$H$1039,Цена!$A$479,0)</f>
        <v>#N/A</v>
      </c>
      <c r="I479" s="160" t="e">
        <f ca="1">OFFSET('Расчёт фасадов6'!$H$1039,Цена!$A$479,0)</f>
        <v>#N/A</v>
      </c>
      <c r="J479" s="160" t="e">
        <f ca="1">OFFSET('Расчёт фасадов7'!$H$1039,Цена!$A$479,0)</f>
        <v>#N/A</v>
      </c>
      <c r="K479" s="160" t="e">
        <f ca="1">OFFSET('Расчёт фасадов8'!$H$1039,Цена!$A$479,0)</f>
        <v>#N/A</v>
      </c>
      <c r="L479" s="160" t="e">
        <f ca="1">OFFSET('Расчёт фасадов9'!$H$1039,Цена!$A$479,0)</f>
        <v>#N/A</v>
      </c>
      <c r="M479" s="160" t="e">
        <f ca="1">OFFSET('Расчёт фасадов10'!$H$1039,Цена!$A$479,0)</f>
        <v>#N/A</v>
      </c>
    </row>
    <row r="480" spans="1:13" ht="15" x14ac:dyDescent="0.2">
      <c r="A480">
        <v>2</v>
      </c>
      <c r="B480" s="75" t="s">
        <v>535</v>
      </c>
      <c r="C480" s="75" t="str">
        <f>B480&amp;'Спецификация - фасады'!$AO$56</f>
        <v>IT.1.FVR_V.300./1+0-IV</v>
      </c>
      <c r="D480" s="160" t="e">
        <f ca="1">OFFSET('Расчёт фасадов'!$H$1039,Цена!$A$480,0)</f>
        <v>#N/A</v>
      </c>
      <c r="E480" s="160" t="e">
        <f ca="1">OFFSET('Расчёт фасадов2'!$H$1039,Цена!$A$480,0)</f>
        <v>#N/A</v>
      </c>
      <c r="F480" s="160" t="e">
        <f ca="1">OFFSET('Расчёт фасадов3'!$H$1039,Цена!$A$480,0)</f>
        <v>#N/A</v>
      </c>
      <c r="G480" s="160" t="e">
        <f ca="1">OFFSET('Расчёт фасадов4'!$H$1039,Цена!$A$480,0)</f>
        <v>#N/A</v>
      </c>
      <c r="H480" s="160" t="e">
        <f ca="1">OFFSET('Расчёт фасадов5'!$H$1039,Цена!$A$480,0)</f>
        <v>#N/A</v>
      </c>
      <c r="I480" s="160" t="e">
        <f ca="1">OFFSET('Расчёт фасадов6'!$H$1039,Цена!$A$480,0)</f>
        <v>#N/A</v>
      </c>
      <c r="J480" s="160" t="e">
        <f ca="1">OFFSET('Расчёт фасадов7'!$H$1039,Цена!$A$480,0)</f>
        <v>#N/A</v>
      </c>
      <c r="K480" s="160" t="e">
        <f ca="1">OFFSET('Расчёт фасадов8'!$H$1039,Цена!$A$480,0)</f>
        <v>#N/A</v>
      </c>
      <c r="L480" s="160" t="e">
        <f ca="1">OFFSET('Расчёт фасадов9'!$H$1039,Цена!$A$480,0)</f>
        <v>#N/A</v>
      </c>
      <c r="M480" s="160" t="e">
        <f ca="1">OFFSET('Расчёт фасадов10'!$H$1039,Цена!$A$480,0)</f>
        <v>#N/A</v>
      </c>
    </row>
    <row r="481" spans="1:13" ht="15" x14ac:dyDescent="0.2">
      <c r="A481">
        <v>3</v>
      </c>
      <c r="B481" s="75" t="s">
        <v>535</v>
      </c>
      <c r="C481" s="75" t="str">
        <f>B481&amp;'Спецификация - фасады'!$AO$57</f>
        <v>IT.1.FVR_V.300./1+0-WC/PG</v>
      </c>
      <c r="D481" s="160" t="e">
        <f ca="1">OFFSET('Расчёт фасадов'!$H$1039,Цена!$A$481,0)</f>
        <v>#N/A</v>
      </c>
      <c r="E481" s="160" t="e">
        <f ca="1">OFFSET('Расчёт фасадов2'!$H$1039,Цена!$A$481,0)</f>
        <v>#N/A</v>
      </c>
      <c r="F481" s="160" t="e">
        <f ca="1">OFFSET('Расчёт фасадов3'!$H$1039,Цена!$A$481,0)</f>
        <v>#N/A</v>
      </c>
      <c r="G481" s="160" t="e">
        <f ca="1">OFFSET('Расчёт фасадов4'!$H$1039,Цена!$A$481,0)</f>
        <v>#N/A</v>
      </c>
      <c r="H481" s="160" t="e">
        <f ca="1">OFFSET('Расчёт фасадов5'!$H$1039,Цена!$A$481,0)</f>
        <v>#N/A</v>
      </c>
      <c r="I481" s="160" t="e">
        <f ca="1">OFFSET('Расчёт фасадов6'!$H$1039,Цена!$A$481,0)</f>
        <v>#N/A</v>
      </c>
      <c r="J481" s="160" t="e">
        <f ca="1">OFFSET('Расчёт фасадов7'!$H$1039,Цена!$A$481,0)</f>
        <v>#N/A</v>
      </c>
      <c r="K481" s="160" t="e">
        <f ca="1">OFFSET('Расчёт фасадов8'!$H$1039,Цена!$A$481,0)</f>
        <v>#N/A</v>
      </c>
      <c r="L481" s="160" t="e">
        <f ca="1">OFFSET('Расчёт фасадов9'!$H$1039,Цена!$A$481,0)</f>
        <v>#N/A</v>
      </c>
      <c r="M481" s="160" t="e">
        <f ca="1">OFFSET('Расчёт фасадов10'!$H$1039,Цена!$A$481,0)</f>
        <v>#N/A</v>
      </c>
    </row>
    <row r="482" spans="1:13" ht="15" x14ac:dyDescent="0.2">
      <c r="A482">
        <v>3</v>
      </c>
      <c r="B482" s="75" t="s">
        <v>535</v>
      </c>
      <c r="C482" s="75" t="str">
        <f>B482&amp;'Спецификация - фасады'!$AO$58</f>
        <v>IT.1.FVR_V.300./1+0-WC/PS</v>
      </c>
      <c r="D482" s="160" t="e">
        <f ca="1">OFFSET('Расчёт фасадов'!$H$1039,Цена!$A$482,0)</f>
        <v>#N/A</v>
      </c>
      <c r="E482" s="160" t="e">
        <f ca="1">OFFSET('Расчёт фасадов2'!$H$1039,Цена!$A$482,0)</f>
        <v>#N/A</v>
      </c>
      <c r="F482" s="160" t="e">
        <f ca="1">OFFSET('Расчёт фасадов3'!$H$1039,Цена!$A$482,0)</f>
        <v>#N/A</v>
      </c>
      <c r="G482" s="160" t="e">
        <f ca="1">OFFSET('Расчёт фасадов4'!$H$1039,Цена!$A$482,0)</f>
        <v>#N/A</v>
      </c>
      <c r="H482" s="160" t="e">
        <f ca="1">OFFSET('Расчёт фасадов5'!$H$1039,Цена!$A$482,0)</f>
        <v>#N/A</v>
      </c>
      <c r="I482" s="160" t="e">
        <f ca="1">OFFSET('Расчёт фасадов6'!$H$1039,Цена!$A$482,0)</f>
        <v>#N/A</v>
      </c>
      <c r="J482" s="160" t="e">
        <f ca="1">OFFSET('Расчёт фасадов7'!$H$1039,Цена!$A$482,0)</f>
        <v>#N/A</v>
      </c>
      <c r="K482" s="160" t="e">
        <f ca="1">OFFSET('Расчёт фасадов8'!$H$1039,Цена!$A$482,0)</f>
        <v>#N/A</v>
      </c>
      <c r="L482" s="160" t="e">
        <f ca="1">OFFSET('Расчёт фасадов9'!$H$1039,Цена!$A$482,0)</f>
        <v>#N/A</v>
      </c>
      <c r="M482" s="160" t="e">
        <f ca="1">OFFSET('Расчёт фасадов10'!$H$1039,Цена!$A$482,0)</f>
        <v>#N/A</v>
      </c>
    </row>
    <row r="483" spans="1:13" ht="15" x14ac:dyDescent="0.2">
      <c r="A483">
        <v>3</v>
      </c>
      <c r="B483" s="75" t="s">
        <v>535</v>
      </c>
      <c r="C483" s="75" t="str">
        <f>B483&amp;'Спецификация - фасады'!$AO$59</f>
        <v>IT.1.FVR_V.300./1+0-WC/PBG</v>
      </c>
      <c r="D483" s="160" t="e">
        <f ca="1">OFFSET('Расчёт фасадов'!$H$1039,Цена!$A$483,0)</f>
        <v>#N/A</v>
      </c>
      <c r="E483" s="160" t="e">
        <f ca="1">OFFSET('Расчёт фасадов2'!$H$1039,Цена!$A$483,0)</f>
        <v>#N/A</v>
      </c>
      <c r="F483" s="160" t="e">
        <f ca="1">OFFSET('Расчёт фасадов3'!$H$1039,Цена!$A$483,0)</f>
        <v>#N/A</v>
      </c>
      <c r="G483" s="160" t="e">
        <f ca="1">OFFSET('Расчёт фасадов4'!$H$1039,Цена!$A$483,0)</f>
        <v>#N/A</v>
      </c>
      <c r="H483" s="160" t="e">
        <f ca="1">OFFSET('Расчёт фасадов5'!$H$1039,Цена!$A$483,0)</f>
        <v>#N/A</v>
      </c>
      <c r="I483" s="160" t="e">
        <f ca="1">OFFSET('Расчёт фасадов6'!$H$1039,Цена!$A$483,0)</f>
        <v>#N/A</v>
      </c>
      <c r="J483" s="160" t="e">
        <f ca="1">OFFSET('Расчёт фасадов7'!$H$1039,Цена!$A$483,0)</f>
        <v>#N/A</v>
      </c>
      <c r="K483" s="160" t="e">
        <f ca="1">OFFSET('Расчёт фасадов8'!$H$1039,Цена!$A$483,0)</f>
        <v>#N/A</v>
      </c>
      <c r="L483" s="160" t="e">
        <f ca="1">OFFSET('Расчёт фасадов9'!$H$1039,Цена!$A$483,0)</f>
        <v>#N/A</v>
      </c>
      <c r="M483" s="160" t="e">
        <f ca="1">OFFSET('Расчёт фасадов10'!$H$1039,Цена!$A$483,0)</f>
        <v>#N/A</v>
      </c>
    </row>
    <row r="484" spans="1:13" ht="15" x14ac:dyDescent="0.2">
      <c r="A484">
        <v>3</v>
      </c>
      <c r="B484" s="75" t="s">
        <v>535</v>
      </c>
      <c r="C484" s="75" t="str">
        <f>B484&amp;'Спецификация - фасады'!$AO$60</f>
        <v>IT.1.FVR_V.300./1+0-VT/PS</v>
      </c>
      <c r="D484" s="160" t="e">
        <f ca="1">OFFSET('Расчёт фасадов'!$H$1039,Цена!$A$484,0)</f>
        <v>#N/A</v>
      </c>
      <c r="E484" s="160" t="e">
        <f ca="1">OFFSET('Расчёт фасадов2'!$H$1039,Цена!$A$484,0)</f>
        <v>#N/A</v>
      </c>
      <c r="F484" s="160" t="e">
        <f ca="1">OFFSET('Расчёт фасадов3'!$H$1039,Цена!$A$484,0)</f>
        <v>#N/A</v>
      </c>
      <c r="G484" s="160" t="e">
        <f ca="1">OFFSET('Расчёт фасадов4'!$H$1039,Цена!$A$484,0)</f>
        <v>#N/A</v>
      </c>
      <c r="H484" s="160" t="e">
        <f ca="1">OFFSET('Расчёт фасадов5'!$H$1039,Цена!$A$484,0)</f>
        <v>#N/A</v>
      </c>
      <c r="I484" s="160" t="e">
        <f ca="1">OFFSET('Расчёт фасадов6'!$H$1039,Цена!$A$484,0)</f>
        <v>#N/A</v>
      </c>
      <c r="J484" s="160" t="e">
        <f ca="1">OFFSET('Расчёт фасадов7'!$H$1039,Цена!$A$484,0)</f>
        <v>#N/A</v>
      </c>
      <c r="K484" s="160" t="e">
        <f ca="1">OFFSET('Расчёт фасадов8'!$H$1039,Цена!$A$484,0)</f>
        <v>#N/A</v>
      </c>
      <c r="L484" s="160" t="e">
        <f ca="1">OFFSET('Расчёт фасадов9'!$H$1039,Цена!$A$484,0)</f>
        <v>#N/A</v>
      </c>
      <c r="M484" s="160" t="e">
        <f ca="1">OFFSET('Расчёт фасадов10'!$H$1039,Цена!$A$484,0)</f>
        <v>#N/A</v>
      </c>
    </row>
    <row r="485" spans="1:13" ht="15" x14ac:dyDescent="0.2">
      <c r="A485">
        <v>4</v>
      </c>
      <c r="B485" s="75" t="s">
        <v>535</v>
      </c>
      <c r="C485" s="75" t="str">
        <f>B485&amp;'Спецификация - фасады'!$AO$61</f>
        <v>IT.1.FVR_V.300./1+0-BMO/PG</v>
      </c>
      <c r="D485" s="160" t="e">
        <f ca="1">OFFSET('Расчёт фасадов'!$H$1039,Цена!$A$485,0)</f>
        <v>#N/A</v>
      </c>
      <c r="E485" s="160" t="e">
        <f ca="1">OFFSET('Расчёт фасадов2'!$H$1039,Цена!$A$485,0)</f>
        <v>#N/A</v>
      </c>
      <c r="F485" s="160" t="e">
        <f ca="1">OFFSET('Расчёт фасадов3'!$H$1039,Цена!$A$485,0)</f>
        <v>#N/A</v>
      </c>
      <c r="G485" s="160" t="e">
        <f ca="1">OFFSET('Расчёт фасадов4'!$H$1039,Цена!$A$485,0)</f>
        <v>#N/A</v>
      </c>
      <c r="H485" s="160" t="e">
        <f ca="1">OFFSET('Расчёт фасадов5'!$H$1039,Цена!$A$485,0)</f>
        <v>#N/A</v>
      </c>
      <c r="I485" s="160" t="e">
        <f ca="1">OFFSET('Расчёт фасадов6'!$H$1039,Цена!$A$485,0)</f>
        <v>#N/A</v>
      </c>
      <c r="J485" s="160" t="e">
        <f ca="1">OFFSET('Расчёт фасадов7'!$H$1039,Цена!$A$485,0)</f>
        <v>#N/A</v>
      </c>
      <c r="K485" s="160" t="e">
        <f ca="1">OFFSET('Расчёт фасадов8'!$H$1039,Цена!$A$485,0)</f>
        <v>#N/A</v>
      </c>
      <c r="L485" s="160" t="e">
        <f ca="1">OFFSET('Расчёт фасадов9'!$H$1039,Цена!$A$485,0)</f>
        <v>#N/A</v>
      </c>
      <c r="M485" s="160" t="e">
        <f ca="1">OFFSET('Расчёт фасадов10'!$H$1039,Цена!$A$485,0)</f>
        <v>#N/A</v>
      </c>
    </row>
    <row r="486" spans="1:13" ht="15" x14ac:dyDescent="0.2">
      <c r="A486">
        <v>4</v>
      </c>
      <c r="B486" s="75" t="s">
        <v>535</v>
      </c>
      <c r="C486" s="75" t="str">
        <f>B486&amp;'Спецификация - фасады'!$AO$62</f>
        <v>IT.1.FVR_V.300./1+0-BMO/PB</v>
      </c>
      <c r="D486" s="160" t="e">
        <f ca="1">OFFSET('Расчёт фасадов'!$H$1039,Цена!$A$486,0)</f>
        <v>#N/A</v>
      </c>
      <c r="E486" s="160" t="e">
        <f ca="1">OFFSET('Расчёт фасадов2'!$H$1039,Цена!$A$486,0)</f>
        <v>#N/A</v>
      </c>
      <c r="F486" s="160" t="e">
        <f ca="1">OFFSET('Расчёт фасадов3'!$H$1039,Цена!$A$486,0)</f>
        <v>#N/A</v>
      </c>
      <c r="G486" s="160" t="e">
        <f ca="1">OFFSET('Расчёт фасадов4'!$H$1039,Цена!$A$486,0)</f>
        <v>#N/A</v>
      </c>
      <c r="H486" s="160" t="e">
        <f ca="1">OFFSET('Расчёт фасадов5'!$H$1039,Цена!$A$486,0)</f>
        <v>#N/A</v>
      </c>
      <c r="I486" s="160" t="e">
        <f ca="1">OFFSET('Расчёт фасадов6'!$H$1039,Цена!$A$486,0)</f>
        <v>#N/A</v>
      </c>
      <c r="J486" s="160" t="e">
        <f ca="1">OFFSET('Расчёт фасадов7'!$H$1039,Цена!$A$486,0)</f>
        <v>#N/A</v>
      </c>
      <c r="K486" s="160" t="e">
        <f ca="1">OFFSET('Расчёт фасадов8'!$H$1039,Цена!$A$486,0)</f>
        <v>#N/A</v>
      </c>
      <c r="L486" s="160" t="e">
        <f ca="1">OFFSET('Расчёт фасадов9'!$H$1039,Цена!$A$486,0)</f>
        <v>#N/A</v>
      </c>
      <c r="M486" s="160" t="e">
        <f ca="1">OFFSET('Расчёт фасадов10'!$H$1039,Цена!$A$486,0)</f>
        <v>#N/A</v>
      </c>
    </row>
    <row r="487" spans="1:13" ht="15" x14ac:dyDescent="0.2">
      <c r="A487">
        <v>5</v>
      </c>
      <c r="B487" s="75" t="s">
        <v>535</v>
      </c>
      <c r="C487" s="75" t="str">
        <f>B487&amp;'Спецификация - фасады'!$AO$63</f>
        <v>IT.1.FVR_V.300./1+0-GS/PG</v>
      </c>
      <c r="D487" s="160" t="e">
        <f ca="1">OFFSET('Расчёт фасадов'!$H$1039,Цена!$A$487,0)</f>
        <v>#N/A</v>
      </c>
      <c r="E487" s="160" t="e">
        <f ca="1">OFFSET('Расчёт фасадов2'!$H$1039,Цена!$A$487,0)</f>
        <v>#N/A</v>
      </c>
      <c r="F487" s="160" t="e">
        <f ca="1">OFFSET('Расчёт фасадов3'!$H$1039,Цена!$A$487,0)</f>
        <v>#N/A</v>
      </c>
      <c r="G487" s="160" t="e">
        <f ca="1">OFFSET('Расчёт фасадов4'!$H$1039,Цена!$A$487,0)</f>
        <v>#N/A</v>
      </c>
      <c r="H487" s="160" t="e">
        <f ca="1">OFFSET('Расчёт фасадов5'!$H$1039,Цена!$A$487,0)</f>
        <v>#N/A</v>
      </c>
      <c r="I487" s="160" t="e">
        <f ca="1">OFFSET('Расчёт фасадов6'!$H$1039,Цена!$A$487,0)</f>
        <v>#N/A</v>
      </c>
      <c r="J487" s="160" t="e">
        <f ca="1">OFFSET('Расчёт фасадов7'!$H$1039,Цена!$A$487,0)</f>
        <v>#N/A</v>
      </c>
      <c r="K487" s="160" t="e">
        <f ca="1">OFFSET('Расчёт фасадов8'!$H$1039,Цена!$A$487,0)</f>
        <v>#N/A</v>
      </c>
      <c r="L487" s="160" t="e">
        <f ca="1">OFFSET('Расчёт фасадов9'!$H$1039,Цена!$A$487,0)</f>
        <v>#N/A</v>
      </c>
      <c r="M487" s="160" t="e">
        <f ca="1">OFFSET('Расчёт фасадов10'!$H$1039,Цена!$A$487,0)</f>
        <v>#N/A</v>
      </c>
    </row>
    <row r="488" spans="1:13" ht="15" x14ac:dyDescent="0.2">
      <c r="A488">
        <v>5</v>
      </c>
      <c r="B488" s="75" t="s">
        <v>535</v>
      </c>
      <c r="C488" s="75" t="str">
        <f>B488&amp;'Спецификация - фасады'!$AO$64</f>
        <v>IT.1.FVR_V.300./1+0-GS/PS</v>
      </c>
      <c r="D488" s="160" t="e">
        <f ca="1">OFFSET('Расчёт фасадов'!$H$1039,Цена!$A$488,0)</f>
        <v>#N/A</v>
      </c>
      <c r="E488" s="160" t="e">
        <f ca="1">OFFSET('Расчёт фасадов2'!$H$1039,Цена!$A$488,0)</f>
        <v>#N/A</v>
      </c>
      <c r="F488" s="160" t="e">
        <f ca="1">OFFSET('Расчёт фасадов3'!$H$1039,Цена!$A$488,0)</f>
        <v>#N/A</v>
      </c>
      <c r="G488" s="160" t="e">
        <f ca="1">OFFSET('Расчёт фасадов4'!$H$1039,Цена!$A$488,0)</f>
        <v>#N/A</v>
      </c>
      <c r="H488" s="160" t="e">
        <f ca="1">OFFSET('Расчёт фасадов5'!$H$1039,Цена!$A$488,0)</f>
        <v>#N/A</v>
      </c>
      <c r="I488" s="160" t="e">
        <f ca="1">OFFSET('Расчёт фасадов6'!$H$1039,Цена!$A$488,0)</f>
        <v>#N/A</v>
      </c>
      <c r="J488" s="160" t="e">
        <f ca="1">OFFSET('Расчёт фасадов7'!$H$1039,Цена!$A$488,0)</f>
        <v>#N/A</v>
      </c>
      <c r="K488" s="160" t="e">
        <f ca="1">OFFSET('Расчёт фасадов8'!$H$1039,Цена!$A$488,0)</f>
        <v>#N/A</v>
      </c>
      <c r="L488" s="160" t="e">
        <f ca="1">OFFSET('Расчёт фасадов9'!$H$1039,Цена!$A$488,0)</f>
        <v>#N/A</v>
      </c>
      <c r="M488" s="160" t="e">
        <f ca="1">OFFSET('Расчёт фасадов10'!$H$1039,Цена!$A$488,0)</f>
        <v>#N/A</v>
      </c>
    </row>
    <row r="489" spans="1:13" ht="15" x14ac:dyDescent="0.2">
      <c r="A489">
        <v>6</v>
      </c>
      <c r="B489" s="75" t="s">
        <v>535</v>
      </c>
      <c r="C489" s="75" t="str">
        <f>B489&amp;'Спецификация - фасады'!$AO$65</f>
        <v>IT.1.FVR_V.300./1+0-WM/PG</v>
      </c>
      <c r="D489" s="160" t="e">
        <f ca="1">OFFSET('Расчёт фасадов'!$H$1039,Цена!$A$489,0)</f>
        <v>#N/A</v>
      </c>
      <c r="E489" s="160" t="e">
        <f ca="1">OFFSET('Расчёт фасадов2'!$H$1039,Цена!$A$489,0)</f>
        <v>#N/A</v>
      </c>
      <c r="F489" s="160" t="e">
        <f ca="1">OFFSET('Расчёт фасадов3'!$H$1039,Цена!$A$489,0)</f>
        <v>#N/A</v>
      </c>
      <c r="G489" s="160" t="e">
        <f ca="1">OFFSET('Расчёт фасадов4'!$H$1039,Цена!$A$489,0)</f>
        <v>#N/A</v>
      </c>
      <c r="H489" s="160" t="e">
        <f ca="1">OFFSET('Расчёт фасадов5'!$H$1039,Цена!$A$489,0)</f>
        <v>#N/A</v>
      </c>
      <c r="I489" s="160" t="e">
        <f ca="1">OFFSET('Расчёт фасадов6'!$H$1039,Цена!$A$489,0)</f>
        <v>#N/A</v>
      </c>
      <c r="J489" s="160" t="e">
        <f ca="1">OFFSET('Расчёт фасадов7'!$H$1039,Цена!$A$489,0)</f>
        <v>#N/A</v>
      </c>
      <c r="K489" s="160" t="e">
        <f ca="1">OFFSET('Расчёт фасадов8'!$H$1039,Цена!$A$489,0)</f>
        <v>#N/A</v>
      </c>
      <c r="L489" s="160" t="e">
        <f ca="1">OFFSET('Расчёт фасадов9'!$H$1039,Цена!$A$489,0)</f>
        <v>#N/A</v>
      </c>
      <c r="M489" s="160" t="e">
        <f ca="1">OFFSET('Расчёт фасадов10'!$H$1039,Цена!$A$489,0)</f>
        <v>#N/A</v>
      </c>
    </row>
    <row r="490" spans="1:13" ht="15" x14ac:dyDescent="0.2">
      <c r="A490">
        <v>6</v>
      </c>
      <c r="B490" s="75" t="s">
        <v>535</v>
      </c>
      <c r="C490" s="75" t="str">
        <f>B490&amp;'Спецификация - фасады'!$AO$66</f>
        <v>IT.1.FVR_V.300./1+0-WM/PS</v>
      </c>
      <c r="D490" s="160" t="e">
        <f ca="1">OFFSET('Расчёт фасадов'!$H$1039,Цена!$A$490,0)</f>
        <v>#N/A</v>
      </c>
      <c r="E490" s="160" t="e">
        <f ca="1">OFFSET('Расчёт фасадов2'!$H$1039,Цена!$A$490,0)</f>
        <v>#N/A</v>
      </c>
      <c r="F490" s="160" t="e">
        <f ca="1">OFFSET('Расчёт фасадов3'!$H$1039,Цена!$A$490,0)</f>
        <v>#N/A</v>
      </c>
      <c r="G490" s="160" t="e">
        <f ca="1">OFFSET('Расчёт фасадов4'!$H$1039,Цена!$A$490,0)</f>
        <v>#N/A</v>
      </c>
      <c r="H490" s="160" t="e">
        <f ca="1">OFFSET('Расчёт фасадов5'!$H$1039,Цена!$A$490,0)</f>
        <v>#N/A</v>
      </c>
      <c r="I490" s="160" t="e">
        <f ca="1">OFFSET('Расчёт фасадов6'!$H$1039,Цена!$A$490,0)</f>
        <v>#N/A</v>
      </c>
      <c r="J490" s="160" t="e">
        <f ca="1">OFFSET('Расчёт фасадов7'!$H$1039,Цена!$A$490,0)</f>
        <v>#N/A</v>
      </c>
      <c r="K490" s="160" t="e">
        <f ca="1">OFFSET('Расчёт фасадов8'!$H$1039,Цена!$A$490,0)</f>
        <v>#N/A</v>
      </c>
      <c r="L490" s="160" t="e">
        <f ca="1">OFFSET('Расчёт фасадов9'!$H$1039,Цена!$A$490,0)</f>
        <v>#N/A</v>
      </c>
      <c r="M490" s="160" t="e">
        <f ca="1">OFFSET('Расчёт фасадов10'!$H$1039,Цена!$A$490,0)</f>
        <v>#N/A</v>
      </c>
    </row>
    <row r="491" spans="1:13" ht="15" x14ac:dyDescent="0.2">
      <c r="A491">
        <v>6</v>
      </c>
      <c r="B491" s="75" t="s">
        <v>535</v>
      </c>
      <c r="C491" s="75" t="str">
        <f>B491&amp;'Спецификация - фасады'!$AO$67</f>
        <v>IT.1.FVR_V.300./1+0-WM/PBG</v>
      </c>
      <c r="D491" s="160" t="e">
        <f ca="1">OFFSET('Расчёт фасадов'!$H$1039,Цена!$A$491,0)</f>
        <v>#N/A</v>
      </c>
      <c r="E491" s="160" t="e">
        <f ca="1">OFFSET('Расчёт фасадов2'!$H$1039,Цена!$A$491,0)</f>
        <v>#N/A</v>
      </c>
      <c r="F491" s="160" t="e">
        <f ca="1">OFFSET('Расчёт фасадов3'!$H$1039,Цена!$A$491,0)</f>
        <v>#N/A</v>
      </c>
      <c r="G491" s="160" t="e">
        <f ca="1">OFFSET('Расчёт фасадов4'!$H$1039,Цена!$A$491,0)</f>
        <v>#N/A</v>
      </c>
      <c r="H491" s="160" t="e">
        <f ca="1">OFFSET('Расчёт фасадов5'!$H$1039,Цена!$A$491,0)</f>
        <v>#N/A</v>
      </c>
      <c r="I491" s="160" t="e">
        <f ca="1">OFFSET('Расчёт фасадов6'!$H$1039,Цена!$A$491,0)</f>
        <v>#N/A</v>
      </c>
      <c r="J491" s="160" t="e">
        <f ca="1">OFFSET('Расчёт фасадов7'!$H$1039,Цена!$A$491,0)</f>
        <v>#N/A</v>
      </c>
      <c r="K491" s="160" t="e">
        <f ca="1">OFFSET('Расчёт фасадов8'!$H$1039,Цена!$A$491,0)</f>
        <v>#N/A</v>
      </c>
      <c r="L491" s="160" t="e">
        <f ca="1">OFFSET('Расчёт фасадов9'!$H$1039,Цена!$A$491,0)</f>
        <v>#N/A</v>
      </c>
      <c r="M491" s="160" t="e">
        <f ca="1">OFFSET('Расчёт фасадов10'!$H$1039,Цена!$A$491,0)</f>
        <v>#N/A</v>
      </c>
    </row>
    <row r="492" spans="1:13" ht="15" x14ac:dyDescent="0.2">
      <c r="A492">
        <v>6</v>
      </c>
      <c r="B492" s="75" t="s">
        <v>535</v>
      </c>
      <c r="C492" s="75" t="str">
        <f>B492&amp;'Спецификация - фасады'!$AO$68</f>
        <v>IT.1.FVR_V.300./1+0-IV/PG</v>
      </c>
      <c r="D492" s="160" t="e">
        <f ca="1">OFFSET('Расчёт фасадов'!$H$1039,Цена!$A$492,0)</f>
        <v>#N/A</v>
      </c>
      <c r="E492" s="160" t="e">
        <f ca="1">OFFSET('Расчёт фасадов2'!$H$1039,Цена!$A$492,0)</f>
        <v>#N/A</v>
      </c>
      <c r="F492" s="160" t="e">
        <f ca="1">OFFSET('Расчёт фасадов3'!$H$1039,Цена!$A$492,0)</f>
        <v>#N/A</v>
      </c>
      <c r="G492" s="160" t="e">
        <f ca="1">OFFSET('Расчёт фасадов4'!$H$1039,Цена!$A$492,0)</f>
        <v>#N/A</v>
      </c>
      <c r="H492" s="160" t="e">
        <f ca="1">OFFSET('Расчёт фасадов5'!$H$1039,Цена!$A$492,0)</f>
        <v>#N/A</v>
      </c>
      <c r="I492" s="160" t="e">
        <f ca="1">OFFSET('Расчёт фасадов6'!$H$1039,Цена!$A$492,0)</f>
        <v>#N/A</v>
      </c>
      <c r="J492" s="160" t="e">
        <f ca="1">OFFSET('Расчёт фасадов7'!$H$1039,Цена!$A$492,0)</f>
        <v>#N/A</v>
      </c>
      <c r="K492" s="160" t="e">
        <f ca="1">OFFSET('Расчёт фасадов8'!$H$1039,Цена!$A$492,0)</f>
        <v>#N/A</v>
      </c>
      <c r="L492" s="160" t="e">
        <f ca="1">OFFSET('Расчёт фасадов9'!$H$1039,Цена!$A$492,0)</f>
        <v>#N/A</v>
      </c>
      <c r="M492" s="160" t="e">
        <f ca="1">OFFSET('Расчёт фасадов10'!$H$1039,Цена!$A$492,0)</f>
        <v>#N/A</v>
      </c>
    </row>
    <row r="493" spans="1:13" ht="15" x14ac:dyDescent="0.2">
      <c r="A493">
        <v>6</v>
      </c>
      <c r="B493" s="75" t="s">
        <v>535</v>
      </c>
      <c r="C493" s="75" t="str">
        <f>B493&amp;'Спецификация - фасады'!$AO$69</f>
        <v>IT.1.FVR_V.300./1+0-IV/PS</v>
      </c>
      <c r="D493" s="160" t="e">
        <f ca="1">OFFSET('Расчёт фасадов'!$H$1039,Цена!$A$493,0)</f>
        <v>#N/A</v>
      </c>
      <c r="E493" s="160" t="e">
        <f ca="1">OFFSET('Расчёт фасадов2'!$H$1039,Цена!$A$493,0)</f>
        <v>#N/A</v>
      </c>
      <c r="F493" s="160" t="e">
        <f ca="1">OFFSET('Расчёт фасадов3'!$H$1039,Цена!$A$493,0)</f>
        <v>#N/A</v>
      </c>
      <c r="G493" s="160" t="e">
        <f ca="1">OFFSET('Расчёт фасадов4'!$H$1039,Цена!$A$493,0)</f>
        <v>#N/A</v>
      </c>
      <c r="H493" s="160" t="e">
        <f ca="1">OFFSET('Расчёт фасадов5'!$H$1039,Цена!$A$493,0)</f>
        <v>#N/A</v>
      </c>
      <c r="I493" s="160" t="e">
        <f ca="1">OFFSET('Расчёт фасадов6'!$H$1039,Цена!$A$493,0)</f>
        <v>#N/A</v>
      </c>
      <c r="J493" s="160" t="e">
        <f ca="1">OFFSET('Расчёт фасадов7'!$H$1039,Цена!$A$493,0)</f>
        <v>#N/A</v>
      </c>
      <c r="K493" s="160" t="e">
        <f ca="1">OFFSET('Расчёт фасадов8'!$H$1039,Цена!$A$493,0)</f>
        <v>#N/A</v>
      </c>
      <c r="L493" s="160" t="e">
        <f ca="1">OFFSET('Расчёт фасадов9'!$H$1039,Цена!$A$493,0)</f>
        <v>#N/A</v>
      </c>
      <c r="M493" s="160" t="e">
        <f ca="1">OFFSET('Расчёт фасадов10'!$H$1039,Цена!$A$493,0)</f>
        <v>#N/A</v>
      </c>
    </row>
    <row r="494" spans="1:13" ht="15" x14ac:dyDescent="0.2">
      <c r="A494">
        <v>6</v>
      </c>
      <c r="B494" s="75" t="s">
        <v>535</v>
      </c>
      <c r="C494" s="75" t="str">
        <f>B494&amp;'Спецификация - фасады'!$AO$70</f>
        <v>IT.1.FVR_V.300./1+0-IV/PBG</v>
      </c>
      <c r="D494" s="160" t="e">
        <f ca="1">OFFSET('Расчёт фасадов'!$H$1039,Цена!$A$494,0)</f>
        <v>#N/A</v>
      </c>
      <c r="E494" s="160" t="e">
        <f ca="1">OFFSET('Расчёт фасадов2'!$H$1039,Цена!$A$494,0)</f>
        <v>#N/A</v>
      </c>
      <c r="F494" s="160" t="e">
        <f ca="1">OFFSET('Расчёт фасадов3'!$H$1039,Цена!$A$494,0)</f>
        <v>#N/A</v>
      </c>
      <c r="G494" s="160" t="e">
        <f ca="1">OFFSET('Расчёт фасадов4'!$H$1039,Цена!$A$494,0)</f>
        <v>#N/A</v>
      </c>
      <c r="H494" s="160" t="e">
        <f ca="1">OFFSET('Расчёт фасадов5'!$H$1039,Цена!$A$494,0)</f>
        <v>#N/A</v>
      </c>
      <c r="I494" s="160" t="e">
        <f ca="1">OFFSET('Расчёт фасадов6'!$H$1039,Цена!$A$494,0)</f>
        <v>#N/A</v>
      </c>
      <c r="J494" s="160" t="e">
        <f ca="1">OFFSET('Расчёт фасадов7'!$H$1039,Цена!$A$494,0)</f>
        <v>#N/A</v>
      </c>
      <c r="K494" s="160" t="e">
        <f ca="1">OFFSET('Расчёт фасадов8'!$H$1039,Цена!$A$494,0)</f>
        <v>#N/A</v>
      </c>
      <c r="L494" s="160" t="e">
        <f ca="1">OFFSET('Расчёт фасадов9'!$H$1039,Цена!$A$494,0)</f>
        <v>#N/A</v>
      </c>
      <c r="M494" s="160" t="e">
        <f ca="1">OFFSET('Расчёт фасадов10'!$H$1039,Цена!$A$494,0)</f>
        <v>#N/A</v>
      </c>
    </row>
    <row r="496" spans="1:13" ht="15" x14ac:dyDescent="0.2">
      <c r="A496">
        <v>0</v>
      </c>
      <c r="B496" s="75" t="s">
        <v>536</v>
      </c>
      <c r="C496" s="75" t="str">
        <f>B496&amp;'Спецификация - фасады'!$AO$43</f>
        <v>IT.1.FVR_V.300./1+1-PY27</v>
      </c>
      <c r="D496" s="160" t="e">
        <f ca="1">OFFSET('Расчёт фасадов'!$H$1070,Цена!$A$496,0)</f>
        <v>#N/A</v>
      </c>
      <c r="E496" s="160" t="e">
        <f ca="1">OFFSET('Расчёт фасадов2'!$H$1070,Цена!$A$496,0)</f>
        <v>#N/A</v>
      </c>
      <c r="F496" s="160" t="e">
        <f ca="1">OFFSET('Расчёт фасадов3'!$H$1070,Цена!$A$496,0)</f>
        <v>#N/A</v>
      </c>
      <c r="G496" s="160" t="e">
        <f ca="1">OFFSET('Расчёт фасадов4'!$H$1070,Цена!$A$496,0)</f>
        <v>#N/A</v>
      </c>
      <c r="H496" s="160" t="e">
        <f ca="1">OFFSET('Расчёт фасадов5'!$H$1070,Цена!$A$496,0)</f>
        <v>#N/A</v>
      </c>
      <c r="I496" s="160" t="e">
        <f ca="1">OFFSET('Расчёт фасадов6'!$H$1070,Цена!$A$496,0)</f>
        <v>#N/A</v>
      </c>
      <c r="J496" s="160" t="e">
        <f ca="1">OFFSET('Расчёт фасадов7'!$H$1070,Цена!$A$496,0)</f>
        <v>#N/A</v>
      </c>
      <c r="K496" s="160" t="e">
        <f ca="1">OFFSET('Расчёт фасадов8'!$H$1070,Цена!$A$496,0)</f>
        <v>#N/A</v>
      </c>
      <c r="L496" s="160" t="e">
        <f ca="1">OFFSET('Расчёт фасадов9'!$H$1070,Цена!$A$496,0)</f>
        <v>#N/A</v>
      </c>
      <c r="M496" s="160" t="e">
        <f ca="1">OFFSET('Расчёт фасадов10'!$H$1070,Цена!$A$496,0)</f>
        <v>#N/A</v>
      </c>
    </row>
    <row r="497" spans="1:13" ht="15" x14ac:dyDescent="0.2">
      <c r="A497">
        <v>0</v>
      </c>
      <c r="B497" s="75" t="s">
        <v>536</v>
      </c>
      <c r="C497" s="75" t="str">
        <f>B497&amp;'Спецификация - фасады'!$AO$44</f>
        <v>IT.1.FVR_V.300./1+1-WC</v>
      </c>
      <c r="D497" s="160" t="e">
        <f ca="1">OFFSET('Расчёт фасадов'!$H$1070,Цена!$A$497,0)</f>
        <v>#N/A</v>
      </c>
      <c r="E497" s="160" t="e">
        <f ca="1">OFFSET('Расчёт фасадов2'!$H$1070,Цена!$A$497,0)</f>
        <v>#N/A</v>
      </c>
      <c r="F497" s="160" t="e">
        <f ca="1">OFFSET('Расчёт фасадов3'!$H$1070,Цена!$A$497,0)</f>
        <v>#N/A</v>
      </c>
      <c r="G497" s="160" t="e">
        <f ca="1">OFFSET('Расчёт фасадов4'!$H$1070,Цена!$A$497,0)</f>
        <v>#N/A</v>
      </c>
      <c r="H497" s="160" t="e">
        <f ca="1">OFFSET('Расчёт фасадов5'!$H$1070,Цена!$A$497,0)</f>
        <v>#N/A</v>
      </c>
      <c r="I497" s="160" t="e">
        <f ca="1">OFFSET('Расчёт фасадов6'!$H$1070,Цена!$A$497,0)</f>
        <v>#N/A</v>
      </c>
      <c r="J497" s="160" t="e">
        <f ca="1">OFFSET('Расчёт фасадов7'!$H$1070,Цена!$A$497,0)</f>
        <v>#N/A</v>
      </c>
      <c r="K497" s="160" t="e">
        <f ca="1">OFFSET('Расчёт фасадов8'!$H$1070,Цена!$A$497,0)</f>
        <v>#N/A</v>
      </c>
      <c r="L497" s="160" t="e">
        <f ca="1">OFFSET('Расчёт фасадов9'!$H$1070,Цена!$A$497,0)</f>
        <v>#N/A</v>
      </c>
      <c r="M497" s="160" t="e">
        <f ca="1">OFFSET('Расчёт фасадов10'!$H$1070,Цена!$A$497,0)</f>
        <v>#N/A</v>
      </c>
    </row>
    <row r="498" spans="1:13" ht="15" x14ac:dyDescent="0.2">
      <c r="A498">
        <v>0</v>
      </c>
      <c r="B498" s="75" t="s">
        <v>536</v>
      </c>
      <c r="C498" s="75" t="str">
        <f>B498&amp;'Спецификация - фасады'!$AO$45</f>
        <v>IT.1.FVR_V.300./1+1-WP</v>
      </c>
      <c r="D498" s="160" t="e">
        <f ca="1">OFFSET('Расчёт фасадов'!$H$1070,Цена!$A$498,0)</f>
        <v>#N/A</v>
      </c>
      <c r="E498" s="160" t="e">
        <f ca="1">OFFSET('Расчёт фасадов2'!$H$1070,Цена!$A$498,0)</f>
        <v>#N/A</v>
      </c>
      <c r="F498" s="160" t="e">
        <f ca="1">OFFSET('Расчёт фасадов3'!$H$1070,Цена!$A$498,0)</f>
        <v>#N/A</v>
      </c>
      <c r="G498" s="160" t="e">
        <f ca="1">OFFSET('Расчёт фасадов4'!$H$1070,Цена!$A$498,0)</f>
        <v>#N/A</v>
      </c>
      <c r="H498" s="160" t="e">
        <f ca="1">OFFSET('Расчёт фасадов5'!$H$1070,Цена!$A$498,0)</f>
        <v>#N/A</v>
      </c>
      <c r="I498" s="160" t="e">
        <f ca="1">OFFSET('Расчёт фасадов6'!$H$1070,Цена!$A$498,0)</f>
        <v>#N/A</v>
      </c>
      <c r="J498" s="160" t="e">
        <f ca="1">OFFSET('Расчёт фасадов7'!$H$1070,Цена!$A$498,0)</f>
        <v>#N/A</v>
      </c>
      <c r="K498" s="160" t="e">
        <f ca="1">OFFSET('Расчёт фасадов8'!$H$1070,Цена!$A$498,0)</f>
        <v>#N/A</v>
      </c>
      <c r="L498" s="160" t="e">
        <f ca="1">OFFSET('Расчёт фасадов9'!$H$1070,Цена!$A$498,0)</f>
        <v>#N/A</v>
      </c>
      <c r="M498" s="160" t="e">
        <f ca="1">OFFSET('Расчёт фасадов10'!$H$1070,Цена!$A$498,0)</f>
        <v>#N/A</v>
      </c>
    </row>
    <row r="499" spans="1:13" ht="15" x14ac:dyDescent="0.2">
      <c r="A499">
        <v>0</v>
      </c>
      <c r="B499" s="75" t="s">
        <v>536</v>
      </c>
      <c r="C499" s="75" t="str">
        <f>B499&amp;'Спецификация - фасады'!$AO$46</f>
        <v>IT.1.FVR_V.300./1+1-DS</v>
      </c>
      <c r="D499" s="160" t="e">
        <f ca="1">OFFSET('Расчёт фасадов'!$H$1070,Цена!$A$499,0)</f>
        <v>#N/A</v>
      </c>
      <c r="E499" s="160" t="e">
        <f ca="1">OFFSET('Расчёт фасадов2'!$H$1070,Цена!$A$499,0)</f>
        <v>#N/A</v>
      </c>
      <c r="F499" s="160" t="e">
        <f ca="1">OFFSET('Расчёт фасадов3'!$H$1070,Цена!$A$499,0)</f>
        <v>#N/A</v>
      </c>
      <c r="G499" s="160" t="e">
        <f ca="1">OFFSET('Расчёт фасадов4'!$H$1070,Цена!$A$499,0)</f>
        <v>#N/A</v>
      </c>
      <c r="H499" s="160" t="e">
        <f ca="1">OFFSET('Расчёт фасадов5'!$H$1070,Цена!$A$499,0)</f>
        <v>#N/A</v>
      </c>
      <c r="I499" s="160" t="e">
        <f ca="1">OFFSET('Расчёт фасадов6'!$H$1070,Цена!$A$499,0)</f>
        <v>#N/A</v>
      </c>
      <c r="J499" s="160" t="e">
        <f ca="1">OFFSET('Расчёт фасадов7'!$H$1070,Цена!$A$499,0)</f>
        <v>#N/A</v>
      </c>
      <c r="K499" s="160" t="e">
        <f ca="1">OFFSET('Расчёт фасадов8'!$H$1070,Цена!$A$499,0)</f>
        <v>#N/A</v>
      </c>
      <c r="L499" s="160" t="e">
        <f ca="1">OFFSET('Расчёт фасадов9'!$H$1070,Цена!$A$499,0)</f>
        <v>#N/A</v>
      </c>
      <c r="M499" s="160" t="e">
        <f ca="1">OFFSET('Расчёт фасадов10'!$H$1070,Цена!$A$499,0)</f>
        <v>#N/A</v>
      </c>
    </row>
    <row r="500" spans="1:13" ht="15" x14ac:dyDescent="0.2">
      <c r="A500">
        <v>0</v>
      </c>
      <c r="B500" s="75" t="s">
        <v>536</v>
      </c>
      <c r="C500" s="75" t="str">
        <f>B500&amp;'Спецификация - фасады'!$AO$47</f>
        <v>IT.1.FVR_V.300./1+1-HS</v>
      </c>
      <c r="D500" s="160" t="e">
        <f ca="1">OFFSET('Расчёт фасадов'!$H$1070,Цена!$A$500,0)</f>
        <v>#N/A</v>
      </c>
      <c r="E500" s="160" t="e">
        <f ca="1">OFFSET('Расчёт фасадов2'!$H$1070,Цена!$A$500,0)</f>
        <v>#N/A</v>
      </c>
      <c r="F500" s="160" t="e">
        <f ca="1">OFFSET('Расчёт фасадов3'!$H$1070,Цена!$A$500,0)</f>
        <v>#N/A</v>
      </c>
      <c r="G500" s="160" t="e">
        <f ca="1">OFFSET('Расчёт фасадов4'!$H$1070,Цена!$A$500,0)</f>
        <v>#N/A</v>
      </c>
      <c r="H500" s="160" t="e">
        <f ca="1">OFFSET('Расчёт фасадов5'!$H$1070,Цена!$A$500,0)</f>
        <v>#N/A</v>
      </c>
      <c r="I500" s="160" t="e">
        <f ca="1">OFFSET('Расчёт фасадов6'!$H$1070,Цена!$A$500,0)</f>
        <v>#N/A</v>
      </c>
      <c r="J500" s="160" t="e">
        <f ca="1">OFFSET('Расчёт фасадов7'!$H$1070,Цена!$A$500,0)</f>
        <v>#N/A</v>
      </c>
      <c r="K500" s="160" t="e">
        <f ca="1">OFFSET('Расчёт фасадов8'!$H$1070,Цена!$A$500,0)</f>
        <v>#N/A</v>
      </c>
      <c r="L500" s="160" t="e">
        <f ca="1">OFFSET('Расчёт фасадов9'!$H$1070,Цена!$A$500,0)</f>
        <v>#N/A</v>
      </c>
      <c r="M500" s="160" t="e">
        <f ca="1">OFFSET('Расчёт фасадов10'!$H$1070,Цена!$A$500,0)</f>
        <v>#N/A</v>
      </c>
    </row>
    <row r="501" spans="1:13" ht="15" x14ac:dyDescent="0.2">
      <c r="A501">
        <v>0</v>
      </c>
      <c r="B501" s="75" t="s">
        <v>536</v>
      </c>
      <c r="C501" s="75" t="str">
        <f>B501&amp;'Спецификация - фасады'!$AO$48</f>
        <v>IT.1.FVR_V.300./1+1-VT</v>
      </c>
      <c r="D501" s="160" t="e">
        <f ca="1">OFFSET('Расчёт фасадов'!$H$1070,Цена!$A$501,0)</f>
        <v>#N/A</v>
      </c>
      <c r="E501" s="160" t="e">
        <f ca="1">OFFSET('Расчёт фасадов2'!$H$1070,Цена!$A$501,0)</f>
        <v>#N/A</v>
      </c>
      <c r="F501" s="160" t="e">
        <f ca="1">OFFSET('Расчёт фасадов3'!$H$1070,Цена!$A$501,0)</f>
        <v>#N/A</v>
      </c>
      <c r="G501" s="160" t="e">
        <f ca="1">OFFSET('Расчёт фасадов4'!$H$1070,Цена!$A$501,0)</f>
        <v>#N/A</v>
      </c>
      <c r="H501" s="160" t="e">
        <f ca="1">OFFSET('Расчёт фасадов5'!$H$1070,Цена!$A$501,0)</f>
        <v>#N/A</v>
      </c>
      <c r="I501" s="160" t="e">
        <f ca="1">OFFSET('Расчёт фасадов6'!$H$1070,Цена!$A$501,0)</f>
        <v>#N/A</v>
      </c>
      <c r="J501" s="160" t="e">
        <f ca="1">OFFSET('Расчёт фасадов7'!$H$1070,Цена!$A$501,0)</f>
        <v>#N/A</v>
      </c>
      <c r="K501" s="160" t="e">
        <f ca="1">OFFSET('Расчёт фасадов8'!$H$1070,Цена!$A$501,0)</f>
        <v>#N/A</v>
      </c>
      <c r="L501" s="160" t="e">
        <f ca="1">OFFSET('Расчёт фасадов9'!$H$1070,Цена!$A$501,0)</f>
        <v>#N/A</v>
      </c>
      <c r="M501" s="160" t="e">
        <f ca="1">OFFSET('Расчёт фасадов10'!$H$1070,Цена!$A$501,0)</f>
        <v>#N/A</v>
      </c>
    </row>
    <row r="502" spans="1:13" ht="15" x14ac:dyDescent="0.2">
      <c r="A502">
        <v>0</v>
      </c>
      <c r="B502" s="75" t="s">
        <v>536</v>
      </c>
      <c r="C502" s="75" t="str">
        <f>B502&amp;'Спецификация - фасады'!$AO$49</f>
        <v>IT.1.FVR_V.300./1+1-TD</v>
      </c>
      <c r="D502" s="160" t="e">
        <f ca="1">OFFSET('Расчёт фасадов'!$H$1070,Цена!$A$502,0)</f>
        <v>#N/A</v>
      </c>
      <c r="E502" s="160" t="e">
        <f ca="1">OFFSET('Расчёт фасадов2'!$H$1070,Цена!$A$502,0)</f>
        <v>#N/A</v>
      </c>
      <c r="F502" s="160" t="e">
        <f ca="1">OFFSET('Расчёт фасадов3'!$H$1070,Цена!$A$502,0)</f>
        <v>#N/A</v>
      </c>
      <c r="G502" s="160" t="e">
        <f ca="1">OFFSET('Расчёт фасадов4'!$H$1070,Цена!$A$502,0)</f>
        <v>#N/A</v>
      </c>
      <c r="H502" s="160" t="e">
        <f ca="1">OFFSET('Расчёт фасадов5'!$H$1070,Цена!$A$502,0)</f>
        <v>#N/A</v>
      </c>
      <c r="I502" s="160" t="e">
        <f ca="1">OFFSET('Расчёт фасадов6'!$H$1070,Цена!$A$502,0)</f>
        <v>#N/A</v>
      </c>
      <c r="J502" s="160" t="e">
        <f ca="1">OFFSET('Расчёт фасадов7'!$H$1070,Цена!$A$502,0)</f>
        <v>#N/A</v>
      </c>
      <c r="K502" s="160" t="e">
        <f ca="1">OFFSET('Расчёт фасадов8'!$H$1070,Цена!$A$502,0)</f>
        <v>#N/A</v>
      </c>
      <c r="L502" s="160" t="e">
        <f ca="1">OFFSET('Расчёт фасадов9'!$H$1070,Цена!$A$502,0)</f>
        <v>#N/A</v>
      </c>
      <c r="M502" s="160" t="e">
        <f ca="1">OFFSET('Расчёт фасадов10'!$H$1070,Цена!$A$502,0)</f>
        <v>#N/A</v>
      </c>
    </row>
    <row r="503" spans="1:13" ht="15" x14ac:dyDescent="0.2">
      <c r="A503">
        <v>0</v>
      </c>
      <c r="B503" s="75" t="s">
        <v>536</v>
      </c>
      <c r="C503" s="75" t="str">
        <f>B503&amp;'Спецификация - фасады'!$AO$50</f>
        <v>IT.1.FVR_V.300./1+1-LO</v>
      </c>
      <c r="D503" s="160" t="e">
        <f ca="1">OFFSET('Расчёт фасадов'!$H$1070,Цена!$A$503,0)</f>
        <v>#N/A</v>
      </c>
      <c r="E503" s="160" t="e">
        <f ca="1">OFFSET('Расчёт фасадов2'!$H$1070,Цена!$A$503,0)</f>
        <v>#N/A</v>
      </c>
      <c r="F503" s="160" t="e">
        <f ca="1">OFFSET('Расчёт фасадов3'!$H$1070,Цена!$A$503,0)</f>
        <v>#N/A</v>
      </c>
      <c r="G503" s="160" t="e">
        <f ca="1">OFFSET('Расчёт фасадов4'!$H$1070,Цена!$A$503,0)</f>
        <v>#N/A</v>
      </c>
      <c r="H503" s="160" t="e">
        <f ca="1">OFFSET('Расчёт фасадов5'!$H$1070,Цена!$A$503,0)</f>
        <v>#N/A</v>
      </c>
      <c r="I503" s="160" t="e">
        <f ca="1">OFFSET('Расчёт фасадов6'!$H$1070,Цена!$A$503,0)</f>
        <v>#N/A</v>
      </c>
      <c r="J503" s="160" t="e">
        <f ca="1">OFFSET('Расчёт фасадов7'!$H$1070,Цена!$A$503,0)</f>
        <v>#N/A</v>
      </c>
      <c r="K503" s="160" t="e">
        <f ca="1">OFFSET('Расчёт фасадов8'!$H$1070,Цена!$A$503,0)</f>
        <v>#N/A</v>
      </c>
      <c r="L503" s="160" t="e">
        <f ca="1">OFFSET('Расчёт фасадов9'!$H$1070,Цена!$A$503,0)</f>
        <v>#N/A</v>
      </c>
      <c r="M503" s="160" t="e">
        <f ca="1">OFFSET('Расчёт фасадов10'!$H$1070,Цена!$A$503,0)</f>
        <v>#N/A</v>
      </c>
    </row>
    <row r="504" spans="1:13" ht="15" x14ac:dyDescent="0.2">
      <c r="A504">
        <v>0</v>
      </c>
      <c r="B504" s="75" t="s">
        <v>536</v>
      </c>
      <c r="C504" s="75" t="str">
        <f>B504&amp;'Спецификация - фасады'!$AO$51</f>
        <v>IT.1.FVR_V.300./1+1-OM</v>
      </c>
      <c r="D504" s="160" t="e">
        <f ca="1">OFFSET('Расчёт фасадов'!$H$1070,Цена!$A$504,0)</f>
        <v>#N/A</v>
      </c>
      <c r="E504" s="160" t="e">
        <f ca="1">OFFSET('Расчёт фасадов2'!$H$1070,Цена!$A$504,0)</f>
        <v>#N/A</v>
      </c>
      <c r="F504" s="160" t="e">
        <f ca="1">OFFSET('Расчёт фасадов3'!$H$1070,Цена!$A$504,0)</f>
        <v>#N/A</v>
      </c>
      <c r="G504" s="160" t="e">
        <f ca="1">OFFSET('Расчёт фасадов4'!$H$1070,Цена!$A$504,0)</f>
        <v>#N/A</v>
      </c>
      <c r="H504" s="160" t="e">
        <f ca="1">OFFSET('Расчёт фасадов5'!$H$1070,Цена!$A$504,0)</f>
        <v>#N/A</v>
      </c>
      <c r="I504" s="160" t="e">
        <f ca="1">OFFSET('Расчёт фасадов6'!$H$1070,Цена!$A$504,0)</f>
        <v>#N/A</v>
      </c>
      <c r="J504" s="160" t="e">
        <f ca="1">OFFSET('Расчёт фасадов7'!$H$1070,Цена!$A$504,0)</f>
        <v>#N/A</v>
      </c>
      <c r="K504" s="160" t="e">
        <f ca="1">OFFSET('Расчёт фасадов8'!$H$1070,Цена!$A$504,0)</f>
        <v>#N/A</v>
      </c>
      <c r="L504" s="160" t="e">
        <f ca="1">OFFSET('Расчёт фасадов9'!$H$1070,Цена!$A$504,0)</f>
        <v>#N/A</v>
      </c>
      <c r="M504" s="160" t="e">
        <f ca="1">OFFSET('Расчёт фасадов10'!$H$1070,Цена!$A$504,0)</f>
        <v>#N/A</v>
      </c>
    </row>
    <row r="505" spans="1:13" ht="15" x14ac:dyDescent="0.2">
      <c r="A505">
        <v>0</v>
      </c>
      <c r="B505" s="75" t="s">
        <v>536</v>
      </c>
      <c r="C505" s="75" t="str">
        <f>B505&amp;'Спецификация - фасады'!$AO$52</f>
        <v>IT.1.FVR_V.300./1+1-OE</v>
      </c>
      <c r="D505" s="160" t="e">
        <f ca="1">OFFSET('Расчёт фасадов'!$H$1070,Цена!$A$505,0)</f>
        <v>#N/A</v>
      </c>
      <c r="E505" s="160" t="e">
        <f ca="1">OFFSET('Расчёт фасадов2'!$H$1070,Цена!$A$505,0)</f>
        <v>#N/A</v>
      </c>
      <c r="F505" s="160" t="e">
        <f ca="1">OFFSET('Расчёт фасадов3'!$H$1070,Цена!$A$505,0)</f>
        <v>#N/A</v>
      </c>
      <c r="G505" s="160" t="e">
        <f ca="1">OFFSET('Расчёт фасадов4'!$H$1070,Цена!$A$505,0)</f>
        <v>#N/A</v>
      </c>
      <c r="H505" s="160" t="e">
        <f ca="1">OFFSET('Расчёт фасадов5'!$H$1070,Цена!$A$505,0)</f>
        <v>#N/A</v>
      </c>
      <c r="I505" s="160" t="e">
        <f ca="1">OFFSET('Расчёт фасадов6'!$H$1070,Цена!$A$505,0)</f>
        <v>#N/A</v>
      </c>
      <c r="J505" s="160" t="e">
        <f ca="1">OFFSET('Расчёт фасадов7'!$H$1070,Цена!$A$505,0)</f>
        <v>#N/A</v>
      </c>
      <c r="K505" s="160" t="e">
        <f ca="1">OFFSET('Расчёт фасадов8'!$H$1070,Цена!$A$505,0)</f>
        <v>#N/A</v>
      </c>
      <c r="L505" s="160" t="e">
        <f ca="1">OFFSET('Расчёт фасадов9'!$H$1070,Цена!$A$505,0)</f>
        <v>#N/A</v>
      </c>
      <c r="M505" s="160" t="e">
        <f ca="1">OFFSET('Расчёт фасадов10'!$H$1070,Цена!$A$505,0)</f>
        <v>#N/A</v>
      </c>
    </row>
    <row r="506" spans="1:13" ht="15" x14ac:dyDescent="0.2">
      <c r="A506">
        <v>0</v>
      </c>
      <c r="B506" s="75" t="s">
        <v>536</v>
      </c>
      <c r="C506" s="75" t="str">
        <f>B506&amp;'Спецификация - фасады'!$AO$53</f>
        <v>IT.1.FVR_V.300./1+1-GS</v>
      </c>
      <c r="D506" s="160" t="e">
        <f ca="1">OFFSET('Расчёт фасадов'!$H$1070,Цена!$A$506,0)</f>
        <v>#N/A</v>
      </c>
      <c r="E506" s="160" t="e">
        <f ca="1">OFFSET('Расчёт фасадов2'!$H$1070,Цена!$A$506,0)</f>
        <v>#N/A</v>
      </c>
      <c r="F506" s="160" t="e">
        <f ca="1">OFFSET('Расчёт фасадов3'!$H$1070,Цена!$A$506,0)</f>
        <v>#N/A</v>
      </c>
      <c r="G506" s="160" t="e">
        <f ca="1">OFFSET('Расчёт фасадов4'!$H$1070,Цена!$A$506,0)</f>
        <v>#N/A</v>
      </c>
      <c r="H506" s="160" t="e">
        <f ca="1">OFFSET('Расчёт фасадов5'!$H$1070,Цена!$A$506,0)</f>
        <v>#N/A</v>
      </c>
      <c r="I506" s="160" t="e">
        <f ca="1">OFFSET('Расчёт фасадов6'!$H$1070,Цена!$A$506,0)</f>
        <v>#N/A</v>
      </c>
      <c r="J506" s="160" t="e">
        <f ca="1">OFFSET('Расчёт фасадов7'!$H$1070,Цена!$A$506,0)</f>
        <v>#N/A</v>
      </c>
      <c r="K506" s="160" t="e">
        <f ca="1">OFFSET('Расчёт фасадов8'!$H$1070,Цена!$A$506,0)</f>
        <v>#N/A</v>
      </c>
      <c r="L506" s="160" t="e">
        <f ca="1">OFFSET('Расчёт фасадов9'!$H$1070,Цена!$A$506,0)</f>
        <v>#N/A</v>
      </c>
      <c r="M506" s="160" t="e">
        <f ca="1">OFFSET('Расчёт фасадов10'!$H$1070,Цена!$A$506,0)</f>
        <v>#N/A</v>
      </c>
    </row>
    <row r="507" spans="1:13" ht="15" x14ac:dyDescent="0.2">
      <c r="A507">
        <v>1</v>
      </c>
      <c r="B507" s="75" t="s">
        <v>536</v>
      </c>
      <c r="C507" s="75" t="str">
        <f>B507&amp;'Спецификация - фасады'!$AO$54</f>
        <v>IT.1.FVR_V.300./1+1-BMO</v>
      </c>
      <c r="D507" s="160" t="e">
        <f ca="1">OFFSET('Расчёт фасадов'!$H$1070,Цена!$A$507,0)</f>
        <v>#N/A</v>
      </c>
      <c r="E507" s="160" t="e">
        <f ca="1">OFFSET('Расчёт фасадов2'!$H$1070,Цена!$A$507,0)</f>
        <v>#N/A</v>
      </c>
      <c r="F507" s="160" t="e">
        <f ca="1">OFFSET('Расчёт фасадов3'!$H$1070,Цена!$A$507,0)</f>
        <v>#N/A</v>
      </c>
      <c r="G507" s="160" t="e">
        <f ca="1">OFFSET('Расчёт фасадов4'!$H$1070,Цена!$A$507,0)</f>
        <v>#N/A</v>
      </c>
      <c r="H507" s="160" t="e">
        <f ca="1">OFFSET('Расчёт фасадов5'!$H$1070,Цена!$A$507,0)</f>
        <v>#N/A</v>
      </c>
      <c r="I507" s="160" t="e">
        <f ca="1">OFFSET('Расчёт фасадов6'!$H$1070,Цена!$A$507,0)</f>
        <v>#N/A</v>
      </c>
      <c r="J507" s="160" t="e">
        <f ca="1">OFFSET('Расчёт фасадов7'!$H$1070,Цена!$A$507,0)</f>
        <v>#N/A</v>
      </c>
      <c r="K507" s="160" t="e">
        <f ca="1">OFFSET('Расчёт фасадов8'!$H$1070,Цена!$A$507,0)</f>
        <v>#N/A</v>
      </c>
      <c r="L507" s="160" t="e">
        <f ca="1">OFFSET('Расчёт фасадов9'!$H$1070,Цена!$A$507,0)</f>
        <v>#N/A</v>
      </c>
      <c r="M507" s="160" t="e">
        <f ca="1">OFFSET('Расчёт фасадов10'!$H$1070,Цена!$A$507,0)</f>
        <v>#N/A</v>
      </c>
    </row>
    <row r="508" spans="1:13" ht="15" x14ac:dyDescent="0.2">
      <c r="A508">
        <v>2</v>
      </c>
      <c r="B508" s="75" t="s">
        <v>536</v>
      </c>
      <c r="C508" s="75" t="str">
        <f>B508&amp;'Спецификация - фасады'!$AO$55</f>
        <v>IT.1.FVR_V.300./1+1-WM</v>
      </c>
      <c r="D508" s="160" t="e">
        <f ca="1">OFFSET('Расчёт фасадов'!$H$1070,Цена!$A$508,0)</f>
        <v>#N/A</v>
      </c>
      <c r="E508" s="160" t="e">
        <f ca="1">OFFSET('Расчёт фасадов2'!$H$1070,Цена!$A$508,0)</f>
        <v>#N/A</v>
      </c>
      <c r="F508" s="160" t="e">
        <f ca="1">OFFSET('Расчёт фасадов3'!$H$1070,Цена!$A$508,0)</f>
        <v>#N/A</v>
      </c>
      <c r="G508" s="160" t="e">
        <f ca="1">OFFSET('Расчёт фасадов4'!$H$1070,Цена!$A$508,0)</f>
        <v>#N/A</v>
      </c>
      <c r="H508" s="160" t="e">
        <f ca="1">OFFSET('Расчёт фасадов5'!$H$1070,Цена!$A$508,0)</f>
        <v>#N/A</v>
      </c>
      <c r="I508" s="160" t="e">
        <f ca="1">OFFSET('Расчёт фасадов6'!$H$1070,Цена!$A$508,0)</f>
        <v>#N/A</v>
      </c>
      <c r="J508" s="160" t="e">
        <f ca="1">OFFSET('Расчёт фасадов7'!$H$1070,Цена!$A$508,0)</f>
        <v>#N/A</v>
      </c>
      <c r="K508" s="160" t="e">
        <f ca="1">OFFSET('Расчёт фасадов8'!$H$1070,Цена!$A$508,0)</f>
        <v>#N/A</v>
      </c>
      <c r="L508" s="160" t="e">
        <f ca="1">OFFSET('Расчёт фасадов9'!$H$1070,Цена!$A$508,0)</f>
        <v>#N/A</v>
      </c>
      <c r="M508" s="160" t="e">
        <f ca="1">OFFSET('Расчёт фасадов10'!$H$1070,Цена!$A$508,0)</f>
        <v>#N/A</v>
      </c>
    </row>
    <row r="509" spans="1:13" ht="15" x14ac:dyDescent="0.2">
      <c r="A509">
        <v>2</v>
      </c>
      <c r="B509" s="75" t="s">
        <v>536</v>
      </c>
      <c r="C509" s="75" t="str">
        <f>B509&amp;'Спецификация - фасады'!$AO$56</f>
        <v>IT.1.FVR_V.300./1+1-IV</v>
      </c>
      <c r="D509" s="160" t="e">
        <f ca="1">OFFSET('Расчёт фасадов'!$H$1070,Цена!$A$509,0)</f>
        <v>#N/A</v>
      </c>
      <c r="E509" s="160" t="e">
        <f ca="1">OFFSET('Расчёт фасадов2'!$H$1070,Цена!$A$509,0)</f>
        <v>#N/A</v>
      </c>
      <c r="F509" s="160" t="e">
        <f ca="1">OFFSET('Расчёт фасадов3'!$H$1070,Цена!$A$509,0)</f>
        <v>#N/A</v>
      </c>
      <c r="G509" s="160" t="e">
        <f ca="1">OFFSET('Расчёт фасадов4'!$H$1070,Цена!$A$509,0)</f>
        <v>#N/A</v>
      </c>
      <c r="H509" s="160" t="e">
        <f ca="1">OFFSET('Расчёт фасадов5'!$H$1070,Цена!$A$509,0)</f>
        <v>#N/A</v>
      </c>
      <c r="I509" s="160" t="e">
        <f ca="1">OFFSET('Расчёт фасадов6'!$H$1070,Цена!$A$509,0)</f>
        <v>#N/A</v>
      </c>
      <c r="J509" s="160" t="e">
        <f ca="1">OFFSET('Расчёт фасадов7'!$H$1070,Цена!$A$509,0)</f>
        <v>#N/A</v>
      </c>
      <c r="K509" s="160" t="e">
        <f ca="1">OFFSET('Расчёт фасадов8'!$H$1070,Цена!$A$509,0)</f>
        <v>#N/A</v>
      </c>
      <c r="L509" s="160" t="e">
        <f ca="1">OFFSET('Расчёт фасадов9'!$H$1070,Цена!$A$509,0)</f>
        <v>#N/A</v>
      </c>
      <c r="M509" s="160" t="e">
        <f ca="1">OFFSET('Расчёт фасадов10'!$H$1070,Цена!$A$509,0)</f>
        <v>#N/A</v>
      </c>
    </row>
    <row r="510" spans="1:13" ht="15" x14ac:dyDescent="0.2">
      <c r="A510">
        <v>3</v>
      </c>
      <c r="B510" s="75" t="s">
        <v>536</v>
      </c>
      <c r="C510" s="75" t="str">
        <f>B510&amp;'Спецификация - фасады'!$AO$57</f>
        <v>IT.1.FVR_V.300./1+1-WC/PG</v>
      </c>
      <c r="D510" s="160" t="e">
        <f ca="1">OFFSET('Расчёт фасадов'!$H$1070,Цена!$A$510,0)</f>
        <v>#N/A</v>
      </c>
      <c r="E510" s="160" t="e">
        <f ca="1">OFFSET('Расчёт фасадов2'!$H$1070,Цена!$A$510,0)</f>
        <v>#N/A</v>
      </c>
      <c r="F510" s="160" t="e">
        <f ca="1">OFFSET('Расчёт фасадов3'!$H$1070,Цена!$A$510,0)</f>
        <v>#N/A</v>
      </c>
      <c r="G510" s="160" t="e">
        <f ca="1">OFFSET('Расчёт фасадов4'!$H$1070,Цена!$A$510,0)</f>
        <v>#N/A</v>
      </c>
      <c r="H510" s="160" t="e">
        <f ca="1">OFFSET('Расчёт фасадов5'!$H$1070,Цена!$A$510,0)</f>
        <v>#N/A</v>
      </c>
      <c r="I510" s="160" t="e">
        <f ca="1">OFFSET('Расчёт фасадов6'!$H$1070,Цена!$A$510,0)</f>
        <v>#N/A</v>
      </c>
      <c r="J510" s="160" t="e">
        <f ca="1">OFFSET('Расчёт фасадов7'!$H$1070,Цена!$A$510,0)</f>
        <v>#N/A</v>
      </c>
      <c r="K510" s="160" t="e">
        <f ca="1">OFFSET('Расчёт фасадов8'!$H$1070,Цена!$A$510,0)</f>
        <v>#N/A</v>
      </c>
      <c r="L510" s="160" t="e">
        <f ca="1">OFFSET('Расчёт фасадов9'!$H$1070,Цена!$A$510,0)</f>
        <v>#N/A</v>
      </c>
      <c r="M510" s="160" t="e">
        <f ca="1">OFFSET('Расчёт фасадов10'!$H$1070,Цена!$A$510,0)</f>
        <v>#N/A</v>
      </c>
    </row>
    <row r="511" spans="1:13" ht="15" x14ac:dyDescent="0.2">
      <c r="A511">
        <v>3</v>
      </c>
      <c r="B511" s="75" t="s">
        <v>536</v>
      </c>
      <c r="C511" s="75" t="str">
        <f>B511&amp;'Спецификация - фасады'!$AO$58</f>
        <v>IT.1.FVR_V.300./1+1-WC/PS</v>
      </c>
      <c r="D511" s="160" t="e">
        <f ca="1">OFFSET('Расчёт фасадов'!$H$1070,Цена!$A$511,0)</f>
        <v>#N/A</v>
      </c>
      <c r="E511" s="160" t="e">
        <f ca="1">OFFSET('Расчёт фасадов2'!$H$1070,Цена!$A$511,0)</f>
        <v>#N/A</v>
      </c>
      <c r="F511" s="160" t="e">
        <f ca="1">OFFSET('Расчёт фасадов3'!$H$1070,Цена!$A$511,0)</f>
        <v>#N/A</v>
      </c>
      <c r="G511" s="160" t="e">
        <f ca="1">OFFSET('Расчёт фасадов4'!$H$1070,Цена!$A$511,0)</f>
        <v>#N/A</v>
      </c>
      <c r="H511" s="160" t="e">
        <f ca="1">OFFSET('Расчёт фасадов5'!$H$1070,Цена!$A$511,0)</f>
        <v>#N/A</v>
      </c>
      <c r="I511" s="160" t="e">
        <f ca="1">OFFSET('Расчёт фасадов6'!$H$1070,Цена!$A$511,0)</f>
        <v>#N/A</v>
      </c>
      <c r="J511" s="160" t="e">
        <f ca="1">OFFSET('Расчёт фасадов7'!$H$1070,Цена!$A$511,0)</f>
        <v>#N/A</v>
      </c>
      <c r="K511" s="160" t="e">
        <f ca="1">OFFSET('Расчёт фасадов8'!$H$1070,Цена!$A$511,0)</f>
        <v>#N/A</v>
      </c>
      <c r="L511" s="160" t="e">
        <f ca="1">OFFSET('Расчёт фасадов9'!$H$1070,Цена!$A$511,0)</f>
        <v>#N/A</v>
      </c>
      <c r="M511" s="160" t="e">
        <f ca="1">OFFSET('Расчёт фасадов10'!$H$1070,Цена!$A$511,0)</f>
        <v>#N/A</v>
      </c>
    </row>
    <row r="512" spans="1:13" ht="15" x14ac:dyDescent="0.2">
      <c r="A512">
        <v>3</v>
      </c>
      <c r="B512" s="75" t="s">
        <v>536</v>
      </c>
      <c r="C512" s="75" t="str">
        <f>B512&amp;'Спецификация - фасады'!$AO$59</f>
        <v>IT.1.FVR_V.300./1+1-WC/PBG</v>
      </c>
      <c r="D512" s="160" t="e">
        <f ca="1">OFFSET('Расчёт фасадов'!$H$1070,Цена!$A$512,0)</f>
        <v>#N/A</v>
      </c>
      <c r="E512" s="160" t="e">
        <f ca="1">OFFSET('Расчёт фасадов2'!$H$1070,Цена!$A$512,0)</f>
        <v>#N/A</v>
      </c>
      <c r="F512" s="160" t="e">
        <f ca="1">OFFSET('Расчёт фасадов3'!$H$1070,Цена!$A$512,0)</f>
        <v>#N/A</v>
      </c>
      <c r="G512" s="160" t="e">
        <f ca="1">OFFSET('Расчёт фасадов4'!$H$1070,Цена!$A$512,0)</f>
        <v>#N/A</v>
      </c>
      <c r="H512" s="160" t="e">
        <f ca="1">OFFSET('Расчёт фасадов5'!$H$1070,Цена!$A$512,0)</f>
        <v>#N/A</v>
      </c>
      <c r="I512" s="160" t="e">
        <f ca="1">OFFSET('Расчёт фасадов6'!$H$1070,Цена!$A$512,0)</f>
        <v>#N/A</v>
      </c>
      <c r="J512" s="160" t="e">
        <f ca="1">OFFSET('Расчёт фасадов7'!$H$1070,Цена!$A$512,0)</f>
        <v>#N/A</v>
      </c>
      <c r="K512" s="160" t="e">
        <f ca="1">OFFSET('Расчёт фасадов8'!$H$1070,Цена!$A$512,0)</f>
        <v>#N/A</v>
      </c>
      <c r="L512" s="160" t="e">
        <f ca="1">OFFSET('Расчёт фасадов9'!$H$1070,Цена!$A$512,0)</f>
        <v>#N/A</v>
      </c>
      <c r="M512" s="160" t="e">
        <f ca="1">OFFSET('Расчёт фасадов10'!$H$1070,Цена!$A$512,0)</f>
        <v>#N/A</v>
      </c>
    </row>
    <row r="513" spans="1:13" ht="15" x14ac:dyDescent="0.2">
      <c r="A513">
        <v>3</v>
      </c>
      <c r="B513" s="75" t="s">
        <v>536</v>
      </c>
      <c r="C513" s="75" t="str">
        <f>B513&amp;'Спецификация - фасады'!$AO$60</f>
        <v>IT.1.FVR_V.300./1+1-VT/PS</v>
      </c>
      <c r="D513" s="160" t="e">
        <f ca="1">OFFSET('Расчёт фасадов'!$H$1070,Цена!$A$513,0)</f>
        <v>#N/A</v>
      </c>
      <c r="E513" s="160" t="e">
        <f ca="1">OFFSET('Расчёт фасадов2'!$H$1070,Цена!$A$513,0)</f>
        <v>#N/A</v>
      </c>
      <c r="F513" s="160" t="e">
        <f ca="1">OFFSET('Расчёт фасадов3'!$H$1070,Цена!$A$513,0)</f>
        <v>#N/A</v>
      </c>
      <c r="G513" s="160" t="e">
        <f ca="1">OFFSET('Расчёт фасадов4'!$H$1070,Цена!$A$513,0)</f>
        <v>#N/A</v>
      </c>
      <c r="H513" s="160" t="e">
        <f ca="1">OFFSET('Расчёт фасадов5'!$H$1070,Цена!$A$513,0)</f>
        <v>#N/A</v>
      </c>
      <c r="I513" s="160" t="e">
        <f ca="1">OFFSET('Расчёт фасадов6'!$H$1070,Цена!$A$513,0)</f>
        <v>#N/A</v>
      </c>
      <c r="J513" s="160" t="e">
        <f ca="1">OFFSET('Расчёт фасадов7'!$H$1070,Цена!$A$513,0)</f>
        <v>#N/A</v>
      </c>
      <c r="K513" s="160" t="e">
        <f ca="1">OFFSET('Расчёт фасадов8'!$H$1070,Цена!$A$513,0)</f>
        <v>#N/A</v>
      </c>
      <c r="L513" s="160" t="e">
        <f ca="1">OFFSET('Расчёт фасадов9'!$H$1070,Цена!$A$513,0)</f>
        <v>#N/A</v>
      </c>
      <c r="M513" s="160" t="e">
        <f ca="1">OFFSET('Расчёт фасадов10'!$H$1070,Цена!$A$513,0)</f>
        <v>#N/A</v>
      </c>
    </row>
    <row r="514" spans="1:13" ht="15" x14ac:dyDescent="0.2">
      <c r="A514">
        <v>4</v>
      </c>
      <c r="B514" s="75" t="s">
        <v>536</v>
      </c>
      <c r="C514" s="75" t="str">
        <f>B514&amp;'Спецификация - фасады'!$AO$61</f>
        <v>IT.1.FVR_V.300./1+1-BMO/PG</v>
      </c>
      <c r="D514" s="160" t="e">
        <f ca="1">OFFSET('Расчёт фасадов'!$H$1070,Цена!$A$514,0)</f>
        <v>#N/A</v>
      </c>
      <c r="E514" s="160" t="e">
        <f ca="1">OFFSET('Расчёт фасадов2'!$H$1070,Цена!$A$514,0)</f>
        <v>#N/A</v>
      </c>
      <c r="F514" s="160" t="e">
        <f ca="1">OFFSET('Расчёт фасадов3'!$H$1070,Цена!$A$514,0)</f>
        <v>#N/A</v>
      </c>
      <c r="G514" s="160" t="e">
        <f ca="1">OFFSET('Расчёт фасадов4'!$H$1070,Цена!$A$514,0)</f>
        <v>#N/A</v>
      </c>
      <c r="H514" s="160" t="e">
        <f ca="1">OFFSET('Расчёт фасадов5'!$H$1070,Цена!$A$514,0)</f>
        <v>#N/A</v>
      </c>
      <c r="I514" s="160" t="e">
        <f ca="1">OFFSET('Расчёт фасадов6'!$H$1070,Цена!$A$514,0)</f>
        <v>#N/A</v>
      </c>
      <c r="J514" s="160" t="e">
        <f ca="1">OFFSET('Расчёт фасадов7'!$H$1070,Цена!$A$514,0)</f>
        <v>#N/A</v>
      </c>
      <c r="K514" s="160" t="e">
        <f ca="1">OFFSET('Расчёт фасадов8'!$H$1070,Цена!$A$514,0)</f>
        <v>#N/A</v>
      </c>
      <c r="L514" s="160" t="e">
        <f ca="1">OFFSET('Расчёт фасадов9'!$H$1070,Цена!$A$514,0)</f>
        <v>#N/A</v>
      </c>
      <c r="M514" s="160" t="e">
        <f ca="1">OFFSET('Расчёт фасадов10'!$H$1070,Цена!$A$514,0)</f>
        <v>#N/A</v>
      </c>
    </row>
    <row r="515" spans="1:13" ht="15" x14ac:dyDescent="0.2">
      <c r="A515">
        <v>4</v>
      </c>
      <c r="B515" s="75" t="s">
        <v>536</v>
      </c>
      <c r="C515" s="75" t="str">
        <f>B515&amp;'Спецификация - фасады'!$AO$62</f>
        <v>IT.1.FVR_V.300./1+1-BMO/PB</v>
      </c>
      <c r="D515" s="160" t="e">
        <f ca="1">OFFSET('Расчёт фасадов'!$H$1070,Цена!$A$515,0)</f>
        <v>#N/A</v>
      </c>
      <c r="E515" s="160" t="e">
        <f ca="1">OFFSET('Расчёт фасадов2'!$H$1070,Цена!$A$515,0)</f>
        <v>#N/A</v>
      </c>
      <c r="F515" s="160" t="e">
        <f ca="1">OFFSET('Расчёт фасадов3'!$H$1070,Цена!$A$515,0)</f>
        <v>#N/A</v>
      </c>
      <c r="G515" s="160" t="e">
        <f ca="1">OFFSET('Расчёт фасадов4'!$H$1070,Цена!$A$515,0)</f>
        <v>#N/A</v>
      </c>
      <c r="H515" s="160" t="e">
        <f ca="1">OFFSET('Расчёт фасадов5'!$H$1070,Цена!$A$515,0)</f>
        <v>#N/A</v>
      </c>
      <c r="I515" s="160" t="e">
        <f ca="1">OFFSET('Расчёт фасадов6'!$H$1070,Цена!$A$515,0)</f>
        <v>#N/A</v>
      </c>
      <c r="J515" s="160" t="e">
        <f ca="1">OFFSET('Расчёт фасадов7'!$H$1070,Цена!$A$515,0)</f>
        <v>#N/A</v>
      </c>
      <c r="K515" s="160" t="e">
        <f ca="1">OFFSET('Расчёт фасадов8'!$H$1070,Цена!$A$515,0)</f>
        <v>#N/A</v>
      </c>
      <c r="L515" s="160" t="e">
        <f ca="1">OFFSET('Расчёт фасадов9'!$H$1070,Цена!$A$515,0)</f>
        <v>#N/A</v>
      </c>
      <c r="M515" s="160" t="e">
        <f ca="1">OFFSET('Расчёт фасадов10'!$H$1070,Цена!$A$515,0)</f>
        <v>#N/A</v>
      </c>
    </row>
    <row r="516" spans="1:13" ht="15" x14ac:dyDescent="0.2">
      <c r="A516">
        <v>5</v>
      </c>
      <c r="B516" s="75" t="s">
        <v>536</v>
      </c>
      <c r="C516" s="75" t="str">
        <f>B516&amp;'Спецификация - фасады'!$AO$63</f>
        <v>IT.1.FVR_V.300./1+1-GS/PG</v>
      </c>
      <c r="D516" s="160" t="e">
        <f ca="1">OFFSET('Расчёт фасадов'!$H$1070,Цена!$A$516,0)</f>
        <v>#N/A</v>
      </c>
      <c r="E516" s="160" t="e">
        <f ca="1">OFFSET('Расчёт фасадов2'!$H$1070,Цена!$A$516,0)</f>
        <v>#N/A</v>
      </c>
      <c r="F516" s="160" t="e">
        <f ca="1">OFFSET('Расчёт фасадов3'!$H$1070,Цена!$A$516,0)</f>
        <v>#N/A</v>
      </c>
      <c r="G516" s="160" t="e">
        <f ca="1">OFFSET('Расчёт фасадов4'!$H$1070,Цена!$A$516,0)</f>
        <v>#N/A</v>
      </c>
      <c r="H516" s="160" t="e">
        <f ca="1">OFFSET('Расчёт фасадов5'!$H$1070,Цена!$A$516,0)</f>
        <v>#N/A</v>
      </c>
      <c r="I516" s="160" t="e">
        <f ca="1">OFFSET('Расчёт фасадов6'!$H$1070,Цена!$A$516,0)</f>
        <v>#N/A</v>
      </c>
      <c r="J516" s="160" t="e">
        <f ca="1">OFFSET('Расчёт фасадов7'!$H$1070,Цена!$A$516,0)</f>
        <v>#N/A</v>
      </c>
      <c r="K516" s="160" t="e">
        <f ca="1">OFFSET('Расчёт фасадов8'!$H$1070,Цена!$A$516,0)</f>
        <v>#N/A</v>
      </c>
      <c r="L516" s="160" t="e">
        <f ca="1">OFFSET('Расчёт фасадов9'!$H$1070,Цена!$A$516,0)</f>
        <v>#N/A</v>
      </c>
      <c r="M516" s="160" t="e">
        <f ca="1">OFFSET('Расчёт фасадов10'!$H$1070,Цена!$A$516,0)</f>
        <v>#N/A</v>
      </c>
    </row>
    <row r="517" spans="1:13" ht="15" x14ac:dyDescent="0.2">
      <c r="A517">
        <v>5</v>
      </c>
      <c r="B517" s="75" t="s">
        <v>536</v>
      </c>
      <c r="C517" s="75" t="str">
        <f>B517&amp;'Спецификация - фасады'!$AO$64</f>
        <v>IT.1.FVR_V.300./1+1-GS/PS</v>
      </c>
      <c r="D517" s="160" t="e">
        <f ca="1">OFFSET('Расчёт фасадов'!$H$1070,Цена!$A$517,0)</f>
        <v>#N/A</v>
      </c>
      <c r="E517" s="160" t="e">
        <f ca="1">OFFSET('Расчёт фасадов2'!$H$1070,Цена!$A$517,0)</f>
        <v>#N/A</v>
      </c>
      <c r="F517" s="160" t="e">
        <f ca="1">OFFSET('Расчёт фасадов3'!$H$1070,Цена!$A$517,0)</f>
        <v>#N/A</v>
      </c>
      <c r="G517" s="160" t="e">
        <f ca="1">OFFSET('Расчёт фасадов4'!$H$1070,Цена!$A$517,0)</f>
        <v>#N/A</v>
      </c>
      <c r="H517" s="160" t="e">
        <f ca="1">OFFSET('Расчёт фасадов5'!$H$1070,Цена!$A$517,0)</f>
        <v>#N/A</v>
      </c>
      <c r="I517" s="160" t="e">
        <f ca="1">OFFSET('Расчёт фасадов6'!$H$1070,Цена!$A$517,0)</f>
        <v>#N/A</v>
      </c>
      <c r="J517" s="160" t="e">
        <f ca="1">OFFSET('Расчёт фасадов7'!$H$1070,Цена!$A$517,0)</f>
        <v>#N/A</v>
      </c>
      <c r="K517" s="160" t="e">
        <f ca="1">OFFSET('Расчёт фасадов8'!$H$1070,Цена!$A$517,0)</f>
        <v>#N/A</v>
      </c>
      <c r="L517" s="160" t="e">
        <f ca="1">OFFSET('Расчёт фасадов9'!$H$1070,Цена!$A$517,0)</f>
        <v>#N/A</v>
      </c>
      <c r="M517" s="160" t="e">
        <f ca="1">OFFSET('Расчёт фасадов10'!$H$1070,Цена!$A$517,0)</f>
        <v>#N/A</v>
      </c>
    </row>
    <row r="518" spans="1:13" ht="15" x14ac:dyDescent="0.2">
      <c r="A518">
        <v>6</v>
      </c>
      <c r="B518" s="75" t="s">
        <v>536</v>
      </c>
      <c r="C518" s="75" t="str">
        <f>B518&amp;'Спецификация - фасады'!$AO$65</f>
        <v>IT.1.FVR_V.300./1+1-WM/PG</v>
      </c>
      <c r="D518" s="160" t="e">
        <f ca="1">OFFSET('Расчёт фасадов'!$H$1070,Цена!$A$518,0)</f>
        <v>#N/A</v>
      </c>
      <c r="E518" s="160" t="e">
        <f ca="1">OFFSET('Расчёт фасадов2'!$H$1070,Цена!$A$518,0)</f>
        <v>#N/A</v>
      </c>
      <c r="F518" s="160" t="e">
        <f ca="1">OFFSET('Расчёт фасадов3'!$H$1070,Цена!$A$518,0)</f>
        <v>#N/A</v>
      </c>
      <c r="G518" s="160" t="e">
        <f ca="1">OFFSET('Расчёт фасадов4'!$H$1070,Цена!$A$518,0)</f>
        <v>#N/A</v>
      </c>
      <c r="H518" s="160" t="e">
        <f ca="1">OFFSET('Расчёт фасадов5'!$H$1070,Цена!$A$518,0)</f>
        <v>#N/A</v>
      </c>
      <c r="I518" s="160" t="e">
        <f ca="1">OFFSET('Расчёт фасадов6'!$H$1070,Цена!$A$518,0)</f>
        <v>#N/A</v>
      </c>
      <c r="J518" s="160" t="e">
        <f ca="1">OFFSET('Расчёт фасадов7'!$H$1070,Цена!$A$518,0)</f>
        <v>#N/A</v>
      </c>
      <c r="K518" s="160" t="e">
        <f ca="1">OFFSET('Расчёт фасадов8'!$H$1070,Цена!$A$518,0)</f>
        <v>#N/A</v>
      </c>
      <c r="L518" s="160" t="e">
        <f ca="1">OFFSET('Расчёт фасадов9'!$H$1070,Цена!$A$518,0)</f>
        <v>#N/A</v>
      </c>
      <c r="M518" s="160" t="e">
        <f ca="1">OFFSET('Расчёт фасадов10'!$H$1070,Цена!$A$518,0)</f>
        <v>#N/A</v>
      </c>
    </row>
    <row r="519" spans="1:13" ht="15" x14ac:dyDescent="0.2">
      <c r="A519">
        <v>6</v>
      </c>
      <c r="B519" s="75" t="s">
        <v>536</v>
      </c>
      <c r="C519" s="75" t="str">
        <f>B519&amp;'Спецификация - фасады'!$AO$66</f>
        <v>IT.1.FVR_V.300./1+1-WM/PS</v>
      </c>
      <c r="D519" s="160" t="e">
        <f ca="1">OFFSET('Расчёт фасадов'!$H$1070,Цена!$A$519,0)</f>
        <v>#N/A</v>
      </c>
      <c r="E519" s="160" t="e">
        <f ca="1">OFFSET('Расчёт фасадов2'!$H$1070,Цена!$A$519,0)</f>
        <v>#N/A</v>
      </c>
      <c r="F519" s="160" t="e">
        <f ca="1">OFFSET('Расчёт фасадов3'!$H$1070,Цена!$A$519,0)</f>
        <v>#N/A</v>
      </c>
      <c r="G519" s="160" t="e">
        <f ca="1">OFFSET('Расчёт фасадов4'!$H$1070,Цена!$A$519,0)</f>
        <v>#N/A</v>
      </c>
      <c r="H519" s="160" t="e">
        <f ca="1">OFFSET('Расчёт фасадов5'!$H$1070,Цена!$A$519,0)</f>
        <v>#N/A</v>
      </c>
      <c r="I519" s="160" t="e">
        <f ca="1">OFFSET('Расчёт фасадов6'!$H$1070,Цена!$A$519,0)</f>
        <v>#N/A</v>
      </c>
      <c r="J519" s="160" t="e">
        <f ca="1">OFFSET('Расчёт фасадов7'!$H$1070,Цена!$A$519,0)</f>
        <v>#N/A</v>
      </c>
      <c r="K519" s="160" t="e">
        <f ca="1">OFFSET('Расчёт фасадов8'!$H$1070,Цена!$A$519,0)</f>
        <v>#N/A</v>
      </c>
      <c r="L519" s="160" t="e">
        <f ca="1">OFFSET('Расчёт фасадов9'!$H$1070,Цена!$A$519,0)</f>
        <v>#N/A</v>
      </c>
      <c r="M519" s="160" t="e">
        <f ca="1">OFFSET('Расчёт фасадов10'!$H$1070,Цена!$A$519,0)</f>
        <v>#N/A</v>
      </c>
    </row>
    <row r="520" spans="1:13" ht="15" x14ac:dyDescent="0.2">
      <c r="A520">
        <v>6</v>
      </c>
      <c r="B520" s="75" t="s">
        <v>536</v>
      </c>
      <c r="C520" s="75" t="str">
        <f>B520&amp;'Спецификация - фасады'!$AO$67</f>
        <v>IT.1.FVR_V.300./1+1-WM/PBG</v>
      </c>
      <c r="D520" s="160" t="e">
        <f ca="1">OFFSET('Расчёт фасадов'!$H$1070,Цена!$A$520,0)</f>
        <v>#N/A</v>
      </c>
      <c r="E520" s="160" t="e">
        <f ca="1">OFFSET('Расчёт фасадов2'!$H$1070,Цена!$A$520,0)</f>
        <v>#N/A</v>
      </c>
      <c r="F520" s="160" t="e">
        <f ca="1">OFFSET('Расчёт фасадов3'!$H$1070,Цена!$A$520,0)</f>
        <v>#N/A</v>
      </c>
      <c r="G520" s="160" t="e">
        <f ca="1">OFFSET('Расчёт фасадов4'!$H$1070,Цена!$A$520,0)</f>
        <v>#N/A</v>
      </c>
      <c r="H520" s="160" t="e">
        <f ca="1">OFFSET('Расчёт фасадов5'!$H$1070,Цена!$A$520,0)</f>
        <v>#N/A</v>
      </c>
      <c r="I520" s="160" t="e">
        <f ca="1">OFFSET('Расчёт фасадов6'!$H$1070,Цена!$A$520,0)</f>
        <v>#N/A</v>
      </c>
      <c r="J520" s="160" t="e">
        <f ca="1">OFFSET('Расчёт фасадов7'!$H$1070,Цена!$A$520,0)</f>
        <v>#N/A</v>
      </c>
      <c r="K520" s="160" t="e">
        <f ca="1">OFFSET('Расчёт фасадов8'!$H$1070,Цена!$A$520,0)</f>
        <v>#N/A</v>
      </c>
      <c r="L520" s="160" t="e">
        <f ca="1">OFFSET('Расчёт фасадов9'!$H$1070,Цена!$A$520,0)</f>
        <v>#N/A</v>
      </c>
      <c r="M520" s="160" t="e">
        <f ca="1">OFFSET('Расчёт фасадов10'!$H$1070,Цена!$A$520,0)</f>
        <v>#N/A</v>
      </c>
    </row>
    <row r="521" spans="1:13" ht="15" x14ac:dyDescent="0.2">
      <c r="A521">
        <v>6</v>
      </c>
      <c r="B521" s="75" t="s">
        <v>536</v>
      </c>
      <c r="C521" s="75" t="str">
        <f>B521&amp;'Спецификация - фасады'!$AO$68</f>
        <v>IT.1.FVR_V.300./1+1-IV/PG</v>
      </c>
      <c r="D521" s="160" t="e">
        <f ca="1">OFFSET('Расчёт фасадов'!$H$1070,Цена!$A$521,0)</f>
        <v>#N/A</v>
      </c>
      <c r="E521" s="160" t="e">
        <f ca="1">OFFSET('Расчёт фасадов2'!$H$1070,Цена!$A$521,0)</f>
        <v>#N/A</v>
      </c>
      <c r="F521" s="160" t="e">
        <f ca="1">OFFSET('Расчёт фасадов3'!$H$1070,Цена!$A$521,0)</f>
        <v>#N/A</v>
      </c>
      <c r="G521" s="160" t="e">
        <f ca="1">OFFSET('Расчёт фасадов4'!$H$1070,Цена!$A$521,0)</f>
        <v>#N/A</v>
      </c>
      <c r="H521" s="160" t="e">
        <f ca="1">OFFSET('Расчёт фасадов5'!$H$1070,Цена!$A$521,0)</f>
        <v>#N/A</v>
      </c>
      <c r="I521" s="160" t="e">
        <f ca="1">OFFSET('Расчёт фасадов6'!$H$1070,Цена!$A$521,0)</f>
        <v>#N/A</v>
      </c>
      <c r="J521" s="160" t="e">
        <f ca="1">OFFSET('Расчёт фасадов7'!$H$1070,Цена!$A$521,0)</f>
        <v>#N/A</v>
      </c>
      <c r="K521" s="160" t="e">
        <f ca="1">OFFSET('Расчёт фасадов8'!$H$1070,Цена!$A$521,0)</f>
        <v>#N/A</v>
      </c>
      <c r="L521" s="160" t="e">
        <f ca="1">OFFSET('Расчёт фасадов9'!$H$1070,Цена!$A$521,0)</f>
        <v>#N/A</v>
      </c>
      <c r="M521" s="160" t="e">
        <f ca="1">OFFSET('Расчёт фасадов10'!$H$1070,Цена!$A$521,0)</f>
        <v>#N/A</v>
      </c>
    </row>
    <row r="522" spans="1:13" ht="15" x14ac:dyDescent="0.2">
      <c r="A522">
        <v>6</v>
      </c>
      <c r="B522" s="75" t="s">
        <v>536</v>
      </c>
      <c r="C522" s="75" t="str">
        <f>B522&amp;'Спецификация - фасады'!$AO$69</f>
        <v>IT.1.FVR_V.300./1+1-IV/PS</v>
      </c>
      <c r="D522" s="160" t="e">
        <f ca="1">OFFSET('Расчёт фасадов'!$H$1070,Цена!$A$522,0)</f>
        <v>#N/A</v>
      </c>
      <c r="E522" s="160" t="e">
        <f ca="1">OFFSET('Расчёт фасадов2'!$H$1070,Цена!$A$522,0)</f>
        <v>#N/A</v>
      </c>
      <c r="F522" s="160" t="e">
        <f ca="1">OFFSET('Расчёт фасадов3'!$H$1070,Цена!$A$522,0)</f>
        <v>#N/A</v>
      </c>
      <c r="G522" s="160" t="e">
        <f ca="1">OFFSET('Расчёт фасадов4'!$H$1070,Цена!$A$522,0)</f>
        <v>#N/A</v>
      </c>
      <c r="H522" s="160" t="e">
        <f ca="1">OFFSET('Расчёт фасадов5'!$H$1070,Цена!$A$522,0)</f>
        <v>#N/A</v>
      </c>
      <c r="I522" s="160" t="e">
        <f ca="1">OFFSET('Расчёт фасадов6'!$H$1070,Цена!$A$522,0)</f>
        <v>#N/A</v>
      </c>
      <c r="J522" s="160" t="e">
        <f ca="1">OFFSET('Расчёт фасадов7'!$H$1070,Цена!$A$522,0)</f>
        <v>#N/A</v>
      </c>
      <c r="K522" s="160" t="e">
        <f ca="1">OFFSET('Расчёт фасадов8'!$H$1070,Цена!$A$522,0)</f>
        <v>#N/A</v>
      </c>
      <c r="L522" s="160" t="e">
        <f ca="1">OFFSET('Расчёт фасадов9'!$H$1070,Цена!$A$522,0)</f>
        <v>#N/A</v>
      </c>
      <c r="M522" s="160" t="e">
        <f ca="1">OFFSET('Расчёт фасадов10'!$H$1070,Цена!$A$522,0)</f>
        <v>#N/A</v>
      </c>
    </row>
    <row r="523" spans="1:13" ht="15" x14ac:dyDescent="0.2">
      <c r="A523">
        <v>6</v>
      </c>
      <c r="B523" s="75" t="s">
        <v>536</v>
      </c>
      <c r="C523" s="75" t="str">
        <f>B523&amp;'Спецификация - фасады'!$AO$70</f>
        <v>IT.1.FVR_V.300./1+1-IV/PBG</v>
      </c>
      <c r="D523" s="160" t="e">
        <f ca="1">OFFSET('Расчёт фасадов'!$H$1070,Цена!$A$523,0)</f>
        <v>#N/A</v>
      </c>
      <c r="E523" s="160" t="e">
        <f ca="1">OFFSET('Расчёт фасадов2'!$H$1070,Цена!$A$523,0)</f>
        <v>#N/A</v>
      </c>
      <c r="F523" s="160" t="e">
        <f ca="1">OFFSET('Расчёт фасадов3'!$H$1070,Цена!$A$523,0)</f>
        <v>#N/A</v>
      </c>
      <c r="G523" s="160" t="e">
        <f ca="1">OFFSET('Расчёт фасадов4'!$H$1070,Цена!$A$523,0)</f>
        <v>#N/A</v>
      </c>
      <c r="H523" s="160" t="e">
        <f ca="1">OFFSET('Расчёт фасадов5'!$H$1070,Цена!$A$523,0)</f>
        <v>#N/A</v>
      </c>
      <c r="I523" s="160" t="e">
        <f ca="1">OFFSET('Расчёт фасадов6'!$H$1070,Цена!$A$523,0)</f>
        <v>#N/A</v>
      </c>
      <c r="J523" s="160" t="e">
        <f ca="1">OFFSET('Расчёт фасадов7'!$H$1070,Цена!$A$523,0)</f>
        <v>#N/A</v>
      </c>
      <c r="K523" s="160" t="e">
        <f ca="1">OFFSET('Расчёт фасадов8'!$H$1070,Цена!$A$523,0)</f>
        <v>#N/A</v>
      </c>
      <c r="L523" s="160" t="e">
        <f ca="1">OFFSET('Расчёт фасадов9'!$H$1070,Цена!$A$523,0)</f>
        <v>#N/A</v>
      </c>
      <c r="M523" s="160" t="e">
        <f ca="1">OFFSET('Расчёт фасадов10'!$H$1070,Цена!$A$523,0)</f>
        <v>#N/A</v>
      </c>
    </row>
    <row r="524" spans="1:13" x14ac:dyDescent="0.2">
      <c r="B524" s="314"/>
      <c r="C524" s="314"/>
    </row>
    <row r="525" spans="1:13" ht="15" x14ac:dyDescent="0.2">
      <c r="A525">
        <v>0</v>
      </c>
      <c r="B525" s="75" t="s">
        <v>537</v>
      </c>
      <c r="C525" s="75" t="str">
        <f>B525&amp;'Спецификация - фасады'!$AO$43</f>
        <v>IT.2.FR_V.500./1+0-PY27</v>
      </c>
      <c r="D525" s="160">
        <f ca="1">OFFSET('Расчёт фасадов'!$H$800,Цена!$A$525,0)</f>
        <v>282.69438000000002</v>
      </c>
      <c r="E525" s="160">
        <f ca="1">OFFSET('Расчёт фасадов2'!$H$800,Цена!$A$525,0)</f>
        <v>282.69438000000002</v>
      </c>
      <c r="F525" s="160">
        <f ca="1">OFFSET('Расчёт фасадов3'!$H$800,Цена!$A$525,0)</f>
        <v>282.69438000000002</v>
      </c>
      <c r="G525" s="160">
        <f ca="1">OFFSET('Расчёт фасадов4'!$H$800,Цена!$A$525,0)</f>
        <v>282.69438000000002</v>
      </c>
      <c r="H525" s="160">
        <f ca="1">OFFSET('Расчёт фасадов5'!$H$800,Цена!$A$525,0)</f>
        <v>282.69438000000002</v>
      </c>
      <c r="I525" s="160">
        <f ca="1">OFFSET('Расчёт фасадов6'!$H$800,Цена!$A$525,0)</f>
        <v>282.69438000000002</v>
      </c>
      <c r="J525" s="160">
        <f ca="1">OFFSET('Расчёт фасадов7'!$H$800,Цена!$A$525,0)</f>
        <v>282.69438000000002</v>
      </c>
      <c r="K525" s="160">
        <f ca="1">OFFSET('Расчёт фасадов8'!$H$800,Цена!$A$525,0)</f>
        <v>282.69438000000002</v>
      </c>
      <c r="L525" s="160">
        <f ca="1">OFFSET('Расчёт фасадов9'!$H$800,Цена!$A$525,0)</f>
        <v>282.69438000000002</v>
      </c>
      <c r="M525" s="160">
        <f ca="1">OFFSET('Расчёт фасадов10'!$H$800,Цена!$A$525,0)</f>
        <v>282.69438000000002</v>
      </c>
    </row>
    <row r="526" spans="1:13" ht="15" x14ac:dyDescent="0.2">
      <c r="A526">
        <v>0</v>
      </c>
      <c r="B526" s="75" t="s">
        <v>537</v>
      </c>
      <c r="C526" s="75" t="str">
        <f>B526&amp;'Спецификация - фасады'!$AO$44</f>
        <v>IT.2.FR_V.500./1+0-WC</v>
      </c>
      <c r="D526" s="160">
        <f ca="1">OFFSET('Расчёт фасадов'!$H$800,Цена!$A$526,0)</f>
        <v>282.69438000000002</v>
      </c>
      <c r="E526" s="160">
        <f ca="1">OFFSET('Расчёт фасадов2'!$H$800,Цена!$A$526,0)</f>
        <v>282.69438000000002</v>
      </c>
      <c r="F526" s="160">
        <f ca="1">OFFSET('Расчёт фасадов3'!$H$800,Цена!$A$526,0)</f>
        <v>282.69438000000002</v>
      </c>
      <c r="G526" s="160">
        <f ca="1">OFFSET('Расчёт фасадов4'!$H$800,Цена!$A$526,0)</f>
        <v>282.69438000000002</v>
      </c>
      <c r="H526" s="160">
        <f ca="1">OFFSET('Расчёт фасадов5'!$H$800,Цена!$A$526,0)</f>
        <v>282.69438000000002</v>
      </c>
      <c r="I526" s="160">
        <f ca="1">OFFSET('Расчёт фасадов6'!$H$800,Цена!$A$526,0)</f>
        <v>282.69438000000002</v>
      </c>
      <c r="J526" s="160">
        <f ca="1">OFFSET('Расчёт фасадов7'!$H$800,Цена!$A$526,0)</f>
        <v>282.69438000000002</v>
      </c>
      <c r="K526" s="160">
        <f ca="1">OFFSET('Расчёт фасадов8'!$H$800,Цена!$A$526,0)</f>
        <v>282.69438000000002</v>
      </c>
      <c r="L526" s="160">
        <f ca="1">OFFSET('Расчёт фасадов9'!$H$800,Цена!$A$526,0)</f>
        <v>282.69438000000002</v>
      </c>
      <c r="M526" s="160">
        <f ca="1">OFFSET('Расчёт фасадов10'!$H$800,Цена!$A$526,0)</f>
        <v>282.69438000000002</v>
      </c>
    </row>
    <row r="527" spans="1:13" ht="15" x14ac:dyDescent="0.2">
      <c r="A527">
        <v>0</v>
      </c>
      <c r="B527" s="75" t="s">
        <v>537</v>
      </c>
      <c r="C527" s="75" t="str">
        <f>B527&amp;'Спецификация - фасады'!$AO$45</f>
        <v>IT.2.FR_V.500./1+0-WP</v>
      </c>
      <c r="D527" s="160">
        <f ca="1">OFFSET('Расчёт фасадов'!$H$800,Цена!$A$527,0)</f>
        <v>282.69438000000002</v>
      </c>
      <c r="E527" s="160">
        <f ca="1">OFFSET('Расчёт фасадов2'!$H$800,Цена!$A$527,0)</f>
        <v>282.69438000000002</v>
      </c>
      <c r="F527" s="160">
        <f ca="1">OFFSET('Расчёт фасадов3'!$H$800,Цена!$A$527,0)</f>
        <v>282.69438000000002</v>
      </c>
      <c r="G527" s="160">
        <f ca="1">OFFSET('Расчёт фасадов4'!$H$800,Цена!$A$527,0)</f>
        <v>282.69438000000002</v>
      </c>
      <c r="H527" s="160">
        <f ca="1">OFFSET('Расчёт фасадов5'!$H$800,Цена!$A$527,0)</f>
        <v>282.69438000000002</v>
      </c>
      <c r="I527" s="160">
        <f ca="1">OFFSET('Расчёт фасадов6'!$H$800,Цена!$A$527,0)</f>
        <v>282.69438000000002</v>
      </c>
      <c r="J527" s="160">
        <f ca="1">OFFSET('Расчёт фасадов7'!$H$800,Цена!$A$527,0)</f>
        <v>282.69438000000002</v>
      </c>
      <c r="K527" s="160">
        <f ca="1">OFFSET('Расчёт фасадов8'!$H$800,Цена!$A$527,0)</f>
        <v>282.69438000000002</v>
      </c>
      <c r="L527" s="160">
        <f ca="1">OFFSET('Расчёт фасадов9'!$H$800,Цена!$A$527,0)</f>
        <v>282.69438000000002</v>
      </c>
      <c r="M527" s="160">
        <f ca="1">OFFSET('Расчёт фасадов10'!$H$800,Цена!$A$527,0)</f>
        <v>282.69438000000002</v>
      </c>
    </row>
    <row r="528" spans="1:13" ht="15" x14ac:dyDescent="0.2">
      <c r="A528">
        <v>0</v>
      </c>
      <c r="B528" s="75" t="s">
        <v>537</v>
      </c>
      <c r="C528" s="75" t="str">
        <f>B528&amp;'Спецификация - фасады'!$AO$46</f>
        <v>IT.2.FR_V.500./1+0-DS</v>
      </c>
      <c r="D528" s="160">
        <f ca="1">OFFSET('Расчёт фасадов'!$H$800,Цена!$A$528,0)</f>
        <v>282.69438000000002</v>
      </c>
      <c r="E528" s="160">
        <f ca="1">OFFSET('Расчёт фасадов2'!$H$800,Цена!$A$528,0)</f>
        <v>282.69438000000002</v>
      </c>
      <c r="F528" s="160">
        <f ca="1">OFFSET('Расчёт фасадов3'!$H$800,Цена!$A$528,0)</f>
        <v>282.69438000000002</v>
      </c>
      <c r="G528" s="160">
        <f ca="1">OFFSET('Расчёт фасадов4'!$H$800,Цена!$A$528,0)</f>
        <v>282.69438000000002</v>
      </c>
      <c r="H528" s="160">
        <f ca="1">OFFSET('Расчёт фасадов5'!$H$800,Цена!$A$528,0)</f>
        <v>282.69438000000002</v>
      </c>
      <c r="I528" s="160">
        <f ca="1">OFFSET('Расчёт фасадов6'!$H$800,Цена!$A$528,0)</f>
        <v>282.69438000000002</v>
      </c>
      <c r="J528" s="160">
        <f ca="1">OFFSET('Расчёт фасадов7'!$H$800,Цена!$A$528,0)</f>
        <v>282.69438000000002</v>
      </c>
      <c r="K528" s="160">
        <f ca="1">OFFSET('Расчёт фасадов8'!$H$800,Цена!$A$528,0)</f>
        <v>282.69438000000002</v>
      </c>
      <c r="L528" s="160">
        <f ca="1">OFFSET('Расчёт фасадов9'!$H$800,Цена!$A$528,0)</f>
        <v>282.69438000000002</v>
      </c>
      <c r="M528" s="160">
        <f ca="1">OFFSET('Расчёт фасадов10'!$H$800,Цена!$A$528,0)</f>
        <v>282.69438000000002</v>
      </c>
    </row>
    <row r="529" spans="1:13" ht="15" x14ac:dyDescent="0.2">
      <c r="A529">
        <v>0</v>
      </c>
      <c r="B529" s="75" t="s">
        <v>537</v>
      </c>
      <c r="C529" s="75" t="str">
        <f>B529&amp;'Спецификация - фасады'!$AO$47</f>
        <v>IT.2.FR_V.500./1+0-HS</v>
      </c>
      <c r="D529" s="160">
        <f ca="1">OFFSET('Расчёт фасадов'!$H$800,Цена!$A$529,0)</f>
        <v>282.69438000000002</v>
      </c>
      <c r="E529" s="160">
        <f ca="1">OFFSET('Расчёт фасадов2'!$H$800,Цена!$A$529,0)</f>
        <v>282.69438000000002</v>
      </c>
      <c r="F529" s="160">
        <f ca="1">OFFSET('Расчёт фасадов3'!$H$800,Цена!$A$529,0)</f>
        <v>282.69438000000002</v>
      </c>
      <c r="G529" s="160">
        <f ca="1">OFFSET('Расчёт фасадов4'!$H$800,Цена!$A$529,0)</f>
        <v>282.69438000000002</v>
      </c>
      <c r="H529" s="160">
        <f ca="1">OFFSET('Расчёт фасадов5'!$H$800,Цена!$A$529,0)</f>
        <v>282.69438000000002</v>
      </c>
      <c r="I529" s="160">
        <f ca="1">OFFSET('Расчёт фасадов6'!$H$800,Цена!$A$529,0)</f>
        <v>282.69438000000002</v>
      </c>
      <c r="J529" s="160">
        <f ca="1">OFFSET('Расчёт фасадов7'!$H$800,Цена!$A$529,0)</f>
        <v>282.69438000000002</v>
      </c>
      <c r="K529" s="160">
        <f ca="1">OFFSET('Расчёт фасадов8'!$H$800,Цена!$A$529,0)</f>
        <v>282.69438000000002</v>
      </c>
      <c r="L529" s="160">
        <f ca="1">OFFSET('Расчёт фасадов9'!$H$800,Цена!$A$529,0)</f>
        <v>282.69438000000002</v>
      </c>
      <c r="M529" s="160">
        <f ca="1">OFFSET('Расчёт фасадов10'!$H$800,Цена!$A$529,0)</f>
        <v>282.69438000000002</v>
      </c>
    </row>
    <row r="530" spans="1:13" ht="15" x14ac:dyDescent="0.2">
      <c r="A530">
        <v>0</v>
      </c>
      <c r="B530" s="75" t="s">
        <v>537</v>
      </c>
      <c r="C530" s="75" t="str">
        <f>B530&amp;'Спецификация - фасады'!$AO$48</f>
        <v>IT.2.FR_V.500./1+0-VT</v>
      </c>
      <c r="D530" s="160">
        <f ca="1">OFFSET('Расчёт фасадов'!$H$800,Цена!$A$530,0)</f>
        <v>282.69438000000002</v>
      </c>
      <c r="E530" s="160">
        <f ca="1">OFFSET('Расчёт фасадов2'!$H$800,Цена!$A$530,0)</f>
        <v>282.69438000000002</v>
      </c>
      <c r="F530" s="160">
        <f ca="1">OFFSET('Расчёт фасадов3'!$H$800,Цена!$A$530,0)</f>
        <v>282.69438000000002</v>
      </c>
      <c r="G530" s="160">
        <f ca="1">OFFSET('Расчёт фасадов4'!$H$800,Цена!$A$530,0)</f>
        <v>282.69438000000002</v>
      </c>
      <c r="H530" s="160">
        <f ca="1">OFFSET('Расчёт фасадов5'!$H$800,Цена!$A$530,0)</f>
        <v>282.69438000000002</v>
      </c>
      <c r="I530" s="160">
        <f ca="1">OFFSET('Расчёт фасадов6'!$H$800,Цена!$A$530,0)</f>
        <v>282.69438000000002</v>
      </c>
      <c r="J530" s="160">
        <f ca="1">OFFSET('Расчёт фасадов7'!$H$800,Цена!$A$530,0)</f>
        <v>282.69438000000002</v>
      </c>
      <c r="K530" s="160">
        <f ca="1">OFFSET('Расчёт фасадов8'!$H$800,Цена!$A$530,0)</f>
        <v>282.69438000000002</v>
      </c>
      <c r="L530" s="160">
        <f ca="1">OFFSET('Расчёт фасадов9'!$H$800,Цена!$A$530,0)</f>
        <v>282.69438000000002</v>
      </c>
      <c r="M530" s="160">
        <f ca="1">OFFSET('Расчёт фасадов10'!$H$800,Цена!$A$530,0)</f>
        <v>282.69438000000002</v>
      </c>
    </row>
    <row r="531" spans="1:13" ht="15" x14ac:dyDescent="0.2">
      <c r="A531">
        <v>0</v>
      </c>
      <c r="B531" s="75" t="s">
        <v>537</v>
      </c>
      <c r="C531" s="75" t="str">
        <f>B531&amp;'Спецификация - фасады'!$AO$49</f>
        <v>IT.2.FR_V.500./1+0-TD</v>
      </c>
      <c r="D531" s="160">
        <f ca="1">OFFSET('Расчёт фасадов'!$H$800,Цена!$A$531,0)</f>
        <v>282.69438000000002</v>
      </c>
      <c r="E531" s="160">
        <f ca="1">OFFSET('Расчёт фасадов2'!$H$800,Цена!$A$531,0)</f>
        <v>282.69438000000002</v>
      </c>
      <c r="F531" s="160">
        <f ca="1">OFFSET('Расчёт фасадов3'!$H$800,Цена!$A$531,0)</f>
        <v>282.69438000000002</v>
      </c>
      <c r="G531" s="160">
        <f ca="1">OFFSET('Расчёт фасадов4'!$H$800,Цена!$A$531,0)</f>
        <v>282.69438000000002</v>
      </c>
      <c r="H531" s="160">
        <f ca="1">OFFSET('Расчёт фасадов5'!$H$800,Цена!$A$531,0)</f>
        <v>282.69438000000002</v>
      </c>
      <c r="I531" s="160">
        <f ca="1">OFFSET('Расчёт фасадов6'!$H$800,Цена!$A$531,0)</f>
        <v>282.69438000000002</v>
      </c>
      <c r="J531" s="160">
        <f ca="1">OFFSET('Расчёт фасадов7'!$H$800,Цена!$A$531,0)</f>
        <v>282.69438000000002</v>
      </c>
      <c r="K531" s="160">
        <f ca="1">OFFSET('Расчёт фасадов8'!$H$800,Цена!$A$531,0)</f>
        <v>282.69438000000002</v>
      </c>
      <c r="L531" s="160">
        <f ca="1">OFFSET('Расчёт фасадов9'!$H$800,Цена!$A$531,0)</f>
        <v>282.69438000000002</v>
      </c>
      <c r="M531" s="160">
        <f ca="1">OFFSET('Расчёт фасадов10'!$H$800,Цена!$A$531,0)</f>
        <v>282.69438000000002</v>
      </c>
    </row>
    <row r="532" spans="1:13" ht="15" x14ac:dyDescent="0.2">
      <c r="A532">
        <v>0</v>
      </c>
      <c r="B532" s="75" t="s">
        <v>537</v>
      </c>
      <c r="C532" s="75" t="str">
        <f>B532&amp;'Спецификация - фасады'!$AO$50</f>
        <v>IT.2.FR_V.500./1+0-LO</v>
      </c>
      <c r="D532" s="160">
        <f ca="1">OFFSET('Расчёт фасадов'!$H$800,Цена!$A$532,0)</f>
        <v>282.69438000000002</v>
      </c>
      <c r="E532" s="160">
        <f ca="1">OFFSET('Расчёт фасадов2'!$H$800,Цена!$A$532,0)</f>
        <v>282.69438000000002</v>
      </c>
      <c r="F532" s="160">
        <f ca="1">OFFSET('Расчёт фасадов3'!$H$800,Цена!$A$532,0)</f>
        <v>282.69438000000002</v>
      </c>
      <c r="G532" s="160">
        <f ca="1">OFFSET('Расчёт фасадов4'!$H$800,Цена!$A$532,0)</f>
        <v>282.69438000000002</v>
      </c>
      <c r="H532" s="160">
        <f ca="1">OFFSET('Расчёт фасадов5'!$H$800,Цена!$A$532,0)</f>
        <v>282.69438000000002</v>
      </c>
      <c r="I532" s="160">
        <f ca="1">OFFSET('Расчёт фасадов6'!$H$800,Цена!$A$532,0)</f>
        <v>282.69438000000002</v>
      </c>
      <c r="J532" s="160">
        <f ca="1">OFFSET('Расчёт фасадов7'!$H$800,Цена!$A$532,0)</f>
        <v>282.69438000000002</v>
      </c>
      <c r="K532" s="160">
        <f ca="1">OFFSET('Расчёт фасадов8'!$H$800,Цена!$A$532,0)</f>
        <v>282.69438000000002</v>
      </c>
      <c r="L532" s="160">
        <f ca="1">OFFSET('Расчёт фасадов9'!$H$800,Цена!$A$532,0)</f>
        <v>282.69438000000002</v>
      </c>
      <c r="M532" s="160">
        <f ca="1">OFFSET('Расчёт фасадов10'!$H$800,Цена!$A$532,0)</f>
        <v>282.69438000000002</v>
      </c>
    </row>
    <row r="533" spans="1:13" ht="15" x14ac:dyDescent="0.2">
      <c r="A533">
        <v>0</v>
      </c>
      <c r="B533" s="75" t="s">
        <v>537</v>
      </c>
      <c r="C533" s="75" t="str">
        <f>B533&amp;'Спецификация - фасады'!$AO$51</f>
        <v>IT.2.FR_V.500./1+0-OM</v>
      </c>
      <c r="D533" s="160">
        <f ca="1">OFFSET('Расчёт фасадов'!$H$800,Цена!$A$533,0)</f>
        <v>282.69438000000002</v>
      </c>
      <c r="E533" s="160">
        <f ca="1">OFFSET('Расчёт фасадов2'!$H$800,Цена!$A$533,0)</f>
        <v>282.69438000000002</v>
      </c>
      <c r="F533" s="160">
        <f ca="1">OFFSET('Расчёт фасадов3'!$H$800,Цена!$A$533,0)</f>
        <v>282.69438000000002</v>
      </c>
      <c r="G533" s="160">
        <f ca="1">OFFSET('Расчёт фасадов4'!$H$800,Цена!$A$533,0)</f>
        <v>282.69438000000002</v>
      </c>
      <c r="H533" s="160">
        <f ca="1">OFFSET('Расчёт фасадов5'!$H$800,Цена!$A$533,0)</f>
        <v>282.69438000000002</v>
      </c>
      <c r="I533" s="160">
        <f ca="1">OFFSET('Расчёт фасадов6'!$H$800,Цена!$A$533,0)</f>
        <v>282.69438000000002</v>
      </c>
      <c r="J533" s="160">
        <f ca="1">OFFSET('Расчёт фасадов7'!$H$800,Цена!$A$533,0)</f>
        <v>282.69438000000002</v>
      </c>
      <c r="K533" s="160">
        <f ca="1">OFFSET('Расчёт фасадов8'!$H$800,Цена!$A$533,0)</f>
        <v>282.69438000000002</v>
      </c>
      <c r="L533" s="160">
        <f ca="1">OFFSET('Расчёт фасадов9'!$H$800,Цена!$A$533,0)</f>
        <v>282.69438000000002</v>
      </c>
      <c r="M533" s="160">
        <f ca="1">OFFSET('Расчёт фасадов10'!$H$800,Цена!$A$533,0)</f>
        <v>282.69438000000002</v>
      </c>
    </row>
    <row r="534" spans="1:13" ht="15" x14ac:dyDescent="0.2">
      <c r="A534">
        <v>0</v>
      </c>
      <c r="B534" s="75" t="s">
        <v>537</v>
      </c>
      <c r="C534" s="75" t="str">
        <f>B534&amp;'Спецификация - фасады'!$AO$52</f>
        <v>IT.2.FR_V.500./1+0-OE</v>
      </c>
      <c r="D534" s="160">
        <f ca="1">OFFSET('Расчёт фасадов'!$H$800,Цена!$A$534,0)</f>
        <v>282.69438000000002</v>
      </c>
      <c r="E534" s="160">
        <f ca="1">OFFSET('Расчёт фасадов2'!$H$800,Цена!$A$534,0)</f>
        <v>282.69438000000002</v>
      </c>
      <c r="F534" s="160">
        <f ca="1">OFFSET('Расчёт фасадов3'!$H$800,Цена!$A$534,0)</f>
        <v>282.69438000000002</v>
      </c>
      <c r="G534" s="160">
        <f ca="1">OFFSET('Расчёт фасадов4'!$H$800,Цена!$A$534,0)</f>
        <v>282.69438000000002</v>
      </c>
      <c r="H534" s="160">
        <f ca="1">OFFSET('Расчёт фасадов5'!$H$800,Цена!$A$534,0)</f>
        <v>282.69438000000002</v>
      </c>
      <c r="I534" s="160">
        <f ca="1">OFFSET('Расчёт фасадов6'!$H$800,Цена!$A$534,0)</f>
        <v>282.69438000000002</v>
      </c>
      <c r="J534" s="160">
        <f ca="1">OFFSET('Расчёт фасадов7'!$H$800,Цена!$A$534,0)</f>
        <v>282.69438000000002</v>
      </c>
      <c r="K534" s="160">
        <f ca="1">OFFSET('Расчёт фасадов8'!$H$800,Цена!$A$534,0)</f>
        <v>282.69438000000002</v>
      </c>
      <c r="L534" s="160">
        <f ca="1">OFFSET('Расчёт фасадов9'!$H$800,Цена!$A$534,0)</f>
        <v>282.69438000000002</v>
      </c>
      <c r="M534" s="160">
        <f ca="1">OFFSET('Расчёт фасадов10'!$H$800,Цена!$A$534,0)</f>
        <v>282.69438000000002</v>
      </c>
    </row>
    <row r="535" spans="1:13" ht="15" x14ac:dyDescent="0.2">
      <c r="A535">
        <v>0</v>
      </c>
      <c r="B535" s="75" t="s">
        <v>537</v>
      </c>
      <c r="C535" s="75" t="str">
        <f>B535&amp;'Спецификация - фасады'!$AO$53</f>
        <v>IT.2.FR_V.500./1+0-GS</v>
      </c>
      <c r="D535" s="160">
        <f ca="1">OFFSET('Расчёт фасадов'!$H$800,Цена!$A$535,0)</f>
        <v>282.69438000000002</v>
      </c>
      <c r="E535" s="160">
        <f ca="1">OFFSET('Расчёт фасадов2'!$H$800,Цена!$A$535,0)</f>
        <v>282.69438000000002</v>
      </c>
      <c r="F535" s="160">
        <f ca="1">OFFSET('Расчёт фасадов3'!$H$800,Цена!$A$535,0)</f>
        <v>282.69438000000002</v>
      </c>
      <c r="G535" s="160">
        <f ca="1">OFFSET('Расчёт фасадов4'!$H$800,Цена!$A$535,0)</f>
        <v>282.69438000000002</v>
      </c>
      <c r="H535" s="160">
        <f ca="1">OFFSET('Расчёт фасадов5'!$H$800,Цена!$A$535,0)</f>
        <v>282.69438000000002</v>
      </c>
      <c r="I535" s="160">
        <f ca="1">OFFSET('Расчёт фасадов6'!$H$800,Цена!$A$535,0)</f>
        <v>282.69438000000002</v>
      </c>
      <c r="J535" s="160">
        <f ca="1">OFFSET('Расчёт фасадов7'!$H$800,Цена!$A$535,0)</f>
        <v>282.69438000000002</v>
      </c>
      <c r="K535" s="160">
        <f ca="1">OFFSET('Расчёт фасадов8'!$H$800,Цена!$A$535,0)</f>
        <v>282.69438000000002</v>
      </c>
      <c r="L535" s="160">
        <f ca="1">OFFSET('Расчёт фасадов9'!$H$800,Цена!$A$535,0)</f>
        <v>282.69438000000002</v>
      </c>
      <c r="M535" s="160">
        <f ca="1">OFFSET('Расчёт фасадов10'!$H$800,Цена!$A$535,0)</f>
        <v>282.69438000000002</v>
      </c>
    </row>
    <row r="536" spans="1:13" ht="15" x14ac:dyDescent="0.2">
      <c r="A536">
        <v>1</v>
      </c>
      <c r="B536" s="75" t="s">
        <v>537</v>
      </c>
      <c r="C536" s="75" t="str">
        <f>B536&amp;'Спецификация - фасады'!$AO$54</f>
        <v>IT.2.FR_V.500./1+0-BMO</v>
      </c>
      <c r="D536" s="160">
        <f ca="1">OFFSET('Расчёт фасадов'!$H$800,Цена!$A$536,0)</f>
        <v>282.69438000000002</v>
      </c>
      <c r="E536" s="160">
        <f ca="1">OFFSET('Расчёт фасадов2'!$H$800,Цена!$A$536,0)</f>
        <v>282.69438000000002</v>
      </c>
      <c r="F536" s="160">
        <f ca="1">OFFSET('Расчёт фасадов3'!$H$800,Цена!$A$536,0)</f>
        <v>282.69438000000002</v>
      </c>
      <c r="G536" s="160">
        <f ca="1">OFFSET('Расчёт фасадов4'!$H$800,Цена!$A$536,0)</f>
        <v>282.69438000000002</v>
      </c>
      <c r="H536" s="160">
        <f ca="1">OFFSET('Расчёт фасадов5'!$H$800,Цена!$A$536,0)</f>
        <v>282.69438000000002</v>
      </c>
      <c r="I536" s="160">
        <f ca="1">OFFSET('Расчёт фасадов6'!$H$800,Цена!$A$536,0)</f>
        <v>282.69438000000002</v>
      </c>
      <c r="J536" s="160">
        <f ca="1">OFFSET('Расчёт фасадов7'!$H$800,Цена!$A$536,0)</f>
        <v>282.69438000000002</v>
      </c>
      <c r="K536" s="160">
        <f ca="1">OFFSET('Расчёт фасадов8'!$H$800,Цена!$A$536,0)</f>
        <v>282.69438000000002</v>
      </c>
      <c r="L536" s="160">
        <f ca="1">OFFSET('Расчёт фасадов9'!$H$800,Цена!$A$536,0)</f>
        <v>282.69438000000002</v>
      </c>
      <c r="M536" s="160">
        <f ca="1">OFFSET('Расчёт фасадов10'!$H$800,Цена!$A$536,0)</f>
        <v>282.69438000000002</v>
      </c>
    </row>
    <row r="537" spans="1:13" ht="15" x14ac:dyDescent="0.2">
      <c r="A537">
        <v>2</v>
      </c>
      <c r="B537" s="75" t="s">
        <v>537</v>
      </c>
      <c r="C537" s="75" t="str">
        <f>B537&amp;'Спецификация - фасады'!$AO$55</f>
        <v>IT.2.FR_V.500./1+0-WM</v>
      </c>
      <c r="D537" s="160">
        <f ca="1">OFFSET('Расчёт фасадов'!$H$800,Цена!$A$537,0)</f>
        <v>282.69438000000002</v>
      </c>
      <c r="E537" s="160">
        <f ca="1">OFFSET('Расчёт фасадов2'!$H$800,Цена!$A$537,0)</f>
        <v>282.69438000000002</v>
      </c>
      <c r="F537" s="160">
        <f ca="1">OFFSET('Расчёт фасадов3'!$H$800,Цена!$A$537,0)</f>
        <v>282.69438000000002</v>
      </c>
      <c r="G537" s="160">
        <f ca="1">OFFSET('Расчёт фасадов4'!$H$800,Цена!$A$537,0)</f>
        <v>282.69438000000002</v>
      </c>
      <c r="H537" s="160">
        <f ca="1">OFFSET('Расчёт фасадов5'!$H$800,Цена!$A$537,0)</f>
        <v>282.69438000000002</v>
      </c>
      <c r="I537" s="160">
        <f ca="1">OFFSET('Расчёт фасадов6'!$H$800,Цена!$A$537,0)</f>
        <v>282.69438000000002</v>
      </c>
      <c r="J537" s="160">
        <f ca="1">OFFSET('Расчёт фасадов7'!$H$800,Цена!$A$537,0)</f>
        <v>282.69438000000002</v>
      </c>
      <c r="K537" s="160">
        <f ca="1">OFFSET('Расчёт фасадов8'!$H$800,Цена!$A$537,0)</f>
        <v>282.69438000000002</v>
      </c>
      <c r="L537" s="160">
        <f ca="1">OFFSET('Расчёт фасадов9'!$H$800,Цена!$A$537,0)</f>
        <v>282.69438000000002</v>
      </c>
      <c r="M537" s="160">
        <f ca="1">OFFSET('Расчёт фасадов10'!$H$800,Цена!$A$537,0)</f>
        <v>282.69438000000002</v>
      </c>
    </row>
    <row r="538" spans="1:13" ht="15" x14ac:dyDescent="0.2">
      <c r="A538">
        <v>2</v>
      </c>
      <c r="B538" s="75" t="s">
        <v>537</v>
      </c>
      <c r="C538" s="75" t="str">
        <f>B538&amp;'Спецификация - фасады'!$AO$56</f>
        <v>IT.2.FR_V.500./1+0-IV</v>
      </c>
      <c r="D538" s="160">
        <f ca="1">OFFSET('Расчёт фасадов'!$H$800,Цена!$A$538,0)</f>
        <v>282.69438000000002</v>
      </c>
      <c r="E538" s="160">
        <f ca="1">OFFSET('Расчёт фасадов2'!$H$800,Цена!$A$538,0)</f>
        <v>282.69438000000002</v>
      </c>
      <c r="F538" s="160">
        <f ca="1">OFFSET('Расчёт фасадов3'!$H$800,Цена!$A$538,0)</f>
        <v>282.69438000000002</v>
      </c>
      <c r="G538" s="160">
        <f ca="1">OFFSET('Расчёт фасадов4'!$H$800,Цена!$A$538,0)</f>
        <v>282.69438000000002</v>
      </c>
      <c r="H538" s="160">
        <f ca="1">OFFSET('Расчёт фасадов5'!$H$800,Цена!$A$538,0)</f>
        <v>282.69438000000002</v>
      </c>
      <c r="I538" s="160">
        <f ca="1">OFFSET('Расчёт фасадов6'!$H$800,Цена!$A$538,0)</f>
        <v>282.69438000000002</v>
      </c>
      <c r="J538" s="160">
        <f ca="1">OFFSET('Расчёт фасадов7'!$H$800,Цена!$A$538,0)</f>
        <v>282.69438000000002</v>
      </c>
      <c r="K538" s="160">
        <f ca="1">OFFSET('Расчёт фасадов8'!$H$800,Цена!$A$538,0)</f>
        <v>282.69438000000002</v>
      </c>
      <c r="L538" s="160">
        <f ca="1">OFFSET('Расчёт фасадов9'!$H$800,Цена!$A$538,0)</f>
        <v>282.69438000000002</v>
      </c>
      <c r="M538" s="160">
        <f ca="1">OFFSET('Расчёт фасадов10'!$H$800,Цена!$A$538,0)</f>
        <v>282.69438000000002</v>
      </c>
    </row>
    <row r="539" spans="1:13" ht="15" x14ac:dyDescent="0.2">
      <c r="A539">
        <v>3</v>
      </c>
      <c r="B539" s="75" t="s">
        <v>537</v>
      </c>
      <c r="C539" s="75" t="str">
        <f>B539&amp;'Спецификация - фасады'!$AO$57</f>
        <v>IT.2.FR_V.500./1+0-WC/PG</v>
      </c>
      <c r="D539" s="160">
        <f ca="1">OFFSET('Расчёт фасадов'!$H$800,Цена!$A$539,0)</f>
        <v>282.69438000000002</v>
      </c>
      <c r="E539" s="160">
        <f ca="1">OFFSET('Расчёт фасадов2'!$H$800,Цена!$A$539,0)</f>
        <v>282.69438000000002</v>
      </c>
      <c r="F539" s="160">
        <f ca="1">OFFSET('Расчёт фасадов3'!$H$800,Цена!$A$539,0)</f>
        <v>282.69438000000002</v>
      </c>
      <c r="G539" s="160">
        <f ca="1">OFFSET('Расчёт фасадов4'!$H$800,Цена!$A$539,0)</f>
        <v>282.69438000000002</v>
      </c>
      <c r="H539" s="160">
        <f ca="1">OFFSET('Расчёт фасадов5'!$H$800,Цена!$A$539,0)</f>
        <v>282.69438000000002</v>
      </c>
      <c r="I539" s="160">
        <f ca="1">OFFSET('Расчёт фасадов6'!$H$800,Цена!$A$539,0)</f>
        <v>282.69438000000002</v>
      </c>
      <c r="J539" s="160">
        <f ca="1">OFFSET('Расчёт фасадов7'!$H$800,Цена!$A$539,0)</f>
        <v>282.69438000000002</v>
      </c>
      <c r="K539" s="160">
        <f ca="1">OFFSET('Расчёт фасадов8'!$H$800,Цена!$A$539,0)</f>
        <v>282.69438000000002</v>
      </c>
      <c r="L539" s="160">
        <f ca="1">OFFSET('Расчёт фасадов9'!$H$800,Цена!$A$539,0)</f>
        <v>282.69438000000002</v>
      </c>
      <c r="M539" s="160">
        <f ca="1">OFFSET('Расчёт фасадов10'!$H$800,Цена!$A$539,0)</f>
        <v>282.69438000000002</v>
      </c>
    </row>
    <row r="540" spans="1:13" ht="15" x14ac:dyDescent="0.2">
      <c r="A540">
        <v>3</v>
      </c>
      <c r="B540" s="75" t="s">
        <v>537</v>
      </c>
      <c r="C540" s="75" t="str">
        <f>B540&amp;'Спецификация - фасады'!$AO$58</f>
        <v>IT.2.FR_V.500./1+0-WC/PS</v>
      </c>
      <c r="D540" s="160">
        <f ca="1">OFFSET('Расчёт фасадов'!$H$800,Цена!$A$540,0)</f>
        <v>282.69438000000002</v>
      </c>
      <c r="E540" s="160">
        <f ca="1">OFFSET('Расчёт фасадов2'!$H$800,Цена!$A$540,0)</f>
        <v>282.69438000000002</v>
      </c>
      <c r="F540" s="160">
        <f ca="1">OFFSET('Расчёт фасадов3'!$H$800,Цена!$A$540,0)</f>
        <v>282.69438000000002</v>
      </c>
      <c r="G540" s="160">
        <f ca="1">OFFSET('Расчёт фасадов4'!$H$800,Цена!$A$540,0)</f>
        <v>282.69438000000002</v>
      </c>
      <c r="H540" s="160">
        <f ca="1">OFFSET('Расчёт фасадов5'!$H$800,Цена!$A$540,0)</f>
        <v>282.69438000000002</v>
      </c>
      <c r="I540" s="160">
        <f ca="1">OFFSET('Расчёт фасадов6'!$H$800,Цена!$A$540,0)</f>
        <v>282.69438000000002</v>
      </c>
      <c r="J540" s="160">
        <f ca="1">OFFSET('Расчёт фасадов7'!$H$800,Цена!$A$540,0)</f>
        <v>282.69438000000002</v>
      </c>
      <c r="K540" s="160">
        <f ca="1">OFFSET('Расчёт фасадов8'!$H$800,Цена!$A$540,0)</f>
        <v>282.69438000000002</v>
      </c>
      <c r="L540" s="160">
        <f ca="1">OFFSET('Расчёт фасадов9'!$H$800,Цена!$A$540,0)</f>
        <v>282.69438000000002</v>
      </c>
      <c r="M540" s="160">
        <f ca="1">OFFSET('Расчёт фасадов10'!$H$800,Цена!$A$540,0)</f>
        <v>282.69438000000002</v>
      </c>
    </row>
    <row r="541" spans="1:13" ht="15" x14ac:dyDescent="0.2">
      <c r="A541">
        <v>3</v>
      </c>
      <c r="B541" s="75" t="s">
        <v>537</v>
      </c>
      <c r="C541" s="75" t="str">
        <f>B541&amp;'Спецификация - фасады'!$AO$59</f>
        <v>IT.2.FR_V.500./1+0-WC/PBG</v>
      </c>
      <c r="D541" s="160">
        <f ca="1">OFFSET('Расчёт фасадов'!$H$800,Цена!$A$541,0)</f>
        <v>282.69438000000002</v>
      </c>
      <c r="E541" s="160">
        <f ca="1">OFFSET('Расчёт фасадов2'!$H$800,Цена!$A$541,0)</f>
        <v>282.69438000000002</v>
      </c>
      <c r="F541" s="160">
        <f ca="1">OFFSET('Расчёт фасадов3'!$H$800,Цена!$A$541,0)</f>
        <v>282.69438000000002</v>
      </c>
      <c r="G541" s="160">
        <f ca="1">OFFSET('Расчёт фасадов4'!$H$800,Цена!$A$541,0)</f>
        <v>282.69438000000002</v>
      </c>
      <c r="H541" s="160">
        <f ca="1">OFFSET('Расчёт фасадов5'!$H$800,Цена!$A$541,0)</f>
        <v>282.69438000000002</v>
      </c>
      <c r="I541" s="160">
        <f ca="1">OFFSET('Расчёт фасадов6'!$H$800,Цена!$A$541,0)</f>
        <v>282.69438000000002</v>
      </c>
      <c r="J541" s="160">
        <f ca="1">OFFSET('Расчёт фасадов7'!$H$800,Цена!$A$541,0)</f>
        <v>282.69438000000002</v>
      </c>
      <c r="K541" s="160">
        <f ca="1">OFFSET('Расчёт фасадов8'!$H$800,Цена!$A$541,0)</f>
        <v>282.69438000000002</v>
      </c>
      <c r="L541" s="160">
        <f ca="1">OFFSET('Расчёт фасадов9'!$H$800,Цена!$A$541,0)</f>
        <v>282.69438000000002</v>
      </c>
      <c r="M541" s="160">
        <f ca="1">OFFSET('Расчёт фасадов10'!$H$800,Цена!$A$541,0)</f>
        <v>282.69438000000002</v>
      </c>
    </row>
    <row r="542" spans="1:13" ht="15" x14ac:dyDescent="0.2">
      <c r="A542">
        <v>3</v>
      </c>
      <c r="B542" s="75" t="s">
        <v>537</v>
      </c>
      <c r="C542" s="75" t="str">
        <f>B542&amp;'Спецификация - фасады'!$AO$60</f>
        <v>IT.2.FR_V.500./1+0-VT/PS</v>
      </c>
      <c r="D542" s="160">
        <f ca="1">OFFSET('Расчёт фасадов'!$H$800,Цена!$A$542,0)</f>
        <v>282.69438000000002</v>
      </c>
      <c r="E542" s="160">
        <f ca="1">OFFSET('Расчёт фасадов2'!$H$800,Цена!$A$542,0)</f>
        <v>282.69438000000002</v>
      </c>
      <c r="F542" s="160">
        <f ca="1">OFFSET('Расчёт фасадов3'!$H$800,Цена!$A$542,0)</f>
        <v>282.69438000000002</v>
      </c>
      <c r="G542" s="160">
        <f ca="1">OFFSET('Расчёт фасадов4'!$H$800,Цена!$A$542,0)</f>
        <v>282.69438000000002</v>
      </c>
      <c r="H542" s="160">
        <f ca="1">OFFSET('Расчёт фасадов5'!$H$800,Цена!$A$542,0)</f>
        <v>282.69438000000002</v>
      </c>
      <c r="I542" s="160">
        <f ca="1">OFFSET('Расчёт фасадов6'!$H$800,Цена!$A$542,0)</f>
        <v>282.69438000000002</v>
      </c>
      <c r="J542" s="160">
        <f ca="1">OFFSET('Расчёт фасадов7'!$H$800,Цена!$A$542,0)</f>
        <v>282.69438000000002</v>
      </c>
      <c r="K542" s="160">
        <f ca="1">OFFSET('Расчёт фасадов8'!$H$800,Цена!$A$542,0)</f>
        <v>282.69438000000002</v>
      </c>
      <c r="L542" s="160">
        <f ca="1">OFFSET('Расчёт фасадов9'!$H$800,Цена!$A$542,0)</f>
        <v>282.69438000000002</v>
      </c>
      <c r="M542" s="160">
        <f ca="1">OFFSET('Расчёт фасадов10'!$H$800,Цена!$A$542,0)</f>
        <v>282.69438000000002</v>
      </c>
    </row>
    <row r="543" spans="1:13" ht="15" x14ac:dyDescent="0.2">
      <c r="A543">
        <v>4</v>
      </c>
      <c r="B543" s="75" t="s">
        <v>537</v>
      </c>
      <c r="C543" s="75" t="str">
        <f>B543&amp;'Спецификация - фасады'!$AO$61</f>
        <v>IT.2.FR_V.500./1+0-BMO/PG</v>
      </c>
      <c r="D543" s="160">
        <f ca="1">OFFSET('Расчёт фасадов'!$H$800,Цена!$A$543,0)</f>
        <v>282.69438000000002</v>
      </c>
      <c r="E543" s="160">
        <f ca="1">OFFSET('Расчёт фасадов2'!$H$800,Цена!$A$543,0)</f>
        <v>282.69438000000002</v>
      </c>
      <c r="F543" s="160">
        <f ca="1">OFFSET('Расчёт фасадов3'!$H$800,Цена!$A$543,0)</f>
        <v>282.69438000000002</v>
      </c>
      <c r="G543" s="160">
        <f ca="1">OFFSET('Расчёт фасадов4'!$H$800,Цена!$A$543,0)</f>
        <v>282.69438000000002</v>
      </c>
      <c r="H543" s="160">
        <f ca="1">OFFSET('Расчёт фасадов5'!$H$800,Цена!$A$543,0)</f>
        <v>282.69438000000002</v>
      </c>
      <c r="I543" s="160">
        <f ca="1">OFFSET('Расчёт фасадов6'!$H$800,Цена!$A$543,0)</f>
        <v>282.69438000000002</v>
      </c>
      <c r="J543" s="160">
        <f ca="1">OFFSET('Расчёт фасадов7'!$H$800,Цена!$A$543,0)</f>
        <v>282.69438000000002</v>
      </c>
      <c r="K543" s="160">
        <f ca="1">OFFSET('Расчёт фасадов8'!$H$800,Цена!$A$543,0)</f>
        <v>282.69438000000002</v>
      </c>
      <c r="L543" s="160">
        <f ca="1">OFFSET('Расчёт фасадов9'!$H$800,Цена!$A$543,0)</f>
        <v>282.69438000000002</v>
      </c>
      <c r="M543" s="160">
        <f ca="1">OFFSET('Расчёт фасадов10'!$H$800,Цена!$A$543,0)</f>
        <v>282.69438000000002</v>
      </c>
    </row>
    <row r="544" spans="1:13" ht="15" x14ac:dyDescent="0.2">
      <c r="A544">
        <v>4</v>
      </c>
      <c r="B544" s="75" t="s">
        <v>537</v>
      </c>
      <c r="C544" s="75" t="str">
        <f>B544&amp;'Спецификация - фасады'!$AO$62</f>
        <v>IT.2.FR_V.500./1+0-BMO/PB</v>
      </c>
      <c r="D544" s="160">
        <f ca="1">OFFSET('Расчёт фасадов'!$H$800,Цена!$A$544,0)</f>
        <v>282.69438000000002</v>
      </c>
      <c r="E544" s="160">
        <f ca="1">OFFSET('Расчёт фасадов2'!$H$800,Цена!$A$544,0)</f>
        <v>282.69438000000002</v>
      </c>
      <c r="F544" s="160">
        <f ca="1">OFFSET('Расчёт фасадов3'!$H$800,Цена!$A$544,0)</f>
        <v>282.69438000000002</v>
      </c>
      <c r="G544" s="160">
        <f ca="1">OFFSET('Расчёт фасадов4'!$H$800,Цена!$A$544,0)</f>
        <v>282.69438000000002</v>
      </c>
      <c r="H544" s="160">
        <f ca="1">OFFSET('Расчёт фасадов5'!$H$800,Цена!$A$544,0)</f>
        <v>282.69438000000002</v>
      </c>
      <c r="I544" s="160">
        <f ca="1">OFFSET('Расчёт фасадов6'!$H$800,Цена!$A$544,0)</f>
        <v>282.69438000000002</v>
      </c>
      <c r="J544" s="160">
        <f ca="1">OFFSET('Расчёт фасадов7'!$H$800,Цена!$A$544,0)</f>
        <v>282.69438000000002</v>
      </c>
      <c r="K544" s="160">
        <f ca="1">OFFSET('Расчёт фасадов8'!$H$800,Цена!$A$544,0)</f>
        <v>282.69438000000002</v>
      </c>
      <c r="L544" s="160">
        <f ca="1">OFFSET('Расчёт фасадов9'!$H$800,Цена!$A$544,0)</f>
        <v>282.69438000000002</v>
      </c>
      <c r="M544" s="160">
        <f ca="1">OFFSET('Расчёт фасадов10'!$H$800,Цена!$A$544,0)</f>
        <v>282.69438000000002</v>
      </c>
    </row>
    <row r="545" spans="1:13" ht="15" x14ac:dyDescent="0.2">
      <c r="A545">
        <v>5</v>
      </c>
      <c r="B545" s="75" t="s">
        <v>537</v>
      </c>
      <c r="C545" s="75" t="str">
        <f>B545&amp;'Спецификация - фасады'!$AO$63</f>
        <v>IT.2.FR_V.500./1+0-GS/PG</v>
      </c>
      <c r="D545" s="160">
        <f ca="1">OFFSET('Расчёт фасадов'!$H$800,Цена!$A$545,0)</f>
        <v>282.69438000000002</v>
      </c>
      <c r="E545" s="160">
        <f ca="1">OFFSET('Расчёт фасадов2'!$H$800,Цена!$A$545,0)</f>
        <v>282.69438000000002</v>
      </c>
      <c r="F545" s="160">
        <f ca="1">OFFSET('Расчёт фасадов3'!$H$800,Цена!$A$545,0)</f>
        <v>282.69438000000002</v>
      </c>
      <c r="G545" s="160">
        <f ca="1">OFFSET('Расчёт фасадов4'!$H$800,Цена!$A$545,0)</f>
        <v>282.69438000000002</v>
      </c>
      <c r="H545" s="160">
        <f ca="1">OFFSET('Расчёт фасадов5'!$H$800,Цена!$A$545,0)</f>
        <v>282.69438000000002</v>
      </c>
      <c r="I545" s="160">
        <f ca="1">OFFSET('Расчёт фасадов6'!$H$800,Цена!$A$545,0)</f>
        <v>282.69438000000002</v>
      </c>
      <c r="J545" s="160">
        <f ca="1">OFFSET('Расчёт фасадов7'!$H$800,Цена!$A$545,0)</f>
        <v>282.69438000000002</v>
      </c>
      <c r="K545" s="160">
        <f ca="1">OFFSET('Расчёт фасадов8'!$H$800,Цена!$A$545,0)</f>
        <v>282.69438000000002</v>
      </c>
      <c r="L545" s="160">
        <f ca="1">OFFSET('Расчёт фасадов9'!$H$800,Цена!$A$545,0)</f>
        <v>282.69438000000002</v>
      </c>
      <c r="M545" s="160">
        <f ca="1">OFFSET('Расчёт фасадов10'!$H$800,Цена!$A$545,0)</f>
        <v>282.69438000000002</v>
      </c>
    </row>
    <row r="546" spans="1:13" ht="15" x14ac:dyDescent="0.2">
      <c r="A546">
        <v>5</v>
      </c>
      <c r="B546" s="75" t="s">
        <v>537</v>
      </c>
      <c r="C546" s="75" t="str">
        <f>B546&amp;'Спецификация - фасады'!$AO$64</f>
        <v>IT.2.FR_V.500./1+0-GS/PS</v>
      </c>
      <c r="D546" s="160">
        <f ca="1">OFFSET('Расчёт фасадов'!$H$800,Цена!$A$546,0)</f>
        <v>282.69438000000002</v>
      </c>
      <c r="E546" s="160">
        <f ca="1">OFFSET('Расчёт фасадов2'!$H$800,Цена!$A$546,0)</f>
        <v>282.69438000000002</v>
      </c>
      <c r="F546" s="160">
        <f ca="1">OFFSET('Расчёт фасадов3'!$H$800,Цена!$A$546,0)</f>
        <v>282.69438000000002</v>
      </c>
      <c r="G546" s="160">
        <f ca="1">OFFSET('Расчёт фасадов4'!$H$800,Цена!$A$546,0)</f>
        <v>282.69438000000002</v>
      </c>
      <c r="H546" s="160">
        <f ca="1">OFFSET('Расчёт фасадов5'!$H$800,Цена!$A$546,0)</f>
        <v>282.69438000000002</v>
      </c>
      <c r="I546" s="160">
        <f ca="1">OFFSET('Расчёт фасадов6'!$H$800,Цена!$A$546,0)</f>
        <v>282.69438000000002</v>
      </c>
      <c r="J546" s="160">
        <f ca="1">OFFSET('Расчёт фасадов7'!$H$800,Цена!$A$546,0)</f>
        <v>282.69438000000002</v>
      </c>
      <c r="K546" s="160">
        <f ca="1">OFFSET('Расчёт фасадов8'!$H$800,Цена!$A$546,0)</f>
        <v>282.69438000000002</v>
      </c>
      <c r="L546" s="160">
        <f ca="1">OFFSET('Расчёт фасадов9'!$H$800,Цена!$A$546,0)</f>
        <v>282.69438000000002</v>
      </c>
      <c r="M546" s="160">
        <f ca="1">OFFSET('Расчёт фасадов10'!$H$800,Цена!$A$546,0)</f>
        <v>282.69438000000002</v>
      </c>
    </row>
    <row r="547" spans="1:13" ht="15" x14ac:dyDescent="0.2">
      <c r="A547">
        <v>6</v>
      </c>
      <c r="B547" s="75" t="s">
        <v>537</v>
      </c>
      <c r="C547" s="75" t="str">
        <f>B547&amp;'Спецификация - фасады'!$AO$65</f>
        <v>IT.2.FR_V.500./1+0-WM/PG</v>
      </c>
      <c r="D547" s="160">
        <f ca="1">OFFSET('Расчёт фасадов'!$H$800,Цена!$A$547,0)</f>
        <v>282.69438000000002</v>
      </c>
      <c r="E547" s="160">
        <f ca="1">OFFSET('Расчёт фасадов2'!$H$800,Цена!$A$547,0)</f>
        <v>282.69438000000002</v>
      </c>
      <c r="F547" s="160">
        <f ca="1">OFFSET('Расчёт фасадов3'!$H$800,Цена!$A$547,0)</f>
        <v>282.69438000000002</v>
      </c>
      <c r="G547" s="160">
        <f ca="1">OFFSET('Расчёт фасадов4'!$H$800,Цена!$A$547,0)</f>
        <v>282.69438000000002</v>
      </c>
      <c r="H547" s="160">
        <f ca="1">OFFSET('Расчёт фасадов5'!$H$800,Цена!$A$547,0)</f>
        <v>282.69438000000002</v>
      </c>
      <c r="I547" s="160">
        <f ca="1">OFFSET('Расчёт фасадов6'!$H$800,Цена!$A$547,0)</f>
        <v>282.69438000000002</v>
      </c>
      <c r="J547" s="160">
        <f ca="1">OFFSET('Расчёт фасадов7'!$H$800,Цена!$A$547,0)</f>
        <v>282.69438000000002</v>
      </c>
      <c r="K547" s="160">
        <f ca="1">OFFSET('Расчёт фасадов8'!$H$800,Цена!$A$547,0)</f>
        <v>282.69438000000002</v>
      </c>
      <c r="L547" s="160">
        <f ca="1">OFFSET('Расчёт фасадов9'!$H$800,Цена!$A$547,0)</f>
        <v>282.69438000000002</v>
      </c>
      <c r="M547" s="160">
        <f ca="1">OFFSET('Расчёт фасадов10'!$H$800,Цена!$A$547,0)</f>
        <v>282.69438000000002</v>
      </c>
    </row>
    <row r="548" spans="1:13" ht="15" x14ac:dyDescent="0.2">
      <c r="A548">
        <v>6</v>
      </c>
      <c r="B548" s="75" t="s">
        <v>537</v>
      </c>
      <c r="C548" s="75" t="str">
        <f>B548&amp;'Спецификация - фасады'!$AO$66</f>
        <v>IT.2.FR_V.500./1+0-WM/PS</v>
      </c>
      <c r="D548" s="160">
        <f ca="1">OFFSET('Расчёт фасадов'!$H$800,Цена!$A$548,0)</f>
        <v>282.69438000000002</v>
      </c>
      <c r="E548" s="160">
        <f ca="1">OFFSET('Расчёт фасадов2'!$H$800,Цена!$A$548,0)</f>
        <v>282.69438000000002</v>
      </c>
      <c r="F548" s="160">
        <f ca="1">OFFSET('Расчёт фасадов3'!$H$800,Цена!$A$548,0)</f>
        <v>282.69438000000002</v>
      </c>
      <c r="G548" s="160">
        <f ca="1">OFFSET('Расчёт фасадов4'!$H$800,Цена!$A$548,0)</f>
        <v>282.69438000000002</v>
      </c>
      <c r="H548" s="160">
        <f ca="1">OFFSET('Расчёт фасадов5'!$H$800,Цена!$A$548,0)</f>
        <v>282.69438000000002</v>
      </c>
      <c r="I548" s="160">
        <f ca="1">OFFSET('Расчёт фасадов6'!$H$800,Цена!$A$548,0)</f>
        <v>282.69438000000002</v>
      </c>
      <c r="J548" s="160">
        <f ca="1">OFFSET('Расчёт фасадов7'!$H$800,Цена!$A$548,0)</f>
        <v>282.69438000000002</v>
      </c>
      <c r="K548" s="160">
        <f ca="1">OFFSET('Расчёт фасадов8'!$H$800,Цена!$A$548,0)</f>
        <v>282.69438000000002</v>
      </c>
      <c r="L548" s="160">
        <f ca="1">OFFSET('Расчёт фасадов9'!$H$800,Цена!$A$548,0)</f>
        <v>282.69438000000002</v>
      </c>
      <c r="M548" s="160">
        <f ca="1">OFFSET('Расчёт фасадов10'!$H$800,Цена!$A$548,0)</f>
        <v>282.69438000000002</v>
      </c>
    </row>
    <row r="549" spans="1:13" ht="15" x14ac:dyDescent="0.2">
      <c r="A549">
        <v>6</v>
      </c>
      <c r="B549" s="75" t="s">
        <v>537</v>
      </c>
      <c r="C549" s="75" t="str">
        <f>B549&amp;'Спецификация - фасады'!$AO$67</f>
        <v>IT.2.FR_V.500./1+0-WM/PBG</v>
      </c>
      <c r="D549" s="160">
        <f ca="1">OFFSET('Расчёт фасадов'!$H$800,Цена!$A$549,0)</f>
        <v>282.69438000000002</v>
      </c>
      <c r="E549" s="160">
        <f ca="1">OFFSET('Расчёт фасадов2'!$H$800,Цена!$A$549,0)</f>
        <v>282.69438000000002</v>
      </c>
      <c r="F549" s="160">
        <f ca="1">OFFSET('Расчёт фасадов3'!$H$800,Цена!$A$549,0)</f>
        <v>282.69438000000002</v>
      </c>
      <c r="G549" s="160">
        <f ca="1">OFFSET('Расчёт фасадов4'!$H$800,Цена!$A$549,0)</f>
        <v>282.69438000000002</v>
      </c>
      <c r="H549" s="160">
        <f ca="1">OFFSET('Расчёт фасадов5'!$H$800,Цена!$A$549,0)</f>
        <v>282.69438000000002</v>
      </c>
      <c r="I549" s="160">
        <f ca="1">OFFSET('Расчёт фасадов6'!$H$800,Цена!$A$549,0)</f>
        <v>282.69438000000002</v>
      </c>
      <c r="J549" s="160">
        <f ca="1">OFFSET('Расчёт фасадов7'!$H$800,Цена!$A$549,0)</f>
        <v>282.69438000000002</v>
      </c>
      <c r="K549" s="160">
        <f ca="1">OFFSET('Расчёт фасадов8'!$H$800,Цена!$A$549,0)</f>
        <v>282.69438000000002</v>
      </c>
      <c r="L549" s="160">
        <f ca="1">OFFSET('Расчёт фасадов9'!$H$800,Цена!$A$549,0)</f>
        <v>282.69438000000002</v>
      </c>
      <c r="M549" s="160">
        <f ca="1">OFFSET('Расчёт фасадов10'!$H$800,Цена!$A$549,0)</f>
        <v>282.69438000000002</v>
      </c>
    </row>
    <row r="550" spans="1:13" ht="15" x14ac:dyDescent="0.2">
      <c r="A550">
        <v>6</v>
      </c>
      <c r="B550" s="75" t="s">
        <v>537</v>
      </c>
      <c r="C550" s="75" t="str">
        <f>B550&amp;'Спецификация - фасады'!$AO$68</f>
        <v>IT.2.FR_V.500./1+0-IV/PG</v>
      </c>
      <c r="D550" s="160">
        <f ca="1">OFFSET('Расчёт фасадов'!$H$800,Цена!$A$550,0)</f>
        <v>282.69438000000002</v>
      </c>
      <c r="E550" s="160">
        <f ca="1">OFFSET('Расчёт фасадов2'!$H$800,Цена!$A$550,0)</f>
        <v>282.69438000000002</v>
      </c>
      <c r="F550" s="160">
        <f ca="1">OFFSET('Расчёт фасадов3'!$H$800,Цена!$A$550,0)</f>
        <v>282.69438000000002</v>
      </c>
      <c r="G550" s="160">
        <f ca="1">OFFSET('Расчёт фасадов4'!$H$800,Цена!$A$550,0)</f>
        <v>282.69438000000002</v>
      </c>
      <c r="H550" s="160">
        <f ca="1">OFFSET('Расчёт фасадов5'!$H$800,Цена!$A$550,0)</f>
        <v>282.69438000000002</v>
      </c>
      <c r="I550" s="160">
        <f ca="1">OFFSET('Расчёт фасадов6'!$H$800,Цена!$A$550,0)</f>
        <v>282.69438000000002</v>
      </c>
      <c r="J550" s="160">
        <f ca="1">OFFSET('Расчёт фасадов7'!$H$800,Цена!$A$550,0)</f>
        <v>282.69438000000002</v>
      </c>
      <c r="K550" s="160">
        <f ca="1">OFFSET('Расчёт фасадов8'!$H$800,Цена!$A$550,0)</f>
        <v>282.69438000000002</v>
      </c>
      <c r="L550" s="160">
        <f ca="1">OFFSET('Расчёт фасадов9'!$H$800,Цена!$A$550,0)</f>
        <v>282.69438000000002</v>
      </c>
      <c r="M550" s="160">
        <f ca="1">OFFSET('Расчёт фасадов10'!$H$800,Цена!$A$550,0)</f>
        <v>282.69438000000002</v>
      </c>
    </row>
    <row r="551" spans="1:13" ht="15" x14ac:dyDescent="0.2">
      <c r="A551">
        <v>6</v>
      </c>
      <c r="B551" s="75" t="s">
        <v>537</v>
      </c>
      <c r="C551" s="75" t="str">
        <f>B551&amp;'Спецификация - фасады'!$AO$69</f>
        <v>IT.2.FR_V.500./1+0-IV/PS</v>
      </c>
      <c r="D551" s="160">
        <f ca="1">OFFSET('Расчёт фасадов'!$H$800,Цена!$A$551,0)</f>
        <v>282.69438000000002</v>
      </c>
      <c r="E551" s="160">
        <f ca="1">OFFSET('Расчёт фасадов2'!$H$800,Цена!$A$551,0)</f>
        <v>282.69438000000002</v>
      </c>
      <c r="F551" s="160">
        <f ca="1">OFFSET('Расчёт фасадов3'!$H$800,Цена!$A$551,0)</f>
        <v>282.69438000000002</v>
      </c>
      <c r="G551" s="160">
        <f ca="1">OFFSET('Расчёт фасадов4'!$H$800,Цена!$A$551,0)</f>
        <v>282.69438000000002</v>
      </c>
      <c r="H551" s="160">
        <f ca="1">OFFSET('Расчёт фасадов5'!$H$800,Цена!$A$551,0)</f>
        <v>282.69438000000002</v>
      </c>
      <c r="I551" s="160">
        <f ca="1">OFFSET('Расчёт фасадов6'!$H$800,Цена!$A$551,0)</f>
        <v>282.69438000000002</v>
      </c>
      <c r="J551" s="160">
        <f ca="1">OFFSET('Расчёт фасадов7'!$H$800,Цена!$A$551,0)</f>
        <v>282.69438000000002</v>
      </c>
      <c r="K551" s="160">
        <f ca="1">OFFSET('Расчёт фасадов8'!$H$800,Цена!$A$551,0)</f>
        <v>282.69438000000002</v>
      </c>
      <c r="L551" s="160">
        <f ca="1">OFFSET('Расчёт фасадов9'!$H$800,Цена!$A$551,0)</f>
        <v>282.69438000000002</v>
      </c>
      <c r="M551" s="160">
        <f ca="1">OFFSET('Расчёт фасадов10'!$H$800,Цена!$A$551,0)</f>
        <v>282.69438000000002</v>
      </c>
    </row>
    <row r="552" spans="1:13" ht="15" x14ac:dyDescent="0.2">
      <c r="A552">
        <v>6</v>
      </c>
      <c r="B552" s="75" t="s">
        <v>537</v>
      </c>
      <c r="C552" s="75" t="str">
        <f>B552&amp;'Спецификация - фасады'!$AO$70</f>
        <v>IT.2.FR_V.500./1+0-IV/PBG</v>
      </c>
      <c r="D552" s="160">
        <f ca="1">OFFSET('Расчёт фасадов'!$H$800,Цена!$A$552,0)</f>
        <v>282.69438000000002</v>
      </c>
      <c r="E552" s="160">
        <f ca="1">OFFSET('Расчёт фасадов2'!$H$800,Цена!$A$552,0)</f>
        <v>282.69438000000002</v>
      </c>
      <c r="F552" s="160">
        <f ca="1">OFFSET('Расчёт фасадов3'!$H$800,Цена!$A$552,0)</f>
        <v>282.69438000000002</v>
      </c>
      <c r="G552" s="160">
        <f ca="1">OFFSET('Расчёт фасадов4'!$H$800,Цена!$A$552,0)</f>
        <v>282.69438000000002</v>
      </c>
      <c r="H552" s="160">
        <f ca="1">OFFSET('Расчёт фасадов5'!$H$800,Цена!$A$552,0)</f>
        <v>282.69438000000002</v>
      </c>
      <c r="I552" s="160">
        <f ca="1">OFFSET('Расчёт фасадов6'!$H$800,Цена!$A$552,0)</f>
        <v>282.69438000000002</v>
      </c>
      <c r="J552" s="160">
        <f ca="1">OFFSET('Расчёт фасадов7'!$H$800,Цена!$A$552,0)</f>
        <v>282.69438000000002</v>
      </c>
      <c r="K552" s="160">
        <f ca="1">OFFSET('Расчёт фасадов8'!$H$800,Цена!$A$552,0)</f>
        <v>282.69438000000002</v>
      </c>
      <c r="L552" s="160">
        <f ca="1">OFFSET('Расчёт фасадов9'!$H$800,Цена!$A$552,0)</f>
        <v>282.69438000000002</v>
      </c>
      <c r="M552" s="160">
        <f ca="1">OFFSET('Расчёт фасадов10'!$H$800,Цена!$A$552,0)</f>
        <v>282.69438000000002</v>
      </c>
    </row>
    <row r="554" spans="1:13" ht="15" x14ac:dyDescent="0.2">
      <c r="A554">
        <v>0</v>
      </c>
      <c r="B554" s="75" t="s">
        <v>538</v>
      </c>
      <c r="C554" s="75" t="str">
        <f>B554&amp;'Спецификация - фасады'!$AO$43</f>
        <v>IT.2.FR_V.500./1+1-PY27</v>
      </c>
      <c r="D554" s="160">
        <f ca="1">OFFSET('Расчёт фасадов'!$H$829,Цена!$A$554,0)</f>
        <v>282.69438000000002</v>
      </c>
      <c r="E554" s="160">
        <f ca="1">OFFSET('Расчёт фасадов2'!$H$829,Цена!$A$554,0)</f>
        <v>282.69438000000002</v>
      </c>
      <c r="F554" s="160">
        <f ca="1">OFFSET('Расчёт фасадов3'!$H$829,Цена!$A$554,0)</f>
        <v>282.69438000000002</v>
      </c>
      <c r="G554" s="160">
        <f ca="1">OFFSET('Расчёт фасадов4'!$H$829,Цена!$A$554,0)</f>
        <v>282.69438000000002</v>
      </c>
      <c r="H554" s="160">
        <f ca="1">OFFSET('Расчёт фасадов5'!$H$829,Цена!$A$554,0)</f>
        <v>282.69438000000002</v>
      </c>
      <c r="I554" s="160">
        <f ca="1">OFFSET('Расчёт фасадов6'!$H$829,Цена!$A$554,0)</f>
        <v>282.69438000000002</v>
      </c>
      <c r="J554" s="160">
        <f ca="1">OFFSET('Расчёт фасадов7'!$H$829,Цена!$A$554,0)</f>
        <v>282.69438000000002</v>
      </c>
      <c r="K554" s="160">
        <f ca="1">OFFSET('Расчёт фасадов8'!$H$829,Цена!$A$554,0)</f>
        <v>282.69438000000002</v>
      </c>
      <c r="L554" s="160">
        <f ca="1">OFFSET('Расчёт фасадов9'!$H$829,Цена!$A$554,0)</f>
        <v>282.69438000000002</v>
      </c>
      <c r="M554" s="160">
        <f ca="1">OFFSET('Расчёт фасадов10'!$H$829,Цена!$A$554,0)</f>
        <v>282.69438000000002</v>
      </c>
    </row>
    <row r="555" spans="1:13" ht="15" x14ac:dyDescent="0.2">
      <c r="A555">
        <v>0</v>
      </c>
      <c r="B555" s="75" t="s">
        <v>538</v>
      </c>
      <c r="C555" s="75" t="str">
        <f>B555&amp;'Спецификация - фасады'!$AO$44</f>
        <v>IT.2.FR_V.500./1+1-WC</v>
      </c>
      <c r="D555" s="160">
        <f ca="1">OFFSET('Расчёт фасадов'!$H$829,Цена!$A$555,0)</f>
        <v>282.69438000000002</v>
      </c>
      <c r="E555" s="160">
        <f ca="1">OFFSET('Расчёт фасадов2'!$H$829,Цена!$A$555,0)</f>
        <v>282.69438000000002</v>
      </c>
      <c r="F555" s="160">
        <f ca="1">OFFSET('Расчёт фасадов3'!$H$829,Цена!$A$555,0)</f>
        <v>282.69438000000002</v>
      </c>
      <c r="G555" s="160">
        <f ca="1">OFFSET('Расчёт фасадов4'!$H$829,Цена!$A$555,0)</f>
        <v>282.69438000000002</v>
      </c>
      <c r="H555" s="160">
        <f ca="1">OFFSET('Расчёт фасадов5'!$H$829,Цена!$A$555,0)</f>
        <v>282.69438000000002</v>
      </c>
      <c r="I555" s="160">
        <f ca="1">OFFSET('Расчёт фасадов6'!$H$829,Цена!$A$555,0)</f>
        <v>282.69438000000002</v>
      </c>
      <c r="J555" s="160">
        <f ca="1">OFFSET('Расчёт фасадов7'!$H$829,Цена!$A$555,0)</f>
        <v>282.69438000000002</v>
      </c>
      <c r="K555" s="160">
        <f ca="1">OFFSET('Расчёт фасадов8'!$H$829,Цена!$A$555,0)</f>
        <v>282.69438000000002</v>
      </c>
      <c r="L555" s="160">
        <f ca="1">OFFSET('Расчёт фасадов9'!$H$829,Цена!$A$555,0)</f>
        <v>282.69438000000002</v>
      </c>
      <c r="M555" s="160">
        <f ca="1">OFFSET('Расчёт фасадов10'!$H$829,Цена!$A$555,0)</f>
        <v>282.69438000000002</v>
      </c>
    </row>
    <row r="556" spans="1:13" ht="15" x14ac:dyDescent="0.2">
      <c r="A556">
        <v>0</v>
      </c>
      <c r="B556" s="75" t="s">
        <v>538</v>
      </c>
      <c r="C556" s="75" t="str">
        <f>B556&amp;'Спецификация - фасады'!$AO$45</f>
        <v>IT.2.FR_V.500./1+1-WP</v>
      </c>
      <c r="D556" s="160">
        <f ca="1">OFFSET('Расчёт фасадов'!$H$829,Цена!$A$556,0)</f>
        <v>282.69438000000002</v>
      </c>
      <c r="E556" s="160">
        <f ca="1">OFFSET('Расчёт фасадов2'!$H$829,Цена!$A$556,0)</f>
        <v>282.69438000000002</v>
      </c>
      <c r="F556" s="160">
        <f ca="1">OFFSET('Расчёт фасадов3'!$H$829,Цена!$A$556,0)</f>
        <v>282.69438000000002</v>
      </c>
      <c r="G556" s="160">
        <f ca="1">OFFSET('Расчёт фасадов4'!$H$829,Цена!$A$556,0)</f>
        <v>282.69438000000002</v>
      </c>
      <c r="H556" s="160">
        <f ca="1">OFFSET('Расчёт фасадов5'!$H$829,Цена!$A$556,0)</f>
        <v>282.69438000000002</v>
      </c>
      <c r="I556" s="160">
        <f ca="1">OFFSET('Расчёт фасадов6'!$H$829,Цена!$A$556,0)</f>
        <v>282.69438000000002</v>
      </c>
      <c r="J556" s="160">
        <f ca="1">OFFSET('Расчёт фасадов7'!$H$829,Цена!$A$556,0)</f>
        <v>282.69438000000002</v>
      </c>
      <c r="K556" s="160">
        <f ca="1">OFFSET('Расчёт фасадов8'!$H$829,Цена!$A$556,0)</f>
        <v>282.69438000000002</v>
      </c>
      <c r="L556" s="160">
        <f ca="1">OFFSET('Расчёт фасадов9'!$H$829,Цена!$A$556,0)</f>
        <v>282.69438000000002</v>
      </c>
      <c r="M556" s="160">
        <f ca="1">OFFSET('Расчёт фасадов10'!$H$829,Цена!$A$556,0)</f>
        <v>282.69438000000002</v>
      </c>
    </row>
    <row r="557" spans="1:13" ht="15" x14ac:dyDescent="0.2">
      <c r="A557">
        <v>0</v>
      </c>
      <c r="B557" s="75" t="s">
        <v>538</v>
      </c>
      <c r="C557" s="75" t="str">
        <f>B557&amp;'Спецификация - фасады'!$AO$46</f>
        <v>IT.2.FR_V.500./1+1-DS</v>
      </c>
      <c r="D557" s="160">
        <f ca="1">OFFSET('Расчёт фасадов'!$H$829,Цена!$A$557,0)</f>
        <v>282.69438000000002</v>
      </c>
      <c r="E557" s="160">
        <f ca="1">OFFSET('Расчёт фасадов2'!$H$829,Цена!$A$557,0)</f>
        <v>282.69438000000002</v>
      </c>
      <c r="F557" s="160">
        <f ca="1">OFFSET('Расчёт фасадов3'!$H$829,Цена!$A$557,0)</f>
        <v>282.69438000000002</v>
      </c>
      <c r="G557" s="160">
        <f ca="1">OFFSET('Расчёт фасадов4'!$H$829,Цена!$A$557,0)</f>
        <v>282.69438000000002</v>
      </c>
      <c r="H557" s="160">
        <f ca="1">OFFSET('Расчёт фасадов5'!$H$829,Цена!$A$557,0)</f>
        <v>282.69438000000002</v>
      </c>
      <c r="I557" s="160">
        <f ca="1">OFFSET('Расчёт фасадов6'!$H$829,Цена!$A$557,0)</f>
        <v>282.69438000000002</v>
      </c>
      <c r="J557" s="160">
        <f ca="1">OFFSET('Расчёт фасадов7'!$H$829,Цена!$A$557,0)</f>
        <v>282.69438000000002</v>
      </c>
      <c r="K557" s="160">
        <f ca="1">OFFSET('Расчёт фасадов8'!$H$829,Цена!$A$557,0)</f>
        <v>282.69438000000002</v>
      </c>
      <c r="L557" s="160">
        <f ca="1">OFFSET('Расчёт фасадов9'!$H$829,Цена!$A$557,0)</f>
        <v>282.69438000000002</v>
      </c>
      <c r="M557" s="160">
        <f ca="1">OFFSET('Расчёт фасадов10'!$H$829,Цена!$A$557,0)</f>
        <v>282.69438000000002</v>
      </c>
    </row>
    <row r="558" spans="1:13" ht="15" x14ac:dyDescent="0.2">
      <c r="A558">
        <v>0</v>
      </c>
      <c r="B558" s="75" t="s">
        <v>538</v>
      </c>
      <c r="C558" s="75" t="str">
        <f>B558&amp;'Спецификация - фасады'!$AO$47</f>
        <v>IT.2.FR_V.500./1+1-HS</v>
      </c>
      <c r="D558" s="160">
        <f ca="1">OFFSET('Расчёт фасадов'!$H$829,Цена!$A$558,0)</f>
        <v>282.69438000000002</v>
      </c>
      <c r="E558" s="160">
        <f ca="1">OFFSET('Расчёт фасадов2'!$H$829,Цена!$A$558,0)</f>
        <v>282.69438000000002</v>
      </c>
      <c r="F558" s="160">
        <f ca="1">OFFSET('Расчёт фасадов3'!$H$829,Цена!$A$558,0)</f>
        <v>282.69438000000002</v>
      </c>
      <c r="G558" s="160">
        <f ca="1">OFFSET('Расчёт фасадов4'!$H$829,Цена!$A$558,0)</f>
        <v>282.69438000000002</v>
      </c>
      <c r="H558" s="160">
        <f ca="1">OFFSET('Расчёт фасадов5'!$H$829,Цена!$A$558,0)</f>
        <v>282.69438000000002</v>
      </c>
      <c r="I558" s="160">
        <f ca="1">OFFSET('Расчёт фасадов6'!$H$829,Цена!$A$558,0)</f>
        <v>282.69438000000002</v>
      </c>
      <c r="J558" s="160">
        <f ca="1">OFFSET('Расчёт фасадов7'!$H$829,Цена!$A$558,0)</f>
        <v>282.69438000000002</v>
      </c>
      <c r="K558" s="160">
        <f ca="1">OFFSET('Расчёт фасадов8'!$H$829,Цена!$A$558,0)</f>
        <v>282.69438000000002</v>
      </c>
      <c r="L558" s="160">
        <f ca="1">OFFSET('Расчёт фасадов9'!$H$829,Цена!$A$558,0)</f>
        <v>282.69438000000002</v>
      </c>
      <c r="M558" s="160">
        <f ca="1">OFFSET('Расчёт фасадов10'!$H$829,Цена!$A$558,0)</f>
        <v>282.69438000000002</v>
      </c>
    </row>
    <row r="559" spans="1:13" ht="15" x14ac:dyDescent="0.2">
      <c r="A559">
        <v>0</v>
      </c>
      <c r="B559" s="75" t="s">
        <v>538</v>
      </c>
      <c r="C559" s="75" t="str">
        <f>B559&amp;'Спецификация - фасады'!$AO$48</f>
        <v>IT.2.FR_V.500./1+1-VT</v>
      </c>
      <c r="D559" s="160">
        <f ca="1">OFFSET('Расчёт фасадов'!$H$829,Цена!$A$559,0)</f>
        <v>282.69438000000002</v>
      </c>
      <c r="E559" s="160">
        <f ca="1">OFFSET('Расчёт фасадов2'!$H$829,Цена!$A$559,0)</f>
        <v>282.69438000000002</v>
      </c>
      <c r="F559" s="160">
        <f ca="1">OFFSET('Расчёт фасадов3'!$H$829,Цена!$A$559,0)</f>
        <v>282.69438000000002</v>
      </c>
      <c r="G559" s="160">
        <f ca="1">OFFSET('Расчёт фасадов4'!$H$829,Цена!$A$559,0)</f>
        <v>282.69438000000002</v>
      </c>
      <c r="H559" s="160">
        <f ca="1">OFFSET('Расчёт фасадов5'!$H$829,Цена!$A$559,0)</f>
        <v>282.69438000000002</v>
      </c>
      <c r="I559" s="160">
        <f ca="1">OFFSET('Расчёт фасадов6'!$H$829,Цена!$A$559,0)</f>
        <v>282.69438000000002</v>
      </c>
      <c r="J559" s="160">
        <f ca="1">OFFSET('Расчёт фасадов7'!$H$829,Цена!$A$559,0)</f>
        <v>282.69438000000002</v>
      </c>
      <c r="K559" s="160">
        <f ca="1">OFFSET('Расчёт фасадов8'!$H$829,Цена!$A$559,0)</f>
        <v>282.69438000000002</v>
      </c>
      <c r="L559" s="160">
        <f ca="1">OFFSET('Расчёт фасадов9'!$H$829,Цена!$A$559,0)</f>
        <v>282.69438000000002</v>
      </c>
      <c r="M559" s="160">
        <f ca="1">OFFSET('Расчёт фасадов10'!$H$829,Цена!$A$559,0)</f>
        <v>282.69438000000002</v>
      </c>
    </row>
    <row r="560" spans="1:13" ht="15" x14ac:dyDescent="0.2">
      <c r="A560">
        <v>0</v>
      </c>
      <c r="B560" s="75" t="s">
        <v>538</v>
      </c>
      <c r="C560" s="75" t="str">
        <f>B560&amp;'Спецификация - фасады'!$AO$49</f>
        <v>IT.2.FR_V.500./1+1-TD</v>
      </c>
      <c r="D560" s="160">
        <f ca="1">OFFSET('Расчёт фасадов'!$H$829,Цена!$A$560,0)</f>
        <v>282.69438000000002</v>
      </c>
      <c r="E560" s="160">
        <f ca="1">OFFSET('Расчёт фасадов2'!$H$829,Цена!$A$560,0)</f>
        <v>282.69438000000002</v>
      </c>
      <c r="F560" s="160">
        <f ca="1">OFFSET('Расчёт фасадов3'!$H$829,Цена!$A$560,0)</f>
        <v>282.69438000000002</v>
      </c>
      <c r="G560" s="160">
        <f ca="1">OFFSET('Расчёт фасадов4'!$H$829,Цена!$A$560,0)</f>
        <v>282.69438000000002</v>
      </c>
      <c r="H560" s="160">
        <f ca="1">OFFSET('Расчёт фасадов5'!$H$829,Цена!$A$560,0)</f>
        <v>282.69438000000002</v>
      </c>
      <c r="I560" s="160">
        <f ca="1">OFFSET('Расчёт фасадов6'!$H$829,Цена!$A$560,0)</f>
        <v>282.69438000000002</v>
      </c>
      <c r="J560" s="160">
        <f ca="1">OFFSET('Расчёт фасадов7'!$H$829,Цена!$A$560,0)</f>
        <v>282.69438000000002</v>
      </c>
      <c r="K560" s="160">
        <f ca="1">OFFSET('Расчёт фасадов8'!$H$829,Цена!$A$560,0)</f>
        <v>282.69438000000002</v>
      </c>
      <c r="L560" s="160">
        <f ca="1">OFFSET('Расчёт фасадов9'!$H$829,Цена!$A$560,0)</f>
        <v>282.69438000000002</v>
      </c>
      <c r="M560" s="160">
        <f ca="1">OFFSET('Расчёт фасадов10'!$H$829,Цена!$A$560,0)</f>
        <v>282.69438000000002</v>
      </c>
    </row>
    <row r="561" spans="1:13" ht="15" x14ac:dyDescent="0.2">
      <c r="A561">
        <v>0</v>
      </c>
      <c r="B561" s="75" t="s">
        <v>538</v>
      </c>
      <c r="C561" s="75" t="str">
        <f>B561&amp;'Спецификация - фасады'!$AO$50</f>
        <v>IT.2.FR_V.500./1+1-LO</v>
      </c>
      <c r="D561" s="160">
        <f ca="1">OFFSET('Расчёт фасадов'!$H$829,Цена!$A$561,0)</f>
        <v>282.69438000000002</v>
      </c>
      <c r="E561" s="160">
        <f ca="1">OFFSET('Расчёт фасадов2'!$H$829,Цена!$A$561,0)</f>
        <v>282.69438000000002</v>
      </c>
      <c r="F561" s="160">
        <f ca="1">OFFSET('Расчёт фасадов3'!$H$829,Цена!$A$561,0)</f>
        <v>282.69438000000002</v>
      </c>
      <c r="G561" s="160">
        <f ca="1">OFFSET('Расчёт фасадов4'!$H$829,Цена!$A$561,0)</f>
        <v>282.69438000000002</v>
      </c>
      <c r="H561" s="160">
        <f ca="1">OFFSET('Расчёт фасадов5'!$H$829,Цена!$A$561,0)</f>
        <v>282.69438000000002</v>
      </c>
      <c r="I561" s="160">
        <f ca="1">OFFSET('Расчёт фасадов6'!$H$829,Цена!$A$561,0)</f>
        <v>282.69438000000002</v>
      </c>
      <c r="J561" s="160">
        <f ca="1">OFFSET('Расчёт фасадов7'!$H$829,Цена!$A$561,0)</f>
        <v>282.69438000000002</v>
      </c>
      <c r="K561" s="160">
        <f ca="1">OFFSET('Расчёт фасадов8'!$H$829,Цена!$A$561,0)</f>
        <v>282.69438000000002</v>
      </c>
      <c r="L561" s="160">
        <f ca="1">OFFSET('Расчёт фасадов9'!$H$829,Цена!$A$561,0)</f>
        <v>282.69438000000002</v>
      </c>
      <c r="M561" s="160">
        <f ca="1">OFFSET('Расчёт фасадов10'!$H$829,Цена!$A$561,0)</f>
        <v>282.69438000000002</v>
      </c>
    </row>
    <row r="562" spans="1:13" ht="15" x14ac:dyDescent="0.2">
      <c r="A562">
        <v>0</v>
      </c>
      <c r="B562" s="75" t="s">
        <v>538</v>
      </c>
      <c r="C562" s="75" t="str">
        <f>B562&amp;'Спецификация - фасады'!$AO$51</f>
        <v>IT.2.FR_V.500./1+1-OM</v>
      </c>
      <c r="D562" s="160">
        <f ca="1">OFFSET('Расчёт фасадов'!$H$829,Цена!$A$562,0)</f>
        <v>282.69438000000002</v>
      </c>
      <c r="E562" s="160">
        <f ca="1">OFFSET('Расчёт фасадов2'!$H$829,Цена!$A$562,0)</f>
        <v>282.69438000000002</v>
      </c>
      <c r="F562" s="160">
        <f ca="1">OFFSET('Расчёт фасадов3'!$H$829,Цена!$A$562,0)</f>
        <v>282.69438000000002</v>
      </c>
      <c r="G562" s="160">
        <f ca="1">OFFSET('Расчёт фасадов4'!$H$829,Цена!$A$562,0)</f>
        <v>282.69438000000002</v>
      </c>
      <c r="H562" s="160">
        <f ca="1">OFFSET('Расчёт фасадов5'!$H$829,Цена!$A$562,0)</f>
        <v>282.69438000000002</v>
      </c>
      <c r="I562" s="160">
        <f ca="1">OFFSET('Расчёт фасадов6'!$H$829,Цена!$A$562,0)</f>
        <v>282.69438000000002</v>
      </c>
      <c r="J562" s="160">
        <f ca="1">OFFSET('Расчёт фасадов7'!$H$829,Цена!$A$562,0)</f>
        <v>282.69438000000002</v>
      </c>
      <c r="K562" s="160">
        <f ca="1">OFFSET('Расчёт фасадов8'!$H$829,Цена!$A$562,0)</f>
        <v>282.69438000000002</v>
      </c>
      <c r="L562" s="160">
        <f ca="1">OFFSET('Расчёт фасадов9'!$H$829,Цена!$A$562,0)</f>
        <v>282.69438000000002</v>
      </c>
      <c r="M562" s="160">
        <f ca="1">OFFSET('Расчёт фасадов10'!$H$829,Цена!$A$562,0)</f>
        <v>282.69438000000002</v>
      </c>
    </row>
    <row r="563" spans="1:13" ht="15" x14ac:dyDescent="0.2">
      <c r="A563">
        <v>0</v>
      </c>
      <c r="B563" s="75" t="s">
        <v>538</v>
      </c>
      <c r="C563" s="75" t="str">
        <f>B563&amp;'Спецификация - фасады'!$AO$52</f>
        <v>IT.2.FR_V.500./1+1-OE</v>
      </c>
      <c r="D563" s="160">
        <f ca="1">OFFSET('Расчёт фасадов'!$H$829,Цена!$A$563,0)</f>
        <v>282.69438000000002</v>
      </c>
      <c r="E563" s="160">
        <f ca="1">OFFSET('Расчёт фасадов2'!$H$829,Цена!$A$563,0)</f>
        <v>282.69438000000002</v>
      </c>
      <c r="F563" s="160">
        <f ca="1">OFFSET('Расчёт фасадов3'!$H$829,Цена!$A$563,0)</f>
        <v>282.69438000000002</v>
      </c>
      <c r="G563" s="160">
        <f ca="1">OFFSET('Расчёт фасадов4'!$H$829,Цена!$A$563,0)</f>
        <v>282.69438000000002</v>
      </c>
      <c r="H563" s="160">
        <f ca="1">OFFSET('Расчёт фасадов5'!$H$829,Цена!$A$563,0)</f>
        <v>282.69438000000002</v>
      </c>
      <c r="I563" s="160">
        <f ca="1">OFFSET('Расчёт фасадов6'!$H$829,Цена!$A$563,0)</f>
        <v>282.69438000000002</v>
      </c>
      <c r="J563" s="160">
        <f ca="1">OFFSET('Расчёт фасадов7'!$H$829,Цена!$A$563,0)</f>
        <v>282.69438000000002</v>
      </c>
      <c r="K563" s="160">
        <f ca="1">OFFSET('Расчёт фасадов8'!$H$829,Цена!$A$563,0)</f>
        <v>282.69438000000002</v>
      </c>
      <c r="L563" s="160">
        <f ca="1">OFFSET('Расчёт фасадов9'!$H$829,Цена!$A$563,0)</f>
        <v>282.69438000000002</v>
      </c>
      <c r="M563" s="160">
        <f ca="1">OFFSET('Расчёт фасадов10'!$H$829,Цена!$A$563,0)</f>
        <v>282.69438000000002</v>
      </c>
    </row>
    <row r="564" spans="1:13" ht="15" x14ac:dyDescent="0.2">
      <c r="A564">
        <v>0</v>
      </c>
      <c r="B564" s="75" t="s">
        <v>538</v>
      </c>
      <c r="C564" s="75" t="str">
        <f>B564&amp;'Спецификация - фасады'!$AO$53</f>
        <v>IT.2.FR_V.500./1+1-GS</v>
      </c>
      <c r="D564" s="160">
        <f ca="1">OFFSET('Расчёт фасадов'!$H$829,Цена!$A$564,0)</f>
        <v>282.69438000000002</v>
      </c>
      <c r="E564" s="160">
        <f ca="1">OFFSET('Расчёт фасадов2'!$H$829,Цена!$A$564,0)</f>
        <v>282.69438000000002</v>
      </c>
      <c r="F564" s="160">
        <f ca="1">OFFSET('Расчёт фасадов3'!$H$829,Цена!$A$564,0)</f>
        <v>282.69438000000002</v>
      </c>
      <c r="G564" s="160">
        <f ca="1">OFFSET('Расчёт фасадов4'!$H$829,Цена!$A$564,0)</f>
        <v>282.69438000000002</v>
      </c>
      <c r="H564" s="160">
        <f ca="1">OFFSET('Расчёт фасадов5'!$H$829,Цена!$A$564,0)</f>
        <v>282.69438000000002</v>
      </c>
      <c r="I564" s="160">
        <f ca="1">OFFSET('Расчёт фасадов6'!$H$829,Цена!$A$564,0)</f>
        <v>282.69438000000002</v>
      </c>
      <c r="J564" s="160">
        <f ca="1">OFFSET('Расчёт фасадов7'!$H$829,Цена!$A$564,0)</f>
        <v>282.69438000000002</v>
      </c>
      <c r="K564" s="160">
        <f ca="1">OFFSET('Расчёт фасадов8'!$H$829,Цена!$A$564,0)</f>
        <v>282.69438000000002</v>
      </c>
      <c r="L564" s="160">
        <f ca="1">OFFSET('Расчёт фасадов9'!$H$829,Цена!$A$564,0)</f>
        <v>282.69438000000002</v>
      </c>
      <c r="M564" s="160">
        <f ca="1">OFFSET('Расчёт фасадов10'!$H$829,Цена!$A$564,0)</f>
        <v>282.69438000000002</v>
      </c>
    </row>
    <row r="565" spans="1:13" ht="15" x14ac:dyDescent="0.2">
      <c r="A565">
        <v>1</v>
      </c>
      <c r="B565" s="75" t="s">
        <v>538</v>
      </c>
      <c r="C565" s="75" t="str">
        <f>B565&amp;'Спецификация - фасады'!$AO$54</f>
        <v>IT.2.FR_V.500./1+1-BMO</v>
      </c>
      <c r="D565" s="160">
        <f ca="1">OFFSET('Расчёт фасадов'!$H$829,Цена!$A$565,0)</f>
        <v>282.69438000000002</v>
      </c>
      <c r="E565" s="160">
        <f ca="1">OFFSET('Расчёт фасадов2'!$H$829,Цена!$A$565,0)</f>
        <v>282.69438000000002</v>
      </c>
      <c r="F565" s="160">
        <f ca="1">OFFSET('Расчёт фасадов3'!$H$829,Цена!$A$565,0)</f>
        <v>282.69438000000002</v>
      </c>
      <c r="G565" s="160">
        <f ca="1">OFFSET('Расчёт фасадов4'!$H$829,Цена!$A$565,0)</f>
        <v>282.69438000000002</v>
      </c>
      <c r="H565" s="160">
        <f ca="1">OFFSET('Расчёт фасадов5'!$H$829,Цена!$A$565,0)</f>
        <v>282.69438000000002</v>
      </c>
      <c r="I565" s="160">
        <f ca="1">OFFSET('Расчёт фасадов6'!$H$829,Цена!$A$565,0)</f>
        <v>282.69438000000002</v>
      </c>
      <c r="J565" s="160">
        <f ca="1">OFFSET('Расчёт фасадов7'!$H$829,Цена!$A$565,0)</f>
        <v>282.69438000000002</v>
      </c>
      <c r="K565" s="160">
        <f ca="1">OFFSET('Расчёт фасадов8'!$H$829,Цена!$A$565,0)</f>
        <v>282.69438000000002</v>
      </c>
      <c r="L565" s="160">
        <f ca="1">OFFSET('Расчёт фасадов9'!$H$829,Цена!$A$565,0)</f>
        <v>282.69438000000002</v>
      </c>
      <c r="M565" s="160">
        <f ca="1">OFFSET('Расчёт фасадов10'!$H$829,Цена!$A$565,0)</f>
        <v>282.69438000000002</v>
      </c>
    </row>
    <row r="566" spans="1:13" ht="15" x14ac:dyDescent="0.2">
      <c r="A566">
        <v>2</v>
      </c>
      <c r="B566" s="75" t="s">
        <v>538</v>
      </c>
      <c r="C566" s="75" t="str">
        <f>B566&amp;'Спецификация - фасады'!$AO$55</f>
        <v>IT.2.FR_V.500./1+1-WM</v>
      </c>
      <c r="D566" s="160">
        <f ca="1">OFFSET('Расчёт фасадов'!$H$829,Цена!$A$566,0)</f>
        <v>282.69438000000002</v>
      </c>
      <c r="E566" s="160">
        <f ca="1">OFFSET('Расчёт фасадов2'!$H$829,Цена!$A$566,0)</f>
        <v>282.69438000000002</v>
      </c>
      <c r="F566" s="160">
        <f ca="1">OFFSET('Расчёт фасадов3'!$H$829,Цена!$A$566,0)</f>
        <v>282.69438000000002</v>
      </c>
      <c r="G566" s="160">
        <f ca="1">OFFSET('Расчёт фасадов4'!$H$829,Цена!$A$566,0)</f>
        <v>282.69438000000002</v>
      </c>
      <c r="H566" s="160">
        <f ca="1">OFFSET('Расчёт фасадов5'!$H$829,Цена!$A$566,0)</f>
        <v>282.69438000000002</v>
      </c>
      <c r="I566" s="160">
        <f ca="1">OFFSET('Расчёт фасадов6'!$H$829,Цена!$A$566,0)</f>
        <v>282.69438000000002</v>
      </c>
      <c r="J566" s="160">
        <f ca="1">OFFSET('Расчёт фасадов7'!$H$829,Цена!$A$566,0)</f>
        <v>282.69438000000002</v>
      </c>
      <c r="K566" s="160">
        <f ca="1">OFFSET('Расчёт фасадов8'!$H$829,Цена!$A$566,0)</f>
        <v>282.69438000000002</v>
      </c>
      <c r="L566" s="160">
        <f ca="1">OFFSET('Расчёт фасадов9'!$H$829,Цена!$A$566,0)</f>
        <v>282.69438000000002</v>
      </c>
      <c r="M566" s="160">
        <f ca="1">OFFSET('Расчёт фасадов10'!$H$829,Цена!$A$566,0)</f>
        <v>282.69438000000002</v>
      </c>
    </row>
    <row r="567" spans="1:13" ht="15" x14ac:dyDescent="0.2">
      <c r="A567">
        <v>2</v>
      </c>
      <c r="B567" s="75" t="s">
        <v>538</v>
      </c>
      <c r="C567" s="75" t="str">
        <f>B567&amp;'Спецификация - фасады'!$AO$56</f>
        <v>IT.2.FR_V.500./1+1-IV</v>
      </c>
      <c r="D567" s="160">
        <f ca="1">OFFSET('Расчёт фасадов'!$H$829,Цена!$A$567,0)</f>
        <v>282.69438000000002</v>
      </c>
      <c r="E567" s="160">
        <f ca="1">OFFSET('Расчёт фасадов2'!$H$829,Цена!$A$567,0)</f>
        <v>282.69438000000002</v>
      </c>
      <c r="F567" s="160">
        <f ca="1">OFFSET('Расчёт фасадов3'!$H$829,Цена!$A$567,0)</f>
        <v>282.69438000000002</v>
      </c>
      <c r="G567" s="160">
        <f ca="1">OFFSET('Расчёт фасадов4'!$H$829,Цена!$A$567,0)</f>
        <v>282.69438000000002</v>
      </c>
      <c r="H567" s="160">
        <f ca="1">OFFSET('Расчёт фасадов5'!$H$829,Цена!$A$567,0)</f>
        <v>282.69438000000002</v>
      </c>
      <c r="I567" s="160">
        <f ca="1">OFFSET('Расчёт фасадов6'!$H$829,Цена!$A$567,0)</f>
        <v>282.69438000000002</v>
      </c>
      <c r="J567" s="160">
        <f ca="1">OFFSET('Расчёт фасадов7'!$H$829,Цена!$A$567,0)</f>
        <v>282.69438000000002</v>
      </c>
      <c r="K567" s="160">
        <f ca="1">OFFSET('Расчёт фасадов8'!$H$829,Цена!$A$567,0)</f>
        <v>282.69438000000002</v>
      </c>
      <c r="L567" s="160">
        <f ca="1">OFFSET('Расчёт фасадов9'!$H$829,Цена!$A$567,0)</f>
        <v>282.69438000000002</v>
      </c>
      <c r="M567" s="160">
        <f ca="1">OFFSET('Расчёт фасадов10'!$H$829,Цена!$A$567,0)</f>
        <v>282.69438000000002</v>
      </c>
    </row>
    <row r="568" spans="1:13" ht="15" x14ac:dyDescent="0.2">
      <c r="A568">
        <v>3</v>
      </c>
      <c r="B568" s="75" t="s">
        <v>538</v>
      </c>
      <c r="C568" s="75" t="str">
        <f>B568&amp;'Спецификация - фасады'!$AO$57</f>
        <v>IT.2.FR_V.500./1+1-WC/PG</v>
      </c>
      <c r="D568" s="160">
        <f ca="1">OFFSET('Расчёт фасадов'!$H$829,Цена!$A$568,0)</f>
        <v>282.69438000000002</v>
      </c>
      <c r="E568" s="160">
        <f ca="1">OFFSET('Расчёт фасадов2'!$H$829,Цена!$A$568,0)</f>
        <v>282.69438000000002</v>
      </c>
      <c r="F568" s="160">
        <f ca="1">OFFSET('Расчёт фасадов3'!$H$829,Цена!$A$568,0)</f>
        <v>282.69438000000002</v>
      </c>
      <c r="G568" s="160">
        <f ca="1">OFFSET('Расчёт фасадов4'!$H$829,Цена!$A$568,0)</f>
        <v>282.69438000000002</v>
      </c>
      <c r="H568" s="160">
        <f ca="1">OFFSET('Расчёт фасадов5'!$H$829,Цена!$A$568,0)</f>
        <v>282.69438000000002</v>
      </c>
      <c r="I568" s="160">
        <f ca="1">OFFSET('Расчёт фасадов6'!$H$829,Цена!$A$568,0)</f>
        <v>282.69438000000002</v>
      </c>
      <c r="J568" s="160">
        <f ca="1">OFFSET('Расчёт фасадов7'!$H$829,Цена!$A$568,0)</f>
        <v>282.69438000000002</v>
      </c>
      <c r="K568" s="160">
        <f ca="1">OFFSET('Расчёт фасадов8'!$H$829,Цена!$A$568,0)</f>
        <v>282.69438000000002</v>
      </c>
      <c r="L568" s="160">
        <f ca="1">OFFSET('Расчёт фасадов9'!$H$829,Цена!$A$568,0)</f>
        <v>282.69438000000002</v>
      </c>
      <c r="M568" s="160">
        <f ca="1">OFFSET('Расчёт фасадов10'!$H$829,Цена!$A$568,0)</f>
        <v>282.69438000000002</v>
      </c>
    </row>
    <row r="569" spans="1:13" ht="15" x14ac:dyDescent="0.2">
      <c r="A569">
        <v>3</v>
      </c>
      <c r="B569" s="75" t="s">
        <v>538</v>
      </c>
      <c r="C569" s="75" t="str">
        <f>B569&amp;'Спецификация - фасады'!$AO$58</f>
        <v>IT.2.FR_V.500./1+1-WC/PS</v>
      </c>
      <c r="D569" s="160">
        <f ca="1">OFFSET('Расчёт фасадов'!$H$829,Цена!$A$569,0)</f>
        <v>282.69438000000002</v>
      </c>
      <c r="E569" s="160">
        <f ca="1">OFFSET('Расчёт фасадов2'!$H$829,Цена!$A$569,0)</f>
        <v>282.69438000000002</v>
      </c>
      <c r="F569" s="160">
        <f ca="1">OFFSET('Расчёт фасадов3'!$H$829,Цена!$A$569,0)</f>
        <v>282.69438000000002</v>
      </c>
      <c r="G569" s="160">
        <f ca="1">OFFSET('Расчёт фасадов4'!$H$829,Цена!$A$569,0)</f>
        <v>282.69438000000002</v>
      </c>
      <c r="H569" s="160">
        <f ca="1">OFFSET('Расчёт фасадов5'!$H$829,Цена!$A$569,0)</f>
        <v>282.69438000000002</v>
      </c>
      <c r="I569" s="160">
        <f ca="1">OFFSET('Расчёт фасадов6'!$H$829,Цена!$A$569,0)</f>
        <v>282.69438000000002</v>
      </c>
      <c r="J569" s="160">
        <f ca="1">OFFSET('Расчёт фасадов7'!$H$829,Цена!$A$569,0)</f>
        <v>282.69438000000002</v>
      </c>
      <c r="K569" s="160">
        <f ca="1">OFFSET('Расчёт фасадов8'!$H$829,Цена!$A$569,0)</f>
        <v>282.69438000000002</v>
      </c>
      <c r="L569" s="160">
        <f ca="1">OFFSET('Расчёт фасадов9'!$H$829,Цена!$A$569,0)</f>
        <v>282.69438000000002</v>
      </c>
      <c r="M569" s="160">
        <f ca="1">OFFSET('Расчёт фасадов10'!$H$829,Цена!$A$569,0)</f>
        <v>282.69438000000002</v>
      </c>
    </row>
    <row r="570" spans="1:13" ht="15" x14ac:dyDescent="0.2">
      <c r="A570">
        <v>3</v>
      </c>
      <c r="B570" s="75" t="s">
        <v>538</v>
      </c>
      <c r="C570" s="75" t="str">
        <f>B570&amp;'Спецификация - фасады'!$AO$59</f>
        <v>IT.2.FR_V.500./1+1-WC/PBG</v>
      </c>
      <c r="D570" s="160">
        <f ca="1">OFFSET('Расчёт фасадов'!$H$829,Цена!$A$570,0)</f>
        <v>282.69438000000002</v>
      </c>
      <c r="E570" s="160">
        <f ca="1">OFFSET('Расчёт фасадов2'!$H$829,Цена!$A$570,0)</f>
        <v>282.69438000000002</v>
      </c>
      <c r="F570" s="160">
        <f ca="1">OFFSET('Расчёт фасадов3'!$H$829,Цена!$A$570,0)</f>
        <v>282.69438000000002</v>
      </c>
      <c r="G570" s="160">
        <f ca="1">OFFSET('Расчёт фасадов4'!$H$829,Цена!$A$570,0)</f>
        <v>282.69438000000002</v>
      </c>
      <c r="H570" s="160">
        <f ca="1">OFFSET('Расчёт фасадов5'!$H$829,Цена!$A$570,0)</f>
        <v>282.69438000000002</v>
      </c>
      <c r="I570" s="160">
        <f ca="1">OFFSET('Расчёт фасадов6'!$H$829,Цена!$A$570,0)</f>
        <v>282.69438000000002</v>
      </c>
      <c r="J570" s="160">
        <f ca="1">OFFSET('Расчёт фасадов7'!$H$829,Цена!$A$570,0)</f>
        <v>282.69438000000002</v>
      </c>
      <c r="K570" s="160">
        <f ca="1">OFFSET('Расчёт фасадов8'!$H$829,Цена!$A$570,0)</f>
        <v>282.69438000000002</v>
      </c>
      <c r="L570" s="160">
        <f ca="1">OFFSET('Расчёт фасадов9'!$H$829,Цена!$A$570,0)</f>
        <v>282.69438000000002</v>
      </c>
      <c r="M570" s="160">
        <f ca="1">OFFSET('Расчёт фасадов10'!$H$829,Цена!$A$570,0)</f>
        <v>282.69438000000002</v>
      </c>
    </row>
    <row r="571" spans="1:13" ht="15" x14ac:dyDescent="0.2">
      <c r="A571">
        <v>3</v>
      </c>
      <c r="B571" s="75" t="s">
        <v>538</v>
      </c>
      <c r="C571" s="75" t="str">
        <f>B571&amp;'Спецификация - фасады'!$AO$60</f>
        <v>IT.2.FR_V.500./1+1-VT/PS</v>
      </c>
      <c r="D571" s="160">
        <f ca="1">OFFSET('Расчёт фасадов'!$H$829,Цена!$A$571,0)</f>
        <v>282.69438000000002</v>
      </c>
      <c r="E571" s="160">
        <f ca="1">OFFSET('Расчёт фасадов2'!$H$829,Цена!$A$571,0)</f>
        <v>282.69438000000002</v>
      </c>
      <c r="F571" s="160">
        <f ca="1">OFFSET('Расчёт фасадов3'!$H$829,Цена!$A$571,0)</f>
        <v>282.69438000000002</v>
      </c>
      <c r="G571" s="160">
        <f ca="1">OFFSET('Расчёт фасадов4'!$H$829,Цена!$A$571,0)</f>
        <v>282.69438000000002</v>
      </c>
      <c r="H571" s="160">
        <f ca="1">OFFSET('Расчёт фасадов5'!$H$829,Цена!$A$571,0)</f>
        <v>282.69438000000002</v>
      </c>
      <c r="I571" s="160">
        <f ca="1">OFFSET('Расчёт фасадов6'!$H$829,Цена!$A$571,0)</f>
        <v>282.69438000000002</v>
      </c>
      <c r="J571" s="160">
        <f ca="1">OFFSET('Расчёт фасадов7'!$H$829,Цена!$A$571,0)</f>
        <v>282.69438000000002</v>
      </c>
      <c r="K571" s="160">
        <f ca="1">OFFSET('Расчёт фасадов8'!$H$829,Цена!$A$571,0)</f>
        <v>282.69438000000002</v>
      </c>
      <c r="L571" s="160">
        <f ca="1">OFFSET('Расчёт фасадов9'!$H$829,Цена!$A$571,0)</f>
        <v>282.69438000000002</v>
      </c>
      <c r="M571" s="160">
        <f ca="1">OFFSET('Расчёт фасадов10'!$H$829,Цена!$A$571,0)</f>
        <v>282.69438000000002</v>
      </c>
    </row>
    <row r="572" spans="1:13" ht="15" x14ac:dyDescent="0.2">
      <c r="A572">
        <v>4</v>
      </c>
      <c r="B572" s="75" t="s">
        <v>538</v>
      </c>
      <c r="C572" s="75" t="str">
        <f>B572&amp;'Спецификация - фасады'!$AO$61</f>
        <v>IT.2.FR_V.500./1+1-BMO/PG</v>
      </c>
      <c r="D572" s="160">
        <f ca="1">OFFSET('Расчёт фасадов'!$H$829,Цена!$A$572,0)</f>
        <v>282.69438000000002</v>
      </c>
      <c r="E572" s="160">
        <f ca="1">OFFSET('Расчёт фасадов2'!$H$829,Цена!$A$572,0)</f>
        <v>282.69438000000002</v>
      </c>
      <c r="F572" s="160">
        <f ca="1">OFFSET('Расчёт фасадов3'!$H$829,Цена!$A$572,0)</f>
        <v>282.69438000000002</v>
      </c>
      <c r="G572" s="160">
        <f ca="1">OFFSET('Расчёт фасадов4'!$H$829,Цена!$A$572,0)</f>
        <v>282.69438000000002</v>
      </c>
      <c r="H572" s="160">
        <f ca="1">OFFSET('Расчёт фасадов5'!$H$829,Цена!$A$572,0)</f>
        <v>282.69438000000002</v>
      </c>
      <c r="I572" s="160">
        <f ca="1">OFFSET('Расчёт фасадов6'!$H$829,Цена!$A$572,0)</f>
        <v>282.69438000000002</v>
      </c>
      <c r="J572" s="160">
        <f ca="1">OFFSET('Расчёт фасадов7'!$H$829,Цена!$A$572,0)</f>
        <v>282.69438000000002</v>
      </c>
      <c r="K572" s="160">
        <f ca="1">OFFSET('Расчёт фасадов8'!$H$829,Цена!$A$572,0)</f>
        <v>282.69438000000002</v>
      </c>
      <c r="L572" s="160">
        <f ca="1">OFFSET('Расчёт фасадов9'!$H$829,Цена!$A$572,0)</f>
        <v>282.69438000000002</v>
      </c>
      <c r="M572" s="160">
        <f ca="1">OFFSET('Расчёт фасадов10'!$H$829,Цена!$A$572,0)</f>
        <v>282.69438000000002</v>
      </c>
    </row>
    <row r="573" spans="1:13" ht="15" x14ac:dyDescent="0.2">
      <c r="A573">
        <v>4</v>
      </c>
      <c r="B573" s="75" t="s">
        <v>538</v>
      </c>
      <c r="C573" s="75" t="str">
        <f>B573&amp;'Спецификация - фасады'!$AO$62</f>
        <v>IT.2.FR_V.500./1+1-BMO/PB</v>
      </c>
      <c r="D573" s="160">
        <f ca="1">OFFSET('Расчёт фасадов'!$H$829,Цена!$A$573,0)</f>
        <v>282.69438000000002</v>
      </c>
      <c r="E573" s="160">
        <f ca="1">OFFSET('Расчёт фасадов2'!$H$829,Цена!$A$573,0)</f>
        <v>282.69438000000002</v>
      </c>
      <c r="F573" s="160">
        <f ca="1">OFFSET('Расчёт фасадов3'!$H$829,Цена!$A$573,0)</f>
        <v>282.69438000000002</v>
      </c>
      <c r="G573" s="160">
        <f ca="1">OFFSET('Расчёт фасадов4'!$H$829,Цена!$A$573,0)</f>
        <v>282.69438000000002</v>
      </c>
      <c r="H573" s="160">
        <f ca="1">OFFSET('Расчёт фасадов5'!$H$829,Цена!$A$573,0)</f>
        <v>282.69438000000002</v>
      </c>
      <c r="I573" s="160">
        <f ca="1">OFFSET('Расчёт фасадов6'!$H$829,Цена!$A$573,0)</f>
        <v>282.69438000000002</v>
      </c>
      <c r="J573" s="160">
        <f ca="1">OFFSET('Расчёт фасадов7'!$H$829,Цена!$A$573,0)</f>
        <v>282.69438000000002</v>
      </c>
      <c r="K573" s="160">
        <f ca="1">OFFSET('Расчёт фасадов8'!$H$829,Цена!$A$573,0)</f>
        <v>282.69438000000002</v>
      </c>
      <c r="L573" s="160">
        <f ca="1">OFFSET('Расчёт фасадов9'!$H$829,Цена!$A$573,0)</f>
        <v>282.69438000000002</v>
      </c>
      <c r="M573" s="160">
        <f ca="1">OFFSET('Расчёт фасадов10'!$H$829,Цена!$A$573,0)</f>
        <v>282.69438000000002</v>
      </c>
    </row>
    <row r="574" spans="1:13" ht="15" x14ac:dyDescent="0.2">
      <c r="A574">
        <v>5</v>
      </c>
      <c r="B574" s="75" t="s">
        <v>538</v>
      </c>
      <c r="C574" s="75" t="str">
        <f>B574&amp;'Спецификация - фасады'!$AO$63</f>
        <v>IT.2.FR_V.500./1+1-GS/PG</v>
      </c>
      <c r="D574" s="160">
        <f ca="1">OFFSET('Расчёт фасадов'!$H$829,Цена!$A$574,0)</f>
        <v>282.69438000000002</v>
      </c>
      <c r="E574" s="160">
        <f ca="1">OFFSET('Расчёт фасадов2'!$H$829,Цена!$A$574,0)</f>
        <v>282.69438000000002</v>
      </c>
      <c r="F574" s="160">
        <f ca="1">OFFSET('Расчёт фасадов3'!$H$829,Цена!$A$574,0)</f>
        <v>282.69438000000002</v>
      </c>
      <c r="G574" s="160">
        <f ca="1">OFFSET('Расчёт фасадов4'!$H$829,Цена!$A$574,0)</f>
        <v>282.69438000000002</v>
      </c>
      <c r="H574" s="160">
        <f ca="1">OFFSET('Расчёт фасадов5'!$H$829,Цена!$A$574,0)</f>
        <v>282.69438000000002</v>
      </c>
      <c r="I574" s="160">
        <f ca="1">OFFSET('Расчёт фасадов6'!$H$829,Цена!$A$574,0)</f>
        <v>282.69438000000002</v>
      </c>
      <c r="J574" s="160">
        <f ca="1">OFFSET('Расчёт фасадов7'!$H$829,Цена!$A$574,0)</f>
        <v>282.69438000000002</v>
      </c>
      <c r="K574" s="160">
        <f ca="1">OFFSET('Расчёт фасадов8'!$H$829,Цена!$A$574,0)</f>
        <v>282.69438000000002</v>
      </c>
      <c r="L574" s="160">
        <f ca="1">OFFSET('Расчёт фасадов9'!$H$829,Цена!$A$574,0)</f>
        <v>282.69438000000002</v>
      </c>
      <c r="M574" s="160">
        <f ca="1">OFFSET('Расчёт фасадов10'!$H$829,Цена!$A$574,0)</f>
        <v>282.69438000000002</v>
      </c>
    </row>
    <row r="575" spans="1:13" ht="15" x14ac:dyDescent="0.2">
      <c r="A575">
        <v>5</v>
      </c>
      <c r="B575" s="75" t="s">
        <v>538</v>
      </c>
      <c r="C575" s="75" t="str">
        <f>B575&amp;'Спецификация - фасады'!$AO$64</f>
        <v>IT.2.FR_V.500./1+1-GS/PS</v>
      </c>
      <c r="D575" s="160">
        <f ca="1">OFFSET('Расчёт фасадов'!$H$829,Цена!$A$575,0)</f>
        <v>282.69438000000002</v>
      </c>
      <c r="E575" s="160">
        <f ca="1">OFFSET('Расчёт фасадов2'!$H$829,Цена!$A$575,0)</f>
        <v>282.69438000000002</v>
      </c>
      <c r="F575" s="160">
        <f ca="1">OFFSET('Расчёт фасадов3'!$H$829,Цена!$A$575,0)</f>
        <v>282.69438000000002</v>
      </c>
      <c r="G575" s="160">
        <f ca="1">OFFSET('Расчёт фасадов4'!$H$829,Цена!$A$575,0)</f>
        <v>282.69438000000002</v>
      </c>
      <c r="H575" s="160">
        <f ca="1">OFFSET('Расчёт фасадов5'!$H$829,Цена!$A$575,0)</f>
        <v>282.69438000000002</v>
      </c>
      <c r="I575" s="160">
        <f ca="1">OFFSET('Расчёт фасадов6'!$H$829,Цена!$A$575,0)</f>
        <v>282.69438000000002</v>
      </c>
      <c r="J575" s="160">
        <f ca="1">OFFSET('Расчёт фасадов7'!$H$829,Цена!$A$575,0)</f>
        <v>282.69438000000002</v>
      </c>
      <c r="K575" s="160">
        <f ca="1">OFFSET('Расчёт фасадов8'!$H$829,Цена!$A$575,0)</f>
        <v>282.69438000000002</v>
      </c>
      <c r="L575" s="160">
        <f ca="1">OFFSET('Расчёт фасадов9'!$H$829,Цена!$A$575,0)</f>
        <v>282.69438000000002</v>
      </c>
      <c r="M575" s="160">
        <f ca="1">OFFSET('Расчёт фасадов10'!$H$829,Цена!$A$575,0)</f>
        <v>282.69438000000002</v>
      </c>
    </row>
    <row r="576" spans="1:13" ht="15" x14ac:dyDescent="0.2">
      <c r="A576">
        <v>6</v>
      </c>
      <c r="B576" s="75" t="s">
        <v>538</v>
      </c>
      <c r="C576" s="75" t="str">
        <f>B576&amp;'Спецификация - фасады'!$AO$65</f>
        <v>IT.2.FR_V.500./1+1-WM/PG</v>
      </c>
      <c r="D576" s="160">
        <f ca="1">OFFSET('Расчёт фасадов'!$H$829,Цена!$A$576,0)</f>
        <v>282.69438000000002</v>
      </c>
      <c r="E576" s="160">
        <f ca="1">OFFSET('Расчёт фасадов2'!$H$829,Цена!$A$576,0)</f>
        <v>282.69438000000002</v>
      </c>
      <c r="F576" s="160">
        <f ca="1">OFFSET('Расчёт фасадов3'!$H$829,Цена!$A$576,0)</f>
        <v>282.69438000000002</v>
      </c>
      <c r="G576" s="160">
        <f ca="1">OFFSET('Расчёт фасадов4'!$H$829,Цена!$A$576,0)</f>
        <v>282.69438000000002</v>
      </c>
      <c r="H576" s="160">
        <f ca="1">OFFSET('Расчёт фасадов5'!$H$829,Цена!$A$576,0)</f>
        <v>282.69438000000002</v>
      </c>
      <c r="I576" s="160">
        <f ca="1">OFFSET('Расчёт фасадов6'!$H$829,Цена!$A$576,0)</f>
        <v>282.69438000000002</v>
      </c>
      <c r="J576" s="160">
        <f ca="1">OFFSET('Расчёт фасадов7'!$H$829,Цена!$A$576,0)</f>
        <v>282.69438000000002</v>
      </c>
      <c r="K576" s="160">
        <f ca="1">OFFSET('Расчёт фасадов8'!$H$829,Цена!$A$576,0)</f>
        <v>282.69438000000002</v>
      </c>
      <c r="L576" s="160">
        <f ca="1">OFFSET('Расчёт фасадов9'!$H$829,Цена!$A$576,0)</f>
        <v>282.69438000000002</v>
      </c>
      <c r="M576" s="160">
        <f ca="1">OFFSET('Расчёт фасадов10'!$H$829,Цена!$A$576,0)</f>
        <v>282.69438000000002</v>
      </c>
    </row>
    <row r="577" spans="1:13" ht="15" x14ac:dyDescent="0.2">
      <c r="A577">
        <v>6</v>
      </c>
      <c r="B577" s="75" t="s">
        <v>538</v>
      </c>
      <c r="C577" s="75" t="str">
        <f>B577&amp;'Спецификация - фасады'!$AO$66</f>
        <v>IT.2.FR_V.500./1+1-WM/PS</v>
      </c>
      <c r="D577" s="160">
        <f ca="1">OFFSET('Расчёт фасадов'!$H$829,Цена!$A$577,0)</f>
        <v>282.69438000000002</v>
      </c>
      <c r="E577" s="160">
        <f ca="1">OFFSET('Расчёт фасадов2'!$H$829,Цена!$A$577,0)</f>
        <v>282.69438000000002</v>
      </c>
      <c r="F577" s="160">
        <f ca="1">OFFSET('Расчёт фасадов3'!$H$829,Цена!$A$577,0)</f>
        <v>282.69438000000002</v>
      </c>
      <c r="G577" s="160">
        <f ca="1">OFFSET('Расчёт фасадов4'!$H$829,Цена!$A$577,0)</f>
        <v>282.69438000000002</v>
      </c>
      <c r="H577" s="160">
        <f ca="1">OFFSET('Расчёт фасадов5'!$H$829,Цена!$A$577,0)</f>
        <v>282.69438000000002</v>
      </c>
      <c r="I577" s="160">
        <f ca="1">OFFSET('Расчёт фасадов6'!$H$829,Цена!$A$577,0)</f>
        <v>282.69438000000002</v>
      </c>
      <c r="J577" s="160">
        <f ca="1">OFFSET('Расчёт фасадов7'!$H$829,Цена!$A$577,0)</f>
        <v>282.69438000000002</v>
      </c>
      <c r="K577" s="160">
        <f ca="1">OFFSET('Расчёт фасадов8'!$H$829,Цена!$A$577,0)</f>
        <v>282.69438000000002</v>
      </c>
      <c r="L577" s="160">
        <f ca="1">OFFSET('Расчёт фасадов9'!$H$829,Цена!$A$577,0)</f>
        <v>282.69438000000002</v>
      </c>
      <c r="M577" s="160">
        <f ca="1">OFFSET('Расчёт фасадов10'!$H$829,Цена!$A$577,0)</f>
        <v>282.69438000000002</v>
      </c>
    </row>
    <row r="578" spans="1:13" ht="15" x14ac:dyDescent="0.2">
      <c r="A578">
        <v>6</v>
      </c>
      <c r="B578" s="75" t="s">
        <v>538</v>
      </c>
      <c r="C578" s="75" t="str">
        <f>B578&amp;'Спецификация - фасады'!$AO$67</f>
        <v>IT.2.FR_V.500./1+1-WM/PBG</v>
      </c>
      <c r="D578" s="160">
        <f ca="1">OFFSET('Расчёт фасадов'!$H$829,Цена!$A$578,0)</f>
        <v>282.69438000000002</v>
      </c>
      <c r="E578" s="160">
        <f ca="1">OFFSET('Расчёт фасадов2'!$H$829,Цена!$A$578,0)</f>
        <v>282.69438000000002</v>
      </c>
      <c r="F578" s="160">
        <f ca="1">OFFSET('Расчёт фасадов3'!$H$829,Цена!$A$578,0)</f>
        <v>282.69438000000002</v>
      </c>
      <c r="G578" s="160">
        <f ca="1">OFFSET('Расчёт фасадов4'!$H$829,Цена!$A$578,0)</f>
        <v>282.69438000000002</v>
      </c>
      <c r="H578" s="160">
        <f ca="1">OFFSET('Расчёт фасадов5'!$H$829,Цена!$A$578,0)</f>
        <v>282.69438000000002</v>
      </c>
      <c r="I578" s="160">
        <f ca="1">OFFSET('Расчёт фасадов6'!$H$829,Цена!$A$578,0)</f>
        <v>282.69438000000002</v>
      </c>
      <c r="J578" s="160">
        <f ca="1">OFFSET('Расчёт фасадов7'!$H$829,Цена!$A$578,0)</f>
        <v>282.69438000000002</v>
      </c>
      <c r="K578" s="160">
        <f ca="1">OFFSET('Расчёт фасадов8'!$H$829,Цена!$A$578,0)</f>
        <v>282.69438000000002</v>
      </c>
      <c r="L578" s="160">
        <f ca="1">OFFSET('Расчёт фасадов9'!$H$829,Цена!$A$578,0)</f>
        <v>282.69438000000002</v>
      </c>
      <c r="M578" s="160">
        <f ca="1">OFFSET('Расчёт фасадов10'!$H$829,Цена!$A$578,0)</f>
        <v>282.69438000000002</v>
      </c>
    </row>
    <row r="579" spans="1:13" ht="15" x14ac:dyDescent="0.2">
      <c r="A579">
        <v>6</v>
      </c>
      <c r="B579" s="75" t="s">
        <v>538</v>
      </c>
      <c r="C579" s="75" t="str">
        <f>B579&amp;'Спецификация - фасады'!$AO$68</f>
        <v>IT.2.FR_V.500./1+1-IV/PG</v>
      </c>
      <c r="D579" s="160">
        <f ca="1">OFFSET('Расчёт фасадов'!$H$829,Цена!$A$579,0)</f>
        <v>282.69438000000002</v>
      </c>
      <c r="E579" s="160">
        <f ca="1">OFFSET('Расчёт фасадов2'!$H$829,Цена!$A$579,0)</f>
        <v>282.69438000000002</v>
      </c>
      <c r="F579" s="160">
        <f ca="1">OFFSET('Расчёт фасадов3'!$H$829,Цена!$A$579,0)</f>
        <v>282.69438000000002</v>
      </c>
      <c r="G579" s="160">
        <f ca="1">OFFSET('Расчёт фасадов4'!$H$829,Цена!$A$579,0)</f>
        <v>282.69438000000002</v>
      </c>
      <c r="H579" s="160">
        <f ca="1">OFFSET('Расчёт фасадов5'!$H$829,Цена!$A$579,0)</f>
        <v>282.69438000000002</v>
      </c>
      <c r="I579" s="160">
        <f ca="1">OFFSET('Расчёт фасадов6'!$H$829,Цена!$A$579,0)</f>
        <v>282.69438000000002</v>
      </c>
      <c r="J579" s="160">
        <f ca="1">OFFSET('Расчёт фасадов7'!$H$829,Цена!$A$579,0)</f>
        <v>282.69438000000002</v>
      </c>
      <c r="K579" s="160">
        <f ca="1">OFFSET('Расчёт фасадов8'!$H$829,Цена!$A$579,0)</f>
        <v>282.69438000000002</v>
      </c>
      <c r="L579" s="160">
        <f ca="1">OFFSET('Расчёт фасадов9'!$H$829,Цена!$A$579,0)</f>
        <v>282.69438000000002</v>
      </c>
      <c r="M579" s="160">
        <f ca="1">OFFSET('Расчёт фасадов10'!$H$829,Цена!$A$579,0)</f>
        <v>282.69438000000002</v>
      </c>
    </row>
    <row r="580" spans="1:13" ht="15" x14ac:dyDescent="0.2">
      <c r="A580">
        <v>6</v>
      </c>
      <c r="B580" s="75" t="s">
        <v>538</v>
      </c>
      <c r="C580" s="75" t="str">
        <f>B580&amp;'Спецификация - фасады'!$AO$69</f>
        <v>IT.2.FR_V.500./1+1-IV/PS</v>
      </c>
      <c r="D580" s="160">
        <f ca="1">OFFSET('Расчёт фасадов'!$H$829,Цена!$A$580,0)</f>
        <v>282.69438000000002</v>
      </c>
      <c r="E580" s="160">
        <f ca="1">OFFSET('Расчёт фасадов2'!$H$829,Цена!$A$580,0)</f>
        <v>282.69438000000002</v>
      </c>
      <c r="F580" s="160">
        <f ca="1">OFFSET('Расчёт фасадов3'!$H$829,Цена!$A$580,0)</f>
        <v>282.69438000000002</v>
      </c>
      <c r="G580" s="160">
        <f ca="1">OFFSET('Расчёт фасадов4'!$H$829,Цена!$A$580,0)</f>
        <v>282.69438000000002</v>
      </c>
      <c r="H580" s="160">
        <f ca="1">OFFSET('Расчёт фасадов5'!$H$829,Цена!$A$580,0)</f>
        <v>282.69438000000002</v>
      </c>
      <c r="I580" s="160">
        <f ca="1">OFFSET('Расчёт фасадов6'!$H$829,Цена!$A$580,0)</f>
        <v>282.69438000000002</v>
      </c>
      <c r="J580" s="160">
        <f ca="1">OFFSET('Расчёт фасадов7'!$H$829,Цена!$A$580,0)</f>
        <v>282.69438000000002</v>
      </c>
      <c r="K580" s="160">
        <f ca="1">OFFSET('Расчёт фасадов8'!$H$829,Цена!$A$580,0)</f>
        <v>282.69438000000002</v>
      </c>
      <c r="L580" s="160">
        <f ca="1">OFFSET('Расчёт фасадов9'!$H$829,Цена!$A$580,0)</f>
        <v>282.69438000000002</v>
      </c>
      <c r="M580" s="160">
        <f ca="1">OFFSET('Расчёт фасадов10'!$H$829,Цена!$A$580,0)</f>
        <v>282.69438000000002</v>
      </c>
    </row>
    <row r="581" spans="1:13" ht="15" x14ac:dyDescent="0.2">
      <c r="A581">
        <v>6</v>
      </c>
      <c r="B581" s="75" t="s">
        <v>538</v>
      </c>
      <c r="C581" s="75" t="str">
        <f>B581&amp;'Спецификация - фасады'!$AO$70</f>
        <v>IT.2.FR_V.500./1+1-IV/PBG</v>
      </c>
      <c r="D581" s="160">
        <f ca="1">OFFSET('Расчёт фасадов'!$H$829,Цена!$A$581,0)</f>
        <v>282.69438000000002</v>
      </c>
      <c r="E581" s="160">
        <f ca="1">OFFSET('Расчёт фасадов2'!$H$829,Цена!$A$581,0)</f>
        <v>282.69438000000002</v>
      </c>
      <c r="F581" s="160">
        <f ca="1">OFFSET('Расчёт фасадов3'!$H$829,Цена!$A$581,0)</f>
        <v>282.69438000000002</v>
      </c>
      <c r="G581" s="160">
        <f ca="1">OFFSET('Расчёт фасадов4'!$H$829,Цена!$A$581,0)</f>
        <v>282.69438000000002</v>
      </c>
      <c r="H581" s="160">
        <f ca="1">OFFSET('Расчёт фасадов5'!$H$829,Цена!$A$581,0)</f>
        <v>282.69438000000002</v>
      </c>
      <c r="I581" s="160">
        <f ca="1">OFFSET('Расчёт фасадов6'!$H$829,Цена!$A$581,0)</f>
        <v>282.69438000000002</v>
      </c>
      <c r="J581" s="160">
        <f ca="1">OFFSET('Расчёт фасадов7'!$H$829,Цена!$A$581,0)</f>
        <v>282.69438000000002</v>
      </c>
      <c r="K581" s="160">
        <f ca="1">OFFSET('Расчёт фасадов8'!$H$829,Цена!$A$581,0)</f>
        <v>282.69438000000002</v>
      </c>
      <c r="L581" s="160">
        <f ca="1">OFFSET('Расчёт фасадов9'!$H$829,Цена!$A$581,0)</f>
        <v>282.69438000000002</v>
      </c>
      <c r="M581" s="160">
        <f ca="1">OFFSET('Расчёт фасадов10'!$H$829,Цена!$A$581,0)</f>
        <v>282.69438000000002</v>
      </c>
    </row>
    <row r="583" spans="1:13" ht="15" x14ac:dyDescent="0.2">
      <c r="A583">
        <v>0</v>
      </c>
      <c r="B583" s="75" t="s">
        <v>539</v>
      </c>
      <c r="C583" s="75" t="str">
        <f>B583&amp;'Спецификация - фасады'!$AO$43</f>
        <v>IT.2.FVR_V.500./1+0-PY27</v>
      </c>
      <c r="D583" s="160" t="e">
        <f ca="1">OFFSET('Расчёт фасадов'!$H$861,Цена!$A$583,0)</f>
        <v>#N/A</v>
      </c>
      <c r="E583" s="160" t="e">
        <f ca="1">OFFSET('Расчёт фасадов2'!$H$861,Цена!$A$583,0)</f>
        <v>#N/A</v>
      </c>
      <c r="F583" s="160" t="e">
        <f ca="1">OFFSET('Расчёт фасадов3'!$H$861,Цена!$A$583,0)</f>
        <v>#N/A</v>
      </c>
      <c r="G583" s="160" t="e">
        <f ca="1">OFFSET('Расчёт фасадов4'!$H$861,Цена!$A$583,0)</f>
        <v>#N/A</v>
      </c>
      <c r="H583" s="160" t="e">
        <f ca="1">OFFSET('Расчёт фасадов5'!$H$861,Цена!$A$583,0)</f>
        <v>#N/A</v>
      </c>
      <c r="I583" s="160" t="e">
        <f ca="1">OFFSET('Расчёт фасадов6'!$H$861,Цена!$A$583,0)</f>
        <v>#N/A</v>
      </c>
      <c r="J583" s="160" t="e">
        <f ca="1">OFFSET('Расчёт фасадов7'!$H$861,Цена!$A$583,0)</f>
        <v>#N/A</v>
      </c>
      <c r="K583" s="160" t="e">
        <f ca="1">OFFSET('Расчёт фасадов8'!$H$861,Цена!$A$583,0)</f>
        <v>#N/A</v>
      </c>
      <c r="L583" s="160" t="e">
        <f ca="1">OFFSET('Расчёт фасадов9'!$H$861,Цена!$A$583,0)</f>
        <v>#N/A</v>
      </c>
      <c r="M583" s="160" t="e">
        <f ca="1">OFFSET('Расчёт фасадов10'!$H$861,Цена!$A$583,0)</f>
        <v>#N/A</v>
      </c>
    </row>
    <row r="584" spans="1:13" ht="15" x14ac:dyDescent="0.2">
      <c r="A584">
        <v>0</v>
      </c>
      <c r="B584" s="75" t="s">
        <v>539</v>
      </c>
      <c r="C584" s="75" t="str">
        <f>B584&amp;'Спецификация - фасады'!$AO$44</f>
        <v>IT.2.FVR_V.500./1+0-WC</v>
      </c>
      <c r="D584" s="160" t="e">
        <f ca="1">OFFSET('Расчёт фасадов'!$H$861,Цена!$A$584,0)</f>
        <v>#N/A</v>
      </c>
      <c r="E584" s="160" t="e">
        <f ca="1">OFFSET('Расчёт фасадов2'!$H$861,Цена!$A$584,0)</f>
        <v>#N/A</v>
      </c>
      <c r="F584" s="160" t="e">
        <f ca="1">OFFSET('Расчёт фасадов3'!$H$861,Цена!$A$584,0)</f>
        <v>#N/A</v>
      </c>
      <c r="G584" s="160" t="e">
        <f ca="1">OFFSET('Расчёт фасадов4'!$H$861,Цена!$A$584,0)</f>
        <v>#N/A</v>
      </c>
      <c r="H584" s="160" t="e">
        <f ca="1">OFFSET('Расчёт фасадов5'!$H$861,Цена!$A$584,0)</f>
        <v>#N/A</v>
      </c>
      <c r="I584" s="160" t="e">
        <f ca="1">OFFSET('Расчёт фасадов6'!$H$861,Цена!$A$584,0)</f>
        <v>#N/A</v>
      </c>
      <c r="J584" s="160" t="e">
        <f ca="1">OFFSET('Расчёт фасадов7'!$H$861,Цена!$A$584,0)</f>
        <v>#N/A</v>
      </c>
      <c r="K584" s="160" t="e">
        <f ca="1">OFFSET('Расчёт фасадов8'!$H$861,Цена!$A$584,0)</f>
        <v>#N/A</v>
      </c>
      <c r="L584" s="160" t="e">
        <f ca="1">OFFSET('Расчёт фасадов9'!$H$861,Цена!$A$584,0)</f>
        <v>#N/A</v>
      </c>
      <c r="M584" s="160" t="e">
        <f ca="1">OFFSET('Расчёт фасадов10'!$H$861,Цена!$A$584,0)</f>
        <v>#N/A</v>
      </c>
    </row>
    <row r="585" spans="1:13" ht="15" x14ac:dyDescent="0.2">
      <c r="A585">
        <v>0</v>
      </c>
      <c r="B585" s="75" t="s">
        <v>539</v>
      </c>
      <c r="C585" s="75" t="str">
        <f>B585&amp;'Спецификация - фасады'!$AO$45</f>
        <v>IT.2.FVR_V.500./1+0-WP</v>
      </c>
      <c r="D585" s="160" t="e">
        <f ca="1">OFFSET('Расчёт фасадов'!$H$861,Цена!$A$585,0)</f>
        <v>#N/A</v>
      </c>
      <c r="E585" s="160" t="e">
        <f ca="1">OFFSET('Расчёт фасадов2'!$H$861,Цена!$A$585,0)</f>
        <v>#N/A</v>
      </c>
      <c r="F585" s="160" t="e">
        <f ca="1">OFFSET('Расчёт фасадов3'!$H$861,Цена!$A$585,0)</f>
        <v>#N/A</v>
      </c>
      <c r="G585" s="160" t="e">
        <f ca="1">OFFSET('Расчёт фасадов4'!$H$861,Цена!$A$585,0)</f>
        <v>#N/A</v>
      </c>
      <c r="H585" s="160" t="e">
        <f ca="1">OFFSET('Расчёт фасадов5'!$H$861,Цена!$A$585,0)</f>
        <v>#N/A</v>
      </c>
      <c r="I585" s="160" t="e">
        <f ca="1">OFFSET('Расчёт фасадов6'!$H$861,Цена!$A$585,0)</f>
        <v>#N/A</v>
      </c>
      <c r="J585" s="160" t="e">
        <f ca="1">OFFSET('Расчёт фасадов7'!$H$861,Цена!$A$585,0)</f>
        <v>#N/A</v>
      </c>
      <c r="K585" s="160" t="e">
        <f ca="1">OFFSET('Расчёт фасадов8'!$H$861,Цена!$A$585,0)</f>
        <v>#N/A</v>
      </c>
      <c r="L585" s="160" t="e">
        <f ca="1">OFFSET('Расчёт фасадов9'!$H$861,Цена!$A$585,0)</f>
        <v>#N/A</v>
      </c>
      <c r="M585" s="160" t="e">
        <f ca="1">OFFSET('Расчёт фасадов10'!$H$861,Цена!$A$585,0)</f>
        <v>#N/A</v>
      </c>
    </row>
    <row r="586" spans="1:13" ht="15" x14ac:dyDescent="0.2">
      <c r="A586">
        <v>0</v>
      </c>
      <c r="B586" s="75" t="s">
        <v>539</v>
      </c>
      <c r="C586" s="75" t="str">
        <f>B586&amp;'Спецификация - фасады'!$AO$46</f>
        <v>IT.2.FVR_V.500./1+0-DS</v>
      </c>
      <c r="D586" s="160" t="e">
        <f ca="1">OFFSET('Расчёт фасадов'!$H$861,Цена!$A$586,0)</f>
        <v>#N/A</v>
      </c>
      <c r="E586" s="160" t="e">
        <f ca="1">OFFSET('Расчёт фасадов2'!$H$861,Цена!$A$586,0)</f>
        <v>#N/A</v>
      </c>
      <c r="F586" s="160" t="e">
        <f ca="1">OFFSET('Расчёт фасадов3'!$H$861,Цена!$A$586,0)</f>
        <v>#N/A</v>
      </c>
      <c r="G586" s="160" t="e">
        <f ca="1">OFFSET('Расчёт фасадов4'!$H$861,Цена!$A$586,0)</f>
        <v>#N/A</v>
      </c>
      <c r="H586" s="160" t="e">
        <f ca="1">OFFSET('Расчёт фасадов5'!$H$861,Цена!$A$586,0)</f>
        <v>#N/A</v>
      </c>
      <c r="I586" s="160" t="e">
        <f ca="1">OFFSET('Расчёт фасадов6'!$H$861,Цена!$A$586,0)</f>
        <v>#N/A</v>
      </c>
      <c r="J586" s="160" t="e">
        <f ca="1">OFFSET('Расчёт фасадов7'!$H$861,Цена!$A$586,0)</f>
        <v>#N/A</v>
      </c>
      <c r="K586" s="160" t="e">
        <f ca="1">OFFSET('Расчёт фасадов8'!$H$861,Цена!$A$586,0)</f>
        <v>#N/A</v>
      </c>
      <c r="L586" s="160" t="e">
        <f ca="1">OFFSET('Расчёт фасадов9'!$H$861,Цена!$A$586,0)</f>
        <v>#N/A</v>
      </c>
      <c r="M586" s="160" t="e">
        <f ca="1">OFFSET('Расчёт фасадов10'!$H$861,Цена!$A$586,0)</f>
        <v>#N/A</v>
      </c>
    </row>
    <row r="587" spans="1:13" ht="15" x14ac:dyDescent="0.2">
      <c r="A587">
        <v>0</v>
      </c>
      <c r="B587" s="75" t="s">
        <v>539</v>
      </c>
      <c r="C587" s="75" t="str">
        <f>B587&amp;'Спецификация - фасады'!$AO$47</f>
        <v>IT.2.FVR_V.500./1+0-HS</v>
      </c>
      <c r="D587" s="160" t="e">
        <f ca="1">OFFSET('Расчёт фасадов'!$H$861,Цена!$A$587,0)</f>
        <v>#N/A</v>
      </c>
      <c r="E587" s="160" t="e">
        <f ca="1">OFFSET('Расчёт фасадов2'!$H$861,Цена!$A$587,0)</f>
        <v>#N/A</v>
      </c>
      <c r="F587" s="160" t="e">
        <f ca="1">OFFSET('Расчёт фасадов3'!$H$861,Цена!$A$587,0)</f>
        <v>#N/A</v>
      </c>
      <c r="G587" s="160" t="e">
        <f ca="1">OFFSET('Расчёт фасадов4'!$H$861,Цена!$A$587,0)</f>
        <v>#N/A</v>
      </c>
      <c r="H587" s="160" t="e">
        <f ca="1">OFFSET('Расчёт фасадов5'!$H$861,Цена!$A$587,0)</f>
        <v>#N/A</v>
      </c>
      <c r="I587" s="160" t="e">
        <f ca="1">OFFSET('Расчёт фасадов6'!$H$861,Цена!$A$587,0)</f>
        <v>#N/A</v>
      </c>
      <c r="J587" s="160" t="e">
        <f ca="1">OFFSET('Расчёт фасадов7'!$H$861,Цена!$A$587,0)</f>
        <v>#N/A</v>
      </c>
      <c r="K587" s="160" t="e">
        <f ca="1">OFFSET('Расчёт фасадов8'!$H$861,Цена!$A$587,0)</f>
        <v>#N/A</v>
      </c>
      <c r="L587" s="160" t="e">
        <f ca="1">OFFSET('Расчёт фасадов9'!$H$861,Цена!$A$587,0)</f>
        <v>#N/A</v>
      </c>
      <c r="M587" s="160" t="e">
        <f ca="1">OFFSET('Расчёт фасадов10'!$H$861,Цена!$A$587,0)</f>
        <v>#N/A</v>
      </c>
    </row>
    <row r="588" spans="1:13" ht="15" x14ac:dyDescent="0.2">
      <c r="A588">
        <v>0</v>
      </c>
      <c r="B588" s="75" t="s">
        <v>539</v>
      </c>
      <c r="C588" s="75" t="str">
        <f>B588&amp;'Спецификация - фасады'!$AO$48</f>
        <v>IT.2.FVR_V.500./1+0-VT</v>
      </c>
      <c r="D588" s="160" t="e">
        <f ca="1">OFFSET('Расчёт фасадов'!$H$861,Цена!$A$588,0)</f>
        <v>#N/A</v>
      </c>
      <c r="E588" s="160" t="e">
        <f ca="1">OFFSET('Расчёт фасадов2'!$H$861,Цена!$A$588,0)</f>
        <v>#N/A</v>
      </c>
      <c r="F588" s="160" t="e">
        <f ca="1">OFFSET('Расчёт фасадов3'!$H$861,Цена!$A$588,0)</f>
        <v>#N/A</v>
      </c>
      <c r="G588" s="160" t="e">
        <f ca="1">OFFSET('Расчёт фасадов4'!$H$861,Цена!$A$588,0)</f>
        <v>#N/A</v>
      </c>
      <c r="H588" s="160" t="e">
        <f ca="1">OFFSET('Расчёт фасадов5'!$H$861,Цена!$A$588,0)</f>
        <v>#N/A</v>
      </c>
      <c r="I588" s="160" t="e">
        <f ca="1">OFFSET('Расчёт фасадов6'!$H$861,Цена!$A$588,0)</f>
        <v>#N/A</v>
      </c>
      <c r="J588" s="160" t="e">
        <f ca="1">OFFSET('Расчёт фасадов7'!$H$861,Цена!$A$588,0)</f>
        <v>#N/A</v>
      </c>
      <c r="K588" s="160" t="e">
        <f ca="1">OFFSET('Расчёт фасадов8'!$H$861,Цена!$A$588,0)</f>
        <v>#N/A</v>
      </c>
      <c r="L588" s="160" t="e">
        <f ca="1">OFFSET('Расчёт фасадов9'!$H$861,Цена!$A$588,0)</f>
        <v>#N/A</v>
      </c>
      <c r="M588" s="160" t="e">
        <f ca="1">OFFSET('Расчёт фасадов10'!$H$861,Цена!$A$588,0)</f>
        <v>#N/A</v>
      </c>
    </row>
    <row r="589" spans="1:13" ht="15" x14ac:dyDescent="0.2">
      <c r="A589">
        <v>0</v>
      </c>
      <c r="B589" s="75" t="s">
        <v>539</v>
      </c>
      <c r="C589" s="75" t="str">
        <f>B589&amp;'Спецификация - фасады'!$AO$49</f>
        <v>IT.2.FVR_V.500./1+0-TD</v>
      </c>
      <c r="D589" s="160" t="e">
        <f ca="1">OFFSET('Расчёт фасадов'!$H$861,Цена!$A$589,0)</f>
        <v>#N/A</v>
      </c>
      <c r="E589" s="160" t="e">
        <f ca="1">OFFSET('Расчёт фасадов2'!$H$861,Цена!$A$589,0)</f>
        <v>#N/A</v>
      </c>
      <c r="F589" s="160" t="e">
        <f ca="1">OFFSET('Расчёт фасадов3'!$H$861,Цена!$A$589,0)</f>
        <v>#N/A</v>
      </c>
      <c r="G589" s="160" t="e">
        <f ca="1">OFFSET('Расчёт фасадов4'!$H$861,Цена!$A$589,0)</f>
        <v>#N/A</v>
      </c>
      <c r="H589" s="160" t="e">
        <f ca="1">OFFSET('Расчёт фасадов5'!$H$861,Цена!$A$589,0)</f>
        <v>#N/A</v>
      </c>
      <c r="I589" s="160" t="e">
        <f ca="1">OFFSET('Расчёт фасадов6'!$H$861,Цена!$A$589,0)</f>
        <v>#N/A</v>
      </c>
      <c r="J589" s="160" t="e">
        <f ca="1">OFFSET('Расчёт фасадов7'!$H$861,Цена!$A$589,0)</f>
        <v>#N/A</v>
      </c>
      <c r="K589" s="160" t="e">
        <f ca="1">OFFSET('Расчёт фасадов8'!$H$861,Цена!$A$589,0)</f>
        <v>#N/A</v>
      </c>
      <c r="L589" s="160" t="e">
        <f ca="1">OFFSET('Расчёт фасадов9'!$H$861,Цена!$A$589,0)</f>
        <v>#N/A</v>
      </c>
      <c r="M589" s="160" t="e">
        <f ca="1">OFFSET('Расчёт фасадов10'!$H$861,Цена!$A$589,0)</f>
        <v>#N/A</v>
      </c>
    </row>
    <row r="590" spans="1:13" ht="15" x14ac:dyDescent="0.2">
      <c r="A590">
        <v>0</v>
      </c>
      <c r="B590" s="75" t="s">
        <v>539</v>
      </c>
      <c r="C590" s="75" t="str">
        <f>B590&amp;'Спецификация - фасады'!$AO$50</f>
        <v>IT.2.FVR_V.500./1+0-LO</v>
      </c>
      <c r="D590" s="160" t="e">
        <f ca="1">OFFSET('Расчёт фасадов'!$H$861,Цена!$A$590,0)</f>
        <v>#N/A</v>
      </c>
      <c r="E590" s="160" t="e">
        <f ca="1">OFFSET('Расчёт фасадов2'!$H$861,Цена!$A$590,0)</f>
        <v>#N/A</v>
      </c>
      <c r="F590" s="160" t="e">
        <f ca="1">OFFSET('Расчёт фасадов3'!$H$861,Цена!$A$590,0)</f>
        <v>#N/A</v>
      </c>
      <c r="G590" s="160" t="e">
        <f ca="1">OFFSET('Расчёт фасадов4'!$H$861,Цена!$A$590,0)</f>
        <v>#N/A</v>
      </c>
      <c r="H590" s="160" t="e">
        <f ca="1">OFFSET('Расчёт фасадов5'!$H$861,Цена!$A$590,0)</f>
        <v>#N/A</v>
      </c>
      <c r="I590" s="160" t="e">
        <f ca="1">OFFSET('Расчёт фасадов6'!$H$861,Цена!$A$590,0)</f>
        <v>#N/A</v>
      </c>
      <c r="J590" s="160" t="e">
        <f ca="1">OFFSET('Расчёт фасадов7'!$H$861,Цена!$A$590,0)</f>
        <v>#N/A</v>
      </c>
      <c r="K590" s="160" t="e">
        <f ca="1">OFFSET('Расчёт фасадов8'!$H$861,Цена!$A$590,0)</f>
        <v>#N/A</v>
      </c>
      <c r="L590" s="160" t="e">
        <f ca="1">OFFSET('Расчёт фасадов9'!$H$861,Цена!$A$590,0)</f>
        <v>#N/A</v>
      </c>
      <c r="M590" s="160" t="e">
        <f ca="1">OFFSET('Расчёт фасадов10'!$H$861,Цена!$A$590,0)</f>
        <v>#N/A</v>
      </c>
    </row>
    <row r="591" spans="1:13" ht="15" x14ac:dyDescent="0.2">
      <c r="A591">
        <v>0</v>
      </c>
      <c r="B591" s="75" t="s">
        <v>539</v>
      </c>
      <c r="C591" s="75" t="str">
        <f>B591&amp;'Спецификация - фасады'!$AO$51</f>
        <v>IT.2.FVR_V.500./1+0-OM</v>
      </c>
      <c r="D591" s="160" t="e">
        <f ca="1">OFFSET('Расчёт фасадов'!$H$861,Цена!$A$591,0)</f>
        <v>#N/A</v>
      </c>
      <c r="E591" s="160" t="e">
        <f ca="1">OFFSET('Расчёт фасадов2'!$H$861,Цена!$A$591,0)</f>
        <v>#N/A</v>
      </c>
      <c r="F591" s="160" t="e">
        <f ca="1">OFFSET('Расчёт фасадов3'!$H$861,Цена!$A$591,0)</f>
        <v>#N/A</v>
      </c>
      <c r="G591" s="160" t="e">
        <f ca="1">OFFSET('Расчёт фасадов4'!$H$861,Цена!$A$591,0)</f>
        <v>#N/A</v>
      </c>
      <c r="H591" s="160" t="e">
        <f ca="1">OFFSET('Расчёт фасадов5'!$H$861,Цена!$A$591,0)</f>
        <v>#N/A</v>
      </c>
      <c r="I591" s="160" t="e">
        <f ca="1">OFFSET('Расчёт фасадов6'!$H$861,Цена!$A$591,0)</f>
        <v>#N/A</v>
      </c>
      <c r="J591" s="160" t="e">
        <f ca="1">OFFSET('Расчёт фасадов7'!$H$861,Цена!$A$591,0)</f>
        <v>#N/A</v>
      </c>
      <c r="K591" s="160" t="e">
        <f ca="1">OFFSET('Расчёт фасадов8'!$H$861,Цена!$A$591,0)</f>
        <v>#N/A</v>
      </c>
      <c r="L591" s="160" t="e">
        <f ca="1">OFFSET('Расчёт фасадов9'!$H$861,Цена!$A$591,0)</f>
        <v>#N/A</v>
      </c>
      <c r="M591" s="160" t="e">
        <f ca="1">OFFSET('Расчёт фасадов10'!$H$861,Цена!$A$591,0)</f>
        <v>#N/A</v>
      </c>
    </row>
    <row r="592" spans="1:13" ht="15" x14ac:dyDescent="0.2">
      <c r="A592">
        <v>0</v>
      </c>
      <c r="B592" s="75" t="s">
        <v>539</v>
      </c>
      <c r="C592" s="75" t="str">
        <f>B592&amp;'Спецификация - фасады'!$AO$52</f>
        <v>IT.2.FVR_V.500./1+0-OE</v>
      </c>
      <c r="D592" s="160" t="e">
        <f ca="1">OFFSET('Расчёт фасадов'!$H$861,Цена!$A$592,0)</f>
        <v>#N/A</v>
      </c>
      <c r="E592" s="160" t="e">
        <f ca="1">OFFSET('Расчёт фасадов2'!$H$861,Цена!$A$592,0)</f>
        <v>#N/A</v>
      </c>
      <c r="F592" s="160" t="e">
        <f ca="1">OFFSET('Расчёт фасадов3'!$H$861,Цена!$A$592,0)</f>
        <v>#N/A</v>
      </c>
      <c r="G592" s="160" t="e">
        <f ca="1">OFFSET('Расчёт фасадов4'!$H$861,Цена!$A$592,0)</f>
        <v>#N/A</v>
      </c>
      <c r="H592" s="160" t="e">
        <f ca="1">OFFSET('Расчёт фасадов5'!$H$861,Цена!$A$592,0)</f>
        <v>#N/A</v>
      </c>
      <c r="I592" s="160" t="e">
        <f ca="1">OFFSET('Расчёт фасадов6'!$H$861,Цена!$A$592,0)</f>
        <v>#N/A</v>
      </c>
      <c r="J592" s="160" t="e">
        <f ca="1">OFFSET('Расчёт фасадов7'!$H$861,Цена!$A$592,0)</f>
        <v>#N/A</v>
      </c>
      <c r="K592" s="160" t="e">
        <f ca="1">OFFSET('Расчёт фасадов8'!$H$861,Цена!$A$592,0)</f>
        <v>#N/A</v>
      </c>
      <c r="L592" s="160" t="e">
        <f ca="1">OFFSET('Расчёт фасадов9'!$H$861,Цена!$A$592,0)</f>
        <v>#N/A</v>
      </c>
      <c r="M592" s="160" t="e">
        <f ca="1">OFFSET('Расчёт фасадов10'!$H$861,Цена!$A$592,0)</f>
        <v>#N/A</v>
      </c>
    </row>
    <row r="593" spans="1:13" ht="15" x14ac:dyDescent="0.2">
      <c r="A593">
        <v>0</v>
      </c>
      <c r="B593" s="75" t="s">
        <v>539</v>
      </c>
      <c r="C593" s="75" t="str">
        <f>B593&amp;'Спецификация - фасады'!$AO$53</f>
        <v>IT.2.FVR_V.500./1+0-GS</v>
      </c>
      <c r="D593" s="160" t="e">
        <f ca="1">OFFSET('Расчёт фасадов'!$H$861,Цена!$A$593,0)</f>
        <v>#N/A</v>
      </c>
      <c r="E593" s="160" t="e">
        <f ca="1">OFFSET('Расчёт фасадов2'!$H$861,Цена!$A$593,0)</f>
        <v>#N/A</v>
      </c>
      <c r="F593" s="160" t="e">
        <f ca="1">OFFSET('Расчёт фасадов3'!$H$861,Цена!$A$593,0)</f>
        <v>#N/A</v>
      </c>
      <c r="G593" s="160" t="e">
        <f ca="1">OFFSET('Расчёт фасадов4'!$H$861,Цена!$A$593,0)</f>
        <v>#N/A</v>
      </c>
      <c r="H593" s="160" t="e">
        <f ca="1">OFFSET('Расчёт фасадов5'!$H$861,Цена!$A$593,0)</f>
        <v>#N/A</v>
      </c>
      <c r="I593" s="160" t="e">
        <f ca="1">OFFSET('Расчёт фасадов6'!$H$861,Цена!$A$593,0)</f>
        <v>#N/A</v>
      </c>
      <c r="J593" s="160" t="e">
        <f ca="1">OFFSET('Расчёт фасадов7'!$H$861,Цена!$A$593,0)</f>
        <v>#N/A</v>
      </c>
      <c r="K593" s="160" t="e">
        <f ca="1">OFFSET('Расчёт фасадов8'!$H$861,Цена!$A$593,0)</f>
        <v>#N/A</v>
      </c>
      <c r="L593" s="160" t="e">
        <f ca="1">OFFSET('Расчёт фасадов9'!$H$861,Цена!$A$593,0)</f>
        <v>#N/A</v>
      </c>
      <c r="M593" s="160" t="e">
        <f ca="1">OFFSET('Расчёт фасадов10'!$H$861,Цена!$A$593,0)</f>
        <v>#N/A</v>
      </c>
    </row>
    <row r="594" spans="1:13" ht="15" x14ac:dyDescent="0.2">
      <c r="A594">
        <v>1</v>
      </c>
      <c r="B594" s="75" t="s">
        <v>539</v>
      </c>
      <c r="C594" s="75" t="str">
        <f>B594&amp;'Спецификация - фасады'!$AO$54</f>
        <v>IT.2.FVR_V.500./1+0-BMO</v>
      </c>
      <c r="D594" s="160" t="e">
        <f ca="1">OFFSET('Расчёт фасадов'!$H$861,Цена!$A$594,0)</f>
        <v>#N/A</v>
      </c>
      <c r="E594" s="160" t="e">
        <f ca="1">OFFSET('Расчёт фасадов2'!$H$861,Цена!$A$594,0)</f>
        <v>#N/A</v>
      </c>
      <c r="F594" s="160" t="e">
        <f ca="1">OFFSET('Расчёт фасадов3'!$H$861,Цена!$A$594,0)</f>
        <v>#N/A</v>
      </c>
      <c r="G594" s="160" t="e">
        <f ca="1">OFFSET('Расчёт фасадов4'!$H$861,Цена!$A$594,0)</f>
        <v>#N/A</v>
      </c>
      <c r="H594" s="160" t="e">
        <f ca="1">OFFSET('Расчёт фасадов5'!$H$861,Цена!$A$594,0)</f>
        <v>#N/A</v>
      </c>
      <c r="I594" s="160" t="e">
        <f ca="1">OFFSET('Расчёт фасадов6'!$H$861,Цена!$A$594,0)</f>
        <v>#N/A</v>
      </c>
      <c r="J594" s="160" t="e">
        <f ca="1">OFFSET('Расчёт фасадов7'!$H$861,Цена!$A$594,0)</f>
        <v>#N/A</v>
      </c>
      <c r="K594" s="160" t="e">
        <f ca="1">OFFSET('Расчёт фасадов8'!$H$861,Цена!$A$594,0)</f>
        <v>#N/A</v>
      </c>
      <c r="L594" s="160" t="e">
        <f ca="1">OFFSET('Расчёт фасадов9'!$H$861,Цена!$A$594,0)</f>
        <v>#N/A</v>
      </c>
      <c r="M594" s="160" t="e">
        <f ca="1">OFFSET('Расчёт фасадов10'!$H$861,Цена!$A$594,0)</f>
        <v>#N/A</v>
      </c>
    </row>
    <row r="595" spans="1:13" ht="15" x14ac:dyDescent="0.2">
      <c r="A595">
        <v>2</v>
      </c>
      <c r="B595" s="75" t="s">
        <v>539</v>
      </c>
      <c r="C595" s="75" t="str">
        <f>B595&amp;'Спецификация - фасады'!$AO$55</f>
        <v>IT.2.FVR_V.500./1+0-WM</v>
      </c>
      <c r="D595" s="160" t="e">
        <f ca="1">OFFSET('Расчёт фасадов'!$H$861,Цена!$A$595,0)</f>
        <v>#N/A</v>
      </c>
      <c r="E595" s="160" t="e">
        <f ca="1">OFFSET('Расчёт фасадов2'!$H$861,Цена!$A$595,0)</f>
        <v>#N/A</v>
      </c>
      <c r="F595" s="160" t="e">
        <f ca="1">OFFSET('Расчёт фасадов3'!$H$861,Цена!$A$595,0)</f>
        <v>#N/A</v>
      </c>
      <c r="G595" s="160" t="e">
        <f ca="1">OFFSET('Расчёт фасадов4'!$H$861,Цена!$A$595,0)</f>
        <v>#N/A</v>
      </c>
      <c r="H595" s="160" t="e">
        <f ca="1">OFFSET('Расчёт фасадов5'!$H$861,Цена!$A$595,0)</f>
        <v>#N/A</v>
      </c>
      <c r="I595" s="160" t="e">
        <f ca="1">OFFSET('Расчёт фасадов6'!$H$861,Цена!$A$595,0)</f>
        <v>#N/A</v>
      </c>
      <c r="J595" s="160" t="e">
        <f ca="1">OFFSET('Расчёт фасадов7'!$H$861,Цена!$A$595,0)</f>
        <v>#N/A</v>
      </c>
      <c r="K595" s="160" t="e">
        <f ca="1">OFFSET('Расчёт фасадов8'!$H$861,Цена!$A$595,0)</f>
        <v>#N/A</v>
      </c>
      <c r="L595" s="160" t="e">
        <f ca="1">OFFSET('Расчёт фасадов9'!$H$861,Цена!$A$595,0)</f>
        <v>#N/A</v>
      </c>
      <c r="M595" s="160" t="e">
        <f ca="1">OFFSET('Расчёт фасадов10'!$H$861,Цена!$A$595,0)</f>
        <v>#N/A</v>
      </c>
    </row>
    <row r="596" spans="1:13" ht="15" x14ac:dyDescent="0.2">
      <c r="A596">
        <v>2</v>
      </c>
      <c r="B596" s="75" t="s">
        <v>539</v>
      </c>
      <c r="C596" s="75" t="str">
        <f>B596&amp;'Спецификация - фасады'!$AO$56</f>
        <v>IT.2.FVR_V.500./1+0-IV</v>
      </c>
      <c r="D596" s="160" t="e">
        <f ca="1">OFFSET('Расчёт фасадов'!$H$861,Цена!$A$596,0)</f>
        <v>#N/A</v>
      </c>
      <c r="E596" s="160" t="e">
        <f ca="1">OFFSET('Расчёт фасадов2'!$H$861,Цена!$A$596,0)</f>
        <v>#N/A</v>
      </c>
      <c r="F596" s="160" t="e">
        <f ca="1">OFFSET('Расчёт фасадов3'!$H$861,Цена!$A$596,0)</f>
        <v>#N/A</v>
      </c>
      <c r="G596" s="160" t="e">
        <f ca="1">OFFSET('Расчёт фасадов4'!$H$861,Цена!$A$596,0)</f>
        <v>#N/A</v>
      </c>
      <c r="H596" s="160" t="e">
        <f ca="1">OFFSET('Расчёт фасадов5'!$H$861,Цена!$A$596,0)</f>
        <v>#N/A</v>
      </c>
      <c r="I596" s="160" t="e">
        <f ca="1">OFFSET('Расчёт фасадов6'!$H$861,Цена!$A$596,0)</f>
        <v>#N/A</v>
      </c>
      <c r="J596" s="160" t="e">
        <f ca="1">OFFSET('Расчёт фасадов7'!$H$861,Цена!$A$596,0)</f>
        <v>#N/A</v>
      </c>
      <c r="K596" s="160" t="e">
        <f ca="1">OFFSET('Расчёт фасадов8'!$H$861,Цена!$A$596,0)</f>
        <v>#N/A</v>
      </c>
      <c r="L596" s="160" t="e">
        <f ca="1">OFFSET('Расчёт фасадов9'!$H$861,Цена!$A$596,0)</f>
        <v>#N/A</v>
      </c>
      <c r="M596" s="160" t="e">
        <f ca="1">OFFSET('Расчёт фасадов10'!$H$861,Цена!$A$596,0)</f>
        <v>#N/A</v>
      </c>
    </row>
    <row r="597" spans="1:13" ht="15" x14ac:dyDescent="0.2">
      <c r="A597">
        <v>3</v>
      </c>
      <c r="B597" s="75" t="s">
        <v>539</v>
      </c>
      <c r="C597" s="75" t="str">
        <f>B597&amp;'Спецификация - фасады'!$AO$57</f>
        <v>IT.2.FVR_V.500./1+0-WC/PG</v>
      </c>
      <c r="D597" s="160" t="e">
        <f ca="1">OFFSET('Расчёт фасадов'!$H$861,Цена!$A$597,0)</f>
        <v>#N/A</v>
      </c>
      <c r="E597" s="160" t="e">
        <f ca="1">OFFSET('Расчёт фасадов2'!$H$861,Цена!$A$597,0)</f>
        <v>#N/A</v>
      </c>
      <c r="F597" s="160" t="e">
        <f ca="1">OFFSET('Расчёт фасадов3'!$H$861,Цена!$A$597,0)</f>
        <v>#N/A</v>
      </c>
      <c r="G597" s="160" t="e">
        <f ca="1">OFFSET('Расчёт фасадов4'!$H$861,Цена!$A$597,0)</f>
        <v>#N/A</v>
      </c>
      <c r="H597" s="160" t="e">
        <f ca="1">OFFSET('Расчёт фасадов5'!$H$861,Цена!$A$597,0)</f>
        <v>#N/A</v>
      </c>
      <c r="I597" s="160" t="e">
        <f ca="1">OFFSET('Расчёт фасадов6'!$H$861,Цена!$A$597,0)</f>
        <v>#N/A</v>
      </c>
      <c r="J597" s="160" t="e">
        <f ca="1">OFFSET('Расчёт фасадов7'!$H$861,Цена!$A$597,0)</f>
        <v>#N/A</v>
      </c>
      <c r="K597" s="160" t="e">
        <f ca="1">OFFSET('Расчёт фасадов8'!$H$861,Цена!$A$597,0)</f>
        <v>#N/A</v>
      </c>
      <c r="L597" s="160" t="e">
        <f ca="1">OFFSET('Расчёт фасадов9'!$H$861,Цена!$A$597,0)</f>
        <v>#N/A</v>
      </c>
      <c r="M597" s="160" t="e">
        <f ca="1">OFFSET('Расчёт фасадов10'!$H$861,Цена!$A$597,0)</f>
        <v>#N/A</v>
      </c>
    </row>
    <row r="598" spans="1:13" ht="15" x14ac:dyDescent="0.2">
      <c r="A598">
        <v>3</v>
      </c>
      <c r="B598" s="75" t="s">
        <v>539</v>
      </c>
      <c r="C598" s="75" t="str">
        <f>B598&amp;'Спецификация - фасады'!$AO$58</f>
        <v>IT.2.FVR_V.500./1+0-WC/PS</v>
      </c>
      <c r="D598" s="160" t="e">
        <f ca="1">OFFSET('Расчёт фасадов'!$H$861,Цена!$A$598,0)</f>
        <v>#N/A</v>
      </c>
      <c r="E598" s="160" t="e">
        <f ca="1">OFFSET('Расчёт фасадов2'!$H$861,Цена!$A$598,0)</f>
        <v>#N/A</v>
      </c>
      <c r="F598" s="160" t="e">
        <f ca="1">OFFSET('Расчёт фасадов3'!$H$861,Цена!$A$598,0)</f>
        <v>#N/A</v>
      </c>
      <c r="G598" s="160" t="e">
        <f ca="1">OFFSET('Расчёт фасадов4'!$H$861,Цена!$A$598,0)</f>
        <v>#N/A</v>
      </c>
      <c r="H598" s="160" t="e">
        <f ca="1">OFFSET('Расчёт фасадов5'!$H$861,Цена!$A$598,0)</f>
        <v>#N/A</v>
      </c>
      <c r="I598" s="160" t="e">
        <f ca="1">OFFSET('Расчёт фасадов6'!$H$861,Цена!$A$598,0)</f>
        <v>#N/A</v>
      </c>
      <c r="J598" s="160" t="e">
        <f ca="1">OFFSET('Расчёт фасадов7'!$H$861,Цена!$A$598,0)</f>
        <v>#N/A</v>
      </c>
      <c r="K598" s="160" t="e">
        <f ca="1">OFFSET('Расчёт фасадов8'!$H$861,Цена!$A$598,0)</f>
        <v>#N/A</v>
      </c>
      <c r="L598" s="160" t="e">
        <f ca="1">OFFSET('Расчёт фасадов9'!$H$861,Цена!$A$598,0)</f>
        <v>#N/A</v>
      </c>
      <c r="M598" s="160" t="e">
        <f ca="1">OFFSET('Расчёт фасадов10'!$H$861,Цена!$A$598,0)</f>
        <v>#N/A</v>
      </c>
    </row>
    <row r="599" spans="1:13" ht="15" x14ac:dyDescent="0.2">
      <c r="A599">
        <v>3</v>
      </c>
      <c r="B599" s="75" t="s">
        <v>539</v>
      </c>
      <c r="C599" s="75" t="str">
        <f>B599&amp;'Спецификация - фасады'!$AO$59</f>
        <v>IT.2.FVR_V.500./1+0-WC/PBG</v>
      </c>
      <c r="D599" s="160" t="e">
        <f ca="1">OFFSET('Расчёт фасадов'!$H$861,Цена!$A$599,0)</f>
        <v>#N/A</v>
      </c>
      <c r="E599" s="160" t="e">
        <f ca="1">OFFSET('Расчёт фасадов2'!$H$861,Цена!$A$599,0)</f>
        <v>#N/A</v>
      </c>
      <c r="F599" s="160" t="e">
        <f ca="1">OFFSET('Расчёт фасадов3'!$H$861,Цена!$A$599,0)</f>
        <v>#N/A</v>
      </c>
      <c r="G599" s="160" t="e">
        <f ca="1">OFFSET('Расчёт фасадов4'!$H$861,Цена!$A$599,0)</f>
        <v>#N/A</v>
      </c>
      <c r="H599" s="160" t="e">
        <f ca="1">OFFSET('Расчёт фасадов5'!$H$861,Цена!$A$599,0)</f>
        <v>#N/A</v>
      </c>
      <c r="I599" s="160" t="e">
        <f ca="1">OFFSET('Расчёт фасадов6'!$H$861,Цена!$A$599,0)</f>
        <v>#N/A</v>
      </c>
      <c r="J599" s="160" t="e">
        <f ca="1">OFFSET('Расчёт фасадов7'!$H$861,Цена!$A$599,0)</f>
        <v>#N/A</v>
      </c>
      <c r="K599" s="160" t="e">
        <f ca="1">OFFSET('Расчёт фасадов8'!$H$861,Цена!$A$599,0)</f>
        <v>#N/A</v>
      </c>
      <c r="L599" s="160" t="e">
        <f ca="1">OFFSET('Расчёт фасадов9'!$H$861,Цена!$A$599,0)</f>
        <v>#N/A</v>
      </c>
      <c r="M599" s="160" t="e">
        <f ca="1">OFFSET('Расчёт фасадов10'!$H$861,Цена!$A$599,0)</f>
        <v>#N/A</v>
      </c>
    </row>
    <row r="600" spans="1:13" ht="15" x14ac:dyDescent="0.2">
      <c r="A600">
        <v>3</v>
      </c>
      <c r="B600" s="75" t="s">
        <v>539</v>
      </c>
      <c r="C600" s="75" t="str">
        <f>B600&amp;'Спецификация - фасады'!$AO$60</f>
        <v>IT.2.FVR_V.500./1+0-VT/PS</v>
      </c>
      <c r="D600" s="160" t="e">
        <f ca="1">OFFSET('Расчёт фасадов'!$H$861,Цена!$A$600,0)</f>
        <v>#N/A</v>
      </c>
      <c r="E600" s="160" t="e">
        <f ca="1">OFFSET('Расчёт фасадов2'!$H$861,Цена!$A$600,0)</f>
        <v>#N/A</v>
      </c>
      <c r="F600" s="160" t="e">
        <f ca="1">OFFSET('Расчёт фасадов3'!$H$861,Цена!$A$600,0)</f>
        <v>#N/A</v>
      </c>
      <c r="G600" s="160" t="e">
        <f ca="1">OFFSET('Расчёт фасадов4'!$H$861,Цена!$A$600,0)</f>
        <v>#N/A</v>
      </c>
      <c r="H600" s="160" t="e">
        <f ca="1">OFFSET('Расчёт фасадов5'!$H$861,Цена!$A$600,0)</f>
        <v>#N/A</v>
      </c>
      <c r="I600" s="160" t="e">
        <f ca="1">OFFSET('Расчёт фасадов6'!$H$861,Цена!$A$600,0)</f>
        <v>#N/A</v>
      </c>
      <c r="J600" s="160" t="e">
        <f ca="1">OFFSET('Расчёт фасадов7'!$H$861,Цена!$A$600,0)</f>
        <v>#N/A</v>
      </c>
      <c r="K600" s="160" t="e">
        <f ca="1">OFFSET('Расчёт фасадов8'!$H$861,Цена!$A$600,0)</f>
        <v>#N/A</v>
      </c>
      <c r="L600" s="160" t="e">
        <f ca="1">OFFSET('Расчёт фасадов9'!$H$861,Цена!$A$600,0)</f>
        <v>#N/A</v>
      </c>
      <c r="M600" s="160" t="e">
        <f ca="1">OFFSET('Расчёт фасадов10'!$H$861,Цена!$A$600,0)</f>
        <v>#N/A</v>
      </c>
    </row>
    <row r="601" spans="1:13" ht="15" x14ac:dyDescent="0.2">
      <c r="A601">
        <v>4</v>
      </c>
      <c r="B601" s="75" t="s">
        <v>539</v>
      </c>
      <c r="C601" s="75" t="str">
        <f>B601&amp;'Спецификация - фасады'!$AO$61</f>
        <v>IT.2.FVR_V.500./1+0-BMO/PG</v>
      </c>
      <c r="D601" s="160" t="e">
        <f ca="1">OFFSET('Расчёт фасадов'!$H$861,Цена!$A$601,0)</f>
        <v>#N/A</v>
      </c>
      <c r="E601" s="160" t="e">
        <f ca="1">OFFSET('Расчёт фасадов2'!$H$861,Цена!$A$601,0)</f>
        <v>#N/A</v>
      </c>
      <c r="F601" s="160" t="e">
        <f ca="1">OFFSET('Расчёт фасадов3'!$H$861,Цена!$A$601,0)</f>
        <v>#N/A</v>
      </c>
      <c r="G601" s="160" t="e">
        <f ca="1">OFFSET('Расчёт фасадов4'!$H$861,Цена!$A$601,0)</f>
        <v>#N/A</v>
      </c>
      <c r="H601" s="160" t="e">
        <f ca="1">OFFSET('Расчёт фасадов5'!$H$861,Цена!$A$601,0)</f>
        <v>#N/A</v>
      </c>
      <c r="I601" s="160" t="e">
        <f ca="1">OFFSET('Расчёт фасадов6'!$H$861,Цена!$A$601,0)</f>
        <v>#N/A</v>
      </c>
      <c r="J601" s="160" t="e">
        <f ca="1">OFFSET('Расчёт фасадов7'!$H$861,Цена!$A$601,0)</f>
        <v>#N/A</v>
      </c>
      <c r="K601" s="160" t="e">
        <f ca="1">OFFSET('Расчёт фасадов8'!$H$861,Цена!$A$601,0)</f>
        <v>#N/A</v>
      </c>
      <c r="L601" s="160" t="e">
        <f ca="1">OFFSET('Расчёт фасадов9'!$H$861,Цена!$A$601,0)</f>
        <v>#N/A</v>
      </c>
      <c r="M601" s="160" t="e">
        <f ca="1">OFFSET('Расчёт фасадов10'!$H$861,Цена!$A$601,0)</f>
        <v>#N/A</v>
      </c>
    </row>
    <row r="602" spans="1:13" ht="15" x14ac:dyDescent="0.2">
      <c r="A602">
        <v>4</v>
      </c>
      <c r="B602" s="75" t="s">
        <v>539</v>
      </c>
      <c r="C602" s="75" t="str">
        <f>B602&amp;'Спецификация - фасады'!$AO$62</f>
        <v>IT.2.FVR_V.500./1+0-BMO/PB</v>
      </c>
      <c r="D602" s="160" t="e">
        <f ca="1">OFFSET('Расчёт фасадов'!$H$861,Цена!$A$602,0)</f>
        <v>#N/A</v>
      </c>
      <c r="E602" s="160" t="e">
        <f ca="1">OFFSET('Расчёт фасадов2'!$H$861,Цена!$A$602,0)</f>
        <v>#N/A</v>
      </c>
      <c r="F602" s="160" t="e">
        <f ca="1">OFFSET('Расчёт фасадов3'!$H$861,Цена!$A$602,0)</f>
        <v>#N/A</v>
      </c>
      <c r="G602" s="160" t="e">
        <f ca="1">OFFSET('Расчёт фасадов4'!$H$861,Цена!$A$602,0)</f>
        <v>#N/A</v>
      </c>
      <c r="H602" s="160" t="e">
        <f ca="1">OFFSET('Расчёт фасадов5'!$H$861,Цена!$A$602,0)</f>
        <v>#N/A</v>
      </c>
      <c r="I602" s="160" t="e">
        <f ca="1">OFFSET('Расчёт фасадов6'!$H$861,Цена!$A$602,0)</f>
        <v>#N/A</v>
      </c>
      <c r="J602" s="160" t="e">
        <f ca="1">OFFSET('Расчёт фасадов7'!$H$861,Цена!$A$602,0)</f>
        <v>#N/A</v>
      </c>
      <c r="K602" s="160" t="e">
        <f ca="1">OFFSET('Расчёт фасадов8'!$H$861,Цена!$A$602,0)</f>
        <v>#N/A</v>
      </c>
      <c r="L602" s="160" t="e">
        <f ca="1">OFFSET('Расчёт фасадов9'!$H$861,Цена!$A$602,0)</f>
        <v>#N/A</v>
      </c>
      <c r="M602" s="160" t="e">
        <f ca="1">OFFSET('Расчёт фасадов10'!$H$861,Цена!$A$602,0)</f>
        <v>#N/A</v>
      </c>
    </row>
    <row r="603" spans="1:13" ht="15" x14ac:dyDescent="0.2">
      <c r="A603">
        <v>5</v>
      </c>
      <c r="B603" s="75" t="s">
        <v>539</v>
      </c>
      <c r="C603" s="75" t="str">
        <f>B603&amp;'Спецификация - фасады'!$AO$63</f>
        <v>IT.2.FVR_V.500./1+0-GS/PG</v>
      </c>
      <c r="D603" s="160" t="e">
        <f ca="1">OFFSET('Расчёт фасадов'!$H$861,Цена!$A$603,0)</f>
        <v>#N/A</v>
      </c>
      <c r="E603" s="160" t="e">
        <f ca="1">OFFSET('Расчёт фасадов2'!$H$861,Цена!$A$603,0)</f>
        <v>#N/A</v>
      </c>
      <c r="F603" s="160" t="e">
        <f ca="1">OFFSET('Расчёт фасадов3'!$H$861,Цена!$A$603,0)</f>
        <v>#N/A</v>
      </c>
      <c r="G603" s="160" t="e">
        <f ca="1">OFFSET('Расчёт фасадов4'!$H$861,Цена!$A$603,0)</f>
        <v>#N/A</v>
      </c>
      <c r="H603" s="160" t="e">
        <f ca="1">OFFSET('Расчёт фасадов5'!$H$861,Цена!$A$603,0)</f>
        <v>#N/A</v>
      </c>
      <c r="I603" s="160" t="e">
        <f ca="1">OFFSET('Расчёт фасадов6'!$H$861,Цена!$A$603,0)</f>
        <v>#N/A</v>
      </c>
      <c r="J603" s="160" t="e">
        <f ca="1">OFFSET('Расчёт фасадов7'!$H$861,Цена!$A$603,0)</f>
        <v>#N/A</v>
      </c>
      <c r="K603" s="160" t="e">
        <f ca="1">OFFSET('Расчёт фасадов8'!$H$861,Цена!$A$603,0)</f>
        <v>#N/A</v>
      </c>
      <c r="L603" s="160" t="e">
        <f ca="1">OFFSET('Расчёт фасадов9'!$H$861,Цена!$A$603,0)</f>
        <v>#N/A</v>
      </c>
      <c r="M603" s="160" t="e">
        <f ca="1">OFFSET('Расчёт фасадов10'!$H$861,Цена!$A$603,0)</f>
        <v>#N/A</v>
      </c>
    </row>
    <row r="604" spans="1:13" ht="15" x14ac:dyDescent="0.2">
      <c r="A604">
        <v>5</v>
      </c>
      <c r="B604" s="75" t="s">
        <v>539</v>
      </c>
      <c r="C604" s="75" t="str">
        <f>B604&amp;'Спецификация - фасады'!$AO$64</f>
        <v>IT.2.FVR_V.500./1+0-GS/PS</v>
      </c>
      <c r="D604" s="160" t="e">
        <f ca="1">OFFSET('Расчёт фасадов'!$H$861,Цена!$A$604,0)</f>
        <v>#N/A</v>
      </c>
      <c r="E604" s="160" t="e">
        <f ca="1">OFFSET('Расчёт фасадов2'!$H$861,Цена!$A$604,0)</f>
        <v>#N/A</v>
      </c>
      <c r="F604" s="160" t="e">
        <f ca="1">OFFSET('Расчёт фасадов3'!$H$861,Цена!$A$604,0)</f>
        <v>#N/A</v>
      </c>
      <c r="G604" s="160" t="e">
        <f ca="1">OFFSET('Расчёт фасадов4'!$H$861,Цена!$A$604,0)</f>
        <v>#N/A</v>
      </c>
      <c r="H604" s="160" t="e">
        <f ca="1">OFFSET('Расчёт фасадов5'!$H$861,Цена!$A$604,0)</f>
        <v>#N/A</v>
      </c>
      <c r="I604" s="160" t="e">
        <f ca="1">OFFSET('Расчёт фасадов6'!$H$861,Цена!$A$604,0)</f>
        <v>#N/A</v>
      </c>
      <c r="J604" s="160" t="e">
        <f ca="1">OFFSET('Расчёт фасадов7'!$H$861,Цена!$A$604,0)</f>
        <v>#N/A</v>
      </c>
      <c r="K604" s="160" t="e">
        <f ca="1">OFFSET('Расчёт фасадов8'!$H$861,Цена!$A$604,0)</f>
        <v>#N/A</v>
      </c>
      <c r="L604" s="160" t="e">
        <f ca="1">OFFSET('Расчёт фасадов9'!$H$861,Цена!$A$604,0)</f>
        <v>#N/A</v>
      </c>
      <c r="M604" s="160" t="e">
        <f ca="1">OFFSET('Расчёт фасадов10'!$H$861,Цена!$A$604,0)</f>
        <v>#N/A</v>
      </c>
    </row>
    <row r="605" spans="1:13" ht="15" x14ac:dyDescent="0.2">
      <c r="A605">
        <v>6</v>
      </c>
      <c r="B605" s="75" t="s">
        <v>539</v>
      </c>
      <c r="C605" s="75" t="str">
        <f>B605&amp;'Спецификация - фасады'!$AO$65</f>
        <v>IT.2.FVR_V.500./1+0-WM/PG</v>
      </c>
      <c r="D605" s="160" t="e">
        <f ca="1">OFFSET('Расчёт фасадов'!$H$861,Цена!$A$605,0)</f>
        <v>#N/A</v>
      </c>
      <c r="E605" s="160" t="e">
        <f ca="1">OFFSET('Расчёт фасадов2'!$H$861,Цена!$A$605,0)</f>
        <v>#N/A</v>
      </c>
      <c r="F605" s="160" t="e">
        <f ca="1">OFFSET('Расчёт фасадов3'!$H$861,Цена!$A$605,0)</f>
        <v>#N/A</v>
      </c>
      <c r="G605" s="160" t="e">
        <f ca="1">OFFSET('Расчёт фасадов4'!$H$861,Цена!$A$605,0)</f>
        <v>#N/A</v>
      </c>
      <c r="H605" s="160" t="e">
        <f ca="1">OFFSET('Расчёт фасадов5'!$H$861,Цена!$A$605,0)</f>
        <v>#N/A</v>
      </c>
      <c r="I605" s="160" t="e">
        <f ca="1">OFFSET('Расчёт фасадов6'!$H$861,Цена!$A$605,0)</f>
        <v>#N/A</v>
      </c>
      <c r="J605" s="160" t="e">
        <f ca="1">OFFSET('Расчёт фасадов7'!$H$861,Цена!$A$605,0)</f>
        <v>#N/A</v>
      </c>
      <c r="K605" s="160" t="e">
        <f ca="1">OFFSET('Расчёт фасадов8'!$H$861,Цена!$A$605,0)</f>
        <v>#N/A</v>
      </c>
      <c r="L605" s="160" t="e">
        <f ca="1">OFFSET('Расчёт фасадов9'!$H$861,Цена!$A$605,0)</f>
        <v>#N/A</v>
      </c>
      <c r="M605" s="160" t="e">
        <f ca="1">OFFSET('Расчёт фасадов10'!$H$861,Цена!$A$605,0)</f>
        <v>#N/A</v>
      </c>
    </row>
    <row r="606" spans="1:13" ht="15" x14ac:dyDescent="0.2">
      <c r="A606">
        <v>6</v>
      </c>
      <c r="B606" s="75" t="s">
        <v>539</v>
      </c>
      <c r="C606" s="75" t="str">
        <f>B606&amp;'Спецификация - фасады'!$AO$66</f>
        <v>IT.2.FVR_V.500./1+0-WM/PS</v>
      </c>
      <c r="D606" s="160" t="e">
        <f ca="1">OFFSET('Расчёт фасадов'!$H$861,Цена!$A$606,0)</f>
        <v>#N/A</v>
      </c>
      <c r="E606" s="160" t="e">
        <f ca="1">OFFSET('Расчёт фасадов2'!$H$861,Цена!$A$606,0)</f>
        <v>#N/A</v>
      </c>
      <c r="F606" s="160" t="e">
        <f ca="1">OFFSET('Расчёт фасадов3'!$H$861,Цена!$A$606,0)</f>
        <v>#N/A</v>
      </c>
      <c r="G606" s="160" t="e">
        <f ca="1">OFFSET('Расчёт фасадов4'!$H$861,Цена!$A$606,0)</f>
        <v>#N/A</v>
      </c>
      <c r="H606" s="160" t="e">
        <f ca="1">OFFSET('Расчёт фасадов5'!$H$861,Цена!$A$606,0)</f>
        <v>#N/A</v>
      </c>
      <c r="I606" s="160" t="e">
        <f ca="1">OFFSET('Расчёт фасадов6'!$H$861,Цена!$A$606,0)</f>
        <v>#N/A</v>
      </c>
      <c r="J606" s="160" t="e">
        <f ca="1">OFFSET('Расчёт фасадов7'!$H$861,Цена!$A$606,0)</f>
        <v>#N/A</v>
      </c>
      <c r="K606" s="160" t="e">
        <f ca="1">OFFSET('Расчёт фасадов8'!$H$861,Цена!$A$606,0)</f>
        <v>#N/A</v>
      </c>
      <c r="L606" s="160" t="e">
        <f ca="1">OFFSET('Расчёт фасадов9'!$H$861,Цена!$A$606,0)</f>
        <v>#N/A</v>
      </c>
      <c r="M606" s="160" t="e">
        <f ca="1">OFFSET('Расчёт фасадов10'!$H$861,Цена!$A$606,0)</f>
        <v>#N/A</v>
      </c>
    </row>
    <row r="607" spans="1:13" ht="15" x14ac:dyDescent="0.2">
      <c r="A607">
        <v>6</v>
      </c>
      <c r="B607" s="75" t="s">
        <v>539</v>
      </c>
      <c r="C607" s="75" t="str">
        <f>B607&amp;'Спецификация - фасады'!$AO$67</f>
        <v>IT.2.FVR_V.500./1+0-WM/PBG</v>
      </c>
      <c r="D607" s="160" t="e">
        <f ca="1">OFFSET('Расчёт фасадов'!$H$861,Цена!$A$607,0)</f>
        <v>#N/A</v>
      </c>
      <c r="E607" s="160" t="e">
        <f ca="1">OFFSET('Расчёт фасадов2'!$H$861,Цена!$A$607,0)</f>
        <v>#N/A</v>
      </c>
      <c r="F607" s="160" t="e">
        <f ca="1">OFFSET('Расчёт фасадов3'!$H$861,Цена!$A$607,0)</f>
        <v>#N/A</v>
      </c>
      <c r="G607" s="160" t="e">
        <f ca="1">OFFSET('Расчёт фасадов4'!$H$861,Цена!$A$607,0)</f>
        <v>#N/A</v>
      </c>
      <c r="H607" s="160" t="e">
        <f ca="1">OFFSET('Расчёт фасадов5'!$H$861,Цена!$A$607,0)</f>
        <v>#N/A</v>
      </c>
      <c r="I607" s="160" t="e">
        <f ca="1">OFFSET('Расчёт фасадов6'!$H$861,Цена!$A$607,0)</f>
        <v>#N/A</v>
      </c>
      <c r="J607" s="160" t="e">
        <f ca="1">OFFSET('Расчёт фасадов7'!$H$861,Цена!$A$607,0)</f>
        <v>#N/A</v>
      </c>
      <c r="K607" s="160" t="e">
        <f ca="1">OFFSET('Расчёт фасадов8'!$H$861,Цена!$A$607,0)</f>
        <v>#N/A</v>
      </c>
      <c r="L607" s="160" t="e">
        <f ca="1">OFFSET('Расчёт фасадов9'!$H$861,Цена!$A$607,0)</f>
        <v>#N/A</v>
      </c>
      <c r="M607" s="160" t="e">
        <f ca="1">OFFSET('Расчёт фасадов10'!$H$861,Цена!$A$607,0)</f>
        <v>#N/A</v>
      </c>
    </row>
    <row r="608" spans="1:13" ht="15" x14ac:dyDescent="0.2">
      <c r="A608">
        <v>6</v>
      </c>
      <c r="B608" s="75" t="s">
        <v>539</v>
      </c>
      <c r="C608" s="75" t="str">
        <f>B608&amp;'Спецификация - фасады'!$AO$68</f>
        <v>IT.2.FVR_V.500./1+0-IV/PG</v>
      </c>
      <c r="D608" s="160" t="e">
        <f ca="1">OFFSET('Расчёт фасадов'!$H$861,Цена!$A$608,0)</f>
        <v>#N/A</v>
      </c>
      <c r="E608" s="160" t="e">
        <f ca="1">OFFSET('Расчёт фасадов2'!$H$861,Цена!$A$608,0)</f>
        <v>#N/A</v>
      </c>
      <c r="F608" s="160" t="e">
        <f ca="1">OFFSET('Расчёт фасадов3'!$H$861,Цена!$A$608,0)</f>
        <v>#N/A</v>
      </c>
      <c r="G608" s="160" t="e">
        <f ca="1">OFFSET('Расчёт фасадов4'!$H$861,Цена!$A$608,0)</f>
        <v>#N/A</v>
      </c>
      <c r="H608" s="160" t="e">
        <f ca="1">OFFSET('Расчёт фасадов5'!$H$861,Цена!$A$608,0)</f>
        <v>#N/A</v>
      </c>
      <c r="I608" s="160" t="e">
        <f ca="1">OFFSET('Расчёт фасадов6'!$H$861,Цена!$A$608,0)</f>
        <v>#N/A</v>
      </c>
      <c r="J608" s="160" t="e">
        <f ca="1">OFFSET('Расчёт фасадов7'!$H$861,Цена!$A$608,0)</f>
        <v>#N/A</v>
      </c>
      <c r="K608" s="160" t="e">
        <f ca="1">OFFSET('Расчёт фасадов8'!$H$861,Цена!$A$608,0)</f>
        <v>#N/A</v>
      </c>
      <c r="L608" s="160" t="e">
        <f ca="1">OFFSET('Расчёт фасадов9'!$H$861,Цена!$A$608,0)</f>
        <v>#N/A</v>
      </c>
      <c r="M608" s="160" t="e">
        <f ca="1">OFFSET('Расчёт фасадов10'!$H$861,Цена!$A$608,0)</f>
        <v>#N/A</v>
      </c>
    </row>
    <row r="609" spans="1:13" ht="15" x14ac:dyDescent="0.2">
      <c r="A609">
        <v>6</v>
      </c>
      <c r="B609" s="75" t="s">
        <v>539</v>
      </c>
      <c r="C609" s="75" t="str">
        <f>B609&amp;'Спецификация - фасады'!$AO$69</f>
        <v>IT.2.FVR_V.500./1+0-IV/PS</v>
      </c>
      <c r="D609" s="160" t="e">
        <f ca="1">OFFSET('Расчёт фасадов'!$H$861,Цена!$A$609,0)</f>
        <v>#N/A</v>
      </c>
      <c r="E609" s="160" t="e">
        <f ca="1">OFFSET('Расчёт фасадов2'!$H$861,Цена!$A$609,0)</f>
        <v>#N/A</v>
      </c>
      <c r="F609" s="160" t="e">
        <f ca="1">OFFSET('Расчёт фасадов3'!$H$861,Цена!$A$609,0)</f>
        <v>#N/A</v>
      </c>
      <c r="G609" s="160" t="e">
        <f ca="1">OFFSET('Расчёт фасадов4'!$H$861,Цена!$A$609,0)</f>
        <v>#N/A</v>
      </c>
      <c r="H609" s="160" t="e">
        <f ca="1">OFFSET('Расчёт фасадов5'!$H$861,Цена!$A$609,0)</f>
        <v>#N/A</v>
      </c>
      <c r="I609" s="160" t="e">
        <f ca="1">OFFSET('Расчёт фасадов6'!$H$861,Цена!$A$609,0)</f>
        <v>#N/A</v>
      </c>
      <c r="J609" s="160" t="e">
        <f ca="1">OFFSET('Расчёт фасадов7'!$H$861,Цена!$A$609,0)</f>
        <v>#N/A</v>
      </c>
      <c r="K609" s="160" t="e">
        <f ca="1">OFFSET('Расчёт фасадов8'!$H$861,Цена!$A$609,0)</f>
        <v>#N/A</v>
      </c>
      <c r="L609" s="160" t="e">
        <f ca="1">OFFSET('Расчёт фасадов9'!$H$861,Цена!$A$609,0)</f>
        <v>#N/A</v>
      </c>
      <c r="M609" s="160" t="e">
        <f ca="1">OFFSET('Расчёт фасадов10'!$H$861,Цена!$A$609,0)</f>
        <v>#N/A</v>
      </c>
    </row>
    <row r="610" spans="1:13" ht="15" x14ac:dyDescent="0.2">
      <c r="A610">
        <v>6</v>
      </c>
      <c r="B610" s="75" t="s">
        <v>539</v>
      </c>
      <c r="C610" s="75" t="str">
        <f>B610&amp;'Спецификация - фасады'!$AO$70</f>
        <v>IT.2.FVR_V.500./1+0-IV/PBG</v>
      </c>
      <c r="D610" s="160" t="e">
        <f ca="1">OFFSET('Расчёт фасадов'!$H$861,Цена!$A$610,0)</f>
        <v>#N/A</v>
      </c>
      <c r="E610" s="160" t="e">
        <f ca="1">OFFSET('Расчёт фасадов2'!$H$861,Цена!$A$610,0)</f>
        <v>#N/A</v>
      </c>
      <c r="F610" s="160" t="e">
        <f ca="1">OFFSET('Расчёт фасадов3'!$H$861,Цена!$A$610,0)</f>
        <v>#N/A</v>
      </c>
      <c r="G610" s="160" t="e">
        <f ca="1">OFFSET('Расчёт фасадов4'!$H$861,Цена!$A$610,0)</f>
        <v>#N/A</v>
      </c>
      <c r="H610" s="160" t="e">
        <f ca="1">OFFSET('Расчёт фасадов5'!$H$861,Цена!$A$610,0)</f>
        <v>#N/A</v>
      </c>
      <c r="I610" s="160" t="e">
        <f ca="1">OFFSET('Расчёт фасадов6'!$H$861,Цена!$A$610,0)</f>
        <v>#N/A</v>
      </c>
      <c r="J610" s="160" t="e">
        <f ca="1">OFFSET('Расчёт фасадов7'!$H$861,Цена!$A$610,0)</f>
        <v>#N/A</v>
      </c>
      <c r="K610" s="160" t="e">
        <f ca="1">OFFSET('Расчёт фасадов8'!$H$861,Цена!$A$610,0)</f>
        <v>#N/A</v>
      </c>
      <c r="L610" s="160" t="e">
        <f ca="1">OFFSET('Расчёт фасадов9'!$H$861,Цена!$A$610,0)</f>
        <v>#N/A</v>
      </c>
      <c r="M610" s="160" t="e">
        <f ca="1">OFFSET('Расчёт фасадов10'!$H$861,Цена!$A$610,0)</f>
        <v>#N/A</v>
      </c>
    </row>
    <row r="612" spans="1:13" ht="15" x14ac:dyDescent="0.2">
      <c r="A612">
        <v>0</v>
      </c>
      <c r="B612" s="75" t="s">
        <v>540</v>
      </c>
      <c r="C612" s="75" t="str">
        <f>B612&amp;'Спецификация - фасады'!$AO$43</f>
        <v>IT.2.FVR_V.500./1+1-PY27</v>
      </c>
      <c r="D612" s="160" t="e">
        <f ca="1">OFFSET('Расчёт фасадов'!$H$892,Цена!$A$612,0)</f>
        <v>#N/A</v>
      </c>
      <c r="E612" s="160" t="e">
        <f ca="1">OFFSET('Расчёт фасадов2'!$H$892,Цена!$A$612,0)</f>
        <v>#N/A</v>
      </c>
      <c r="F612" s="160" t="e">
        <f ca="1">OFFSET('Расчёт фасадов3'!$H$892,Цена!$A$612,0)</f>
        <v>#N/A</v>
      </c>
      <c r="G612" s="160" t="e">
        <f ca="1">OFFSET('Расчёт фасадов4'!$H$892,Цена!$A$612,0)</f>
        <v>#N/A</v>
      </c>
      <c r="H612" s="160" t="e">
        <f ca="1">OFFSET('Расчёт фасадов5'!$H$892,Цена!$A$612,0)</f>
        <v>#N/A</v>
      </c>
      <c r="I612" s="160" t="e">
        <f ca="1">OFFSET('Расчёт фасадов6'!$H$892,Цена!$A$612,0)</f>
        <v>#N/A</v>
      </c>
      <c r="J612" s="160" t="e">
        <f ca="1">OFFSET('Расчёт фасадов7'!$H$892,Цена!$A$612,0)</f>
        <v>#N/A</v>
      </c>
      <c r="K612" s="160" t="e">
        <f ca="1">OFFSET('Расчёт фасадов8'!$H$892,Цена!$A$612,0)</f>
        <v>#N/A</v>
      </c>
      <c r="L612" s="160" t="e">
        <f ca="1">OFFSET('Расчёт фасадов9'!$H$892,Цена!$A$612,0)</f>
        <v>#N/A</v>
      </c>
      <c r="M612" s="160" t="e">
        <f ca="1">OFFSET('Расчёт фасадов10'!$H$892,Цена!$A$612,0)</f>
        <v>#N/A</v>
      </c>
    </row>
    <row r="613" spans="1:13" ht="15" x14ac:dyDescent="0.2">
      <c r="A613">
        <v>0</v>
      </c>
      <c r="B613" s="75" t="s">
        <v>540</v>
      </c>
      <c r="C613" s="75" t="str">
        <f>B613&amp;'Спецификация - фасады'!$AO$44</f>
        <v>IT.2.FVR_V.500./1+1-WC</v>
      </c>
      <c r="D613" s="160" t="e">
        <f ca="1">OFFSET('Расчёт фасадов'!$H$892,Цена!$A$613,0)</f>
        <v>#N/A</v>
      </c>
      <c r="E613" s="160" t="e">
        <f ca="1">OFFSET('Расчёт фасадов2'!$H$892,Цена!$A$613,0)</f>
        <v>#N/A</v>
      </c>
      <c r="F613" s="160" t="e">
        <f ca="1">OFFSET('Расчёт фасадов3'!$H$892,Цена!$A$613,0)</f>
        <v>#N/A</v>
      </c>
      <c r="G613" s="160" t="e">
        <f ca="1">OFFSET('Расчёт фасадов4'!$H$892,Цена!$A$613,0)</f>
        <v>#N/A</v>
      </c>
      <c r="H613" s="160" t="e">
        <f ca="1">OFFSET('Расчёт фасадов5'!$H$892,Цена!$A$613,0)</f>
        <v>#N/A</v>
      </c>
      <c r="I613" s="160" t="e">
        <f ca="1">OFFSET('Расчёт фасадов6'!$H$892,Цена!$A$613,0)</f>
        <v>#N/A</v>
      </c>
      <c r="J613" s="160" t="e">
        <f ca="1">OFFSET('Расчёт фасадов7'!$H$892,Цена!$A$613,0)</f>
        <v>#N/A</v>
      </c>
      <c r="K613" s="160" t="e">
        <f ca="1">OFFSET('Расчёт фасадов8'!$H$892,Цена!$A$613,0)</f>
        <v>#N/A</v>
      </c>
      <c r="L613" s="160" t="e">
        <f ca="1">OFFSET('Расчёт фасадов9'!$H$892,Цена!$A$613,0)</f>
        <v>#N/A</v>
      </c>
      <c r="M613" s="160" t="e">
        <f ca="1">OFFSET('Расчёт фасадов10'!$H$892,Цена!$A$613,0)</f>
        <v>#N/A</v>
      </c>
    </row>
    <row r="614" spans="1:13" ht="15" x14ac:dyDescent="0.2">
      <c r="A614">
        <v>0</v>
      </c>
      <c r="B614" s="75" t="s">
        <v>540</v>
      </c>
      <c r="C614" s="75" t="str">
        <f>B614&amp;'Спецификация - фасады'!$AO$45</f>
        <v>IT.2.FVR_V.500./1+1-WP</v>
      </c>
      <c r="D614" s="160" t="e">
        <f ca="1">OFFSET('Расчёт фасадов'!$H$892,Цена!$A$614,0)</f>
        <v>#N/A</v>
      </c>
      <c r="E614" s="160" t="e">
        <f ca="1">OFFSET('Расчёт фасадов2'!$H$892,Цена!$A$614,0)</f>
        <v>#N/A</v>
      </c>
      <c r="F614" s="160" t="e">
        <f ca="1">OFFSET('Расчёт фасадов3'!$H$892,Цена!$A$614,0)</f>
        <v>#N/A</v>
      </c>
      <c r="G614" s="160" t="e">
        <f ca="1">OFFSET('Расчёт фасадов4'!$H$892,Цена!$A$614,0)</f>
        <v>#N/A</v>
      </c>
      <c r="H614" s="160" t="e">
        <f ca="1">OFFSET('Расчёт фасадов5'!$H$892,Цена!$A$614,0)</f>
        <v>#N/A</v>
      </c>
      <c r="I614" s="160" t="e">
        <f ca="1">OFFSET('Расчёт фасадов6'!$H$892,Цена!$A$614,0)</f>
        <v>#N/A</v>
      </c>
      <c r="J614" s="160" t="e">
        <f ca="1">OFFSET('Расчёт фасадов7'!$H$892,Цена!$A$614,0)</f>
        <v>#N/A</v>
      </c>
      <c r="K614" s="160" t="e">
        <f ca="1">OFFSET('Расчёт фасадов8'!$H$892,Цена!$A$614,0)</f>
        <v>#N/A</v>
      </c>
      <c r="L614" s="160" t="e">
        <f ca="1">OFFSET('Расчёт фасадов9'!$H$892,Цена!$A$614,0)</f>
        <v>#N/A</v>
      </c>
      <c r="M614" s="160" t="e">
        <f ca="1">OFFSET('Расчёт фасадов10'!$H$892,Цена!$A$614,0)</f>
        <v>#N/A</v>
      </c>
    </row>
    <row r="615" spans="1:13" ht="15" x14ac:dyDescent="0.2">
      <c r="A615">
        <v>0</v>
      </c>
      <c r="B615" s="75" t="s">
        <v>540</v>
      </c>
      <c r="C615" s="75" t="str">
        <f>B615&amp;'Спецификация - фасады'!$AO$46</f>
        <v>IT.2.FVR_V.500./1+1-DS</v>
      </c>
      <c r="D615" s="160" t="e">
        <f ca="1">OFFSET('Расчёт фасадов'!$H$892,Цена!$A$615,0)</f>
        <v>#N/A</v>
      </c>
      <c r="E615" s="160" t="e">
        <f ca="1">OFFSET('Расчёт фасадов2'!$H$892,Цена!$A$615,0)</f>
        <v>#N/A</v>
      </c>
      <c r="F615" s="160" t="e">
        <f ca="1">OFFSET('Расчёт фасадов3'!$H$892,Цена!$A$615,0)</f>
        <v>#N/A</v>
      </c>
      <c r="G615" s="160" t="e">
        <f ca="1">OFFSET('Расчёт фасадов4'!$H$892,Цена!$A$615,0)</f>
        <v>#N/A</v>
      </c>
      <c r="H615" s="160" t="e">
        <f ca="1">OFFSET('Расчёт фасадов5'!$H$892,Цена!$A$615,0)</f>
        <v>#N/A</v>
      </c>
      <c r="I615" s="160" t="e">
        <f ca="1">OFFSET('Расчёт фасадов6'!$H$892,Цена!$A$615,0)</f>
        <v>#N/A</v>
      </c>
      <c r="J615" s="160" t="e">
        <f ca="1">OFFSET('Расчёт фасадов7'!$H$892,Цена!$A$615,0)</f>
        <v>#N/A</v>
      </c>
      <c r="K615" s="160" t="e">
        <f ca="1">OFFSET('Расчёт фасадов8'!$H$892,Цена!$A$615,0)</f>
        <v>#N/A</v>
      </c>
      <c r="L615" s="160" t="e">
        <f ca="1">OFFSET('Расчёт фасадов9'!$H$892,Цена!$A$615,0)</f>
        <v>#N/A</v>
      </c>
      <c r="M615" s="160" t="e">
        <f ca="1">OFFSET('Расчёт фасадов10'!$H$892,Цена!$A$615,0)</f>
        <v>#N/A</v>
      </c>
    </row>
    <row r="616" spans="1:13" ht="15" x14ac:dyDescent="0.2">
      <c r="A616">
        <v>0</v>
      </c>
      <c r="B616" s="75" t="s">
        <v>540</v>
      </c>
      <c r="C616" s="75" t="str">
        <f>B616&amp;'Спецификация - фасады'!$AO$47</f>
        <v>IT.2.FVR_V.500./1+1-HS</v>
      </c>
      <c r="D616" s="160" t="e">
        <f ca="1">OFFSET('Расчёт фасадов'!$H$892,Цена!$A$616,0)</f>
        <v>#N/A</v>
      </c>
      <c r="E616" s="160" t="e">
        <f ca="1">OFFSET('Расчёт фасадов2'!$H$892,Цена!$A$616,0)</f>
        <v>#N/A</v>
      </c>
      <c r="F616" s="160" t="e">
        <f ca="1">OFFSET('Расчёт фасадов3'!$H$892,Цена!$A$616,0)</f>
        <v>#N/A</v>
      </c>
      <c r="G616" s="160" t="e">
        <f ca="1">OFFSET('Расчёт фасадов4'!$H$892,Цена!$A$616,0)</f>
        <v>#N/A</v>
      </c>
      <c r="H616" s="160" t="e">
        <f ca="1">OFFSET('Расчёт фасадов5'!$H$892,Цена!$A$616,0)</f>
        <v>#N/A</v>
      </c>
      <c r="I616" s="160" t="e">
        <f ca="1">OFFSET('Расчёт фасадов6'!$H$892,Цена!$A$616,0)</f>
        <v>#N/A</v>
      </c>
      <c r="J616" s="160" t="e">
        <f ca="1">OFFSET('Расчёт фасадов7'!$H$892,Цена!$A$616,0)</f>
        <v>#N/A</v>
      </c>
      <c r="K616" s="160" t="e">
        <f ca="1">OFFSET('Расчёт фасадов8'!$H$892,Цена!$A$616,0)</f>
        <v>#N/A</v>
      </c>
      <c r="L616" s="160" t="e">
        <f ca="1">OFFSET('Расчёт фасадов9'!$H$892,Цена!$A$616,0)</f>
        <v>#N/A</v>
      </c>
      <c r="M616" s="160" t="e">
        <f ca="1">OFFSET('Расчёт фасадов10'!$H$892,Цена!$A$616,0)</f>
        <v>#N/A</v>
      </c>
    </row>
    <row r="617" spans="1:13" ht="15" x14ac:dyDescent="0.2">
      <c r="A617">
        <v>0</v>
      </c>
      <c r="B617" s="75" t="s">
        <v>540</v>
      </c>
      <c r="C617" s="75" t="str">
        <f>B617&amp;'Спецификация - фасады'!$AO$48</f>
        <v>IT.2.FVR_V.500./1+1-VT</v>
      </c>
      <c r="D617" s="160" t="e">
        <f ca="1">OFFSET('Расчёт фасадов'!$H$892,Цена!$A$617,0)</f>
        <v>#N/A</v>
      </c>
      <c r="E617" s="160" t="e">
        <f ca="1">OFFSET('Расчёт фасадов2'!$H$892,Цена!$A$617,0)</f>
        <v>#N/A</v>
      </c>
      <c r="F617" s="160" t="e">
        <f ca="1">OFFSET('Расчёт фасадов3'!$H$892,Цена!$A$617,0)</f>
        <v>#N/A</v>
      </c>
      <c r="G617" s="160" t="e">
        <f ca="1">OFFSET('Расчёт фасадов4'!$H$892,Цена!$A$617,0)</f>
        <v>#N/A</v>
      </c>
      <c r="H617" s="160" t="e">
        <f ca="1">OFFSET('Расчёт фасадов5'!$H$892,Цена!$A$617,0)</f>
        <v>#N/A</v>
      </c>
      <c r="I617" s="160" t="e">
        <f ca="1">OFFSET('Расчёт фасадов6'!$H$892,Цена!$A$617,0)</f>
        <v>#N/A</v>
      </c>
      <c r="J617" s="160" t="e">
        <f ca="1">OFFSET('Расчёт фасадов7'!$H$892,Цена!$A$617,0)</f>
        <v>#N/A</v>
      </c>
      <c r="K617" s="160" t="e">
        <f ca="1">OFFSET('Расчёт фасадов8'!$H$892,Цена!$A$617,0)</f>
        <v>#N/A</v>
      </c>
      <c r="L617" s="160" t="e">
        <f ca="1">OFFSET('Расчёт фасадов9'!$H$892,Цена!$A$617,0)</f>
        <v>#N/A</v>
      </c>
      <c r="M617" s="160" t="e">
        <f ca="1">OFFSET('Расчёт фасадов10'!$H$892,Цена!$A$617,0)</f>
        <v>#N/A</v>
      </c>
    </row>
    <row r="618" spans="1:13" ht="15" x14ac:dyDescent="0.2">
      <c r="A618">
        <v>0</v>
      </c>
      <c r="B618" s="75" t="s">
        <v>540</v>
      </c>
      <c r="C618" s="75" t="str">
        <f>B618&amp;'Спецификация - фасады'!$AO$49</f>
        <v>IT.2.FVR_V.500./1+1-TD</v>
      </c>
      <c r="D618" s="160" t="e">
        <f ca="1">OFFSET('Расчёт фасадов'!$H$892,Цена!$A$618,0)</f>
        <v>#N/A</v>
      </c>
      <c r="E618" s="160" t="e">
        <f ca="1">OFFSET('Расчёт фасадов2'!$H$892,Цена!$A$618,0)</f>
        <v>#N/A</v>
      </c>
      <c r="F618" s="160" t="e">
        <f ca="1">OFFSET('Расчёт фасадов3'!$H$892,Цена!$A$618,0)</f>
        <v>#N/A</v>
      </c>
      <c r="G618" s="160" t="e">
        <f ca="1">OFFSET('Расчёт фасадов4'!$H$892,Цена!$A$618,0)</f>
        <v>#N/A</v>
      </c>
      <c r="H618" s="160" t="e">
        <f ca="1">OFFSET('Расчёт фасадов5'!$H$892,Цена!$A$618,0)</f>
        <v>#N/A</v>
      </c>
      <c r="I618" s="160" t="e">
        <f ca="1">OFFSET('Расчёт фасадов6'!$H$892,Цена!$A$618,0)</f>
        <v>#N/A</v>
      </c>
      <c r="J618" s="160" t="e">
        <f ca="1">OFFSET('Расчёт фасадов7'!$H$892,Цена!$A$618,0)</f>
        <v>#N/A</v>
      </c>
      <c r="K618" s="160" t="e">
        <f ca="1">OFFSET('Расчёт фасадов8'!$H$892,Цена!$A$618,0)</f>
        <v>#N/A</v>
      </c>
      <c r="L618" s="160" t="e">
        <f ca="1">OFFSET('Расчёт фасадов9'!$H$892,Цена!$A$618,0)</f>
        <v>#N/A</v>
      </c>
      <c r="M618" s="160" t="e">
        <f ca="1">OFFSET('Расчёт фасадов10'!$H$892,Цена!$A$618,0)</f>
        <v>#N/A</v>
      </c>
    </row>
    <row r="619" spans="1:13" ht="15" x14ac:dyDescent="0.2">
      <c r="A619">
        <v>0</v>
      </c>
      <c r="B619" s="75" t="s">
        <v>540</v>
      </c>
      <c r="C619" s="75" t="str">
        <f>B619&amp;'Спецификация - фасады'!$AO$50</f>
        <v>IT.2.FVR_V.500./1+1-LO</v>
      </c>
      <c r="D619" s="160" t="e">
        <f ca="1">OFFSET('Расчёт фасадов'!$H$892,Цена!$A$619,0)</f>
        <v>#N/A</v>
      </c>
      <c r="E619" s="160" t="e">
        <f ca="1">OFFSET('Расчёт фасадов2'!$H$892,Цена!$A$619,0)</f>
        <v>#N/A</v>
      </c>
      <c r="F619" s="160" t="e">
        <f ca="1">OFFSET('Расчёт фасадов3'!$H$892,Цена!$A$619,0)</f>
        <v>#N/A</v>
      </c>
      <c r="G619" s="160" t="e">
        <f ca="1">OFFSET('Расчёт фасадов4'!$H$892,Цена!$A$619,0)</f>
        <v>#N/A</v>
      </c>
      <c r="H619" s="160" t="e">
        <f ca="1">OFFSET('Расчёт фасадов5'!$H$892,Цена!$A$619,0)</f>
        <v>#N/A</v>
      </c>
      <c r="I619" s="160" t="e">
        <f ca="1">OFFSET('Расчёт фасадов6'!$H$892,Цена!$A$619,0)</f>
        <v>#N/A</v>
      </c>
      <c r="J619" s="160" t="e">
        <f ca="1">OFFSET('Расчёт фасадов7'!$H$892,Цена!$A$619,0)</f>
        <v>#N/A</v>
      </c>
      <c r="K619" s="160" t="e">
        <f ca="1">OFFSET('Расчёт фасадов8'!$H$892,Цена!$A$619,0)</f>
        <v>#N/A</v>
      </c>
      <c r="L619" s="160" t="e">
        <f ca="1">OFFSET('Расчёт фасадов9'!$H$892,Цена!$A$619,0)</f>
        <v>#N/A</v>
      </c>
      <c r="M619" s="160" t="e">
        <f ca="1">OFFSET('Расчёт фасадов10'!$H$892,Цена!$A$619,0)</f>
        <v>#N/A</v>
      </c>
    </row>
    <row r="620" spans="1:13" ht="15" x14ac:dyDescent="0.2">
      <c r="A620">
        <v>0</v>
      </c>
      <c r="B620" s="75" t="s">
        <v>540</v>
      </c>
      <c r="C620" s="75" t="str">
        <f>B620&amp;'Спецификация - фасады'!$AO$51</f>
        <v>IT.2.FVR_V.500./1+1-OM</v>
      </c>
      <c r="D620" s="160" t="e">
        <f ca="1">OFFSET('Расчёт фасадов'!$H$892,Цена!$A$620,0)</f>
        <v>#N/A</v>
      </c>
      <c r="E620" s="160" t="e">
        <f ca="1">OFFSET('Расчёт фасадов2'!$H$892,Цена!$A$620,0)</f>
        <v>#N/A</v>
      </c>
      <c r="F620" s="160" t="e">
        <f ca="1">OFFSET('Расчёт фасадов3'!$H$892,Цена!$A$620,0)</f>
        <v>#N/A</v>
      </c>
      <c r="G620" s="160" t="e">
        <f ca="1">OFFSET('Расчёт фасадов4'!$H$892,Цена!$A$620,0)</f>
        <v>#N/A</v>
      </c>
      <c r="H620" s="160" t="e">
        <f ca="1">OFFSET('Расчёт фасадов5'!$H$892,Цена!$A$620,0)</f>
        <v>#N/A</v>
      </c>
      <c r="I620" s="160" t="e">
        <f ca="1">OFFSET('Расчёт фасадов6'!$H$892,Цена!$A$620,0)</f>
        <v>#N/A</v>
      </c>
      <c r="J620" s="160" t="e">
        <f ca="1">OFFSET('Расчёт фасадов7'!$H$892,Цена!$A$620,0)</f>
        <v>#N/A</v>
      </c>
      <c r="K620" s="160" t="e">
        <f ca="1">OFFSET('Расчёт фасадов8'!$H$892,Цена!$A$620,0)</f>
        <v>#N/A</v>
      </c>
      <c r="L620" s="160" t="e">
        <f ca="1">OFFSET('Расчёт фасадов9'!$H$892,Цена!$A$620,0)</f>
        <v>#N/A</v>
      </c>
      <c r="M620" s="160" t="e">
        <f ca="1">OFFSET('Расчёт фасадов10'!$H$892,Цена!$A$620,0)</f>
        <v>#N/A</v>
      </c>
    </row>
    <row r="621" spans="1:13" ht="15" x14ac:dyDescent="0.2">
      <c r="A621">
        <v>0</v>
      </c>
      <c r="B621" s="75" t="s">
        <v>540</v>
      </c>
      <c r="C621" s="75" t="str">
        <f>B621&amp;'Спецификация - фасады'!$AO$52</f>
        <v>IT.2.FVR_V.500./1+1-OE</v>
      </c>
      <c r="D621" s="160" t="e">
        <f ca="1">OFFSET('Расчёт фасадов'!$H$892,Цена!$A$621,0)</f>
        <v>#N/A</v>
      </c>
      <c r="E621" s="160" t="e">
        <f ca="1">OFFSET('Расчёт фасадов2'!$H$892,Цена!$A$621,0)</f>
        <v>#N/A</v>
      </c>
      <c r="F621" s="160" t="e">
        <f ca="1">OFFSET('Расчёт фасадов3'!$H$892,Цена!$A$621,0)</f>
        <v>#N/A</v>
      </c>
      <c r="G621" s="160" t="e">
        <f ca="1">OFFSET('Расчёт фасадов4'!$H$892,Цена!$A$621,0)</f>
        <v>#N/A</v>
      </c>
      <c r="H621" s="160" t="e">
        <f ca="1">OFFSET('Расчёт фасадов5'!$H$892,Цена!$A$621,0)</f>
        <v>#N/A</v>
      </c>
      <c r="I621" s="160" t="e">
        <f ca="1">OFFSET('Расчёт фасадов6'!$H$892,Цена!$A$621,0)</f>
        <v>#N/A</v>
      </c>
      <c r="J621" s="160" t="e">
        <f ca="1">OFFSET('Расчёт фасадов7'!$H$892,Цена!$A$621,0)</f>
        <v>#N/A</v>
      </c>
      <c r="K621" s="160" t="e">
        <f ca="1">OFFSET('Расчёт фасадов8'!$H$892,Цена!$A$621,0)</f>
        <v>#N/A</v>
      </c>
      <c r="L621" s="160" t="e">
        <f ca="1">OFFSET('Расчёт фасадов9'!$H$892,Цена!$A$621,0)</f>
        <v>#N/A</v>
      </c>
      <c r="M621" s="160" t="e">
        <f ca="1">OFFSET('Расчёт фасадов10'!$H$892,Цена!$A$621,0)</f>
        <v>#N/A</v>
      </c>
    </row>
    <row r="622" spans="1:13" ht="15" x14ac:dyDescent="0.2">
      <c r="A622">
        <v>0</v>
      </c>
      <c r="B622" s="75" t="s">
        <v>540</v>
      </c>
      <c r="C622" s="75" t="str">
        <f>B622&amp;'Спецификация - фасады'!$AO$53</f>
        <v>IT.2.FVR_V.500./1+1-GS</v>
      </c>
      <c r="D622" s="160" t="e">
        <f ca="1">OFFSET('Расчёт фасадов'!$H$892,Цена!$A$622,0)</f>
        <v>#N/A</v>
      </c>
      <c r="E622" s="160" t="e">
        <f ca="1">OFFSET('Расчёт фасадов2'!$H$892,Цена!$A$622,0)</f>
        <v>#N/A</v>
      </c>
      <c r="F622" s="160" t="e">
        <f ca="1">OFFSET('Расчёт фасадов3'!$H$892,Цена!$A$622,0)</f>
        <v>#N/A</v>
      </c>
      <c r="G622" s="160" t="e">
        <f ca="1">OFFSET('Расчёт фасадов4'!$H$892,Цена!$A$622,0)</f>
        <v>#N/A</v>
      </c>
      <c r="H622" s="160" t="e">
        <f ca="1">OFFSET('Расчёт фасадов5'!$H$892,Цена!$A$622,0)</f>
        <v>#N/A</v>
      </c>
      <c r="I622" s="160" t="e">
        <f ca="1">OFFSET('Расчёт фасадов6'!$H$892,Цена!$A$622,0)</f>
        <v>#N/A</v>
      </c>
      <c r="J622" s="160" t="e">
        <f ca="1">OFFSET('Расчёт фасадов7'!$H$892,Цена!$A$622,0)</f>
        <v>#N/A</v>
      </c>
      <c r="K622" s="160" t="e">
        <f ca="1">OFFSET('Расчёт фасадов8'!$H$892,Цена!$A$622,0)</f>
        <v>#N/A</v>
      </c>
      <c r="L622" s="160" t="e">
        <f ca="1">OFFSET('Расчёт фасадов9'!$H$892,Цена!$A$622,0)</f>
        <v>#N/A</v>
      </c>
      <c r="M622" s="160" t="e">
        <f ca="1">OFFSET('Расчёт фасадов10'!$H$892,Цена!$A$622,0)</f>
        <v>#N/A</v>
      </c>
    </row>
    <row r="623" spans="1:13" ht="15" x14ac:dyDescent="0.2">
      <c r="A623">
        <v>1</v>
      </c>
      <c r="B623" s="75" t="s">
        <v>540</v>
      </c>
      <c r="C623" s="75" t="str">
        <f>B623&amp;'Спецификация - фасады'!$AO$54</f>
        <v>IT.2.FVR_V.500./1+1-BMO</v>
      </c>
      <c r="D623" s="160" t="e">
        <f ca="1">OFFSET('Расчёт фасадов'!$H$892,Цена!$A$623,0)</f>
        <v>#N/A</v>
      </c>
      <c r="E623" s="160" t="e">
        <f ca="1">OFFSET('Расчёт фасадов2'!$H$892,Цена!$A$623,0)</f>
        <v>#N/A</v>
      </c>
      <c r="F623" s="160" t="e">
        <f ca="1">OFFSET('Расчёт фасадов3'!$H$892,Цена!$A$623,0)</f>
        <v>#N/A</v>
      </c>
      <c r="G623" s="160" t="e">
        <f ca="1">OFFSET('Расчёт фасадов4'!$H$892,Цена!$A$623,0)</f>
        <v>#N/A</v>
      </c>
      <c r="H623" s="160" t="e">
        <f ca="1">OFFSET('Расчёт фасадов5'!$H$892,Цена!$A$623,0)</f>
        <v>#N/A</v>
      </c>
      <c r="I623" s="160" t="e">
        <f ca="1">OFFSET('Расчёт фасадов6'!$H$892,Цена!$A$623,0)</f>
        <v>#N/A</v>
      </c>
      <c r="J623" s="160" t="e">
        <f ca="1">OFFSET('Расчёт фасадов7'!$H$892,Цена!$A$623,0)</f>
        <v>#N/A</v>
      </c>
      <c r="K623" s="160" t="e">
        <f ca="1">OFFSET('Расчёт фасадов8'!$H$892,Цена!$A$623,0)</f>
        <v>#N/A</v>
      </c>
      <c r="L623" s="160" t="e">
        <f ca="1">OFFSET('Расчёт фасадов9'!$H$892,Цена!$A$623,0)</f>
        <v>#N/A</v>
      </c>
      <c r="M623" s="160" t="e">
        <f ca="1">OFFSET('Расчёт фасадов10'!$H$892,Цена!$A$623,0)</f>
        <v>#N/A</v>
      </c>
    </row>
    <row r="624" spans="1:13" ht="15" x14ac:dyDescent="0.2">
      <c r="A624">
        <v>2</v>
      </c>
      <c r="B624" s="75" t="s">
        <v>540</v>
      </c>
      <c r="C624" s="75" t="str">
        <f>B624&amp;'Спецификация - фасады'!$AO$55</f>
        <v>IT.2.FVR_V.500./1+1-WM</v>
      </c>
      <c r="D624" s="160" t="e">
        <f ca="1">OFFSET('Расчёт фасадов'!$H$892,Цена!$A$624,0)</f>
        <v>#N/A</v>
      </c>
      <c r="E624" s="160" t="e">
        <f ca="1">OFFSET('Расчёт фасадов2'!$H$892,Цена!$A$624,0)</f>
        <v>#N/A</v>
      </c>
      <c r="F624" s="160" t="e">
        <f ca="1">OFFSET('Расчёт фасадов3'!$H$892,Цена!$A$624,0)</f>
        <v>#N/A</v>
      </c>
      <c r="G624" s="160" t="e">
        <f ca="1">OFFSET('Расчёт фасадов4'!$H$892,Цена!$A$624,0)</f>
        <v>#N/A</v>
      </c>
      <c r="H624" s="160" t="e">
        <f ca="1">OFFSET('Расчёт фасадов5'!$H$892,Цена!$A$624,0)</f>
        <v>#N/A</v>
      </c>
      <c r="I624" s="160" t="e">
        <f ca="1">OFFSET('Расчёт фасадов6'!$H$892,Цена!$A$624,0)</f>
        <v>#N/A</v>
      </c>
      <c r="J624" s="160" t="e">
        <f ca="1">OFFSET('Расчёт фасадов7'!$H$892,Цена!$A$624,0)</f>
        <v>#N/A</v>
      </c>
      <c r="K624" s="160" t="e">
        <f ca="1">OFFSET('Расчёт фасадов8'!$H$892,Цена!$A$624,0)</f>
        <v>#N/A</v>
      </c>
      <c r="L624" s="160" t="e">
        <f ca="1">OFFSET('Расчёт фасадов9'!$H$892,Цена!$A$624,0)</f>
        <v>#N/A</v>
      </c>
      <c r="M624" s="160" t="e">
        <f ca="1">OFFSET('Расчёт фасадов10'!$H$892,Цена!$A$624,0)</f>
        <v>#N/A</v>
      </c>
    </row>
    <row r="625" spans="1:13" ht="15" x14ac:dyDescent="0.2">
      <c r="A625">
        <v>2</v>
      </c>
      <c r="B625" s="75" t="s">
        <v>540</v>
      </c>
      <c r="C625" s="75" t="str">
        <f>B625&amp;'Спецификация - фасады'!$AO$56</f>
        <v>IT.2.FVR_V.500./1+1-IV</v>
      </c>
      <c r="D625" s="160" t="e">
        <f ca="1">OFFSET('Расчёт фасадов'!$H$892,Цена!$A$625,0)</f>
        <v>#N/A</v>
      </c>
      <c r="E625" s="160" t="e">
        <f ca="1">OFFSET('Расчёт фасадов2'!$H$892,Цена!$A$625,0)</f>
        <v>#N/A</v>
      </c>
      <c r="F625" s="160" t="e">
        <f ca="1">OFFSET('Расчёт фасадов3'!$H$892,Цена!$A$625,0)</f>
        <v>#N/A</v>
      </c>
      <c r="G625" s="160" t="e">
        <f ca="1">OFFSET('Расчёт фасадов4'!$H$892,Цена!$A$625,0)</f>
        <v>#N/A</v>
      </c>
      <c r="H625" s="160" t="e">
        <f ca="1">OFFSET('Расчёт фасадов5'!$H$892,Цена!$A$625,0)</f>
        <v>#N/A</v>
      </c>
      <c r="I625" s="160" t="e">
        <f ca="1">OFFSET('Расчёт фасадов6'!$H$892,Цена!$A$625,0)</f>
        <v>#N/A</v>
      </c>
      <c r="J625" s="160" t="e">
        <f ca="1">OFFSET('Расчёт фасадов7'!$H$892,Цена!$A$625,0)</f>
        <v>#N/A</v>
      </c>
      <c r="K625" s="160" t="e">
        <f ca="1">OFFSET('Расчёт фасадов8'!$H$892,Цена!$A$625,0)</f>
        <v>#N/A</v>
      </c>
      <c r="L625" s="160" t="e">
        <f ca="1">OFFSET('Расчёт фасадов9'!$H$892,Цена!$A$625,0)</f>
        <v>#N/A</v>
      </c>
      <c r="M625" s="160" t="e">
        <f ca="1">OFFSET('Расчёт фасадов10'!$H$892,Цена!$A$625,0)</f>
        <v>#N/A</v>
      </c>
    </row>
    <row r="626" spans="1:13" ht="15" x14ac:dyDescent="0.2">
      <c r="A626">
        <v>3</v>
      </c>
      <c r="B626" s="75" t="s">
        <v>540</v>
      </c>
      <c r="C626" s="75" t="str">
        <f>B626&amp;'Спецификация - фасады'!$AO$57</f>
        <v>IT.2.FVR_V.500./1+1-WC/PG</v>
      </c>
      <c r="D626" s="160" t="e">
        <f ca="1">OFFSET('Расчёт фасадов'!$H$892,Цена!$A$626,0)</f>
        <v>#N/A</v>
      </c>
      <c r="E626" s="160" t="e">
        <f ca="1">OFFSET('Расчёт фасадов2'!$H$892,Цена!$A$626,0)</f>
        <v>#N/A</v>
      </c>
      <c r="F626" s="160" t="e">
        <f ca="1">OFFSET('Расчёт фасадов3'!$H$892,Цена!$A$626,0)</f>
        <v>#N/A</v>
      </c>
      <c r="G626" s="160" t="e">
        <f ca="1">OFFSET('Расчёт фасадов4'!$H$892,Цена!$A$626,0)</f>
        <v>#N/A</v>
      </c>
      <c r="H626" s="160" t="e">
        <f ca="1">OFFSET('Расчёт фасадов5'!$H$892,Цена!$A$626,0)</f>
        <v>#N/A</v>
      </c>
      <c r="I626" s="160" t="e">
        <f ca="1">OFFSET('Расчёт фасадов6'!$H$892,Цена!$A$626,0)</f>
        <v>#N/A</v>
      </c>
      <c r="J626" s="160" t="e">
        <f ca="1">OFFSET('Расчёт фасадов7'!$H$892,Цена!$A$626,0)</f>
        <v>#N/A</v>
      </c>
      <c r="K626" s="160" t="e">
        <f ca="1">OFFSET('Расчёт фасадов8'!$H$892,Цена!$A$626,0)</f>
        <v>#N/A</v>
      </c>
      <c r="L626" s="160" t="e">
        <f ca="1">OFFSET('Расчёт фасадов9'!$H$892,Цена!$A$626,0)</f>
        <v>#N/A</v>
      </c>
      <c r="M626" s="160" t="e">
        <f ca="1">OFFSET('Расчёт фасадов10'!$H$892,Цена!$A$626,0)</f>
        <v>#N/A</v>
      </c>
    </row>
    <row r="627" spans="1:13" ht="15" x14ac:dyDescent="0.2">
      <c r="A627">
        <v>3</v>
      </c>
      <c r="B627" s="75" t="s">
        <v>540</v>
      </c>
      <c r="C627" s="75" t="str">
        <f>B627&amp;'Спецификация - фасады'!$AO$58</f>
        <v>IT.2.FVR_V.500./1+1-WC/PS</v>
      </c>
      <c r="D627" s="160" t="e">
        <f ca="1">OFFSET('Расчёт фасадов'!$H$892,Цена!$A$627,0)</f>
        <v>#N/A</v>
      </c>
      <c r="E627" s="160" t="e">
        <f ca="1">OFFSET('Расчёт фасадов2'!$H$892,Цена!$A$627,0)</f>
        <v>#N/A</v>
      </c>
      <c r="F627" s="160" t="e">
        <f ca="1">OFFSET('Расчёт фасадов3'!$H$892,Цена!$A$627,0)</f>
        <v>#N/A</v>
      </c>
      <c r="G627" s="160" t="e">
        <f ca="1">OFFSET('Расчёт фасадов4'!$H$892,Цена!$A$627,0)</f>
        <v>#N/A</v>
      </c>
      <c r="H627" s="160" t="e">
        <f ca="1">OFFSET('Расчёт фасадов5'!$H$892,Цена!$A$627,0)</f>
        <v>#N/A</v>
      </c>
      <c r="I627" s="160" t="e">
        <f ca="1">OFFSET('Расчёт фасадов6'!$H$892,Цена!$A$627,0)</f>
        <v>#N/A</v>
      </c>
      <c r="J627" s="160" t="e">
        <f ca="1">OFFSET('Расчёт фасадов7'!$H$892,Цена!$A$627,0)</f>
        <v>#N/A</v>
      </c>
      <c r="K627" s="160" t="e">
        <f ca="1">OFFSET('Расчёт фасадов8'!$H$892,Цена!$A$627,0)</f>
        <v>#N/A</v>
      </c>
      <c r="L627" s="160" t="e">
        <f ca="1">OFFSET('Расчёт фасадов9'!$H$892,Цена!$A$627,0)</f>
        <v>#N/A</v>
      </c>
      <c r="M627" s="160" t="e">
        <f ca="1">OFFSET('Расчёт фасадов10'!$H$892,Цена!$A$627,0)</f>
        <v>#N/A</v>
      </c>
    </row>
    <row r="628" spans="1:13" ht="15" x14ac:dyDescent="0.2">
      <c r="A628">
        <v>3</v>
      </c>
      <c r="B628" s="75" t="s">
        <v>540</v>
      </c>
      <c r="C628" s="75" t="str">
        <f>B628&amp;'Спецификация - фасады'!$AO$59</f>
        <v>IT.2.FVR_V.500./1+1-WC/PBG</v>
      </c>
      <c r="D628" s="160" t="e">
        <f ca="1">OFFSET('Расчёт фасадов'!$H$892,Цена!$A$628,0)</f>
        <v>#N/A</v>
      </c>
      <c r="E628" s="160" t="e">
        <f ca="1">OFFSET('Расчёт фасадов2'!$H$892,Цена!$A$628,0)</f>
        <v>#N/A</v>
      </c>
      <c r="F628" s="160" t="e">
        <f ca="1">OFFSET('Расчёт фасадов3'!$H$892,Цена!$A$628,0)</f>
        <v>#N/A</v>
      </c>
      <c r="G628" s="160" t="e">
        <f ca="1">OFFSET('Расчёт фасадов4'!$H$892,Цена!$A$628,0)</f>
        <v>#N/A</v>
      </c>
      <c r="H628" s="160" t="e">
        <f ca="1">OFFSET('Расчёт фасадов5'!$H$892,Цена!$A$628,0)</f>
        <v>#N/A</v>
      </c>
      <c r="I628" s="160" t="e">
        <f ca="1">OFFSET('Расчёт фасадов6'!$H$892,Цена!$A$628,0)</f>
        <v>#N/A</v>
      </c>
      <c r="J628" s="160" t="e">
        <f ca="1">OFFSET('Расчёт фасадов7'!$H$892,Цена!$A$628,0)</f>
        <v>#N/A</v>
      </c>
      <c r="K628" s="160" t="e">
        <f ca="1">OFFSET('Расчёт фасадов8'!$H$892,Цена!$A$628,0)</f>
        <v>#N/A</v>
      </c>
      <c r="L628" s="160" t="e">
        <f ca="1">OFFSET('Расчёт фасадов9'!$H$892,Цена!$A$628,0)</f>
        <v>#N/A</v>
      </c>
      <c r="M628" s="160" t="e">
        <f ca="1">OFFSET('Расчёт фасадов10'!$H$892,Цена!$A$628,0)</f>
        <v>#N/A</v>
      </c>
    </row>
    <row r="629" spans="1:13" ht="15" x14ac:dyDescent="0.2">
      <c r="A629">
        <v>3</v>
      </c>
      <c r="B629" s="75" t="s">
        <v>540</v>
      </c>
      <c r="C629" s="75" t="str">
        <f>B629&amp;'Спецификация - фасады'!$AO$60</f>
        <v>IT.2.FVR_V.500./1+1-VT/PS</v>
      </c>
      <c r="D629" s="160" t="e">
        <f ca="1">OFFSET('Расчёт фасадов'!$H$892,Цена!$A$629,0)</f>
        <v>#N/A</v>
      </c>
      <c r="E629" s="160" t="e">
        <f ca="1">OFFSET('Расчёт фасадов2'!$H$892,Цена!$A$629,0)</f>
        <v>#N/A</v>
      </c>
      <c r="F629" s="160" t="e">
        <f ca="1">OFFSET('Расчёт фасадов3'!$H$892,Цена!$A$629,0)</f>
        <v>#N/A</v>
      </c>
      <c r="G629" s="160" t="e">
        <f ca="1">OFFSET('Расчёт фасадов4'!$H$892,Цена!$A$629,0)</f>
        <v>#N/A</v>
      </c>
      <c r="H629" s="160" t="e">
        <f ca="1">OFFSET('Расчёт фасадов5'!$H$892,Цена!$A$629,0)</f>
        <v>#N/A</v>
      </c>
      <c r="I629" s="160" t="e">
        <f ca="1">OFFSET('Расчёт фасадов6'!$H$892,Цена!$A$629,0)</f>
        <v>#N/A</v>
      </c>
      <c r="J629" s="160" t="e">
        <f ca="1">OFFSET('Расчёт фасадов7'!$H$892,Цена!$A$629,0)</f>
        <v>#N/A</v>
      </c>
      <c r="K629" s="160" t="e">
        <f ca="1">OFFSET('Расчёт фасадов8'!$H$892,Цена!$A$629,0)</f>
        <v>#N/A</v>
      </c>
      <c r="L629" s="160" t="e">
        <f ca="1">OFFSET('Расчёт фасадов9'!$H$892,Цена!$A$629,0)</f>
        <v>#N/A</v>
      </c>
      <c r="M629" s="160" t="e">
        <f ca="1">OFFSET('Расчёт фасадов10'!$H$892,Цена!$A$629,0)</f>
        <v>#N/A</v>
      </c>
    </row>
    <row r="630" spans="1:13" ht="15" x14ac:dyDescent="0.2">
      <c r="A630">
        <v>4</v>
      </c>
      <c r="B630" s="75" t="s">
        <v>540</v>
      </c>
      <c r="C630" s="75" t="str">
        <f>B630&amp;'Спецификация - фасады'!$AO$61</f>
        <v>IT.2.FVR_V.500./1+1-BMO/PG</v>
      </c>
      <c r="D630" s="160" t="e">
        <f ca="1">OFFSET('Расчёт фасадов'!$H$892,Цена!$A$630,0)</f>
        <v>#N/A</v>
      </c>
      <c r="E630" s="160" t="e">
        <f ca="1">OFFSET('Расчёт фасадов2'!$H$892,Цена!$A$630,0)</f>
        <v>#N/A</v>
      </c>
      <c r="F630" s="160" t="e">
        <f ca="1">OFFSET('Расчёт фасадов3'!$H$892,Цена!$A$630,0)</f>
        <v>#N/A</v>
      </c>
      <c r="G630" s="160" t="e">
        <f ca="1">OFFSET('Расчёт фасадов4'!$H$892,Цена!$A$630,0)</f>
        <v>#N/A</v>
      </c>
      <c r="H630" s="160" t="e">
        <f ca="1">OFFSET('Расчёт фасадов5'!$H$892,Цена!$A$630,0)</f>
        <v>#N/A</v>
      </c>
      <c r="I630" s="160" t="e">
        <f ca="1">OFFSET('Расчёт фасадов6'!$H$892,Цена!$A$630,0)</f>
        <v>#N/A</v>
      </c>
      <c r="J630" s="160" t="e">
        <f ca="1">OFFSET('Расчёт фасадов7'!$H$892,Цена!$A$630,0)</f>
        <v>#N/A</v>
      </c>
      <c r="K630" s="160" t="e">
        <f ca="1">OFFSET('Расчёт фасадов8'!$H$892,Цена!$A$630,0)</f>
        <v>#N/A</v>
      </c>
      <c r="L630" s="160" t="e">
        <f ca="1">OFFSET('Расчёт фасадов9'!$H$892,Цена!$A$630,0)</f>
        <v>#N/A</v>
      </c>
      <c r="M630" s="160" t="e">
        <f ca="1">OFFSET('Расчёт фасадов10'!$H$892,Цена!$A$630,0)</f>
        <v>#N/A</v>
      </c>
    </row>
    <row r="631" spans="1:13" ht="15" x14ac:dyDescent="0.2">
      <c r="A631">
        <v>4</v>
      </c>
      <c r="B631" s="75" t="s">
        <v>540</v>
      </c>
      <c r="C631" s="75" t="str">
        <f>B631&amp;'Спецификация - фасады'!$AO$62</f>
        <v>IT.2.FVR_V.500./1+1-BMO/PB</v>
      </c>
      <c r="D631" s="160" t="e">
        <f ca="1">OFFSET('Расчёт фасадов'!$H$892,Цена!$A$631,0)</f>
        <v>#N/A</v>
      </c>
      <c r="E631" s="160" t="e">
        <f ca="1">OFFSET('Расчёт фасадов2'!$H$892,Цена!$A$631,0)</f>
        <v>#N/A</v>
      </c>
      <c r="F631" s="160" t="e">
        <f ca="1">OFFSET('Расчёт фасадов3'!$H$892,Цена!$A$631,0)</f>
        <v>#N/A</v>
      </c>
      <c r="G631" s="160" t="e">
        <f ca="1">OFFSET('Расчёт фасадов4'!$H$892,Цена!$A$631,0)</f>
        <v>#N/A</v>
      </c>
      <c r="H631" s="160" t="e">
        <f ca="1">OFFSET('Расчёт фасадов5'!$H$892,Цена!$A$631,0)</f>
        <v>#N/A</v>
      </c>
      <c r="I631" s="160" t="e">
        <f ca="1">OFFSET('Расчёт фасадов6'!$H$892,Цена!$A$631,0)</f>
        <v>#N/A</v>
      </c>
      <c r="J631" s="160" t="e">
        <f ca="1">OFFSET('Расчёт фасадов7'!$H$892,Цена!$A$631,0)</f>
        <v>#N/A</v>
      </c>
      <c r="K631" s="160" t="e">
        <f ca="1">OFFSET('Расчёт фасадов8'!$H$892,Цена!$A$631,0)</f>
        <v>#N/A</v>
      </c>
      <c r="L631" s="160" t="e">
        <f ca="1">OFFSET('Расчёт фасадов9'!$H$892,Цена!$A$631,0)</f>
        <v>#N/A</v>
      </c>
      <c r="M631" s="160" t="e">
        <f ca="1">OFFSET('Расчёт фасадов10'!$H$892,Цена!$A$631,0)</f>
        <v>#N/A</v>
      </c>
    </row>
    <row r="632" spans="1:13" ht="15" x14ac:dyDescent="0.2">
      <c r="A632">
        <v>5</v>
      </c>
      <c r="B632" s="75" t="s">
        <v>540</v>
      </c>
      <c r="C632" s="75" t="str">
        <f>B632&amp;'Спецификация - фасады'!$AO$63</f>
        <v>IT.2.FVR_V.500./1+1-GS/PG</v>
      </c>
      <c r="D632" s="160" t="e">
        <f ca="1">OFFSET('Расчёт фасадов'!$H$892,Цена!$A$632,0)</f>
        <v>#N/A</v>
      </c>
      <c r="E632" s="160" t="e">
        <f ca="1">OFFSET('Расчёт фасадов2'!$H$892,Цена!$A$632,0)</f>
        <v>#N/A</v>
      </c>
      <c r="F632" s="160" t="e">
        <f ca="1">OFFSET('Расчёт фасадов3'!$H$892,Цена!$A$632,0)</f>
        <v>#N/A</v>
      </c>
      <c r="G632" s="160" t="e">
        <f ca="1">OFFSET('Расчёт фасадов4'!$H$892,Цена!$A$632,0)</f>
        <v>#N/A</v>
      </c>
      <c r="H632" s="160" t="e">
        <f ca="1">OFFSET('Расчёт фасадов5'!$H$892,Цена!$A$632,0)</f>
        <v>#N/A</v>
      </c>
      <c r="I632" s="160" t="e">
        <f ca="1">OFFSET('Расчёт фасадов6'!$H$892,Цена!$A$632,0)</f>
        <v>#N/A</v>
      </c>
      <c r="J632" s="160" t="e">
        <f ca="1">OFFSET('Расчёт фасадов7'!$H$892,Цена!$A$632,0)</f>
        <v>#N/A</v>
      </c>
      <c r="K632" s="160" t="e">
        <f ca="1">OFFSET('Расчёт фасадов8'!$H$892,Цена!$A$632,0)</f>
        <v>#N/A</v>
      </c>
      <c r="L632" s="160" t="e">
        <f ca="1">OFFSET('Расчёт фасадов9'!$H$892,Цена!$A$632,0)</f>
        <v>#N/A</v>
      </c>
      <c r="M632" s="160" t="e">
        <f ca="1">OFFSET('Расчёт фасадов10'!$H$892,Цена!$A$632,0)</f>
        <v>#N/A</v>
      </c>
    </row>
    <row r="633" spans="1:13" ht="15" x14ac:dyDescent="0.2">
      <c r="A633">
        <v>5</v>
      </c>
      <c r="B633" s="75" t="s">
        <v>540</v>
      </c>
      <c r="C633" s="75" t="str">
        <f>B633&amp;'Спецификация - фасады'!$AO$64</f>
        <v>IT.2.FVR_V.500./1+1-GS/PS</v>
      </c>
      <c r="D633" s="160" t="e">
        <f ca="1">OFFSET('Расчёт фасадов'!$H$892,Цена!$A$633,0)</f>
        <v>#N/A</v>
      </c>
      <c r="E633" s="160" t="e">
        <f ca="1">OFFSET('Расчёт фасадов2'!$H$892,Цена!$A$633,0)</f>
        <v>#N/A</v>
      </c>
      <c r="F633" s="160" t="e">
        <f ca="1">OFFSET('Расчёт фасадов3'!$H$892,Цена!$A$633,0)</f>
        <v>#N/A</v>
      </c>
      <c r="G633" s="160" t="e">
        <f ca="1">OFFSET('Расчёт фасадов4'!$H$892,Цена!$A$633,0)</f>
        <v>#N/A</v>
      </c>
      <c r="H633" s="160" t="e">
        <f ca="1">OFFSET('Расчёт фасадов5'!$H$892,Цена!$A$633,0)</f>
        <v>#N/A</v>
      </c>
      <c r="I633" s="160" t="e">
        <f ca="1">OFFSET('Расчёт фасадов6'!$H$892,Цена!$A$633,0)</f>
        <v>#N/A</v>
      </c>
      <c r="J633" s="160" t="e">
        <f ca="1">OFFSET('Расчёт фасадов7'!$H$892,Цена!$A$633,0)</f>
        <v>#N/A</v>
      </c>
      <c r="K633" s="160" t="e">
        <f ca="1">OFFSET('Расчёт фасадов8'!$H$892,Цена!$A$633,0)</f>
        <v>#N/A</v>
      </c>
      <c r="L633" s="160" t="e">
        <f ca="1">OFFSET('Расчёт фасадов9'!$H$892,Цена!$A$633,0)</f>
        <v>#N/A</v>
      </c>
      <c r="M633" s="160" t="e">
        <f ca="1">OFFSET('Расчёт фасадов10'!$H$892,Цена!$A$633,0)</f>
        <v>#N/A</v>
      </c>
    </row>
    <row r="634" spans="1:13" ht="15" x14ac:dyDescent="0.2">
      <c r="A634">
        <v>6</v>
      </c>
      <c r="B634" s="75" t="s">
        <v>540</v>
      </c>
      <c r="C634" s="75" t="str">
        <f>B634&amp;'Спецификация - фасады'!$AO$65</f>
        <v>IT.2.FVR_V.500./1+1-WM/PG</v>
      </c>
      <c r="D634" s="160" t="e">
        <f ca="1">OFFSET('Расчёт фасадов'!$H$892,Цена!$A$634,0)</f>
        <v>#N/A</v>
      </c>
      <c r="E634" s="160" t="e">
        <f ca="1">OFFSET('Расчёт фасадов2'!$H$892,Цена!$A$634,0)</f>
        <v>#N/A</v>
      </c>
      <c r="F634" s="160" t="e">
        <f ca="1">OFFSET('Расчёт фасадов3'!$H$892,Цена!$A$634,0)</f>
        <v>#N/A</v>
      </c>
      <c r="G634" s="160" t="e">
        <f ca="1">OFFSET('Расчёт фасадов4'!$H$892,Цена!$A$634,0)</f>
        <v>#N/A</v>
      </c>
      <c r="H634" s="160" t="e">
        <f ca="1">OFFSET('Расчёт фасадов5'!$H$892,Цена!$A$634,0)</f>
        <v>#N/A</v>
      </c>
      <c r="I634" s="160" t="e">
        <f ca="1">OFFSET('Расчёт фасадов6'!$H$892,Цена!$A$634,0)</f>
        <v>#N/A</v>
      </c>
      <c r="J634" s="160" t="e">
        <f ca="1">OFFSET('Расчёт фасадов7'!$H$892,Цена!$A$634,0)</f>
        <v>#N/A</v>
      </c>
      <c r="K634" s="160" t="e">
        <f ca="1">OFFSET('Расчёт фасадов8'!$H$892,Цена!$A$634,0)</f>
        <v>#N/A</v>
      </c>
      <c r="L634" s="160" t="e">
        <f ca="1">OFFSET('Расчёт фасадов9'!$H$892,Цена!$A$634,0)</f>
        <v>#N/A</v>
      </c>
      <c r="M634" s="160" t="e">
        <f ca="1">OFFSET('Расчёт фасадов10'!$H$892,Цена!$A$634,0)</f>
        <v>#N/A</v>
      </c>
    </row>
    <row r="635" spans="1:13" ht="15" x14ac:dyDescent="0.2">
      <c r="A635">
        <v>6</v>
      </c>
      <c r="B635" s="75" t="s">
        <v>540</v>
      </c>
      <c r="C635" s="75" t="str">
        <f>B635&amp;'Спецификация - фасады'!$AO$66</f>
        <v>IT.2.FVR_V.500./1+1-WM/PS</v>
      </c>
      <c r="D635" s="160" t="e">
        <f ca="1">OFFSET('Расчёт фасадов'!$H$892,Цена!$A$635,0)</f>
        <v>#N/A</v>
      </c>
      <c r="E635" s="160" t="e">
        <f ca="1">OFFSET('Расчёт фасадов2'!$H$892,Цена!$A$635,0)</f>
        <v>#N/A</v>
      </c>
      <c r="F635" s="160" t="e">
        <f ca="1">OFFSET('Расчёт фасадов3'!$H$892,Цена!$A$635,0)</f>
        <v>#N/A</v>
      </c>
      <c r="G635" s="160" t="e">
        <f ca="1">OFFSET('Расчёт фасадов4'!$H$892,Цена!$A$635,0)</f>
        <v>#N/A</v>
      </c>
      <c r="H635" s="160" t="e">
        <f ca="1">OFFSET('Расчёт фасадов5'!$H$892,Цена!$A$635,0)</f>
        <v>#N/A</v>
      </c>
      <c r="I635" s="160" t="e">
        <f ca="1">OFFSET('Расчёт фасадов6'!$H$892,Цена!$A$635,0)</f>
        <v>#N/A</v>
      </c>
      <c r="J635" s="160" t="e">
        <f ca="1">OFFSET('Расчёт фасадов7'!$H$892,Цена!$A$635,0)</f>
        <v>#N/A</v>
      </c>
      <c r="K635" s="160" t="e">
        <f ca="1">OFFSET('Расчёт фасадов8'!$H$892,Цена!$A$635,0)</f>
        <v>#N/A</v>
      </c>
      <c r="L635" s="160" t="e">
        <f ca="1">OFFSET('Расчёт фасадов9'!$H$892,Цена!$A$635,0)</f>
        <v>#N/A</v>
      </c>
      <c r="M635" s="160" t="e">
        <f ca="1">OFFSET('Расчёт фасадов10'!$H$892,Цена!$A$635,0)</f>
        <v>#N/A</v>
      </c>
    </row>
    <row r="636" spans="1:13" ht="15" x14ac:dyDescent="0.2">
      <c r="A636">
        <v>6</v>
      </c>
      <c r="B636" s="75" t="s">
        <v>540</v>
      </c>
      <c r="C636" s="75" t="str">
        <f>B636&amp;'Спецификация - фасады'!$AO$67</f>
        <v>IT.2.FVR_V.500./1+1-WM/PBG</v>
      </c>
      <c r="D636" s="160" t="e">
        <f ca="1">OFFSET('Расчёт фасадов'!$H$892,Цена!$A$636,0)</f>
        <v>#N/A</v>
      </c>
      <c r="E636" s="160" t="e">
        <f ca="1">OFFSET('Расчёт фасадов2'!$H$892,Цена!$A$636,0)</f>
        <v>#N/A</v>
      </c>
      <c r="F636" s="160" t="e">
        <f ca="1">OFFSET('Расчёт фасадов3'!$H$892,Цена!$A$636,0)</f>
        <v>#N/A</v>
      </c>
      <c r="G636" s="160" t="e">
        <f ca="1">OFFSET('Расчёт фасадов4'!$H$892,Цена!$A$636,0)</f>
        <v>#N/A</v>
      </c>
      <c r="H636" s="160" t="e">
        <f ca="1">OFFSET('Расчёт фасадов5'!$H$892,Цена!$A$636,0)</f>
        <v>#N/A</v>
      </c>
      <c r="I636" s="160" t="e">
        <f ca="1">OFFSET('Расчёт фасадов6'!$H$892,Цена!$A$636,0)</f>
        <v>#N/A</v>
      </c>
      <c r="J636" s="160" t="e">
        <f ca="1">OFFSET('Расчёт фасадов7'!$H$892,Цена!$A$636,0)</f>
        <v>#N/A</v>
      </c>
      <c r="K636" s="160" t="e">
        <f ca="1">OFFSET('Расчёт фасадов8'!$H$892,Цена!$A$636,0)</f>
        <v>#N/A</v>
      </c>
      <c r="L636" s="160" t="e">
        <f ca="1">OFFSET('Расчёт фасадов9'!$H$892,Цена!$A$636,0)</f>
        <v>#N/A</v>
      </c>
      <c r="M636" s="160" t="e">
        <f ca="1">OFFSET('Расчёт фасадов10'!$H$892,Цена!$A$636,0)</f>
        <v>#N/A</v>
      </c>
    </row>
    <row r="637" spans="1:13" ht="15" x14ac:dyDescent="0.2">
      <c r="A637">
        <v>6</v>
      </c>
      <c r="B637" s="75" t="s">
        <v>540</v>
      </c>
      <c r="C637" s="75" t="str">
        <f>B637&amp;'Спецификация - фасады'!$AO$68</f>
        <v>IT.2.FVR_V.500./1+1-IV/PG</v>
      </c>
      <c r="D637" s="160" t="e">
        <f ca="1">OFFSET('Расчёт фасадов'!$H$892,Цена!$A$637,0)</f>
        <v>#N/A</v>
      </c>
      <c r="E637" s="160" t="e">
        <f ca="1">OFFSET('Расчёт фасадов2'!$H$892,Цена!$A$637,0)</f>
        <v>#N/A</v>
      </c>
      <c r="F637" s="160" t="e">
        <f ca="1">OFFSET('Расчёт фасадов3'!$H$892,Цена!$A$637,0)</f>
        <v>#N/A</v>
      </c>
      <c r="G637" s="160" t="e">
        <f ca="1">OFFSET('Расчёт фасадов4'!$H$892,Цена!$A$637,0)</f>
        <v>#N/A</v>
      </c>
      <c r="H637" s="160" t="e">
        <f ca="1">OFFSET('Расчёт фасадов5'!$H$892,Цена!$A$637,0)</f>
        <v>#N/A</v>
      </c>
      <c r="I637" s="160" t="e">
        <f ca="1">OFFSET('Расчёт фасадов6'!$H$892,Цена!$A$637,0)</f>
        <v>#N/A</v>
      </c>
      <c r="J637" s="160" t="e">
        <f ca="1">OFFSET('Расчёт фасадов7'!$H$892,Цена!$A$637,0)</f>
        <v>#N/A</v>
      </c>
      <c r="K637" s="160" t="e">
        <f ca="1">OFFSET('Расчёт фасадов8'!$H$892,Цена!$A$637,0)</f>
        <v>#N/A</v>
      </c>
      <c r="L637" s="160" t="e">
        <f ca="1">OFFSET('Расчёт фасадов9'!$H$892,Цена!$A$637,0)</f>
        <v>#N/A</v>
      </c>
      <c r="M637" s="160" t="e">
        <f ca="1">OFFSET('Расчёт фасадов10'!$H$892,Цена!$A$637,0)</f>
        <v>#N/A</v>
      </c>
    </row>
    <row r="638" spans="1:13" ht="15" x14ac:dyDescent="0.2">
      <c r="A638">
        <v>6</v>
      </c>
      <c r="B638" s="75" t="s">
        <v>540</v>
      </c>
      <c r="C638" s="75" t="str">
        <f>B638&amp;'Спецификация - фасады'!$AO$69</f>
        <v>IT.2.FVR_V.500./1+1-IV/PS</v>
      </c>
      <c r="D638" s="160" t="e">
        <f ca="1">OFFSET('Расчёт фасадов'!$H$892,Цена!$A$638,0)</f>
        <v>#N/A</v>
      </c>
      <c r="E638" s="160" t="e">
        <f ca="1">OFFSET('Расчёт фасадов2'!$H$892,Цена!$A$638,0)</f>
        <v>#N/A</v>
      </c>
      <c r="F638" s="160" t="e">
        <f ca="1">OFFSET('Расчёт фасадов3'!$H$892,Цена!$A$638,0)</f>
        <v>#N/A</v>
      </c>
      <c r="G638" s="160" t="e">
        <f ca="1">OFFSET('Расчёт фасадов4'!$H$892,Цена!$A$638,0)</f>
        <v>#N/A</v>
      </c>
      <c r="H638" s="160" t="e">
        <f ca="1">OFFSET('Расчёт фасадов5'!$H$892,Цена!$A$638,0)</f>
        <v>#N/A</v>
      </c>
      <c r="I638" s="160" t="e">
        <f ca="1">OFFSET('Расчёт фасадов6'!$H$892,Цена!$A$638,0)</f>
        <v>#N/A</v>
      </c>
      <c r="J638" s="160" t="e">
        <f ca="1">OFFSET('Расчёт фасадов7'!$H$892,Цена!$A$638,0)</f>
        <v>#N/A</v>
      </c>
      <c r="K638" s="160" t="e">
        <f ca="1">OFFSET('Расчёт фасадов8'!$H$892,Цена!$A$638,0)</f>
        <v>#N/A</v>
      </c>
      <c r="L638" s="160" t="e">
        <f ca="1">OFFSET('Расчёт фасадов9'!$H$892,Цена!$A$638,0)</f>
        <v>#N/A</v>
      </c>
      <c r="M638" s="160" t="e">
        <f ca="1">OFFSET('Расчёт фасадов10'!$H$892,Цена!$A$638,0)</f>
        <v>#N/A</v>
      </c>
    </row>
    <row r="639" spans="1:13" ht="15" x14ac:dyDescent="0.2">
      <c r="A639">
        <v>6</v>
      </c>
      <c r="B639" s="75" t="s">
        <v>540</v>
      </c>
      <c r="C639" s="75" t="str">
        <f>B639&amp;'Спецификация - фасады'!$AO$70</f>
        <v>IT.2.FVR_V.500./1+1-IV/PBG</v>
      </c>
      <c r="D639" s="160" t="e">
        <f ca="1">OFFSET('Расчёт фасадов'!$H$892,Цена!$A$639,0)</f>
        <v>#N/A</v>
      </c>
      <c r="E639" s="160" t="e">
        <f ca="1">OFFSET('Расчёт фасадов2'!$H$892,Цена!$A$639,0)</f>
        <v>#N/A</v>
      </c>
      <c r="F639" s="160" t="e">
        <f ca="1">OFFSET('Расчёт фасадов3'!$H$892,Цена!$A$639,0)</f>
        <v>#N/A</v>
      </c>
      <c r="G639" s="160" t="e">
        <f ca="1">OFFSET('Расчёт фасадов4'!$H$892,Цена!$A$639,0)</f>
        <v>#N/A</v>
      </c>
      <c r="H639" s="160" t="e">
        <f ca="1">OFFSET('Расчёт фасадов5'!$H$892,Цена!$A$639,0)</f>
        <v>#N/A</v>
      </c>
      <c r="I639" s="160" t="e">
        <f ca="1">OFFSET('Расчёт фасадов6'!$H$892,Цена!$A$639,0)</f>
        <v>#N/A</v>
      </c>
      <c r="J639" s="160" t="e">
        <f ca="1">OFFSET('Расчёт фасадов7'!$H$892,Цена!$A$639,0)</f>
        <v>#N/A</v>
      </c>
      <c r="K639" s="160" t="e">
        <f ca="1">OFFSET('Расчёт фасадов8'!$H$892,Цена!$A$639,0)</f>
        <v>#N/A</v>
      </c>
      <c r="L639" s="160" t="e">
        <f ca="1">OFFSET('Расчёт фасадов9'!$H$892,Цена!$A$639,0)</f>
        <v>#N/A</v>
      </c>
      <c r="M639" s="160" t="e">
        <f ca="1">OFFSET('Расчёт фасадов10'!$H$892,Цена!$A$639,0)</f>
        <v>#N/A</v>
      </c>
    </row>
    <row r="640" spans="1:13" x14ac:dyDescent="0.2">
      <c r="B640" s="314"/>
      <c r="C640" s="314"/>
    </row>
    <row r="641" spans="1:13" ht="15" x14ac:dyDescent="0.2">
      <c r="A641">
        <v>0</v>
      </c>
      <c r="B641" s="75" t="s">
        <v>553</v>
      </c>
      <c r="C641" s="75" t="str">
        <f>B641&amp;'Спецификация - фасады'!$AO$43</f>
        <v>IT.3.FR_V.500./1+0-PY27</v>
      </c>
      <c r="D641" s="160">
        <f ca="1">OFFSET('Расчёт фасадов'!$H$321,Цена!$A$641,0)</f>
        <v>224.97542000000004</v>
      </c>
      <c r="E641" s="160">
        <f ca="1">OFFSET('Расчёт фасадов2'!$H$321,Цена!$A$641,0)</f>
        <v>224.97542000000004</v>
      </c>
      <c r="F641" s="160">
        <f ca="1">OFFSET('Расчёт фасадов3'!$H$321,Цена!$A$641,0)</f>
        <v>224.97542000000004</v>
      </c>
      <c r="G641" s="160">
        <f ca="1">OFFSET('Расчёт фасадов4'!$H$321,Цена!$A$641,0)</f>
        <v>224.97542000000004</v>
      </c>
      <c r="H641" s="160">
        <f ca="1">OFFSET('Расчёт фасадов5'!$H$321,Цена!$A$641,0)</f>
        <v>224.97542000000004</v>
      </c>
      <c r="I641" s="160">
        <f ca="1">OFFSET('Расчёт фасадов6'!$H$321,Цена!$A$641,0)</f>
        <v>224.97542000000004</v>
      </c>
      <c r="J641" s="160">
        <f ca="1">OFFSET('Расчёт фасадов7'!$H$321,Цена!$A$641,0)</f>
        <v>224.97542000000004</v>
      </c>
      <c r="K641" s="160">
        <f ca="1">OFFSET('Расчёт фасадов8'!$H$321,Цена!$A$641,0)</f>
        <v>224.97542000000004</v>
      </c>
      <c r="L641" s="160">
        <f ca="1">OFFSET('Расчёт фасадов9'!$H$321,Цена!$A$641,0)</f>
        <v>224.97542000000004</v>
      </c>
      <c r="M641" s="160">
        <f ca="1">OFFSET('Расчёт фасадов10'!$H$321,Цена!$A$641,0)</f>
        <v>224.97542000000004</v>
      </c>
    </row>
    <row r="642" spans="1:13" ht="15" x14ac:dyDescent="0.2">
      <c r="A642">
        <v>0</v>
      </c>
      <c r="B642" s="75" t="s">
        <v>553</v>
      </c>
      <c r="C642" s="75" t="str">
        <f>B642&amp;'Спецификация - фасады'!$AO$44</f>
        <v>IT.3.FR_V.500./1+0-WC</v>
      </c>
      <c r="D642" s="160">
        <f ca="1">OFFSET('Расчёт фасадов'!$H$321,Цена!$A$642,0)</f>
        <v>224.97542000000004</v>
      </c>
      <c r="E642" s="160">
        <f ca="1">OFFSET('Расчёт фасадов2'!$H$321,Цена!$A$642,0)</f>
        <v>224.97542000000004</v>
      </c>
      <c r="F642" s="160">
        <f ca="1">OFFSET('Расчёт фасадов3'!$H$321,Цена!$A$642,0)</f>
        <v>224.97542000000004</v>
      </c>
      <c r="G642" s="160">
        <f ca="1">OFFSET('Расчёт фасадов4'!$H$321,Цена!$A$642,0)</f>
        <v>224.97542000000004</v>
      </c>
      <c r="H642" s="160">
        <f ca="1">OFFSET('Расчёт фасадов5'!$H$321,Цена!$A$642,0)</f>
        <v>224.97542000000004</v>
      </c>
      <c r="I642" s="160">
        <f ca="1">OFFSET('Расчёт фасадов6'!$H$321,Цена!$A$642,0)</f>
        <v>224.97542000000004</v>
      </c>
      <c r="J642" s="160">
        <f ca="1">OFFSET('Расчёт фасадов7'!$H$321,Цена!$A$642,0)</f>
        <v>224.97542000000004</v>
      </c>
      <c r="K642" s="160">
        <f ca="1">OFFSET('Расчёт фасадов8'!$H$321,Цена!$A$642,0)</f>
        <v>224.97542000000004</v>
      </c>
      <c r="L642" s="160">
        <f ca="1">OFFSET('Расчёт фасадов9'!$H$321,Цена!$A$642,0)</f>
        <v>224.97542000000004</v>
      </c>
      <c r="M642" s="160">
        <f ca="1">OFFSET('Расчёт фасадов10'!$H$321,Цена!$A$642,0)</f>
        <v>224.97542000000004</v>
      </c>
    </row>
    <row r="643" spans="1:13" ht="15" x14ac:dyDescent="0.2">
      <c r="A643">
        <v>0</v>
      </c>
      <c r="B643" s="75" t="s">
        <v>553</v>
      </c>
      <c r="C643" s="75" t="str">
        <f>B643&amp;'Спецификация - фасады'!$AO$45</f>
        <v>IT.3.FR_V.500./1+0-WP</v>
      </c>
      <c r="D643" s="160">
        <f ca="1">OFFSET('Расчёт фасадов'!$H$321,Цена!$A$643,0)</f>
        <v>224.97542000000004</v>
      </c>
      <c r="E643" s="160">
        <f ca="1">OFFSET('Расчёт фасадов2'!$H$321,Цена!$A$643,0)</f>
        <v>224.97542000000004</v>
      </c>
      <c r="F643" s="160">
        <f ca="1">OFFSET('Расчёт фасадов3'!$H$321,Цена!$A$643,0)</f>
        <v>224.97542000000004</v>
      </c>
      <c r="G643" s="160">
        <f ca="1">OFFSET('Расчёт фасадов4'!$H$321,Цена!$A$643,0)</f>
        <v>224.97542000000004</v>
      </c>
      <c r="H643" s="160">
        <f ca="1">OFFSET('Расчёт фасадов5'!$H$321,Цена!$A$643,0)</f>
        <v>224.97542000000004</v>
      </c>
      <c r="I643" s="160">
        <f ca="1">OFFSET('Расчёт фасадов6'!$H$321,Цена!$A$643,0)</f>
        <v>224.97542000000004</v>
      </c>
      <c r="J643" s="160">
        <f ca="1">OFFSET('Расчёт фасадов7'!$H$321,Цена!$A$643,0)</f>
        <v>224.97542000000004</v>
      </c>
      <c r="K643" s="160">
        <f ca="1">OFFSET('Расчёт фасадов8'!$H$321,Цена!$A$643,0)</f>
        <v>224.97542000000004</v>
      </c>
      <c r="L643" s="160">
        <f ca="1">OFFSET('Расчёт фасадов9'!$H$321,Цена!$A$643,0)</f>
        <v>224.97542000000004</v>
      </c>
      <c r="M643" s="160">
        <f ca="1">OFFSET('Расчёт фасадов10'!$H$321,Цена!$A$643,0)</f>
        <v>224.97542000000004</v>
      </c>
    </row>
    <row r="644" spans="1:13" ht="15" x14ac:dyDescent="0.2">
      <c r="A644">
        <v>0</v>
      </c>
      <c r="B644" s="75" t="s">
        <v>553</v>
      </c>
      <c r="C644" s="75" t="str">
        <f>B644&amp;'Спецификация - фасады'!$AO$46</f>
        <v>IT.3.FR_V.500./1+0-DS</v>
      </c>
      <c r="D644" s="160">
        <f ca="1">OFFSET('Расчёт фасадов'!$H$321,Цена!$A$644,0)</f>
        <v>224.97542000000004</v>
      </c>
      <c r="E644" s="160">
        <f ca="1">OFFSET('Расчёт фасадов2'!$H$321,Цена!$A$644,0)</f>
        <v>224.97542000000004</v>
      </c>
      <c r="F644" s="160">
        <f ca="1">OFFSET('Расчёт фасадов3'!$H$321,Цена!$A$644,0)</f>
        <v>224.97542000000004</v>
      </c>
      <c r="G644" s="160">
        <f ca="1">OFFSET('Расчёт фасадов4'!$H$321,Цена!$A$644,0)</f>
        <v>224.97542000000004</v>
      </c>
      <c r="H644" s="160">
        <f ca="1">OFFSET('Расчёт фасадов5'!$H$321,Цена!$A$644,0)</f>
        <v>224.97542000000004</v>
      </c>
      <c r="I644" s="160">
        <f ca="1">OFFSET('Расчёт фасадов6'!$H$321,Цена!$A$644,0)</f>
        <v>224.97542000000004</v>
      </c>
      <c r="J644" s="160">
        <f ca="1">OFFSET('Расчёт фасадов7'!$H$321,Цена!$A$644,0)</f>
        <v>224.97542000000004</v>
      </c>
      <c r="K644" s="160">
        <f ca="1">OFFSET('Расчёт фасадов8'!$H$321,Цена!$A$644,0)</f>
        <v>224.97542000000004</v>
      </c>
      <c r="L644" s="160">
        <f ca="1">OFFSET('Расчёт фасадов9'!$H$321,Цена!$A$644,0)</f>
        <v>224.97542000000004</v>
      </c>
      <c r="M644" s="160">
        <f ca="1">OFFSET('Расчёт фасадов10'!$H$321,Цена!$A$644,0)</f>
        <v>224.97542000000004</v>
      </c>
    </row>
    <row r="645" spans="1:13" ht="15" x14ac:dyDescent="0.2">
      <c r="A645">
        <v>0</v>
      </c>
      <c r="B645" s="75" t="s">
        <v>553</v>
      </c>
      <c r="C645" s="75" t="str">
        <f>B645&amp;'Спецификация - фасады'!$AO$47</f>
        <v>IT.3.FR_V.500./1+0-HS</v>
      </c>
      <c r="D645" s="160">
        <f ca="1">OFFSET('Расчёт фасадов'!$H$321,Цена!$A$645,0)</f>
        <v>224.97542000000004</v>
      </c>
      <c r="E645" s="160">
        <f ca="1">OFFSET('Расчёт фасадов2'!$H$321,Цена!$A$645,0)</f>
        <v>224.97542000000004</v>
      </c>
      <c r="F645" s="160">
        <f ca="1">OFFSET('Расчёт фасадов3'!$H$321,Цена!$A$645,0)</f>
        <v>224.97542000000004</v>
      </c>
      <c r="G645" s="160">
        <f ca="1">OFFSET('Расчёт фасадов4'!$H$321,Цена!$A$645,0)</f>
        <v>224.97542000000004</v>
      </c>
      <c r="H645" s="160">
        <f ca="1">OFFSET('Расчёт фасадов5'!$H$321,Цена!$A$645,0)</f>
        <v>224.97542000000004</v>
      </c>
      <c r="I645" s="160">
        <f ca="1">OFFSET('Расчёт фасадов6'!$H$321,Цена!$A$645,0)</f>
        <v>224.97542000000004</v>
      </c>
      <c r="J645" s="160">
        <f ca="1">OFFSET('Расчёт фасадов7'!$H$321,Цена!$A$645,0)</f>
        <v>224.97542000000004</v>
      </c>
      <c r="K645" s="160">
        <f ca="1">OFFSET('Расчёт фасадов8'!$H$321,Цена!$A$645,0)</f>
        <v>224.97542000000004</v>
      </c>
      <c r="L645" s="160">
        <f ca="1">OFFSET('Расчёт фасадов9'!$H$321,Цена!$A$645,0)</f>
        <v>224.97542000000004</v>
      </c>
      <c r="M645" s="160">
        <f ca="1">OFFSET('Расчёт фасадов10'!$H$321,Цена!$A$645,0)</f>
        <v>224.97542000000004</v>
      </c>
    </row>
    <row r="646" spans="1:13" ht="15" x14ac:dyDescent="0.2">
      <c r="A646">
        <v>0</v>
      </c>
      <c r="B646" s="75" t="s">
        <v>553</v>
      </c>
      <c r="C646" s="75" t="str">
        <f>B646&amp;'Спецификация - фасады'!$AO$48</f>
        <v>IT.3.FR_V.500./1+0-VT</v>
      </c>
      <c r="D646" s="160">
        <f ca="1">OFFSET('Расчёт фасадов'!$H$321,Цена!$A$646,0)</f>
        <v>224.97542000000004</v>
      </c>
      <c r="E646" s="160">
        <f ca="1">OFFSET('Расчёт фасадов2'!$H$321,Цена!$A$646,0)</f>
        <v>224.97542000000004</v>
      </c>
      <c r="F646" s="160">
        <f ca="1">OFFSET('Расчёт фасадов3'!$H$321,Цена!$A$646,0)</f>
        <v>224.97542000000004</v>
      </c>
      <c r="G646" s="160">
        <f ca="1">OFFSET('Расчёт фасадов4'!$H$321,Цена!$A$646,0)</f>
        <v>224.97542000000004</v>
      </c>
      <c r="H646" s="160">
        <f ca="1">OFFSET('Расчёт фасадов5'!$H$321,Цена!$A$646,0)</f>
        <v>224.97542000000004</v>
      </c>
      <c r="I646" s="160">
        <f ca="1">OFFSET('Расчёт фасадов6'!$H$321,Цена!$A$646,0)</f>
        <v>224.97542000000004</v>
      </c>
      <c r="J646" s="160">
        <f ca="1">OFFSET('Расчёт фасадов7'!$H$321,Цена!$A$646,0)</f>
        <v>224.97542000000004</v>
      </c>
      <c r="K646" s="160">
        <f ca="1">OFFSET('Расчёт фасадов8'!$H$321,Цена!$A$646,0)</f>
        <v>224.97542000000004</v>
      </c>
      <c r="L646" s="160">
        <f ca="1">OFFSET('Расчёт фасадов9'!$H$321,Цена!$A$646,0)</f>
        <v>224.97542000000004</v>
      </c>
      <c r="M646" s="160">
        <f ca="1">OFFSET('Расчёт фасадов10'!$H$321,Цена!$A$646,0)</f>
        <v>224.97542000000004</v>
      </c>
    </row>
    <row r="647" spans="1:13" ht="15" x14ac:dyDescent="0.2">
      <c r="A647">
        <v>0</v>
      </c>
      <c r="B647" s="75" t="s">
        <v>553</v>
      </c>
      <c r="C647" s="75" t="str">
        <f>B647&amp;'Спецификация - фасады'!$AO$49</f>
        <v>IT.3.FR_V.500./1+0-TD</v>
      </c>
      <c r="D647" s="160">
        <f ca="1">OFFSET('Расчёт фасадов'!$H$321,Цена!$A$647,0)</f>
        <v>224.97542000000004</v>
      </c>
      <c r="E647" s="160">
        <f ca="1">OFFSET('Расчёт фасадов2'!$H$321,Цена!$A$647,0)</f>
        <v>224.97542000000004</v>
      </c>
      <c r="F647" s="160">
        <f ca="1">OFFSET('Расчёт фасадов3'!$H$321,Цена!$A$647,0)</f>
        <v>224.97542000000004</v>
      </c>
      <c r="G647" s="160">
        <f ca="1">OFFSET('Расчёт фасадов4'!$H$321,Цена!$A$647,0)</f>
        <v>224.97542000000004</v>
      </c>
      <c r="H647" s="160">
        <f ca="1">OFFSET('Расчёт фасадов5'!$H$321,Цена!$A$647,0)</f>
        <v>224.97542000000004</v>
      </c>
      <c r="I647" s="160">
        <f ca="1">OFFSET('Расчёт фасадов6'!$H$321,Цена!$A$647,0)</f>
        <v>224.97542000000004</v>
      </c>
      <c r="J647" s="160">
        <f ca="1">OFFSET('Расчёт фасадов7'!$H$321,Цена!$A$647,0)</f>
        <v>224.97542000000004</v>
      </c>
      <c r="K647" s="160">
        <f ca="1">OFFSET('Расчёт фасадов8'!$H$321,Цена!$A$647,0)</f>
        <v>224.97542000000004</v>
      </c>
      <c r="L647" s="160">
        <f ca="1">OFFSET('Расчёт фасадов9'!$H$321,Цена!$A$647,0)</f>
        <v>224.97542000000004</v>
      </c>
      <c r="M647" s="160">
        <f ca="1">OFFSET('Расчёт фасадов10'!$H$321,Цена!$A$647,0)</f>
        <v>224.97542000000004</v>
      </c>
    </row>
    <row r="648" spans="1:13" ht="15" x14ac:dyDescent="0.2">
      <c r="A648">
        <v>0</v>
      </c>
      <c r="B648" s="75" t="s">
        <v>553</v>
      </c>
      <c r="C648" s="75" t="str">
        <f>B648&amp;'Спецификация - фасады'!$AO$50</f>
        <v>IT.3.FR_V.500./1+0-LO</v>
      </c>
      <c r="D648" s="160">
        <f ca="1">OFFSET('Расчёт фасадов'!$H$321,Цена!$A$648,0)</f>
        <v>224.97542000000004</v>
      </c>
      <c r="E648" s="160">
        <f ca="1">OFFSET('Расчёт фасадов2'!$H$321,Цена!$A$648,0)</f>
        <v>224.97542000000004</v>
      </c>
      <c r="F648" s="160">
        <f ca="1">OFFSET('Расчёт фасадов3'!$H$321,Цена!$A$648,0)</f>
        <v>224.97542000000004</v>
      </c>
      <c r="G648" s="160">
        <f ca="1">OFFSET('Расчёт фасадов4'!$H$321,Цена!$A$648,0)</f>
        <v>224.97542000000004</v>
      </c>
      <c r="H648" s="160">
        <f ca="1">OFFSET('Расчёт фасадов5'!$H$321,Цена!$A$648,0)</f>
        <v>224.97542000000004</v>
      </c>
      <c r="I648" s="160">
        <f ca="1">OFFSET('Расчёт фасадов6'!$H$321,Цена!$A$648,0)</f>
        <v>224.97542000000004</v>
      </c>
      <c r="J648" s="160">
        <f ca="1">OFFSET('Расчёт фасадов7'!$H$321,Цена!$A$648,0)</f>
        <v>224.97542000000004</v>
      </c>
      <c r="K648" s="160">
        <f ca="1">OFFSET('Расчёт фасадов8'!$H$321,Цена!$A$648,0)</f>
        <v>224.97542000000004</v>
      </c>
      <c r="L648" s="160">
        <f ca="1">OFFSET('Расчёт фасадов9'!$H$321,Цена!$A$648,0)</f>
        <v>224.97542000000004</v>
      </c>
      <c r="M648" s="160">
        <f ca="1">OFFSET('Расчёт фасадов10'!$H$321,Цена!$A$648,0)</f>
        <v>224.97542000000004</v>
      </c>
    </row>
    <row r="649" spans="1:13" ht="15" x14ac:dyDescent="0.2">
      <c r="A649">
        <v>0</v>
      </c>
      <c r="B649" s="75" t="s">
        <v>553</v>
      </c>
      <c r="C649" s="75" t="str">
        <f>B649&amp;'Спецификация - фасады'!$AO$51</f>
        <v>IT.3.FR_V.500./1+0-OM</v>
      </c>
      <c r="D649" s="160">
        <f ca="1">OFFSET('Расчёт фасадов'!$H$321,Цена!$A$649,0)</f>
        <v>224.97542000000004</v>
      </c>
      <c r="E649" s="160">
        <f ca="1">OFFSET('Расчёт фасадов2'!$H$321,Цена!$A$649,0)</f>
        <v>224.97542000000004</v>
      </c>
      <c r="F649" s="160">
        <f ca="1">OFFSET('Расчёт фасадов3'!$H$321,Цена!$A$649,0)</f>
        <v>224.97542000000004</v>
      </c>
      <c r="G649" s="160">
        <f ca="1">OFFSET('Расчёт фасадов4'!$H$321,Цена!$A$649,0)</f>
        <v>224.97542000000004</v>
      </c>
      <c r="H649" s="160">
        <f ca="1">OFFSET('Расчёт фасадов5'!$H$321,Цена!$A$649,0)</f>
        <v>224.97542000000004</v>
      </c>
      <c r="I649" s="160">
        <f ca="1">OFFSET('Расчёт фасадов6'!$H$321,Цена!$A$649,0)</f>
        <v>224.97542000000004</v>
      </c>
      <c r="J649" s="160">
        <f ca="1">OFFSET('Расчёт фасадов7'!$H$321,Цена!$A$649,0)</f>
        <v>224.97542000000004</v>
      </c>
      <c r="K649" s="160">
        <f ca="1">OFFSET('Расчёт фасадов8'!$H$321,Цена!$A$649,0)</f>
        <v>224.97542000000004</v>
      </c>
      <c r="L649" s="160">
        <f ca="1">OFFSET('Расчёт фасадов9'!$H$321,Цена!$A$649,0)</f>
        <v>224.97542000000004</v>
      </c>
      <c r="M649" s="160">
        <f ca="1">OFFSET('Расчёт фасадов10'!$H$321,Цена!$A$649,0)</f>
        <v>224.97542000000004</v>
      </c>
    </row>
    <row r="650" spans="1:13" ht="15" x14ac:dyDescent="0.2">
      <c r="A650">
        <v>0</v>
      </c>
      <c r="B650" s="75" t="s">
        <v>553</v>
      </c>
      <c r="C650" s="75" t="str">
        <f>B650&amp;'Спецификация - фасады'!$AO$52</f>
        <v>IT.3.FR_V.500./1+0-OE</v>
      </c>
      <c r="D650" s="160">
        <f ca="1">OFFSET('Расчёт фасадов'!$H$321,Цена!$A$650,0)</f>
        <v>224.97542000000004</v>
      </c>
      <c r="E650" s="160">
        <f ca="1">OFFSET('Расчёт фасадов2'!$H$321,Цена!$A$650,0)</f>
        <v>224.97542000000004</v>
      </c>
      <c r="F650" s="160">
        <f ca="1">OFFSET('Расчёт фасадов3'!$H$321,Цена!$A$650,0)</f>
        <v>224.97542000000004</v>
      </c>
      <c r="G650" s="160">
        <f ca="1">OFFSET('Расчёт фасадов4'!$H$321,Цена!$A$650,0)</f>
        <v>224.97542000000004</v>
      </c>
      <c r="H650" s="160">
        <f ca="1">OFFSET('Расчёт фасадов5'!$H$321,Цена!$A$650,0)</f>
        <v>224.97542000000004</v>
      </c>
      <c r="I650" s="160">
        <f ca="1">OFFSET('Расчёт фасадов6'!$H$321,Цена!$A$650,0)</f>
        <v>224.97542000000004</v>
      </c>
      <c r="J650" s="160">
        <f ca="1">OFFSET('Расчёт фасадов7'!$H$321,Цена!$A$650,0)</f>
        <v>224.97542000000004</v>
      </c>
      <c r="K650" s="160">
        <f ca="1">OFFSET('Расчёт фасадов8'!$H$321,Цена!$A$650,0)</f>
        <v>224.97542000000004</v>
      </c>
      <c r="L650" s="160">
        <f ca="1">OFFSET('Расчёт фасадов9'!$H$321,Цена!$A$650,0)</f>
        <v>224.97542000000004</v>
      </c>
      <c r="M650" s="160">
        <f ca="1">OFFSET('Расчёт фасадов10'!$H$321,Цена!$A$650,0)</f>
        <v>224.97542000000004</v>
      </c>
    </row>
    <row r="651" spans="1:13" ht="15" x14ac:dyDescent="0.2">
      <c r="A651">
        <v>0</v>
      </c>
      <c r="B651" s="75" t="s">
        <v>553</v>
      </c>
      <c r="C651" s="75" t="str">
        <f>B651&amp;'Спецификация - фасады'!$AO$53</f>
        <v>IT.3.FR_V.500./1+0-GS</v>
      </c>
      <c r="D651" s="160">
        <f ca="1">OFFSET('Расчёт фасадов'!$H$321,Цена!$A$651,0)</f>
        <v>224.97542000000004</v>
      </c>
      <c r="E651" s="160">
        <f ca="1">OFFSET('Расчёт фасадов2'!$H$321,Цена!$A$651,0)</f>
        <v>224.97542000000004</v>
      </c>
      <c r="F651" s="160">
        <f ca="1">OFFSET('Расчёт фасадов3'!$H$321,Цена!$A$651,0)</f>
        <v>224.97542000000004</v>
      </c>
      <c r="G651" s="160">
        <f ca="1">OFFSET('Расчёт фасадов4'!$H$321,Цена!$A$651,0)</f>
        <v>224.97542000000004</v>
      </c>
      <c r="H651" s="160">
        <f ca="1">OFFSET('Расчёт фасадов5'!$H$321,Цена!$A$651,0)</f>
        <v>224.97542000000004</v>
      </c>
      <c r="I651" s="160">
        <f ca="1">OFFSET('Расчёт фасадов6'!$H$321,Цена!$A$651,0)</f>
        <v>224.97542000000004</v>
      </c>
      <c r="J651" s="160">
        <f ca="1">OFFSET('Расчёт фасадов7'!$H$321,Цена!$A$651,0)</f>
        <v>224.97542000000004</v>
      </c>
      <c r="K651" s="160">
        <f ca="1">OFFSET('Расчёт фасадов8'!$H$321,Цена!$A$651,0)</f>
        <v>224.97542000000004</v>
      </c>
      <c r="L651" s="160">
        <f ca="1">OFFSET('Расчёт фасадов9'!$H$321,Цена!$A$651,0)</f>
        <v>224.97542000000004</v>
      </c>
      <c r="M651" s="160">
        <f ca="1">OFFSET('Расчёт фасадов10'!$H$321,Цена!$A$651,0)</f>
        <v>224.97542000000004</v>
      </c>
    </row>
    <row r="652" spans="1:13" ht="15" x14ac:dyDescent="0.2">
      <c r="A652">
        <v>1</v>
      </c>
      <c r="B652" s="75" t="s">
        <v>553</v>
      </c>
      <c r="C652" s="75" t="str">
        <f>B652&amp;'Спецификация - фасады'!$AO$54</f>
        <v>IT.3.FR_V.500./1+0-BMO</v>
      </c>
      <c r="D652" s="160">
        <f ca="1">OFFSET('Расчёт фасадов'!$H$321,Цена!$A$652,0)</f>
        <v>224.97542000000004</v>
      </c>
      <c r="E652" s="160">
        <f ca="1">OFFSET('Расчёт фасадов2'!$H$321,Цена!$A$652,0)</f>
        <v>224.97542000000004</v>
      </c>
      <c r="F652" s="160">
        <f ca="1">OFFSET('Расчёт фасадов3'!$H$321,Цена!$A$652,0)</f>
        <v>224.97542000000004</v>
      </c>
      <c r="G652" s="160">
        <f ca="1">OFFSET('Расчёт фасадов4'!$H$321,Цена!$A$652,0)</f>
        <v>224.97542000000004</v>
      </c>
      <c r="H652" s="160">
        <f ca="1">OFFSET('Расчёт фасадов5'!$H$321,Цена!$A$652,0)</f>
        <v>224.97542000000004</v>
      </c>
      <c r="I652" s="160">
        <f ca="1">OFFSET('Расчёт фасадов6'!$H$321,Цена!$A$652,0)</f>
        <v>224.97542000000004</v>
      </c>
      <c r="J652" s="160">
        <f ca="1">OFFSET('Расчёт фасадов7'!$H$321,Цена!$A$652,0)</f>
        <v>224.97542000000004</v>
      </c>
      <c r="K652" s="160">
        <f ca="1">OFFSET('Расчёт фасадов8'!$H$321,Цена!$A$652,0)</f>
        <v>224.97542000000004</v>
      </c>
      <c r="L652" s="160">
        <f ca="1">OFFSET('Расчёт фасадов9'!$H$321,Цена!$A$652,0)</f>
        <v>224.97542000000004</v>
      </c>
      <c r="M652" s="160">
        <f ca="1">OFFSET('Расчёт фасадов10'!$H$321,Цена!$A$652,0)</f>
        <v>224.97542000000004</v>
      </c>
    </row>
    <row r="653" spans="1:13" ht="15" x14ac:dyDescent="0.2">
      <c r="A653">
        <v>2</v>
      </c>
      <c r="B653" s="75" t="s">
        <v>553</v>
      </c>
      <c r="C653" s="75" t="str">
        <f>B653&amp;'Спецификация - фасады'!$AO$55</f>
        <v>IT.3.FR_V.500./1+0-WM</v>
      </c>
      <c r="D653" s="160">
        <f ca="1">OFFSET('Расчёт фасадов'!$H$321,Цена!$A$653,0)</f>
        <v>224.97542000000004</v>
      </c>
      <c r="E653" s="160">
        <f ca="1">OFFSET('Расчёт фасадов2'!$H$321,Цена!$A$653,0)</f>
        <v>224.97542000000004</v>
      </c>
      <c r="F653" s="160">
        <f ca="1">OFFSET('Расчёт фасадов3'!$H$321,Цена!$A$653,0)</f>
        <v>224.97542000000004</v>
      </c>
      <c r="G653" s="160">
        <f ca="1">OFFSET('Расчёт фасадов4'!$H$321,Цена!$A$653,0)</f>
        <v>224.97542000000004</v>
      </c>
      <c r="H653" s="160">
        <f ca="1">OFFSET('Расчёт фасадов5'!$H$321,Цена!$A$653,0)</f>
        <v>224.97542000000004</v>
      </c>
      <c r="I653" s="160">
        <f ca="1">OFFSET('Расчёт фасадов6'!$H$321,Цена!$A$653,0)</f>
        <v>224.97542000000004</v>
      </c>
      <c r="J653" s="160">
        <f ca="1">OFFSET('Расчёт фасадов7'!$H$321,Цена!$A$653,0)</f>
        <v>224.97542000000004</v>
      </c>
      <c r="K653" s="160">
        <f ca="1">OFFSET('Расчёт фасадов8'!$H$321,Цена!$A$653,0)</f>
        <v>224.97542000000004</v>
      </c>
      <c r="L653" s="160">
        <f ca="1">OFFSET('Расчёт фасадов9'!$H$321,Цена!$A$653,0)</f>
        <v>224.97542000000004</v>
      </c>
      <c r="M653" s="160">
        <f ca="1">OFFSET('Расчёт фасадов10'!$H$321,Цена!$A$653,0)</f>
        <v>224.97542000000004</v>
      </c>
    </row>
    <row r="654" spans="1:13" ht="15" x14ac:dyDescent="0.2">
      <c r="A654">
        <v>2</v>
      </c>
      <c r="B654" s="75" t="s">
        <v>553</v>
      </c>
      <c r="C654" s="75" t="str">
        <f>B654&amp;'Спецификация - фасады'!$AO$56</f>
        <v>IT.3.FR_V.500./1+0-IV</v>
      </c>
      <c r="D654" s="160">
        <f ca="1">OFFSET('Расчёт фасадов'!$H$321,Цена!$A$654,0)</f>
        <v>224.97542000000004</v>
      </c>
      <c r="E654" s="160">
        <f ca="1">OFFSET('Расчёт фасадов2'!$H$321,Цена!$A$654,0)</f>
        <v>224.97542000000004</v>
      </c>
      <c r="F654" s="160">
        <f ca="1">OFFSET('Расчёт фасадов3'!$H$321,Цена!$A$654,0)</f>
        <v>224.97542000000004</v>
      </c>
      <c r="G654" s="160">
        <f ca="1">OFFSET('Расчёт фасадов4'!$H$321,Цена!$A$654,0)</f>
        <v>224.97542000000004</v>
      </c>
      <c r="H654" s="160">
        <f ca="1">OFFSET('Расчёт фасадов5'!$H$321,Цена!$A$654,0)</f>
        <v>224.97542000000004</v>
      </c>
      <c r="I654" s="160">
        <f ca="1">OFFSET('Расчёт фасадов6'!$H$321,Цена!$A$654,0)</f>
        <v>224.97542000000004</v>
      </c>
      <c r="J654" s="160">
        <f ca="1">OFFSET('Расчёт фасадов7'!$H$321,Цена!$A$654,0)</f>
        <v>224.97542000000004</v>
      </c>
      <c r="K654" s="160">
        <f ca="1">OFFSET('Расчёт фасадов8'!$H$321,Цена!$A$654,0)</f>
        <v>224.97542000000004</v>
      </c>
      <c r="L654" s="160">
        <f ca="1">OFFSET('Расчёт фасадов9'!$H$321,Цена!$A$654,0)</f>
        <v>224.97542000000004</v>
      </c>
      <c r="M654" s="160">
        <f ca="1">OFFSET('Расчёт фасадов10'!$H$321,Цена!$A$654,0)</f>
        <v>224.97542000000004</v>
      </c>
    </row>
    <row r="655" spans="1:13" ht="15" x14ac:dyDescent="0.2">
      <c r="A655">
        <v>3</v>
      </c>
      <c r="B655" s="75" t="s">
        <v>553</v>
      </c>
      <c r="C655" s="75" t="str">
        <f>B655&amp;'Спецификация - фасады'!$AO$57</f>
        <v>IT.3.FR_V.500./1+0-WC/PG</v>
      </c>
      <c r="D655" s="160">
        <f ca="1">OFFSET('Расчёт фасадов'!$H$321,Цена!$A$655,0)</f>
        <v>224.97542000000004</v>
      </c>
      <c r="E655" s="160">
        <f ca="1">OFFSET('Расчёт фасадов2'!$H$321,Цена!$A$655,0)</f>
        <v>224.97542000000004</v>
      </c>
      <c r="F655" s="160">
        <f ca="1">OFFSET('Расчёт фасадов3'!$H$321,Цена!$A$655,0)</f>
        <v>224.97542000000004</v>
      </c>
      <c r="G655" s="160">
        <f ca="1">OFFSET('Расчёт фасадов4'!$H$321,Цена!$A$655,0)</f>
        <v>224.97542000000004</v>
      </c>
      <c r="H655" s="160">
        <f ca="1">OFFSET('Расчёт фасадов5'!$H$321,Цена!$A$655,0)</f>
        <v>224.97542000000004</v>
      </c>
      <c r="I655" s="160">
        <f ca="1">OFFSET('Расчёт фасадов6'!$H$321,Цена!$A$655,0)</f>
        <v>224.97542000000004</v>
      </c>
      <c r="J655" s="160">
        <f ca="1">OFFSET('Расчёт фасадов7'!$H$321,Цена!$A$655,0)</f>
        <v>224.97542000000004</v>
      </c>
      <c r="K655" s="160">
        <f ca="1">OFFSET('Расчёт фасадов8'!$H$321,Цена!$A$655,0)</f>
        <v>224.97542000000004</v>
      </c>
      <c r="L655" s="160">
        <f ca="1">OFFSET('Расчёт фасадов9'!$H$321,Цена!$A$655,0)</f>
        <v>224.97542000000004</v>
      </c>
      <c r="M655" s="160">
        <f ca="1">OFFSET('Расчёт фасадов10'!$H$321,Цена!$A$655,0)</f>
        <v>224.97542000000004</v>
      </c>
    </row>
    <row r="656" spans="1:13" ht="15" x14ac:dyDescent="0.2">
      <c r="A656">
        <v>3</v>
      </c>
      <c r="B656" s="75" t="s">
        <v>553</v>
      </c>
      <c r="C656" s="75" t="str">
        <f>B656&amp;'Спецификация - фасады'!$AO$58</f>
        <v>IT.3.FR_V.500./1+0-WC/PS</v>
      </c>
      <c r="D656" s="160">
        <f ca="1">OFFSET('Расчёт фасадов'!$H$321,Цена!$A$656,0)</f>
        <v>224.97542000000004</v>
      </c>
      <c r="E656" s="160">
        <f ca="1">OFFSET('Расчёт фасадов2'!$H$321,Цена!$A$656,0)</f>
        <v>224.97542000000004</v>
      </c>
      <c r="F656" s="160">
        <f ca="1">OFFSET('Расчёт фасадов3'!$H$321,Цена!$A$656,0)</f>
        <v>224.97542000000004</v>
      </c>
      <c r="G656" s="160">
        <f ca="1">OFFSET('Расчёт фасадов4'!$H$321,Цена!$A$656,0)</f>
        <v>224.97542000000004</v>
      </c>
      <c r="H656" s="160">
        <f ca="1">OFFSET('Расчёт фасадов5'!$H$321,Цена!$A$656,0)</f>
        <v>224.97542000000004</v>
      </c>
      <c r="I656" s="160">
        <f ca="1">OFFSET('Расчёт фасадов6'!$H$321,Цена!$A$656,0)</f>
        <v>224.97542000000004</v>
      </c>
      <c r="J656" s="160">
        <f ca="1">OFFSET('Расчёт фасадов7'!$H$321,Цена!$A$656,0)</f>
        <v>224.97542000000004</v>
      </c>
      <c r="K656" s="160">
        <f ca="1">OFFSET('Расчёт фасадов8'!$H$321,Цена!$A$656,0)</f>
        <v>224.97542000000004</v>
      </c>
      <c r="L656" s="160">
        <f ca="1">OFFSET('Расчёт фасадов9'!$H$321,Цена!$A$656,0)</f>
        <v>224.97542000000004</v>
      </c>
      <c r="M656" s="160">
        <f ca="1">OFFSET('Расчёт фасадов10'!$H$321,Цена!$A$656,0)</f>
        <v>224.97542000000004</v>
      </c>
    </row>
    <row r="657" spans="1:13" ht="15" x14ac:dyDescent="0.2">
      <c r="A657">
        <v>3</v>
      </c>
      <c r="B657" s="75" t="s">
        <v>553</v>
      </c>
      <c r="C657" s="75" t="str">
        <f>B657&amp;'Спецификация - фасады'!$AO$59</f>
        <v>IT.3.FR_V.500./1+0-WC/PBG</v>
      </c>
      <c r="D657" s="160">
        <f ca="1">OFFSET('Расчёт фасадов'!$H$321,Цена!$A$657,0)</f>
        <v>224.97542000000004</v>
      </c>
      <c r="E657" s="160">
        <f ca="1">OFFSET('Расчёт фасадов2'!$H$321,Цена!$A$657,0)</f>
        <v>224.97542000000004</v>
      </c>
      <c r="F657" s="160">
        <f ca="1">OFFSET('Расчёт фасадов3'!$H$321,Цена!$A$657,0)</f>
        <v>224.97542000000004</v>
      </c>
      <c r="G657" s="160">
        <f ca="1">OFFSET('Расчёт фасадов4'!$H$321,Цена!$A$657,0)</f>
        <v>224.97542000000004</v>
      </c>
      <c r="H657" s="160">
        <f ca="1">OFFSET('Расчёт фасадов5'!$H$321,Цена!$A$657,0)</f>
        <v>224.97542000000004</v>
      </c>
      <c r="I657" s="160">
        <f ca="1">OFFSET('Расчёт фасадов6'!$H$321,Цена!$A$657,0)</f>
        <v>224.97542000000004</v>
      </c>
      <c r="J657" s="160">
        <f ca="1">OFFSET('Расчёт фасадов7'!$H$321,Цена!$A$657,0)</f>
        <v>224.97542000000004</v>
      </c>
      <c r="K657" s="160">
        <f ca="1">OFFSET('Расчёт фасадов8'!$H$321,Цена!$A$657,0)</f>
        <v>224.97542000000004</v>
      </c>
      <c r="L657" s="160">
        <f ca="1">OFFSET('Расчёт фасадов9'!$H$321,Цена!$A$657,0)</f>
        <v>224.97542000000004</v>
      </c>
      <c r="M657" s="160">
        <f ca="1">OFFSET('Расчёт фасадов10'!$H$321,Цена!$A$657,0)</f>
        <v>224.97542000000004</v>
      </c>
    </row>
    <row r="658" spans="1:13" ht="15" x14ac:dyDescent="0.2">
      <c r="A658">
        <v>3</v>
      </c>
      <c r="B658" s="75" t="s">
        <v>553</v>
      </c>
      <c r="C658" s="75" t="str">
        <f>B658&amp;'Спецификация - фасады'!$AO$60</f>
        <v>IT.3.FR_V.500./1+0-VT/PS</v>
      </c>
      <c r="D658" s="160">
        <f ca="1">OFFSET('Расчёт фасадов'!$H$321,Цена!$A$658,0)</f>
        <v>224.97542000000004</v>
      </c>
      <c r="E658" s="160">
        <f ca="1">OFFSET('Расчёт фасадов2'!$H$321,Цена!$A$658,0)</f>
        <v>224.97542000000004</v>
      </c>
      <c r="F658" s="160">
        <f ca="1">OFFSET('Расчёт фасадов3'!$H$321,Цена!$A$658,0)</f>
        <v>224.97542000000004</v>
      </c>
      <c r="G658" s="160">
        <f ca="1">OFFSET('Расчёт фасадов4'!$H$321,Цена!$A$658,0)</f>
        <v>224.97542000000004</v>
      </c>
      <c r="H658" s="160">
        <f ca="1">OFFSET('Расчёт фасадов5'!$H$321,Цена!$A$658,0)</f>
        <v>224.97542000000004</v>
      </c>
      <c r="I658" s="160">
        <f ca="1">OFFSET('Расчёт фасадов6'!$H$321,Цена!$A$658,0)</f>
        <v>224.97542000000004</v>
      </c>
      <c r="J658" s="160">
        <f ca="1">OFFSET('Расчёт фасадов7'!$H$321,Цена!$A$658,0)</f>
        <v>224.97542000000004</v>
      </c>
      <c r="K658" s="160">
        <f ca="1">OFFSET('Расчёт фасадов8'!$H$321,Цена!$A$658,0)</f>
        <v>224.97542000000004</v>
      </c>
      <c r="L658" s="160">
        <f ca="1">OFFSET('Расчёт фасадов9'!$H$321,Цена!$A$658,0)</f>
        <v>224.97542000000004</v>
      </c>
      <c r="M658" s="160">
        <f ca="1">OFFSET('Расчёт фасадов10'!$H$321,Цена!$A$658,0)</f>
        <v>224.97542000000004</v>
      </c>
    </row>
    <row r="659" spans="1:13" ht="15" x14ac:dyDescent="0.2">
      <c r="A659">
        <v>4</v>
      </c>
      <c r="B659" s="75" t="s">
        <v>553</v>
      </c>
      <c r="C659" s="75" t="str">
        <f>B659&amp;'Спецификация - фасады'!$AO$61</f>
        <v>IT.3.FR_V.500./1+0-BMO/PG</v>
      </c>
      <c r="D659" s="160">
        <f ca="1">OFFSET('Расчёт фасадов'!$H$321,Цена!$A$659,0)</f>
        <v>224.97542000000004</v>
      </c>
      <c r="E659" s="160">
        <f ca="1">OFFSET('Расчёт фасадов2'!$H$321,Цена!$A$659,0)</f>
        <v>224.97542000000004</v>
      </c>
      <c r="F659" s="160">
        <f ca="1">OFFSET('Расчёт фасадов3'!$H$321,Цена!$A$659,0)</f>
        <v>224.97542000000004</v>
      </c>
      <c r="G659" s="160">
        <f ca="1">OFFSET('Расчёт фасадов4'!$H$321,Цена!$A$659,0)</f>
        <v>224.97542000000004</v>
      </c>
      <c r="H659" s="160">
        <f ca="1">OFFSET('Расчёт фасадов5'!$H$321,Цена!$A$659,0)</f>
        <v>224.97542000000004</v>
      </c>
      <c r="I659" s="160">
        <f ca="1">OFFSET('Расчёт фасадов6'!$H$321,Цена!$A$659,0)</f>
        <v>224.97542000000004</v>
      </c>
      <c r="J659" s="160">
        <f ca="1">OFFSET('Расчёт фасадов7'!$H$321,Цена!$A$659,0)</f>
        <v>224.97542000000004</v>
      </c>
      <c r="K659" s="160">
        <f ca="1">OFFSET('Расчёт фасадов8'!$H$321,Цена!$A$659,0)</f>
        <v>224.97542000000004</v>
      </c>
      <c r="L659" s="160">
        <f ca="1">OFFSET('Расчёт фасадов9'!$H$321,Цена!$A$659,0)</f>
        <v>224.97542000000004</v>
      </c>
      <c r="M659" s="160">
        <f ca="1">OFFSET('Расчёт фасадов10'!$H$321,Цена!$A$659,0)</f>
        <v>224.97542000000004</v>
      </c>
    </row>
    <row r="660" spans="1:13" ht="15" x14ac:dyDescent="0.2">
      <c r="A660">
        <v>4</v>
      </c>
      <c r="B660" s="75" t="s">
        <v>553</v>
      </c>
      <c r="C660" s="75" t="str">
        <f>B660&amp;'Спецификация - фасады'!$AO$62</f>
        <v>IT.3.FR_V.500./1+0-BMO/PB</v>
      </c>
      <c r="D660" s="160">
        <f ca="1">OFFSET('Расчёт фасадов'!$H$321,Цена!$A$660,0)</f>
        <v>224.97542000000004</v>
      </c>
      <c r="E660" s="160">
        <f ca="1">OFFSET('Расчёт фасадов2'!$H$321,Цена!$A$660,0)</f>
        <v>224.97542000000004</v>
      </c>
      <c r="F660" s="160">
        <f ca="1">OFFSET('Расчёт фасадов3'!$H$321,Цена!$A$660,0)</f>
        <v>224.97542000000004</v>
      </c>
      <c r="G660" s="160">
        <f ca="1">OFFSET('Расчёт фасадов4'!$H$321,Цена!$A$660,0)</f>
        <v>224.97542000000004</v>
      </c>
      <c r="H660" s="160">
        <f ca="1">OFFSET('Расчёт фасадов5'!$H$321,Цена!$A$660,0)</f>
        <v>224.97542000000004</v>
      </c>
      <c r="I660" s="160">
        <f ca="1">OFFSET('Расчёт фасадов6'!$H$321,Цена!$A$660,0)</f>
        <v>224.97542000000004</v>
      </c>
      <c r="J660" s="160">
        <f ca="1">OFFSET('Расчёт фасадов7'!$H$321,Цена!$A$660,0)</f>
        <v>224.97542000000004</v>
      </c>
      <c r="K660" s="160">
        <f ca="1">OFFSET('Расчёт фасадов8'!$H$321,Цена!$A$660,0)</f>
        <v>224.97542000000004</v>
      </c>
      <c r="L660" s="160">
        <f ca="1">OFFSET('Расчёт фасадов9'!$H$321,Цена!$A$660,0)</f>
        <v>224.97542000000004</v>
      </c>
      <c r="M660" s="160">
        <f ca="1">OFFSET('Расчёт фасадов10'!$H$321,Цена!$A$660,0)</f>
        <v>224.97542000000004</v>
      </c>
    </row>
    <row r="661" spans="1:13" ht="15" x14ac:dyDescent="0.2">
      <c r="A661">
        <v>5</v>
      </c>
      <c r="B661" s="75" t="s">
        <v>553</v>
      </c>
      <c r="C661" s="75" t="str">
        <f>B661&amp;'Спецификация - фасады'!$AO$63</f>
        <v>IT.3.FR_V.500./1+0-GS/PG</v>
      </c>
      <c r="D661" s="160">
        <f ca="1">OFFSET('Расчёт фасадов'!$H$321,Цена!$A$661,0)</f>
        <v>224.97542000000004</v>
      </c>
      <c r="E661" s="160">
        <f ca="1">OFFSET('Расчёт фасадов2'!$H$321,Цена!$A$661,0)</f>
        <v>224.97542000000004</v>
      </c>
      <c r="F661" s="160">
        <f ca="1">OFFSET('Расчёт фасадов3'!$H$321,Цена!$A$661,0)</f>
        <v>224.97542000000004</v>
      </c>
      <c r="G661" s="160">
        <f ca="1">OFFSET('Расчёт фасадов4'!$H$321,Цена!$A$661,0)</f>
        <v>224.97542000000004</v>
      </c>
      <c r="H661" s="160">
        <f ca="1">OFFSET('Расчёт фасадов5'!$H$321,Цена!$A$661,0)</f>
        <v>224.97542000000004</v>
      </c>
      <c r="I661" s="160">
        <f ca="1">OFFSET('Расчёт фасадов6'!$H$321,Цена!$A$661,0)</f>
        <v>224.97542000000004</v>
      </c>
      <c r="J661" s="160">
        <f ca="1">OFFSET('Расчёт фасадов7'!$H$321,Цена!$A$661,0)</f>
        <v>224.97542000000004</v>
      </c>
      <c r="K661" s="160">
        <f ca="1">OFFSET('Расчёт фасадов8'!$H$321,Цена!$A$661,0)</f>
        <v>224.97542000000004</v>
      </c>
      <c r="L661" s="160">
        <f ca="1">OFFSET('Расчёт фасадов9'!$H$321,Цена!$A$661,0)</f>
        <v>224.97542000000004</v>
      </c>
      <c r="M661" s="160">
        <f ca="1">OFFSET('Расчёт фасадов10'!$H$321,Цена!$A$661,0)</f>
        <v>224.97542000000004</v>
      </c>
    </row>
    <row r="662" spans="1:13" ht="15" x14ac:dyDescent="0.2">
      <c r="A662">
        <v>5</v>
      </c>
      <c r="B662" s="75" t="s">
        <v>553</v>
      </c>
      <c r="C662" s="75" t="str">
        <f>B662&amp;'Спецификация - фасады'!$AO$64</f>
        <v>IT.3.FR_V.500./1+0-GS/PS</v>
      </c>
      <c r="D662" s="160">
        <f ca="1">OFFSET('Расчёт фасадов'!$H$321,Цена!$A$662,0)</f>
        <v>224.97542000000004</v>
      </c>
      <c r="E662" s="160">
        <f ca="1">OFFSET('Расчёт фасадов2'!$H$321,Цена!$A$662,0)</f>
        <v>224.97542000000004</v>
      </c>
      <c r="F662" s="160">
        <f ca="1">OFFSET('Расчёт фасадов3'!$H$321,Цена!$A$662,0)</f>
        <v>224.97542000000004</v>
      </c>
      <c r="G662" s="160">
        <f ca="1">OFFSET('Расчёт фасадов4'!$H$321,Цена!$A$662,0)</f>
        <v>224.97542000000004</v>
      </c>
      <c r="H662" s="160">
        <f ca="1">OFFSET('Расчёт фасадов5'!$H$321,Цена!$A$662,0)</f>
        <v>224.97542000000004</v>
      </c>
      <c r="I662" s="160">
        <f ca="1">OFFSET('Расчёт фасадов6'!$H$321,Цена!$A$662,0)</f>
        <v>224.97542000000004</v>
      </c>
      <c r="J662" s="160">
        <f ca="1">OFFSET('Расчёт фасадов7'!$H$321,Цена!$A$662,0)</f>
        <v>224.97542000000004</v>
      </c>
      <c r="K662" s="160">
        <f ca="1">OFFSET('Расчёт фасадов8'!$H$321,Цена!$A$662,0)</f>
        <v>224.97542000000004</v>
      </c>
      <c r="L662" s="160">
        <f ca="1">OFFSET('Расчёт фасадов9'!$H$321,Цена!$A$662,0)</f>
        <v>224.97542000000004</v>
      </c>
      <c r="M662" s="160">
        <f ca="1">OFFSET('Расчёт фасадов10'!$H$321,Цена!$A$662,0)</f>
        <v>224.97542000000004</v>
      </c>
    </row>
    <row r="663" spans="1:13" ht="15" x14ac:dyDescent="0.2">
      <c r="A663">
        <v>6</v>
      </c>
      <c r="B663" s="75" t="s">
        <v>553</v>
      </c>
      <c r="C663" s="75" t="str">
        <f>B663&amp;'Спецификация - фасады'!$AO$65</f>
        <v>IT.3.FR_V.500./1+0-WM/PG</v>
      </c>
      <c r="D663" s="160">
        <f ca="1">OFFSET('Расчёт фасадов'!$H$321,Цена!$A$663,0)</f>
        <v>224.97542000000004</v>
      </c>
      <c r="E663" s="160">
        <f ca="1">OFFSET('Расчёт фасадов2'!$H$321,Цена!$A$663,0)</f>
        <v>224.97542000000004</v>
      </c>
      <c r="F663" s="160">
        <f ca="1">OFFSET('Расчёт фасадов3'!$H$321,Цена!$A$663,0)</f>
        <v>224.97542000000004</v>
      </c>
      <c r="G663" s="160">
        <f ca="1">OFFSET('Расчёт фасадов4'!$H$321,Цена!$A$663,0)</f>
        <v>224.97542000000004</v>
      </c>
      <c r="H663" s="160">
        <f ca="1">OFFSET('Расчёт фасадов5'!$H$321,Цена!$A$663,0)</f>
        <v>224.97542000000004</v>
      </c>
      <c r="I663" s="160">
        <f ca="1">OFFSET('Расчёт фасадов6'!$H$321,Цена!$A$663,0)</f>
        <v>224.97542000000004</v>
      </c>
      <c r="J663" s="160">
        <f ca="1">OFFSET('Расчёт фасадов7'!$H$321,Цена!$A$663,0)</f>
        <v>224.97542000000004</v>
      </c>
      <c r="K663" s="160">
        <f ca="1">OFFSET('Расчёт фасадов8'!$H$321,Цена!$A$663,0)</f>
        <v>224.97542000000004</v>
      </c>
      <c r="L663" s="160">
        <f ca="1">OFFSET('Расчёт фасадов9'!$H$321,Цена!$A$663,0)</f>
        <v>224.97542000000004</v>
      </c>
      <c r="M663" s="160">
        <f ca="1">OFFSET('Расчёт фасадов10'!$H$321,Цена!$A$663,0)</f>
        <v>224.97542000000004</v>
      </c>
    </row>
    <row r="664" spans="1:13" ht="15" x14ac:dyDescent="0.2">
      <c r="A664">
        <v>6</v>
      </c>
      <c r="B664" s="75" t="s">
        <v>553</v>
      </c>
      <c r="C664" s="75" t="str">
        <f>B664&amp;'Спецификация - фасады'!$AO$66</f>
        <v>IT.3.FR_V.500./1+0-WM/PS</v>
      </c>
      <c r="D664" s="160">
        <f ca="1">OFFSET('Расчёт фасадов'!$H$321,Цена!$A$664,0)</f>
        <v>224.97542000000004</v>
      </c>
      <c r="E664" s="160">
        <f ca="1">OFFSET('Расчёт фасадов2'!$H$321,Цена!$A$664,0)</f>
        <v>224.97542000000004</v>
      </c>
      <c r="F664" s="160">
        <f ca="1">OFFSET('Расчёт фасадов3'!$H$321,Цена!$A$664,0)</f>
        <v>224.97542000000004</v>
      </c>
      <c r="G664" s="160">
        <f ca="1">OFFSET('Расчёт фасадов4'!$H$321,Цена!$A$664,0)</f>
        <v>224.97542000000004</v>
      </c>
      <c r="H664" s="160">
        <f ca="1">OFFSET('Расчёт фасадов5'!$H$321,Цена!$A$664,0)</f>
        <v>224.97542000000004</v>
      </c>
      <c r="I664" s="160">
        <f ca="1">OFFSET('Расчёт фасадов6'!$H$321,Цена!$A$664,0)</f>
        <v>224.97542000000004</v>
      </c>
      <c r="J664" s="160">
        <f ca="1">OFFSET('Расчёт фасадов7'!$H$321,Цена!$A$664,0)</f>
        <v>224.97542000000004</v>
      </c>
      <c r="K664" s="160">
        <f ca="1">OFFSET('Расчёт фасадов8'!$H$321,Цена!$A$664,0)</f>
        <v>224.97542000000004</v>
      </c>
      <c r="L664" s="160">
        <f ca="1">OFFSET('Расчёт фасадов9'!$H$321,Цена!$A$664,0)</f>
        <v>224.97542000000004</v>
      </c>
      <c r="M664" s="160">
        <f ca="1">OFFSET('Расчёт фасадов10'!$H$321,Цена!$A$664,0)</f>
        <v>224.97542000000004</v>
      </c>
    </row>
    <row r="665" spans="1:13" ht="15" x14ac:dyDescent="0.2">
      <c r="A665">
        <v>6</v>
      </c>
      <c r="B665" s="75" t="s">
        <v>553</v>
      </c>
      <c r="C665" s="75" t="str">
        <f>B665&amp;'Спецификация - фасады'!$AO$67</f>
        <v>IT.3.FR_V.500./1+0-WM/PBG</v>
      </c>
      <c r="D665" s="160">
        <f ca="1">OFFSET('Расчёт фасадов'!$H$321,Цена!$A$665,0)</f>
        <v>224.97542000000004</v>
      </c>
      <c r="E665" s="160">
        <f ca="1">OFFSET('Расчёт фасадов2'!$H$321,Цена!$A$665,0)</f>
        <v>224.97542000000004</v>
      </c>
      <c r="F665" s="160">
        <f ca="1">OFFSET('Расчёт фасадов3'!$H$321,Цена!$A$665,0)</f>
        <v>224.97542000000004</v>
      </c>
      <c r="G665" s="160">
        <f ca="1">OFFSET('Расчёт фасадов4'!$H$321,Цена!$A$665,0)</f>
        <v>224.97542000000004</v>
      </c>
      <c r="H665" s="160">
        <f ca="1">OFFSET('Расчёт фасадов5'!$H$321,Цена!$A$665,0)</f>
        <v>224.97542000000004</v>
      </c>
      <c r="I665" s="160">
        <f ca="1">OFFSET('Расчёт фасадов6'!$H$321,Цена!$A$665,0)</f>
        <v>224.97542000000004</v>
      </c>
      <c r="J665" s="160">
        <f ca="1">OFFSET('Расчёт фасадов7'!$H$321,Цена!$A$665,0)</f>
        <v>224.97542000000004</v>
      </c>
      <c r="K665" s="160">
        <f ca="1">OFFSET('Расчёт фасадов8'!$H$321,Цена!$A$665,0)</f>
        <v>224.97542000000004</v>
      </c>
      <c r="L665" s="160">
        <f ca="1">OFFSET('Расчёт фасадов9'!$H$321,Цена!$A$665,0)</f>
        <v>224.97542000000004</v>
      </c>
      <c r="M665" s="160">
        <f ca="1">OFFSET('Расчёт фасадов10'!$H$321,Цена!$A$665,0)</f>
        <v>224.97542000000004</v>
      </c>
    </row>
    <row r="666" spans="1:13" ht="15" x14ac:dyDescent="0.2">
      <c r="A666">
        <v>6</v>
      </c>
      <c r="B666" s="75" t="s">
        <v>553</v>
      </c>
      <c r="C666" s="75" t="str">
        <f>B666&amp;'Спецификация - фасады'!$AO$68</f>
        <v>IT.3.FR_V.500./1+0-IV/PG</v>
      </c>
      <c r="D666" s="160">
        <f ca="1">OFFSET('Расчёт фасадов'!$H$321,Цена!$A$666,0)</f>
        <v>224.97542000000004</v>
      </c>
      <c r="E666" s="160">
        <f ca="1">OFFSET('Расчёт фасадов2'!$H$321,Цена!$A$666,0)</f>
        <v>224.97542000000004</v>
      </c>
      <c r="F666" s="160">
        <f ca="1">OFFSET('Расчёт фасадов3'!$H$321,Цена!$A$666,0)</f>
        <v>224.97542000000004</v>
      </c>
      <c r="G666" s="160">
        <f ca="1">OFFSET('Расчёт фасадов4'!$H$321,Цена!$A$666,0)</f>
        <v>224.97542000000004</v>
      </c>
      <c r="H666" s="160">
        <f ca="1">OFFSET('Расчёт фасадов5'!$H$321,Цена!$A$666,0)</f>
        <v>224.97542000000004</v>
      </c>
      <c r="I666" s="160">
        <f ca="1">OFFSET('Расчёт фасадов6'!$H$321,Цена!$A$666,0)</f>
        <v>224.97542000000004</v>
      </c>
      <c r="J666" s="160">
        <f ca="1">OFFSET('Расчёт фасадов7'!$H$321,Цена!$A$666,0)</f>
        <v>224.97542000000004</v>
      </c>
      <c r="K666" s="160">
        <f ca="1">OFFSET('Расчёт фасадов8'!$H$321,Цена!$A$666,0)</f>
        <v>224.97542000000004</v>
      </c>
      <c r="L666" s="160">
        <f ca="1">OFFSET('Расчёт фасадов9'!$H$321,Цена!$A$666,0)</f>
        <v>224.97542000000004</v>
      </c>
      <c r="M666" s="160">
        <f ca="1">OFFSET('Расчёт фасадов10'!$H$321,Цена!$A$666,0)</f>
        <v>224.97542000000004</v>
      </c>
    </row>
    <row r="667" spans="1:13" ht="15" x14ac:dyDescent="0.2">
      <c r="A667">
        <v>6</v>
      </c>
      <c r="B667" s="75" t="s">
        <v>553</v>
      </c>
      <c r="C667" s="75" t="str">
        <f>B667&amp;'Спецификация - фасады'!$AO$69</f>
        <v>IT.3.FR_V.500./1+0-IV/PS</v>
      </c>
      <c r="D667" s="160">
        <f ca="1">OFFSET('Расчёт фасадов'!$H$321,Цена!$A$667,0)</f>
        <v>224.97542000000004</v>
      </c>
      <c r="E667" s="160">
        <f ca="1">OFFSET('Расчёт фасадов2'!$H$321,Цена!$A$667,0)</f>
        <v>224.97542000000004</v>
      </c>
      <c r="F667" s="160">
        <f ca="1">OFFSET('Расчёт фасадов3'!$H$321,Цена!$A$667,0)</f>
        <v>224.97542000000004</v>
      </c>
      <c r="G667" s="160">
        <f ca="1">OFFSET('Расчёт фасадов4'!$H$321,Цена!$A$667,0)</f>
        <v>224.97542000000004</v>
      </c>
      <c r="H667" s="160">
        <f ca="1">OFFSET('Расчёт фасадов5'!$H$321,Цена!$A$667,0)</f>
        <v>224.97542000000004</v>
      </c>
      <c r="I667" s="160">
        <f ca="1">OFFSET('Расчёт фасадов6'!$H$321,Цена!$A$667,0)</f>
        <v>224.97542000000004</v>
      </c>
      <c r="J667" s="160">
        <f ca="1">OFFSET('Расчёт фасадов7'!$H$321,Цена!$A$667,0)</f>
        <v>224.97542000000004</v>
      </c>
      <c r="K667" s="160">
        <f ca="1">OFFSET('Расчёт фасадов8'!$H$321,Цена!$A$667,0)</f>
        <v>224.97542000000004</v>
      </c>
      <c r="L667" s="160">
        <f ca="1">OFFSET('Расчёт фасадов9'!$H$321,Цена!$A$667,0)</f>
        <v>224.97542000000004</v>
      </c>
      <c r="M667" s="160">
        <f ca="1">OFFSET('Расчёт фасадов10'!$H$321,Цена!$A$667,0)</f>
        <v>224.97542000000004</v>
      </c>
    </row>
    <row r="668" spans="1:13" ht="15" x14ac:dyDescent="0.2">
      <c r="A668">
        <v>6</v>
      </c>
      <c r="B668" s="75" t="s">
        <v>553</v>
      </c>
      <c r="C668" s="75" t="str">
        <f>B668&amp;'Спецификация - фасады'!$AO$70</f>
        <v>IT.3.FR_V.500./1+0-IV/PBG</v>
      </c>
      <c r="D668" s="160">
        <f ca="1">OFFSET('Расчёт фасадов'!$H$321,Цена!$A$668,0)</f>
        <v>224.97542000000004</v>
      </c>
      <c r="E668" s="160">
        <f ca="1">OFFSET('Расчёт фасадов2'!$H$321,Цена!$A$668,0)</f>
        <v>224.97542000000004</v>
      </c>
      <c r="F668" s="160">
        <f ca="1">OFFSET('Расчёт фасадов3'!$H$321,Цена!$A$668,0)</f>
        <v>224.97542000000004</v>
      </c>
      <c r="G668" s="160">
        <f ca="1">OFFSET('Расчёт фасадов4'!$H$321,Цена!$A$668,0)</f>
        <v>224.97542000000004</v>
      </c>
      <c r="H668" s="160">
        <f ca="1">OFFSET('Расчёт фасадов5'!$H$321,Цена!$A$668,0)</f>
        <v>224.97542000000004</v>
      </c>
      <c r="I668" s="160">
        <f ca="1">OFFSET('Расчёт фасадов6'!$H$321,Цена!$A$668,0)</f>
        <v>224.97542000000004</v>
      </c>
      <c r="J668" s="160">
        <f ca="1">OFFSET('Расчёт фасадов7'!$H$321,Цена!$A$668,0)</f>
        <v>224.97542000000004</v>
      </c>
      <c r="K668" s="160">
        <f ca="1">OFFSET('Расчёт фасадов8'!$H$321,Цена!$A$668,0)</f>
        <v>224.97542000000004</v>
      </c>
      <c r="L668" s="160">
        <f ca="1">OFFSET('Расчёт фасадов9'!$H$321,Цена!$A$668,0)</f>
        <v>224.97542000000004</v>
      </c>
      <c r="M668" s="160">
        <f ca="1">OFFSET('Расчёт фасадов10'!$H$321,Цена!$A$668,0)</f>
        <v>224.97542000000004</v>
      </c>
    </row>
    <row r="670" spans="1:13" ht="15" x14ac:dyDescent="0.2">
      <c r="A670">
        <v>0</v>
      </c>
      <c r="B670" s="75" t="s">
        <v>554</v>
      </c>
      <c r="C670" s="75" t="str">
        <f>B670&amp;'Спецификация - фасады'!$AO$43</f>
        <v>IT.3.FR_V.500./1+1-PY27</v>
      </c>
      <c r="D670" s="160">
        <f ca="1">OFFSET('Расчёт фасадов'!$H$350,Цена!$A$670,0)</f>
        <v>224.97542000000004</v>
      </c>
      <c r="E670" s="160">
        <f ca="1">OFFSET('Расчёт фасадов2'!$H$350,Цена!$A$670,0)</f>
        <v>224.97542000000004</v>
      </c>
      <c r="F670" s="160">
        <f ca="1">OFFSET('Расчёт фасадов3'!$H$350,Цена!$A$670,0)</f>
        <v>224.97542000000004</v>
      </c>
      <c r="G670" s="160">
        <f ca="1">OFFSET('Расчёт фасадов4'!$H$350,Цена!$A$670,0)</f>
        <v>224.97542000000004</v>
      </c>
      <c r="H670" s="160">
        <f ca="1">OFFSET('Расчёт фасадов5'!$H$350,Цена!$A$670,0)</f>
        <v>224.97542000000004</v>
      </c>
      <c r="I670" s="160">
        <f ca="1">OFFSET('Расчёт фасадов6'!$H$350,Цена!$A$670,0)</f>
        <v>224.97542000000004</v>
      </c>
      <c r="J670" s="160">
        <f ca="1">OFFSET('Расчёт фасадов7'!$H$350,Цена!$A$670,0)</f>
        <v>224.97542000000004</v>
      </c>
      <c r="K670" s="160">
        <f ca="1">OFFSET('Расчёт фасадов8'!$H$350,Цена!$A$670,0)</f>
        <v>224.97542000000004</v>
      </c>
      <c r="L670" s="160">
        <f ca="1">OFFSET('Расчёт фасадов9'!$H$350,Цена!$A$670,0)</f>
        <v>224.97542000000004</v>
      </c>
      <c r="M670" s="160">
        <f ca="1">OFFSET('Расчёт фасадов10'!$H$350,Цена!$A$670,0)</f>
        <v>224.97542000000004</v>
      </c>
    </row>
    <row r="671" spans="1:13" ht="15" x14ac:dyDescent="0.2">
      <c r="A671">
        <v>0</v>
      </c>
      <c r="B671" s="75" t="s">
        <v>554</v>
      </c>
      <c r="C671" s="75" t="str">
        <f>B671&amp;'Спецификация - фасады'!$AO$44</f>
        <v>IT.3.FR_V.500./1+1-WC</v>
      </c>
      <c r="D671" s="160">
        <f ca="1">OFFSET('Расчёт фасадов'!$H$350,Цена!$A$671,0)</f>
        <v>224.97542000000004</v>
      </c>
      <c r="E671" s="160">
        <f ca="1">OFFSET('Расчёт фасадов2'!$H$350,Цена!$A$671,0)</f>
        <v>224.97542000000004</v>
      </c>
      <c r="F671" s="160">
        <f ca="1">OFFSET('Расчёт фасадов3'!$H$350,Цена!$A$671,0)</f>
        <v>224.97542000000004</v>
      </c>
      <c r="G671" s="160">
        <f ca="1">OFFSET('Расчёт фасадов4'!$H$350,Цена!$A$671,0)</f>
        <v>224.97542000000004</v>
      </c>
      <c r="H671" s="160">
        <f ca="1">OFFSET('Расчёт фасадов5'!$H$350,Цена!$A$671,0)</f>
        <v>224.97542000000004</v>
      </c>
      <c r="I671" s="160">
        <f ca="1">OFFSET('Расчёт фасадов6'!$H$350,Цена!$A$671,0)</f>
        <v>224.97542000000004</v>
      </c>
      <c r="J671" s="160">
        <f ca="1">OFFSET('Расчёт фасадов7'!$H$350,Цена!$A$671,0)</f>
        <v>224.97542000000004</v>
      </c>
      <c r="K671" s="160">
        <f ca="1">OFFSET('Расчёт фасадов8'!$H$350,Цена!$A$671,0)</f>
        <v>224.97542000000004</v>
      </c>
      <c r="L671" s="160">
        <f ca="1">OFFSET('Расчёт фасадов9'!$H$350,Цена!$A$671,0)</f>
        <v>224.97542000000004</v>
      </c>
      <c r="M671" s="160">
        <f ca="1">OFFSET('Расчёт фасадов10'!$H$350,Цена!$A$671,0)</f>
        <v>224.97542000000004</v>
      </c>
    </row>
    <row r="672" spans="1:13" ht="15" x14ac:dyDescent="0.2">
      <c r="A672">
        <v>0</v>
      </c>
      <c r="B672" s="75" t="s">
        <v>554</v>
      </c>
      <c r="C672" s="75" t="str">
        <f>B672&amp;'Спецификация - фасады'!$AO$45</f>
        <v>IT.3.FR_V.500./1+1-WP</v>
      </c>
      <c r="D672" s="160">
        <f ca="1">OFFSET('Расчёт фасадов'!$H$350,Цена!$A$672,0)</f>
        <v>224.97542000000004</v>
      </c>
      <c r="E672" s="160">
        <f ca="1">OFFSET('Расчёт фасадов2'!$H$350,Цена!$A$672,0)</f>
        <v>224.97542000000004</v>
      </c>
      <c r="F672" s="160">
        <f ca="1">OFFSET('Расчёт фасадов3'!$H$350,Цена!$A$672,0)</f>
        <v>224.97542000000004</v>
      </c>
      <c r="G672" s="160">
        <f ca="1">OFFSET('Расчёт фасадов4'!$H$350,Цена!$A$672,0)</f>
        <v>224.97542000000004</v>
      </c>
      <c r="H672" s="160">
        <f ca="1">OFFSET('Расчёт фасадов5'!$H$350,Цена!$A$672,0)</f>
        <v>224.97542000000004</v>
      </c>
      <c r="I672" s="160">
        <f ca="1">OFFSET('Расчёт фасадов6'!$H$350,Цена!$A$672,0)</f>
        <v>224.97542000000004</v>
      </c>
      <c r="J672" s="160">
        <f ca="1">OFFSET('Расчёт фасадов7'!$H$350,Цена!$A$672,0)</f>
        <v>224.97542000000004</v>
      </c>
      <c r="K672" s="160">
        <f ca="1">OFFSET('Расчёт фасадов8'!$H$350,Цена!$A$672,0)</f>
        <v>224.97542000000004</v>
      </c>
      <c r="L672" s="160">
        <f ca="1">OFFSET('Расчёт фасадов9'!$H$350,Цена!$A$672,0)</f>
        <v>224.97542000000004</v>
      </c>
      <c r="M672" s="160">
        <f ca="1">OFFSET('Расчёт фасадов10'!$H$350,Цена!$A$672,0)</f>
        <v>224.97542000000004</v>
      </c>
    </row>
    <row r="673" spans="1:13" ht="15" x14ac:dyDescent="0.2">
      <c r="A673">
        <v>0</v>
      </c>
      <c r="B673" s="75" t="s">
        <v>554</v>
      </c>
      <c r="C673" s="75" t="str">
        <f>B673&amp;'Спецификация - фасады'!$AO$46</f>
        <v>IT.3.FR_V.500./1+1-DS</v>
      </c>
      <c r="D673" s="160">
        <f ca="1">OFFSET('Расчёт фасадов'!$H$350,Цена!$A$673,0)</f>
        <v>224.97542000000004</v>
      </c>
      <c r="E673" s="160">
        <f ca="1">OFFSET('Расчёт фасадов2'!$H$350,Цена!$A$673,0)</f>
        <v>224.97542000000004</v>
      </c>
      <c r="F673" s="160">
        <f ca="1">OFFSET('Расчёт фасадов3'!$H$350,Цена!$A$673,0)</f>
        <v>224.97542000000004</v>
      </c>
      <c r="G673" s="160">
        <f ca="1">OFFSET('Расчёт фасадов4'!$H$350,Цена!$A$673,0)</f>
        <v>224.97542000000004</v>
      </c>
      <c r="H673" s="160">
        <f ca="1">OFFSET('Расчёт фасадов5'!$H$350,Цена!$A$673,0)</f>
        <v>224.97542000000004</v>
      </c>
      <c r="I673" s="160">
        <f ca="1">OFFSET('Расчёт фасадов6'!$H$350,Цена!$A$673,0)</f>
        <v>224.97542000000004</v>
      </c>
      <c r="J673" s="160">
        <f ca="1">OFFSET('Расчёт фасадов7'!$H$350,Цена!$A$673,0)</f>
        <v>224.97542000000004</v>
      </c>
      <c r="K673" s="160">
        <f ca="1">OFFSET('Расчёт фасадов8'!$H$350,Цена!$A$673,0)</f>
        <v>224.97542000000004</v>
      </c>
      <c r="L673" s="160">
        <f ca="1">OFFSET('Расчёт фасадов9'!$H$350,Цена!$A$673,0)</f>
        <v>224.97542000000004</v>
      </c>
      <c r="M673" s="160">
        <f ca="1">OFFSET('Расчёт фасадов10'!$H$350,Цена!$A$673,0)</f>
        <v>224.97542000000004</v>
      </c>
    </row>
    <row r="674" spans="1:13" ht="15" x14ac:dyDescent="0.2">
      <c r="A674">
        <v>0</v>
      </c>
      <c r="B674" s="75" t="s">
        <v>554</v>
      </c>
      <c r="C674" s="75" t="str">
        <f>B674&amp;'Спецификация - фасады'!$AO$47</f>
        <v>IT.3.FR_V.500./1+1-HS</v>
      </c>
      <c r="D674" s="160">
        <f ca="1">OFFSET('Расчёт фасадов'!$H$350,Цена!$A$674,0)</f>
        <v>224.97542000000004</v>
      </c>
      <c r="E674" s="160">
        <f ca="1">OFFSET('Расчёт фасадов2'!$H$350,Цена!$A$674,0)</f>
        <v>224.97542000000004</v>
      </c>
      <c r="F674" s="160">
        <f ca="1">OFFSET('Расчёт фасадов3'!$H$350,Цена!$A$674,0)</f>
        <v>224.97542000000004</v>
      </c>
      <c r="G674" s="160">
        <f ca="1">OFFSET('Расчёт фасадов4'!$H$350,Цена!$A$674,0)</f>
        <v>224.97542000000004</v>
      </c>
      <c r="H674" s="160">
        <f ca="1">OFFSET('Расчёт фасадов5'!$H$350,Цена!$A$674,0)</f>
        <v>224.97542000000004</v>
      </c>
      <c r="I674" s="160">
        <f ca="1">OFFSET('Расчёт фасадов6'!$H$350,Цена!$A$674,0)</f>
        <v>224.97542000000004</v>
      </c>
      <c r="J674" s="160">
        <f ca="1">OFFSET('Расчёт фасадов7'!$H$350,Цена!$A$674,0)</f>
        <v>224.97542000000004</v>
      </c>
      <c r="K674" s="160">
        <f ca="1">OFFSET('Расчёт фасадов8'!$H$350,Цена!$A$674,0)</f>
        <v>224.97542000000004</v>
      </c>
      <c r="L674" s="160">
        <f ca="1">OFFSET('Расчёт фасадов9'!$H$350,Цена!$A$674,0)</f>
        <v>224.97542000000004</v>
      </c>
      <c r="M674" s="160">
        <f ca="1">OFFSET('Расчёт фасадов10'!$H$350,Цена!$A$674,0)</f>
        <v>224.97542000000004</v>
      </c>
    </row>
    <row r="675" spans="1:13" ht="15" x14ac:dyDescent="0.2">
      <c r="A675">
        <v>0</v>
      </c>
      <c r="B675" s="75" t="s">
        <v>554</v>
      </c>
      <c r="C675" s="75" t="str">
        <f>B675&amp;'Спецификация - фасады'!$AO$48</f>
        <v>IT.3.FR_V.500./1+1-VT</v>
      </c>
      <c r="D675" s="160">
        <f ca="1">OFFSET('Расчёт фасадов'!$H$350,Цена!$A$675,0)</f>
        <v>224.97542000000004</v>
      </c>
      <c r="E675" s="160">
        <f ca="1">OFFSET('Расчёт фасадов2'!$H$350,Цена!$A$675,0)</f>
        <v>224.97542000000004</v>
      </c>
      <c r="F675" s="160">
        <f ca="1">OFFSET('Расчёт фасадов3'!$H$350,Цена!$A$675,0)</f>
        <v>224.97542000000004</v>
      </c>
      <c r="G675" s="160">
        <f ca="1">OFFSET('Расчёт фасадов4'!$H$350,Цена!$A$675,0)</f>
        <v>224.97542000000004</v>
      </c>
      <c r="H675" s="160">
        <f ca="1">OFFSET('Расчёт фасадов5'!$H$350,Цена!$A$675,0)</f>
        <v>224.97542000000004</v>
      </c>
      <c r="I675" s="160">
        <f ca="1">OFFSET('Расчёт фасадов6'!$H$350,Цена!$A$675,0)</f>
        <v>224.97542000000004</v>
      </c>
      <c r="J675" s="160">
        <f ca="1">OFFSET('Расчёт фасадов7'!$H$350,Цена!$A$675,0)</f>
        <v>224.97542000000004</v>
      </c>
      <c r="K675" s="160">
        <f ca="1">OFFSET('Расчёт фасадов8'!$H$350,Цена!$A$675,0)</f>
        <v>224.97542000000004</v>
      </c>
      <c r="L675" s="160">
        <f ca="1">OFFSET('Расчёт фасадов9'!$H$350,Цена!$A$675,0)</f>
        <v>224.97542000000004</v>
      </c>
      <c r="M675" s="160">
        <f ca="1">OFFSET('Расчёт фасадов10'!$H$350,Цена!$A$675,0)</f>
        <v>224.97542000000004</v>
      </c>
    </row>
    <row r="676" spans="1:13" ht="15" x14ac:dyDescent="0.2">
      <c r="A676">
        <v>0</v>
      </c>
      <c r="B676" s="75" t="s">
        <v>554</v>
      </c>
      <c r="C676" s="75" t="str">
        <f>B676&amp;'Спецификация - фасады'!$AO$49</f>
        <v>IT.3.FR_V.500./1+1-TD</v>
      </c>
      <c r="D676" s="160">
        <f ca="1">OFFSET('Расчёт фасадов'!$H$350,Цена!$A$676,0)</f>
        <v>224.97542000000004</v>
      </c>
      <c r="E676" s="160">
        <f ca="1">OFFSET('Расчёт фасадов2'!$H$350,Цена!$A$676,0)</f>
        <v>224.97542000000004</v>
      </c>
      <c r="F676" s="160">
        <f ca="1">OFFSET('Расчёт фасадов3'!$H$350,Цена!$A$676,0)</f>
        <v>224.97542000000004</v>
      </c>
      <c r="G676" s="160">
        <f ca="1">OFFSET('Расчёт фасадов4'!$H$350,Цена!$A$676,0)</f>
        <v>224.97542000000004</v>
      </c>
      <c r="H676" s="160">
        <f ca="1">OFFSET('Расчёт фасадов5'!$H$350,Цена!$A$676,0)</f>
        <v>224.97542000000004</v>
      </c>
      <c r="I676" s="160">
        <f ca="1">OFFSET('Расчёт фасадов6'!$H$350,Цена!$A$676,0)</f>
        <v>224.97542000000004</v>
      </c>
      <c r="J676" s="160">
        <f ca="1">OFFSET('Расчёт фасадов7'!$H$350,Цена!$A$676,0)</f>
        <v>224.97542000000004</v>
      </c>
      <c r="K676" s="160">
        <f ca="1">OFFSET('Расчёт фасадов8'!$H$350,Цена!$A$676,0)</f>
        <v>224.97542000000004</v>
      </c>
      <c r="L676" s="160">
        <f ca="1">OFFSET('Расчёт фасадов9'!$H$350,Цена!$A$676,0)</f>
        <v>224.97542000000004</v>
      </c>
      <c r="M676" s="160">
        <f ca="1">OFFSET('Расчёт фасадов10'!$H$350,Цена!$A$676,0)</f>
        <v>224.97542000000004</v>
      </c>
    </row>
    <row r="677" spans="1:13" ht="15" x14ac:dyDescent="0.2">
      <c r="A677">
        <v>0</v>
      </c>
      <c r="B677" s="75" t="s">
        <v>554</v>
      </c>
      <c r="C677" s="75" t="str">
        <f>B677&amp;'Спецификация - фасады'!$AO$50</f>
        <v>IT.3.FR_V.500./1+1-LO</v>
      </c>
      <c r="D677" s="160">
        <f ca="1">OFFSET('Расчёт фасадов'!$H$350,Цена!$A$677,0)</f>
        <v>224.97542000000004</v>
      </c>
      <c r="E677" s="160">
        <f ca="1">OFFSET('Расчёт фасадов2'!$H$350,Цена!$A$677,0)</f>
        <v>224.97542000000004</v>
      </c>
      <c r="F677" s="160">
        <f ca="1">OFFSET('Расчёт фасадов3'!$H$350,Цена!$A$677,0)</f>
        <v>224.97542000000004</v>
      </c>
      <c r="G677" s="160">
        <f ca="1">OFFSET('Расчёт фасадов4'!$H$350,Цена!$A$677,0)</f>
        <v>224.97542000000004</v>
      </c>
      <c r="H677" s="160">
        <f ca="1">OFFSET('Расчёт фасадов5'!$H$350,Цена!$A$677,0)</f>
        <v>224.97542000000004</v>
      </c>
      <c r="I677" s="160">
        <f ca="1">OFFSET('Расчёт фасадов6'!$H$350,Цена!$A$677,0)</f>
        <v>224.97542000000004</v>
      </c>
      <c r="J677" s="160">
        <f ca="1">OFFSET('Расчёт фасадов7'!$H$350,Цена!$A$677,0)</f>
        <v>224.97542000000004</v>
      </c>
      <c r="K677" s="160">
        <f ca="1">OFFSET('Расчёт фасадов8'!$H$350,Цена!$A$677,0)</f>
        <v>224.97542000000004</v>
      </c>
      <c r="L677" s="160">
        <f ca="1">OFFSET('Расчёт фасадов9'!$H$350,Цена!$A$677,0)</f>
        <v>224.97542000000004</v>
      </c>
      <c r="M677" s="160">
        <f ca="1">OFFSET('Расчёт фасадов10'!$H$350,Цена!$A$677,0)</f>
        <v>224.97542000000004</v>
      </c>
    </row>
    <row r="678" spans="1:13" ht="15" x14ac:dyDescent="0.2">
      <c r="A678">
        <v>0</v>
      </c>
      <c r="B678" s="75" t="s">
        <v>554</v>
      </c>
      <c r="C678" s="75" t="str">
        <f>B678&amp;'Спецификация - фасады'!$AO$51</f>
        <v>IT.3.FR_V.500./1+1-OM</v>
      </c>
      <c r="D678" s="160">
        <f ca="1">OFFSET('Расчёт фасадов'!$H$350,Цена!$A$678,0)</f>
        <v>224.97542000000004</v>
      </c>
      <c r="E678" s="160">
        <f ca="1">OFFSET('Расчёт фасадов2'!$H$350,Цена!$A$678,0)</f>
        <v>224.97542000000004</v>
      </c>
      <c r="F678" s="160">
        <f ca="1">OFFSET('Расчёт фасадов3'!$H$350,Цена!$A$678,0)</f>
        <v>224.97542000000004</v>
      </c>
      <c r="G678" s="160">
        <f ca="1">OFFSET('Расчёт фасадов4'!$H$350,Цена!$A$678,0)</f>
        <v>224.97542000000004</v>
      </c>
      <c r="H678" s="160">
        <f ca="1">OFFSET('Расчёт фасадов5'!$H$350,Цена!$A$678,0)</f>
        <v>224.97542000000004</v>
      </c>
      <c r="I678" s="160">
        <f ca="1">OFFSET('Расчёт фасадов6'!$H$350,Цена!$A$678,0)</f>
        <v>224.97542000000004</v>
      </c>
      <c r="J678" s="160">
        <f ca="1">OFFSET('Расчёт фасадов7'!$H$350,Цена!$A$678,0)</f>
        <v>224.97542000000004</v>
      </c>
      <c r="K678" s="160">
        <f ca="1">OFFSET('Расчёт фасадов8'!$H$350,Цена!$A$678,0)</f>
        <v>224.97542000000004</v>
      </c>
      <c r="L678" s="160">
        <f ca="1">OFFSET('Расчёт фасадов9'!$H$350,Цена!$A$678,0)</f>
        <v>224.97542000000004</v>
      </c>
      <c r="M678" s="160">
        <f ca="1">OFFSET('Расчёт фасадов10'!$H$350,Цена!$A$678,0)</f>
        <v>224.97542000000004</v>
      </c>
    </row>
    <row r="679" spans="1:13" ht="15" x14ac:dyDescent="0.2">
      <c r="A679">
        <v>0</v>
      </c>
      <c r="B679" s="75" t="s">
        <v>554</v>
      </c>
      <c r="C679" s="75" t="str">
        <f>B679&amp;'Спецификация - фасады'!$AO$52</f>
        <v>IT.3.FR_V.500./1+1-OE</v>
      </c>
      <c r="D679" s="160">
        <f ca="1">OFFSET('Расчёт фасадов'!$H$350,Цена!$A$679,0)</f>
        <v>224.97542000000004</v>
      </c>
      <c r="E679" s="160">
        <f ca="1">OFFSET('Расчёт фасадов2'!$H$350,Цена!$A$679,0)</f>
        <v>224.97542000000004</v>
      </c>
      <c r="F679" s="160">
        <f ca="1">OFFSET('Расчёт фасадов3'!$H$350,Цена!$A$679,0)</f>
        <v>224.97542000000004</v>
      </c>
      <c r="G679" s="160">
        <f ca="1">OFFSET('Расчёт фасадов4'!$H$350,Цена!$A$679,0)</f>
        <v>224.97542000000004</v>
      </c>
      <c r="H679" s="160">
        <f ca="1">OFFSET('Расчёт фасадов5'!$H$350,Цена!$A$679,0)</f>
        <v>224.97542000000004</v>
      </c>
      <c r="I679" s="160">
        <f ca="1">OFFSET('Расчёт фасадов6'!$H$350,Цена!$A$679,0)</f>
        <v>224.97542000000004</v>
      </c>
      <c r="J679" s="160">
        <f ca="1">OFFSET('Расчёт фасадов7'!$H$350,Цена!$A$679,0)</f>
        <v>224.97542000000004</v>
      </c>
      <c r="K679" s="160">
        <f ca="1">OFFSET('Расчёт фасадов8'!$H$350,Цена!$A$679,0)</f>
        <v>224.97542000000004</v>
      </c>
      <c r="L679" s="160">
        <f ca="1">OFFSET('Расчёт фасадов9'!$H$350,Цена!$A$679,0)</f>
        <v>224.97542000000004</v>
      </c>
      <c r="M679" s="160">
        <f ca="1">OFFSET('Расчёт фасадов10'!$H$350,Цена!$A$679,0)</f>
        <v>224.97542000000004</v>
      </c>
    </row>
    <row r="680" spans="1:13" ht="15" x14ac:dyDescent="0.2">
      <c r="A680">
        <v>0</v>
      </c>
      <c r="B680" s="75" t="s">
        <v>554</v>
      </c>
      <c r="C680" s="75" t="str">
        <f>B680&amp;'Спецификация - фасады'!$AO$53</f>
        <v>IT.3.FR_V.500./1+1-GS</v>
      </c>
      <c r="D680" s="160">
        <f ca="1">OFFSET('Расчёт фасадов'!$H$350,Цена!$A$680,0)</f>
        <v>224.97542000000004</v>
      </c>
      <c r="E680" s="160">
        <f ca="1">OFFSET('Расчёт фасадов2'!$H$350,Цена!$A$680,0)</f>
        <v>224.97542000000004</v>
      </c>
      <c r="F680" s="160">
        <f ca="1">OFFSET('Расчёт фасадов3'!$H$350,Цена!$A$680,0)</f>
        <v>224.97542000000004</v>
      </c>
      <c r="G680" s="160">
        <f ca="1">OFFSET('Расчёт фасадов4'!$H$350,Цена!$A$680,0)</f>
        <v>224.97542000000004</v>
      </c>
      <c r="H680" s="160">
        <f ca="1">OFFSET('Расчёт фасадов5'!$H$350,Цена!$A$680,0)</f>
        <v>224.97542000000004</v>
      </c>
      <c r="I680" s="160">
        <f ca="1">OFFSET('Расчёт фасадов6'!$H$350,Цена!$A$680,0)</f>
        <v>224.97542000000004</v>
      </c>
      <c r="J680" s="160">
        <f ca="1">OFFSET('Расчёт фасадов7'!$H$350,Цена!$A$680,0)</f>
        <v>224.97542000000004</v>
      </c>
      <c r="K680" s="160">
        <f ca="1">OFFSET('Расчёт фасадов8'!$H$350,Цена!$A$680,0)</f>
        <v>224.97542000000004</v>
      </c>
      <c r="L680" s="160">
        <f ca="1">OFFSET('Расчёт фасадов9'!$H$350,Цена!$A$680,0)</f>
        <v>224.97542000000004</v>
      </c>
      <c r="M680" s="160">
        <f ca="1">OFFSET('Расчёт фасадов10'!$H$350,Цена!$A$680,0)</f>
        <v>224.97542000000004</v>
      </c>
    </row>
    <row r="681" spans="1:13" ht="15" x14ac:dyDescent="0.2">
      <c r="A681">
        <v>1</v>
      </c>
      <c r="B681" s="75" t="s">
        <v>554</v>
      </c>
      <c r="C681" s="75" t="str">
        <f>B681&amp;'Спецификация - фасады'!$AO$54</f>
        <v>IT.3.FR_V.500./1+1-BMO</v>
      </c>
      <c r="D681" s="160">
        <f ca="1">OFFSET('Расчёт фасадов'!$H$350,Цена!$A$681,0)</f>
        <v>224.97542000000004</v>
      </c>
      <c r="E681" s="160">
        <f ca="1">OFFSET('Расчёт фасадов2'!$H$350,Цена!$A$681,0)</f>
        <v>224.97542000000004</v>
      </c>
      <c r="F681" s="160">
        <f ca="1">OFFSET('Расчёт фасадов3'!$H$350,Цена!$A$681,0)</f>
        <v>224.97542000000004</v>
      </c>
      <c r="G681" s="160">
        <f ca="1">OFFSET('Расчёт фасадов4'!$H$350,Цена!$A$681,0)</f>
        <v>224.97542000000004</v>
      </c>
      <c r="H681" s="160">
        <f ca="1">OFFSET('Расчёт фасадов5'!$H$350,Цена!$A$681,0)</f>
        <v>224.97542000000004</v>
      </c>
      <c r="I681" s="160">
        <f ca="1">OFFSET('Расчёт фасадов6'!$H$350,Цена!$A$681,0)</f>
        <v>224.97542000000004</v>
      </c>
      <c r="J681" s="160">
        <f ca="1">OFFSET('Расчёт фасадов7'!$H$350,Цена!$A$681,0)</f>
        <v>224.97542000000004</v>
      </c>
      <c r="K681" s="160">
        <f ca="1">OFFSET('Расчёт фасадов8'!$H$350,Цена!$A$681,0)</f>
        <v>224.97542000000004</v>
      </c>
      <c r="L681" s="160">
        <f ca="1">OFFSET('Расчёт фасадов9'!$H$350,Цена!$A$681,0)</f>
        <v>224.97542000000004</v>
      </c>
      <c r="M681" s="160">
        <f ca="1">OFFSET('Расчёт фасадов10'!$H$350,Цена!$A$681,0)</f>
        <v>224.97542000000004</v>
      </c>
    </row>
    <row r="682" spans="1:13" ht="15" x14ac:dyDescent="0.2">
      <c r="A682">
        <v>2</v>
      </c>
      <c r="B682" s="75" t="s">
        <v>554</v>
      </c>
      <c r="C682" s="75" t="str">
        <f>B682&amp;'Спецификация - фасады'!$AO$55</f>
        <v>IT.3.FR_V.500./1+1-WM</v>
      </c>
      <c r="D682" s="160">
        <f ca="1">OFFSET('Расчёт фасадов'!$H$350,Цена!$A$682,0)</f>
        <v>224.97542000000004</v>
      </c>
      <c r="E682" s="160">
        <f ca="1">OFFSET('Расчёт фасадов2'!$H$350,Цена!$A$682,0)</f>
        <v>224.97542000000004</v>
      </c>
      <c r="F682" s="160">
        <f ca="1">OFFSET('Расчёт фасадов3'!$H$350,Цена!$A$682,0)</f>
        <v>224.97542000000004</v>
      </c>
      <c r="G682" s="160">
        <f ca="1">OFFSET('Расчёт фасадов4'!$H$350,Цена!$A$682,0)</f>
        <v>224.97542000000004</v>
      </c>
      <c r="H682" s="160">
        <f ca="1">OFFSET('Расчёт фасадов5'!$H$350,Цена!$A$682,0)</f>
        <v>224.97542000000004</v>
      </c>
      <c r="I682" s="160">
        <f ca="1">OFFSET('Расчёт фасадов6'!$H$350,Цена!$A$682,0)</f>
        <v>224.97542000000004</v>
      </c>
      <c r="J682" s="160">
        <f ca="1">OFFSET('Расчёт фасадов7'!$H$350,Цена!$A$682,0)</f>
        <v>224.97542000000004</v>
      </c>
      <c r="K682" s="160">
        <f ca="1">OFFSET('Расчёт фасадов8'!$H$350,Цена!$A$682,0)</f>
        <v>224.97542000000004</v>
      </c>
      <c r="L682" s="160">
        <f ca="1">OFFSET('Расчёт фасадов9'!$H$350,Цена!$A$682,0)</f>
        <v>224.97542000000004</v>
      </c>
      <c r="M682" s="160">
        <f ca="1">OFFSET('Расчёт фасадов10'!$H$350,Цена!$A$682,0)</f>
        <v>224.97542000000004</v>
      </c>
    </row>
    <row r="683" spans="1:13" ht="15" x14ac:dyDescent="0.2">
      <c r="A683">
        <v>2</v>
      </c>
      <c r="B683" s="75" t="s">
        <v>554</v>
      </c>
      <c r="C683" s="75" t="str">
        <f>B683&amp;'Спецификация - фасады'!$AO$56</f>
        <v>IT.3.FR_V.500./1+1-IV</v>
      </c>
      <c r="D683" s="160">
        <f ca="1">OFFSET('Расчёт фасадов'!$H$350,Цена!$A$683,0)</f>
        <v>224.97542000000004</v>
      </c>
      <c r="E683" s="160">
        <f ca="1">OFFSET('Расчёт фасадов2'!$H$350,Цена!$A$683,0)</f>
        <v>224.97542000000004</v>
      </c>
      <c r="F683" s="160">
        <f ca="1">OFFSET('Расчёт фасадов3'!$H$350,Цена!$A$683,0)</f>
        <v>224.97542000000004</v>
      </c>
      <c r="G683" s="160">
        <f ca="1">OFFSET('Расчёт фасадов4'!$H$350,Цена!$A$683,0)</f>
        <v>224.97542000000004</v>
      </c>
      <c r="H683" s="160">
        <f ca="1">OFFSET('Расчёт фасадов5'!$H$350,Цена!$A$683,0)</f>
        <v>224.97542000000004</v>
      </c>
      <c r="I683" s="160">
        <f ca="1">OFFSET('Расчёт фасадов6'!$H$350,Цена!$A$683,0)</f>
        <v>224.97542000000004</v>
      </c>
      <c r="J683" s="160">
        <f ca="1">OFFSET('Расчёт фасадов7'!$H$350,Цена!$A$683,0)</f>
        <v>224.97542000000004</v>
      </c>
      <c r="K683" s="160">
        <f ca="1">OFFSET('Расчёт фасадов8'!$H$350,Цена!$A$683,0)</f>
        <v>224.97542000000004</v>
      </c>
      <c r="L683" s="160">
        <f ca="1">OFFSET('Расчёт фасадов9'!$H$350,Цена!$A$683,0)</f>
        <v>224.97542000000004</v>
      </c>
      <c r="M683" s="160">
        <f ca="1">OFFSET('Расчёт фасадов10'!$H$350,Цена!$A$683,0)</f>
        <v>224.97542000000004</v>
      </c>
    </row>
    <row r="684" spans="1:13" ht="15" x14ac:dyDescent="0.2">
      <c r="A684">
        <v>3</v>
      </c>
      <c r="B684" s="75" t="s">
        <v>554</v>
      </c>
      <c r="C684" s="75" t="str">
        <f>B684&amp;'Спецификация - фасады'!$AO$57</f>
        <v>IT.3.FR_V.500./1+1-WC/PG</v>
      </c>
      <c r="D684" s="160">
        <f ca="1">OFFSET('Расчёт фасадов'!$H$350,Цена!$A$684,0)</f>
        <v>224.97542000000004</v>
      </c>
      <c r="E684" s="160">
        <f ca="1">OFFSET('Расчёт фасадов2'!$H$350,Цена!$A$684,0)</f>
        <v>224.97542000000004</v>
      </c>
      <c r="F684" s="160">
        <f ca="1">OFFSET('Расчёт фасадов3'!$H$350,Цена!$A$684,0)</f>
        <v>224.97542000000004</v>
      </c>
      <c r="G684" s="160">
        <f ca="1">OFFSET('Расчёт фасадов4'!$H$350,Цена!$A$684,0)</f>
        <v>224.97542000000004</v>
      </c>
      <c r="H684" s="160">
        <f ca="1">OFFSET('Расчёт фасадов5'!$H$350,Цена!$A$684,0)</f>
        <v>224.97542000000004</v>
      </c>
      <c r="I684" s="160">
        <f ca="1">OFFSET('Расчёт фасадов6'!$H$350,Цена!$A$684,0)</f>
        <v>224.97542000000004</v>
      </c>
      <c r="J684" s="160">
        <f ca="1">OFFSET('Расчёт фасадов7'!$H$350,Цена!$A$684,0)</f>
        <v>224.97542000000004</v>
      </c>
      <c r="K684" s="160">
        <f ca="1">OFFSET('Расчёт фасадов8'!$H$350,Цена!$A$684,0)</f>
        <v>224.97542000000004</v>
      </c>
      <c r="L684" s="160">
        <f ca="1">OFFSET('Расчёт фасадов9'!$H$350,Цена!$A$684,0)</f>
        <v>224.97542000000004</v>
      </c>
      <c r="M684" s="160">
        <f ca="1">OFFSET('Расчёт фасадов10'!$H$350,Цена!$A$684,0)</f>
        <v>224.97542000000004</v>
      </c>
    </row>
    <row r="685" spans="1:13" ht="15" x14ac:dyDescent="0.2">
      <c r="A685">
        <v>3</v>
      </c>
      <c r="B685" s="75" t="s">
        <v>554</v>
      </c>
      <c r="C685" s="75" t="str">
        <f>B685&amp;'Спецификация - фасады'!$AO$58</f>
        <v>IT.3.FR_V.500./1+1-WC/PS</v>
      </c>
      <c r="D685" s="160">
        <f ca="1">OFFSET('Расчёт фасадов'!$H$350,Цена!$A$685,0)</f>
        <v>224.97542000000004</v>
      </c>
      <c r="E685" s="160">
        <f ca="1">OFFSET('Расчёт фасадов2'!$H$350,Цена!$A$685,0)</f>
        <v>224.97542000000004</v>
      </c>
      <c r="F685" s="160">
        <f ca="1">OFFSET('Расчёт фасадов3'!$H$350,Цена!$A$685,0)</f>
        <v>224.97542000000004</v>
      </c>
      <c r="G685" s="160">
        <f ca="1">OFFSET('Расчёт фасадов4'!$H$350,Цена!$A$685,0)</f>
        <v>224.97542000000004</v>
      </c>
      <c r="H685" s="160">
        <f ca="1">OFFSET('Расчёт фасадов5'!$H$350,Цена!$A$685,0)</f>
        <v>224.97542000000004</v>
      </c>
      <c r="I685" s="160">
        <f ca="1">OFFSET('Расчёт фасадов6'!$H$350,Цена!$A$685,0)</f>
        <v>224.97542000000004</v>
      </c>
      <c r="J685" s="160">
        <f ca="1">OFFSET('Расчёт фасадов7'!$H$350,Цена!$A$685,0)</f>
        <v>224.97542000000004</v>
      </c>
      <c r="K685" s="160">
        <f ca="1">OFFSET('Расчёт фасадов8'!$H$350,Цена!$A$685,0)</f>
        <v>224.97542000000004</v>
      </c>
      <c r="L685" s="160">
        <f ca="1">OFFSET('Расчёт фасадов9'!$H$350,Цена!$A$685,0)</f>
        <v>224.97542000000004</v>
      </c>
      <c r="M685" s="160">
        <f ca="1">OFFSET('Расчёт фасадов10'!$H$350,Цена!$A$685,0)</f>
        <v>224.97542000000004</v>
      </c>
    </row>
    <row r="686" spans="1:13" ht="15" x14ac:dyDescent="0.2">
      <c r="A686">
        <v>3</v>
      </c>
      <c r="B686" s="75" t="s">
        <v>554</v>
      </c>
      <c r="C686" s="75" t="str">
        <f>B686&amp;'Спецификация - фасады'!$AO$59</f>
        <v>IT.3.FR_V.500./1+1-WC/PBG</v>
      </c>
      <c r="D686" s="160">
        <f ca="1">OFFSET('Расчёт фасадов'!$H$350,Цена!$A$686,0)</f>
        <v>224.97542000000004</v>
      </c>
      <c r="E686" s="160">
        <f ca="1">OFFSET('Расчёт фасадов2'!$H$350,Цена!$A$686,0)</f>
        <v>224.97542000000004</v>
      </c>
      <c r="F686" s="160">
        <f ca="1">OFFSET('Расчёт фасадов3'!$H$350,Цена!$A$686,0)</f>
        <v>224.97542000000004</v>
      </c>
      <c r="G686" s="160">
        <f ca="1">OFFSET('Расчёт фасадов4'!$H$350,Цена!$A$686,0)</f>
        <v>224.97542000000004</v>
      </c>
      <c r="H686" s="160">
        <f ca="1">OFFSET('Расчёт фасадов5'!$H$350,Цена!$A$686,0)</f>
        <v>224.97542000000004</v>
      </c>
      <c r="I686" s="160">
        <f ca="1">OFFSET('Расчёт фасадов6'!$H$350,Цена!$A$686,0)</f>
        <v>224.97542000000004</v>
      </c>
      <c r="J686" s="160">
        <f ca="1">OFFSET('Расчёт фасадов7'!$H$350,Цена!$A$686,0)</f>
        <v>224.97542000000004</v>
      </c>
      <c r="K686" s="160">
        <f ca="1">OFFSET('Расчёт фасадов8'!$H$350,Цена!$A$686,0)</f>
        <v>224.97542000000004</v>
      </c>
      <c r="L686" s="160">
        <f ca="1">OFFSET('Расчёт фасадов9'!$H$350,Цена!$A$686,0)</f>
        <v>224.97542000000004</v>
      </c>
      <c r="M686" s="160">
        <f ca="1">OFFSET('Расчёт фасадов10'!$H$350,Цена!$A$686,0)</f>
        <v>224.97542000000004</v>
      </c>
    </row>
    <row r="687" spans="1:13" ht="15" x14ac:dyDescent="0.2">
      <c r="A687">
        <v>3</v>
      </c>
      <c r="B687" s="75" t="s">
        <v>554</v>
      </c>
      <c r="C687" s="75" t="str">
        <f>B687&amp;'Спецификация - фасады'!$AO$60</f>
        <v>IT.3.FR_V.500./1+1-VT/PS</v>
      </c>
      <c r="D687" s="160">
        <f ca="1">OFFSET('Расчёт фасадов'!$H$350,Цена!$A$687,0)</f>
        <v>224.97542000000004</v>
      </c>
      <c r="E687" s="160">
        <f ca="1">OFFSET('Расчёт фасадов2'!$H$350,Цена!$A$687,0)</f>
        <v>224.97542000000004</v>
      </c>
      <c r="F687" s="160">
        <f ca="1">OFFSET('Расчёт фасадов3'!$H$350,Цена!$A$687,0)</f>
        <v>224.97542000000004</v>
      </c>
      <c r="G687" s="160">
        <f ca="1">OFFSET('Расчёт фасадов4'!$H$350,Цена!$A$687,0)</f>
        <v>224.97542000000004</v>
      </c>
      <c r="H687" s="160">
        <f ca="1">OFFSET('Расчёт фасадов5'!$H$350,Цена!$A$687,0)</f>
        <v>224.97542000000004</v>
      </c>
      <c r="I687" s="160">
        <f ca="1">OFFSET('Расчёт фасадов6'!$H$350,Цена!$A$687,0)</f>
        <v>224.97542000000004</v>
      </c>
      <c r="J687" s="160">
        <f ca="1">OFFSET('Расчёт фасадов7'!$H$350,Цена!$A$687,0)</f>
        <v>224.97542000000004</v>
      </c>
      <c r="K687" s="160">
        <f ca="1">OFFSET('Расчёт фасадов8'!$H$350,Цена!$A$687,0)</f>
        <v>224.97542000000004</v>
      </c>
      <c r="L687" s="160">
        <f ca="1">OFFSET('Расчёт фасадов9'!$H$350,Цена!$A$687,0)</f>
        <v>224.97542000000004</v>
      </c>
      <c r="M687" s="160">
        <f ca="1">OFFSET('Расчёт фасадов10'!$H$350,Цена!$A$687,0)</f>
        <v>224.97542000000004</v>
      </c>
    </row>
    <row r="688" spans="1:13" ht="15" x14ac:dyDescent="0.2">
      <c r="A688">
        <v>4</v>
      </c>
      <c r="B688" s="75" t="s">
        <v>554</v>
      </c>
      <c r="C688" s="75" t="str">
        <f>B688&amp;'Спецификация - фасады'!$AO$61</f>
        <v>IT.3.FR_V.500./1+1-BMO/PG</v>
      </c>
      <c r="D688" s="160">
        <f ca="1">OFFSET('Расчёт фасадов'!$H$350,Цена!$A$688,0)</f>
        <v>224.97542000000004</v>
      </c>
      <c r="E688" s="160">
        <f ca="1">OFFSET('Расчёт фасадов2'!$H$350,Цена!$A$688,0)</f>
        <v>224.97542000000004</v>
      </c>
      <c r="F688" s="160">
        <f ca="1">OFFSET('Расчёт фасадов3'!$H$350,Цена!$A$688,0)</f>
        <v>224.97542000000004</v>
      </c>
      <c r="G688" s="160">
        <f ca="1">OFFSET('Расчёт фасадов4'!$H$350,Цена!$A$688,0)</f>
        <v>224.97542000000004</v>
      </c>
      <c r="H688" s="160">
        <f ca="1">OFFSET('Расчёт фасадов5'!$H$350,Цена!$A$688,0)</f>
        <v>224.97542000000004</v>
      </c>
      <c r="I688" s="160">
        <f ca="1">OFFSET('Расчёт фасадов6'!$H$350,Цена!$A$688,0)</f>
        <v>224.97542000000004</v>
      </c>
      <c r="J688" s="160">
        <f ca="1">OFFSET('Расчёт фасадов7'!$H$350,Цена!$A$688,0)</f>
        <v>224.97542000000004</v>
      </c>
      <c r="K688" s="160">
        <f ca="1">OFFSET('Расчёт фасадов8'!$H$350,Цена!$A$688,0)</f>
        <v>224.97542000000004</v>
      </c>
      <c r="L688" s="160">
        <f ca="1">OFFSET('Расчёт фасадов9'!$H$350,Цена!$A$688,0)</f>
        <v>224.97542000000004</v>
      </c>
      <c r="M688" s="160">
        <f ca="1">OFFSET('Расчёт фасадов10'!$H$350,Цена!$A$688,0)</f>
        <v>224.97542000000004</v>
      </c>
    </row>
    <row r="689" spans="1:13" ht="15" x14ac:dyDescent="0.2">
      <c r="A689">
        <v>4</v>
      </c>
      <c r="B689" s="75" t="s">
        <v>554</v>
      </c>
      <c r="C689" s="75" t="str">
        <f>B689&amp;'Спецификация - фасады'!$AO$62</f>
        <v>IT.3.FR_V.500./1+1-BMO/PB</v>
      </c>
      <c r="D689" s="160">
        <f ca="1">OFFSET('Расчёт фасадов'!$H$350,Цена!$A$689,0)</f>
        <v>224.97542000000004</v>
      </c>
      <c r="E689" s="160">
        <f ca="1">OFFSET('Расчёт фасадов2'!$H$350,Цена!$A$689,0)</f>
        <v>224.97542000000004</v>
      </c>
      <c r="F689" s="160">
        <f ca="1">OFFSET('Расчёт фасадов3'!$H$350,Цена!$A$689,0)</f>
        <v>224.97542000000004</v>
      </c>
      <c r="G689" s="160">
        <f ca="1">OFFSET('Расчёт фасадов4'!$H$350,Цена!$A$689,0)</f>
        <v>224.97542000000004</v>
      </c>
      <c r="H689" s="160">
        <f ca="1">OFFSET('Расчёт фасадов5'!$H$350,Цена!$A$689,0)</f>
        <v>224.97542000000004</v>
      </c>
      <c r="I689" s="160">
        <f ca="1">OFFSET('Расчёт фасадов6'!$H$350,Цена!$A$689,0)</f>
        <v>224.97542000000004</v>
      </c>
      <c r="J689" s="160">
        <f ca="1">OFFSET('Расчёт фасадов7'!$H$350,Цена!$A$689,0)</f>
        <v>224.97542000000004</v>
      </c>
      <c r="K689" s="160">
        <f ca="1">OFFSET('Расчёт фасадов8'!$H$350,Цена!$A$689,0)</f>
        <v>224.97542000000004</v>
      </c>
      <c r="L689" s="160">
        <f ca="1">OFFSET('Расчёт фасадов9'!$H$350,Цена!$A$689,0)</f>
        <v>224.97542000000004</v>
      </c>
      <c r="M689" s="160">
        <f ca="1">OFFSET('Расчёт фасадов10'!$H$350,Цена!$A$689,0)</f>
        <v>224.97542000000004</v>
      </c>
    </row>
    <row r="690" spans="1:13" ht="15" x14ac:dyDescent="0.2">
      <c r="A690">
        <v>5</v>
      </c>
      <c r="B690" s="75" t="s">
        <v>554</v>
      </c>
      <c r="C690" s="75" t="str">
        <f>B690&amp;'Спецификация - фасады'!$AO$63</f>
        <v>IT.3.FR_V.500./1+1-GS/PG</v>
      </c>
      <c r="D690" s="160">
        <f ca="1">OFFSET('Расчёт фасадов'!$H$350,Цена!$A$690,0)</f>
        <v>224.97542000000004</v>
      </c>
      <c r="E690" s="160">
        <f ca="1">OFFSET('Расчёт фасадов2'!$H$350,Цена!$A$690,0)</f>
        <v>224.97542000000004</v>
      </c>
      <c r="F690" s="160">
        <f ca="1">OFFSET('Расчёт фасадов3'!$H$350,Цена!$A$690,0)</f>
        <v>224.97542000000004</v>
      </c>
      <c r="G690" s="160">
        <f ca="1">OFFSET('Расчёт фасадов4'!$H$350,Цена!$A$690,0)</f>
        <v>224.97542000000004</v>
      </c>
      <c r="H690" s="160">
        <f ca="1">OFFSET('Расчёт фасадов5'!$H$350,Цена!$A$690,0)</f>
        <v>224.97542000000004</v>
      </c>
      <c r="I690" s="160">
        <f ca="1">OFFSET('Расчёт фасадов6'!$H$350,Цена!$A$690,0)</f>
        <v>224.97542000000004</v>
      </c>
      <c r="J690" s="160">
        <f ca="1">OFFSET('Расчёт фасадов7'!$H$350,Цена!$A$690,0)</f>
        <v>224.97542000000004</v>
      </c>
      <c r="K690" s="160">
        <f ca="1">OFFSET('Расчёт фасадов8'!$H$350,Цена!$A$690,0)</f>
        <v>224.97542000000004</v>
      </c>
      <c r="L690" s="160">
        <f ca="1">OFFSET('Расчёт фасадов9'!$H$350,Цена!$A$690,0)</f>
        <v>224.97542000000004</v>
      </c>
      <c r="M690" s="160">
        <f ca="1">OFFSET('Расчёт фасадов10'!$H$350,Цена!$A$690,0)</f>
        <v>224.97542000000004</v>
      </c>
    </row>
    <row r="691" spans="1:13" ht="15" x14ac:dyDescent="0.2">
      <c r="A691">
        <v>5</v>
      </c>
      <c r="B691" s="75" t="s">
        <v>554</v>
      </c>
      <c r="C691" s="75" t="str">
        <f>B691&amp;'Спецификация - фасады'!$AO$64</f>
        <v>IT.3.FR_V.500./1+1-GS/PS</v>
      </c>
      <c r="D691" s="160">
        <f ca="1">OFFSET('Расчёт фасадов'!$H$350,Цена!$A$691,0)</f>
        <v>224.97542000000004</v>
      </c>
      <c r="E691" s="160">
        <f ca="1">OFFSET('Расчёт фасадов2'!$H$350,Цена!$A$691,0)</f>
        <v>224.97542000000004</v>
      </c>
      <c r="F691" s="160">
        <f ca="1">OFFSET('Расчёт фасадов3'!$H$350,Цена!$A$691,0)</f>
        <v>224.97542000000004</v>
      </c>
      <c r="G691" s="160">
        <f ca="1">OFFSET('Расчёт фасадов4'!$H$350,Цена!$A$691,0)</f>
        <v>224.97542000000004</v>
      </c>
      <c r="H691" s="160">
        <f ca="1">OFFSET('Расчёт фасадов5'!$H$350,Цена!$A$691,0)</f>
        <v>224.97542000000004</v>
      </c>
      <c r="I691" s="160">
        <f ca="1">OFFSET('Расчёт фасадов6'!$H$350,Цена!$A$691,0)</f>
        <v>224.97542000000004</v>
      </c>
      <c r="J691" s="160">
        <f ca="1">OFFSET('Расчёт фасадов7'!$H$350,Цена!$A$691,0)</f>
        <v>224.97542000000004</v>
      </c>
      <c r="K691" s="160">
        <f ca="1">OFFSET('Расчёт фасадов8'!$H$350,Цена!$A$691,0)</f>
        <v>224.97542000000004</v>
      </c>
      <c r="L691" s="160">
        <f ca="1">OFFSET('Расчёт фасадов9'!$H$350,Цена!$A$691,0)</f>
        <v>224.97542000000004</v>
      </c>
      <c r="M691" s="160">
        <f ca="1">OFFSET('Расчёт фасадов10'!$H$350,Цена!$A$691,0)</f>
        <v>224.97542000000004</v>
      </c>
    </row>
    <row r="692" spans="1:13" ht="15" x14ac:dyDescent="0.2">
      <c r="A692">
        <v>6</v>
      </c>
      <c r="B692" s="75" t="s">
        <v>554</v>
      </c>
      <c r="C692" s="75" t="str">
        <f>B692&amp;'Спецификация - фасады'!$AO$65</f>
        <v>IT.3.FR_V.500./1+1-WM/PG</v>
      </c>
      <c r="D692" s="160">
        <f ca="1">OFFSET('Расчёт фасадов'!$H$350,Цена!$A$692,0)</f>
        <v>224.97542000000004</v>
      </c>
      <c r="E692" s="160">
        <f ca="1">OFFSET('Расчёт фасадов2'!$H$350,Цена!$A$692,0)</f>
        <v>224.97542000000004</v>
      </c>
      <c r="F692" s="160">
        <f ca="1">OFFSET('Расчёт фасадов3'!$H$350,Цена!$A$692,0)</f>
        <v>224.97542000000004</v>
      </c>
      <c r="G692" s="160">
        <f ca="1">OFFSET('Расчёт фасадов4'!$H$350,Цена!$A$692,0)</f>
        <v>224.97542000000004</v>
      </c>
      <c r="H692" s="160">
        <f ca="1">OFFSET('Расчёт фасадов5'!$H$350,Цена!$A$692,0)</f>
        <v>224.97542000000004</v>
      </c>
      <c r="I692" s="160">
        <f ca="1">OFFSET('Расчёт фасадов6'!$H$350,Цена!$A$692,0)</f>
        <v>224.97542000000004</v>
      </c>
      <c r="J692" s="160">
        <f ca="1">OFFSET('Расчёт фасадов7'!$H$350,Цена!$A$692,0)</f>
        <v>224.97542000000004</v>
      </c>
      <c r="K692" s="160">
        <f ca="1">OFFSET('Расчёт фасадов8'!$H$350,Цена!$A$692,0)</f>
        <v>224.97542000000004</v>
      </c>
      <c r="L692" s="160">
        <f ca="1">OFFSET('Расчёт фасадов9'!$H$350,Цена!$A$692,0)</f>
        <v>224.97542000000004</v>
      </c>
      <c r="M692" s="160">
        <f ca="1">OFFSET('Расчёт фасадов10'!$H$350,Цена!$A$692,0)</f>
        <v>224.97542000000004</v>
      </c>
    </row>
    <row r="693" spans="1:13" ht="15" x14ac:dyDescent="0.2">
      <c r="A693">
        <v>6</v>
      </c>
      <c r="B693" s="75" t="s">
        <v>554</v>
      </c>
      <c r="C693" s="75" t="str">
        <f>B693&amp;'Спецификация - фасады'!$AO$66</f>
        <v>IT.3.FR_V.500./1+1-WM/PS</v>
      </c>
      <c r="D693" s="160">
        <f ca="1">OFFSET('Расчёт фасадов'!$H$350,Цена!$A$693,0)</f>
        <v>224.97542000000004</v>
      </c>
      <c r="E693" s="160">
        <f ca="1">OFFSET('Расчёт фасадов2'!$H$350,Цена!$A$693,0)</f>
        <v>224.97542000000004</v>
      </c>
      <c r="F693" s="160">
        <f ca="1">OFFSET('Расчёт фасадов3'!$H$350,Цена!$A$693,0)</f>
        <v>224.97542000000004</v>
      </c>
      <c r="G693" s="160">
        <f ca="1">OFFSET('Расчёт фасадов4'!$H$350,Цена!$A$693,0)</f>
        <v>224.97542000000004</v>
      </c>
      <c r="H693" s="160">
        <f ca="1">OFFSET('Расчёт фасадов5'!$H$350,Цена!$A$693,0)</f>
        <v>224.97542000000004</v>
      </c>
      <c r="I693" s="160">
        <f ca="1">OFFSET('Расчёт фасадов6'!$H$350,Цена!$A$693,0)</f>
        <v>224.97542000000004</v>
      </c>
      <c r="J693" s="160">
        <f ca="1">OFFSET('Расчёт фасадов7'!$H$350,Цена!$A$693,0)</f>
        <v>224.97542000000004</v>
      </c>
      <c r="K693" s="160">
        <f ca="1">OFFSET('Расчёт фасадов8'!$H$350,Цена!$A$693,0)</f>
        <v>224.97542000000004</v>
      </c>
      <c r="L693" s="160">
        <f ca="1">OFFSET('Расчёт фасадов9'!$H$350,Цена!$A$693,0)</f>
        <v>224.97542000000004</v>
      </c>
      <c r="M693" s="160">
        <f ca="1">OFFSET('Расчёт фасадов10'!$H$350,Цена!$A$693,0)</f>
        <v>224.97542000000004</v>
      </c>
    </row>
    <row r="694" spans="1:13" ht="15" x14ac:dyDescent="0.2">
      <c r="A694">
        <v>6</v>
      </c>
      <c r="B694" s="75" t="s">
        <v>554</v>
      </c>
      <c r="C694" s="75" t="str">
        <f>B694&amp;'Спецификация - фасады'!$AO$67</f>
        <v>IT.3.FR_V.500./1+1-WM/PBG</v>
      </c>
      <c r="D694" s="160">
        <f ca="1">OFFSET('Расчёт фасадов'!$H$350,Цена!$A$694,0)</f>
        <v>224.97542000000004</v>
      </c>
      <c r="E694" s="160">
        <f ca="1">OFFSET('Расчёт фасадов2'!$H$350,Цена!$A$694,0)</f>
        <v>224.97542000000004</v>
      </c>
      <c r="F694" s="160">
        <f ca="1">OFFSET('Расчёт фасадов3'!$H$350,Цена!$A$694,0)</f>
        <v>224.97542000000004</v>
      </c>
      <c r="G694" s="160">
        <f ca="1">OFFSET('Расчёт фасадов4'!$H$350,Цена!$A$694,0)</f>
        <v>224.97542000000004</v>
      </c>
      <c r="H694" s="160">
        <f ca="1">OFFSET('Расчёт фасадов5'!$H$350,Цена!$A$694,0)</f>
        <v>224.97542000000004</v>
      </c>
      <c r="I694" s="160">
        <f ca="1">OFFSET('Расчёт фасадов6'!$H$350,Цена!$A$694,0)</f>
        <v>224.97542000000004</v>
      </c>
      <c r="J694" s="160">
        <f ca="1">OFFSET('Расчёт фасадов7'!$H$350,Цена!$A$694,0)</f>
        <v>224.97542000000004</v>
      </c>
      <c r="K694" s="160">
        <f ca="1">OFFSET('Расчёт фасадов8'!$H$350,Цена!$A$694,0)</f>
        <v>224.97542000000004</v>
      </c>
      <c r="L694" s="160">
        <f ca="1">OFFSET('Расчёт фасадов9'!$H$350,Цена!$A$694,0)</f>
        <v>224.97542000000004</v>
      </c>
      <c r="M694" s="160">
        <f ca="1">OFFSET('Расчёт фасадов10'!$H$350,Цена!$A$694,0)</f>
        <v>224.97542000000004</v>
      </c>
    </row>
    <row r="695" spans="1:13" ht="15" x14ac:dyDescent="0.2">
      <c r="A695">
        <v>6</v>
      </c>
      <c r="B695" s="75" t="s">
        <v>554</v>
      </c>
      <c r="C695" s="75" t="str">
        <f>B695&amp;'Спецификация - фасады'!$AO$68</f>
        <v>IT.3.FR_V.500./1+1-IV/PG</v>
      </c>
      <c r="D695" s="160">
        <f ca="1">OFFSET('Расчёт фасадов'!$H$350,Цена!$A$695,0)</f>
        <v>224.97542000000004</v>
      </c>
      <c r="E695" s="160">
        <f ca="1">OFFSET('Расчёт фасадов2'!$H$350,Цена!$A$695,0)</f>
        <v>224.97542000000004</v>
      </c>
      <c r="F695" s="160">
        <f ca="1">OFFSET('Расчёт фасадов3'!$H$350,Цена!$A$695,0)</f>
        <v>224.97542000000004</v>
      </c>
      <c r="G695" s="160">
        <f ca="1">OFFSET('Расчёт фасадов4'!$H$350,Цена!$A$695,0)</f>
        <v>224.97542000000004</v>
      </c>
      <c r="H695" s="160">
        <f ca="1">OFFSET('Расчёт фасадов5'!$H$350,Цена!$A$695,0)</f>
        <v>224.97542000000004</v>
      </c>
      <c r="I695" s="160">
        <f ca="1">OFFSET('Расчёт фасадов6'!$H$350,Цена!$A$695,0)</f>
        <v>224.97542000000004</v>
      </c>
      <c r="J695" s="160">
        <f ca="1">OFFSET('Расчёт фасадов7'!$H$350,Цена!$A$695,0)</f>
        <v>224.97542000000004</v>
      </c>
      <c r="K695" s="160">
        <f ca="1">OFFSET('Расчёт фасадов8'!$H$350,Цена!$A$695,0)</f>
        <v>224.97542000000004</v>
      </c>
      <c r="L695" s="160">
        <f ca="1">OFFSET('Расчёт фасадов9'!$H$350,Цена!$A$695,0)</f>
        <v>224.97542000000004</v>
      </c>
      <c r="M695" s="160">
        <f ca="1">OFFSET('Расчёт фасадов10'!$H$350,Цена!$A$695,0)</f>
        <v>224.97542000000004</v>
      </c>
    </row>
    <row r="696" spans="1:13" ht="15" x14ac:dyDescent="0.2">
      <c r="A696">
        <v>6</v>
      </c>
      <c r="B696" s="75" t="s">
        <v>554</v>
      </c>
      <c r="C696" s="75" t="str">
        <f>B696&amp;'Спецификация - фасады'!$AO$69</f>
        <v>IT.3.FR_V.500./1+1-IV/PS</v>
      </c>
      <c r="D696" s="160">
        <f ca="1">OFFSET('Расчёт фасадов'!$H$350,Цена!$A$696,0)</f>
        <v>224.97542000000004</v>
      </c>
      <c r="E696" s="160">
        <f ca="1">OFFSET('Расчёт фасадов2'!$H$350,Цена!$A$696,0)</f>
        <v>224.97542000000004</v>
      </c>
      <c r="F696" s="160">
        <f ca="1">OFFSET('Расчёт фасадов3'!$H$350,Цена!$A$696,0)</f>
        <v>224.97542000000004</v>
      </c>
      <c r="G696" s="160">
        <f ca="1">OFFSET('Расчёт фасадов4'!$H$350,Цена!$A$696,0)</f>
        <v>224.97542000000004</v>
      </c>
      <c r="H696" s="160">
        <f ca="1">OFFSET('Расчёт фасадов5'!$H$350,Цена!$A$696,0)</f>
        <v>224.97542000000004</v>
      </c>
      <c r="I696" s="160">
        <f ca="1">OFFSET('Расчёт фасадов6'!$H$350,Цена!$A$696,0)</f>
        <v>224.97542000000004</v>
      </c>
      <c r="J696" s="160">
        <f ca="1">OFFSET('Расчёт фасадов7'!$H$350,Цена!$A$696,0)</f>
        <v>224.97542000000004</v>
      </c>
      <c r="K696" s="160">
        <f ca="1">OFFSET('Расчёт фасадов8'!$H$350,Цена!$A$696,0)</f>
        <v>224.97542000000004</v>
      </c>
      <c r="L696" s="160">
        <f ca="1">OFFSET('Расчёт фасадов9'!$H$350,Цена!$A$696,0)</f>
        <v>224.97542000000004</v>
      </c>
      <c r="M696" s="160">
        <f ca="1">OFFSET('Расчёт фасадов10'!$H$350,Цена!$A$696,0)</f>
        <v>224.97542000000004</v>
      </c>
    </row>
    <row r="697" spans="1:13" ht="15" x14ac:dyDescent="0.2">
      <c r="A697">
        <v>6</v>
      </c>
      <c r="B697" s="75" t="s">
        <v>554</v>
      </c>
      <c r="C697" s="75" t="str">
        <f>B697&amp;'Спецификация - фасады'!$AO$70</f>
        <v>IT.3.FR_V.500./1+1-IV/PBG</v>
      </c>
      <c r="D697" s="160">
        <f ca="1">OFFSET('Расчёт фасадов'!$H$350,Цена!$A$697,0)</f>
        <v>224.97542000000004</v>
      </c>
      <c r="E697" s="160">
        <f ca="1">OFFSET('Расчёт фасадов2'!$H$350,Цена!$A$697,0)</f>
        <v>224.97542000000004</v>
      </c>
      <c r="F697" s="160">
        <f ca="1">OFFSET('Расчёт фасадов3'!$H$350,Цена!$A$697,0)</f>
        <v>224.97542000000004</v>
      </c>
      <c r="G697" s="160">
        <f ca="1">OFFSET('Расчёт фасадов4'!$H$350,Цена!$A$697,0)</f>
        <v>224.97542000000004</v>
      </c>
      <c r="H697" s="160">
        <f ca="1">OFFSET('Расчёт фасадов5'!$H$350,Цена!$A$697,0)</f>
        <v>224.97542000000004</v>
      </c>
      <c r="I697" s="160">
        <f ca="1">OFFSET('Расчёт фасадов6'!$H$350,Цена!$A$697,0)</f>
        <v>224.97542000000004</v>
      </c>
      <c r="J697" s="160">
        <f ca="1">OFFSET('Расчёт фасадов7'!$H$350,Цена!$A$697,0)</f>
        <v>224.97542000000004</v>
      </c>
      <c r="K697" s="160">
        <f ca="1">OFFSET('Расчёт фасадов8'!$H$350,Цена!$A$697,0)</f>
        <v>224.97542000000004</v>
      </c>
      <c r="L697" s="160">
        <f ca="1">OFFSET('Расчёт фасадов9'!$H$350,Цена!$A$697,0)</f>
        <v>224.97542000000004</v>
      </c>
      <c r="M697" s="160">
        <f ca="1">OFFSET('Расчёт фасадов10'!$H$350,Цена!$A$697,0)</f>
        <v>224.97542000000004</v>
      </c>
    </row>
    <row r="699" spans="1:13" ht="15" x14ac:dyDescent="0.2">
      <c r="A699">
        <v>0</v>
      </c>
      <c r="B699" s="75" t="s">
        <v>557</v>
      </c>
      <c r="C699" s="75" t="str">
        <f>B699&amp;'Спецификация - фасады'!$AO$43</f>
        <v>IT.3.FR_G.500./1+0-PY27</v>
      </c>
      <c r="D699" s="160">
        <f ca="1">OFFSET('Расчёт фасадов'!$H$436,Цена!$A$699,0)</f>
        <v>224.97542000000004</v>
      </c>
      <c r="E699" s="160">
        <f ca="1">OFFSET('Расчёт фасадов2'!$H$436,Цена!$A$699,0)</f>
        <v>224.97542000000004</v>
      </c>
      <c r="F699" s="160">
        <f ca="1">OFFSET('Расчёт фасадов3'!$H$436,Цена!$A$699,0)</f>
        <v>224.97542000000004</v>
      </c>
      <c r="G699" s="160">
        <f ca="1">OFFSET('Расчёт фасадов4'!$H$436,Цена!$A$699,0)</f>
        <v>224.97542000000004</v>
      </c>
      <c r="H699" s="160">
        <f ca="1">OFFSET('Расчёт фасадов5'!$H$436,Цена!$A$699,0)</f>
        <v>224.97542000000004</v>
      </c>
      <c r="I699" s="160">
        <f ca="1">OFFSET('Расчёт фасадов6'!$H$436,Цена!$A$699,0)</f>
        <v>224.97542000000004</v>
      </c>
      <c r="J699" s="160">
        <f ca="1">OFFSET('Расчёт фасадов7'!$H$436,Цена!$A$699,0)</f>
        <v>224.97542000000004</v>
      </c>
      <c r="K699" s="160">
        <f ca="1">OFFSET('Расчёт фасадов8'!$H$436,Цена!$A$699,0)</f>
        <v>224.97542000000004</v>
      </c>
      <c r="L699" s="160">
        <f ca="1">OFFSET('Расчёт фасадов9'!$H$436,Цена!$A$699,0)</f>
        <v>224.97542000000004</v>
      </c>
      <c r="M699" s="160">
        <f ca="1">OFFSET('Расчёт фасадов10'!$H$436,Цена!$A$699,0)</f>
        <v>224.97542000000004</v>
      </c>
    </row>
    <row r="700" spans="1:13" ht="15" x14ac:dyDescent="0.2">
      <c r="A700">
        <v>0</v>
      </c>
      <c r="B700" s="75" t="s">
        <v>557</v>
      </c>
      <c r="C700" s="75" t="str">
        <f>B700&amp;'Спецификация - фасады'!$AO$44</f>
        <v>IT.3.FR_G.500./1+0-WC</v>
      </c>
      <c r="D700" s="160">
        <f ca="1">OFFSET('Расчёт фасадов'!$H$436,Цена!$A$700,0)</f>
        <v>224.97542000000004</v>
      </c>
      <c r="E700" s="160">
        <f ca="1">OFFSET('Расчёт фасадов2'!$H$436,Цена!$A$700,0)</f>
        <v>224.97542000000004</v>
      </c>
      <c r="F700" s="160">
        <f ca="1">OFFSET('Расчёт фасадов3'!$H$436,Цена!$A$700,0)</f>
        <v>224.97542000000004</v>
      </c>
      <c r="G700" s="160">
        <f ca="1">OFFSET('Расчёт фасадов4'!$H$436,Цена!$A$700,0)</f>
        <v>224.97542000000004</v>
      </c>
      <c r="H700" s="160">
        <f ca="1">OFFSET('Расчёт фасадов5'!$H$436,Цена!$A$700,0)</f>
        <v>224.97542000000004</v>
      </c>
      <c r="I700" s="160">
        <f ca="1">OFFSET('Расчёт фасадов6'!$H$436,Цена!$A$700,0)</f>
        <v>224.97542000000004</v>
      </c>
      <c r="J700" s="160">
        <f ca="1">OFFSET('Расчёт фасадов7'!$H$436,Цена!$A$700,0)</f>
        <v>224.97542000000004</v>
      </c>
      <c r="K700" s="160">
        <f ca="1">OFFSET('Расчёт фасадов8'!$H$436,Цена!$A$700,0)</f>
        <v>224.97542000000004</v>
      </c>
      <c r="L700" s="160">
        <f ca="1">OFFSET('Расчёт фасадов9'!$H$436,Цена!$A$700,0)</f>
        <v>224.97542000000004</v>
      </c>
      <c r="M700" s="160">
        <f ca="1">OFFSET('Расчёт фасадов10'!$H$436,Цена!$A$700,0)</f>
        <v>224.97542000000004</v>
      </c>
    </row>
    <row r="701" spans="1:13" ht="15" x14ac:dyDescent="0.2">
      <c r="A701">
        <v>0</v>
      </c>
      <c r="B701" s="75" t="s">
        <v>557</v>
      </c>
      <c r="C701" s="75" t="str">
        <f>B701&amp;'Спецификация - фасады'!$AO$45</f>
        <v>IT.3.FR_G.500./1+0-WP</v>
      </c>
      <c r="D701" s="160">
        <f ca="1">OFFSET('Расчёт фасадов'!$H$436,Цена!$A$701,0)</f>
        <v>224.97542000000004</v>
      </c>
      <c r="E701" s="160">
        <f ca="1">OFFSET('Расчёт фасадов2'!$H$436,Цена!$A$701,0)</f>
        <v>224.97542000000004</v>
      </c>
      <c r="F701" s="160">
        <f ca="1">OFFSET('Расчёт фасадов3'!$H$436,Цена!$A$701,0)</f>
        <v>224.97542000000004</v>
      </c>
      <c r="G701" s="160">
        <f ca="1">OFFSET('Расчёт фасадов4'!$H$436,Цена!$A$701,0)</f>
        <v>224.97542000000004</v>
      </c>
      <c r="H701" s="160">
        <f ca="1">OFFSET('Расчёт фасадов5'!$H$436,Цена!$A$701,0)</f>
        <v>224.97542000000004</v>
      </c>
      <c r="I701" s="160">
        <f ca="1">OFFSET('Расчёт фасадов6'!$H$436,Цена!$A$701,0)</f>
        <v>224.97542000000004</v>
      </c>
      <c r="J701" s="160">
        <f ca="1">OFFSET('Расчёт фасадов7'!$H$436,Цена!$A$701,0)</f>
        <v>224.97542000000004</v>
      </c>
      <c r="K701" s="160">
        <f ca="1">OFFSET('Расчёт фасадов8'!$H$436,Цена!$A$701,0)</f>
        <v>224.97542000000004</v>
      </c>
      <c r="L701" s="160">
        <f ca="1">OFFSET('Расчёт фасадов9'!$H$436,Цена!$A$701,0)</f>
        <v>224.97542000000004</v>
      </c>
      <c r="M701" s="160">
        <f ca="1">OFFSET('Расчёт фасадов10'!$H$436,Цена!$A$701,0)</f>
        <v>224.97542000000004</v>
      </c>
    </row>
    <row r="702" spans="1:13" ht="15" x14ac:dyDescent="0.2">
      <c r="A702">
        <v>0</v>
      </c>
      <c r="B702" s="75" t="s">
        <v>557</v>
      </c>
      <c r="C702" s="75" t="str">
        <f>B702&amp;'Спецификация - фасады'!$AO$46</f>
        <v>IT.3.FR_G.500./1+0-DS</v>
      </c>
      <c r="D702" s="160">
        <f ca="1">OFFSET('Расчёт фасадов'!$H$436,Цена!$A$702,0)</f>
        <v>224.97542000000004</v>
      </c>
      <c r="E702" s="160">
        <f ca="1">OFFSET('Расчёт фасадов2'!$H$436,Цена!$A$702,0)</f>
        <v>224.97542000000004</v>
      </c>
      <c r="F702" s="160">
        <f ca="1">OFFSET('Расчёт фасадов3'!$H$436,Цена!$A$702,0)</f>
        <v>224.97542000000004</v>
      </c>
      <c r="G702" s="160">
        <f ca="1">OFFSET('Расчёт фасадов4'!$H$436,Цена!$A$702,0)</f>
        <v>224.97542000000004</v>
      </c>
      <c r="H702" s="160">
        <f ca="1">OFFSET('Расчёт фасадов5'!$H$436,Цена!$A$702,0)</f>
        <v>224.97542000000004</v>
      </c>
      <c r="I702" s="160">
        <f ca="1">OFFSET('Расчёт фасадов6'!$H$436,Цена!$A$702,0)</f>
        <v>224.97542000000004</v>
      </c>
      <c r="J702" s="160">
        <f ca="1">OFFSET('Расчёт фасадов7'!$H$436,Цена!$A$702,0)</f>
        <v>224.97542000000004</v>
      </c>
      <c r="K702" s="160">
        <f ca="1">OFFSET('Расчёт фасадов8'!$H$436,Цена!$A$702,0)</f>
        <v>224.97542000000004</v>
      </c>
      <c r="L702" s="160">
        <f ca="1">OFFSET('Расчёт фасадов9'!$H$436,Цена!$A$702,0)</f>
        <v>224.97542000000004</v>
      </c>
      <c r="M702" s="160">
        <f ca="1">OFFSET('Расчёт фасадов10'!$H$436,Цена!$A$702,0)</f>
        <v>224.97542000000004</v>
      </c>
    </row>
    <row r="703" spans="1:13" ht="15" x14ac:dyDescent="0.2">
      <c r="A703">
        <v>0</v>
      </c>
      <c r="B703" s="75" t="s">
        <v>557</v>
      </c>
      <c r="C703" s="75" t="str">
        <f>B703&amp;'Спецификация - фасады'!$AO$47</f>
        <v>IT.3.FR_G.500./1+0-HS</v>
      </c>
      <c r="D703" s="160">
        <f ca="1">OFFSET('Расчёт фасадов'!$H$436,Цена!$A$703,0)</f>
        <v>224.97542000000004</v>
      </c>
      <c r="E703" s="160">
        <f ca="1">OFFSET('Расчёт фасадов2'!$H$436,Цена!$A$703,0)</f>
        <v>224.97542000000004</v>
      </c>
      <c r="F703" s="160">
        <f ca="1">OFFSET('Расчёт фасадов3'!$H$436,Цена!$A$703,0)</f>
        <v>224.97542000000004</v>
      </c>
      <c r="G703" s="160">
        <f ca="1">OFFSET('Расчёт фасадов4'!$H$436,Цена!$A$703,0)</f>
        <v>224.97542000000004</v>
      </c>
      <c r="H703" s="160">
        <f ca="1">OFFSET('Расчёт фасадов5'!$H$436,Цена!$A$703,0)</f>
        <v>224.97542000000004</v>
      </c>
      <c r="I703" s="160">
        <f ca="1">OFFSET('Расчёт фасадов6'!$H$436,Цена!$A$703,0)</f>
        <v>224.97542000000004</v>
      </c>
      <c r="J703" s="160">
        <f ca="1">OFFSET('Расчёт фасадов7'!$H$436,Цена!$A$703,0)</f>
        <v>224.97542000000004</v>
      </c>
      <c r="K703" s="160">
        <f ca="1">OFFSET('Расчёт фасадов8'!$H$436,Цена!$A$703,0)</f>
        <v>224.97542000000004</v>
      </c>
      <c r="L703" s="160">
        <f ca="1">OFFSET('Расчёт фасадов9'!$H$436,Цена!$A$703,0)</f>
        <v>224.97542000000004</v>
      </c>
      <c r="M703" s="160">
        <f ca="1">OFFSET('Расчёт фасадов10'!$H$436,Цена!$A$703,0)</f>
        <v>224.97542000000004</v>
      </c>
    </row>
    <row r="704" spans="1:13" ht="15" x14ac:dyDescent="0.2">
      <c r="A704">
        <v>0</v>
      </c>
      <c r="B704" s="75" t="s">
        <v>557</v>
      </c>
      <c r="C704" s="75" t="str">
        <f>B704&amp;'Спецификация - фасады'!$AO$48</f>
        <v>IT.3.FR_G.500./1+0-VT</v>
      </c>
      <c r="D704" s="160">
        <f ca="1">OFFSET('Расчёт фасадов'!$H$436,Цена!$A$704,0)</f>
        <v>224.97542000000004</v>
      </c>
      <c r="E704" s="160">
        <f ca="1">OFFSET('Расчёт фасадов2'!$H$436,Цена!$A$704,0)</f>
        <v>224.97542000000004</v>
      </c>
      <c r="F704" s="160">
        <f ca="1">OFFSET('Расчёт фасадов3'!$H$436,Цена!$A$704,0)</f>
        <v>224.97542000000004</v>
      </c>
      <c r="G704" s="160">
        <f ca="1">OFFSET('Расчёт фасадов4'!$H$436,Цена!$A$704,0)</f>
        <v>224.97542000000004</v>
      </c>
      <c r="H704" s="160">
        <f ca="1">OFFSET('Расчёт фасадов5'!$H$436,Цена!$A$704,0)</f>
        <v>224.97542000000004</v>
      </c>
      <c r="I704" s="160">
        <f ca="1">OFFSET('Расчёт фасадов6'!$H$436,Цена!$A$704,0)</f>
        <v>224.97542000000004</v>
      </c>
      <c r="J704" s="160">
        <f ca="1">OFFSET('Расчёт фасадов7'!$H$436,Цена!$A$704,0)</f>
        <v>224.97542000000004</v>
      </c>
      <c r="K704" s="160">
        <f ca="1">OFFSET('Расчёт фасадов8'!$H$436,Цена!$A$704,0)</f>
        <v>224.97542000000004</v>
      </c>
      <c r="L704" s="160">
        <f ca="1">OFFSET('Расчёт фасадов9'!$H$436,Цена!$A$704,0)</f>
        <v>224.97542000000004</v>
      </c>
      <c r="M704" s="160">
        <f ca="1">OFFSET('Расчёт фасадов10'!$H$436,Цена!$A$704,0)</f>
        <v>224.97542000000004</v>
      </c>
    </row>
    <row r="705" spans="1:13" ht="15" x14ac:dyDescent="0.2">
      <c r="A705">
        <v>0</v>
      </c>
      <c r="B705" s="75" t="s">
        <v>557</v>
      </c>
      <c r="C705" s="75" t="str">
        <f>B705&amp;'Спецификация - фасады'!$AO$49</f>
        <v>IT.3.FR_G.500./1+0-TD</v>
      </c>
      <c r="D705" s="160">
        <f ca="1">OFFSET('Расчёт фасадов'!$H$436,Цена!$A$705,0)</f>
        <v>224.97542000000004</v>
      </c>
      <c r="E705" s="160">
        <f ca="1">OFFSET('Расчёт фасадов2'!$H$436,Цена!$A$705,0)</f>
        <v>224.97542000000004</v>
      </c>
      <c r="F705" s="160">
        <f ca="1">OFFSET('Расчёт фасадов3'!$H$436,Цена!$A$705,0)</f>
        <v>224.97542000000004</v>
      </c>
      <c r="G705" s="160">
        <f ca="1">OFFSET('Расчёт фасадов4'!$H$436,Цена!$A$705,0)</f>
        <v>224.97542000000004</v>
      </c>
      <c r="H705" s="160">
        <f ca="1">OFFSET('Расчёт фасадов5'!$H$436,Цена!$A$705,0)</f>
        <v>224.97542000000004</v>
      </c>
      <c r="I705" s="160">
        <f ca="1">OFFSET('Расчёт фасадов6'!$H$436,Цена!$A$705,0)</f>
        <v>224.97542000000004</v>
      </c>
      <c r="J705" s="160">
        <f ca="1">OFFSET('Расчёт фасадов7'!$H$436,Цена!$A$705,0)</f>
        <v>224.97542000000004</v>
      </c>
      <c r="K705" s="160">
        <f ca="1">OFFSET('Расчёт фасадов8'!$H$436,Цена!$A$705,0)</f>
        <v>224.97542000000004</v>
      </c>
      <c r="L705" s="160">
        <f ca="1">OFFSET('Расчёт фасадов9'!$H$436,Цена!$A$705,0)</f>
        <v>224.97542000000004</v>
      </c>
      <c r="M705" s="160">
        <f ca="1">OFFSET('Расчёт фасадов10'!$H$436,Цена!$A$705,0)</f>
        <v>224.97542000000004</v>
      </c>
    </row>
    <row r="706" spans="1:13" ht="15" x14ac:dyDescent="0.2">
      <c r="A706">
        <v>0</v>
      </c>
      <c r="B706" s="75" t="s">
        <v>557</v>
      </c>
      <c r="C706" s="75" t="str">
        <f>B706&amp;'Спецификация - фасады'!$AO$50</f>
        <v>IT.3.FR_G.500./1+0-LO</v>
      </c>
      <c r="D706" s="160">
        <f ca="1">OFFSET('Расчёт фасадов'!$H$436,Цена!$A$706,0)</f>
        <v>224.97542000000004</v>
      </c>
      <c r="E706" s="160">
        <f ca="1">OFFSET('Расчёт фасадов2'!$H$436,Цена!$A$706,0)</f>
        <v>224.97542000000004</v>
      </c>
      <c r="F706" s="160">
        <f ca="1">OFFSET('Расчёт фасадов3'!$H$436,Цена!$A$706,0)</f>
        <v>224.97542000000004</v>
      </c>
      <c r="G706" s="160">
        <f ca="1">OFFSET('Расчёт фасадов4'!$H$436,Цена!$A$706,0)</f>
        <v>224.97542000000004</v>
      </c>
      <c r="H706" s="160">
        <f ca="1">OFFSET('Расчёт фасадов5'!$H$436,Цена!$A$706,0)</f>
        <v>224.97542000000004</v>
      </c>
      <c r="I706" s="160">
        <f ca="1">OFFSET('Расчёт фасадов6'!$H$436,Цена!$A$706,0)</f>
        <v>224.97542000000004</v>
      </c>
      <c r="J706" s="160">
        <f ca="1">OFFSET('Расчёт фасадов7'!$H$436,Цена!$A$706,0)</f>
        <v>224.97542000000004</v>
      </c>
      <c r="K706" s="160">
        <f ca="1">OFFSET('Расчёт фасадов8'!$H$436,Цена!$A$706,0)</f>
        <v>224.97542000000004</v>
      </c>
      <c r="L706" s="160">
        <f ca="1">OFFSET('Расчёт фасадов9'!$H$436,Цена!$A$706,0)</f>
        <v>224.97542000000004</v>
      </c>
      <c r="M706" s="160">
        <f ca="1">OFFSET('Расчёт фасадов10'!$H$436,Цена!$A$706,0)</f>
        <v>224.97542000000004</v>
      </c>
    </row>
    <row r="707" spans="1:13" ht="15" x14ac:dyDescent="0.2">
      <c r="A707">
        <v>0</v>
      </c>
      <c r="B707" s="75" t="s">
        <v>557</v>
      </c>
      <c r="C707" s="75" t="str">
        <f>B707&amp;'Спецификация - фасады'!$AO$51</f>
        <v>IT.3.FR_G.500./1+0-OM</v>
      </c>
      <c r="D707" s="160">
        <f ca="1">OFFSET('Расчёт фасадов'!$H$436,Цена!$A$707,0)</f>
        <v>224.97542000000004</v>
      </c>
      <c r="E707" s="160">
        <f ca="1">OFFSET('Расчёт фасадов2'!$H$436,Цена!$A$707,0)</f>
        <v>224.97542000000004</v>
      </c>
      <c r="F707" s="160">
        <f ca="1">OFFSET('Расчёт фасадов3'!$H$436,Цена!$A$707,0)</f>
        <v>224.97542000000004</v>
      </c>
      <c r="G707" s="160">
        <f ca="1">OFFSET('Расчёт фасадов4'!$H$436,Цена!$A$707,0)</f>
        <v>224.97542000000004</v>
      </c>
      <c r="H707" s="160">
        <f ca="1">OFFSET('Расчёт фасадов5'!$H$436,Цена!$A$707,0)</f>
        <v>224.97542000000004</v>
      </c>
      <c r="I707" s="160">
        <f ca="1">OFFSET('Расчёт фасадов6'!$H$436,Цена!$A$707,0)</f>
        <v>224.97542000000004</v>
      </c>
      <c r="J707" s="160">
        <f ca="1">OFFSET('Расчёт фасадов7'!$H$436,Цена!$A$707,0)</f>
        <v>224.97542000000004</v>
      </c>
      <c r="K707" s="160">
        <f ca="1">OFFSET('Расчёт фасадов8'!$H$436,Цена!$A$707,0)</f>
        <v>224.97542000000004</v>
      </c>
      <c r="L707" s="160">
        <f ca="1">OFFSET('Расчёт фасадов9'!$H$436,Цена!$A$707,0)</f>
        <v>224.97542000000004</v>
      </c>
      <c r="M707" s="160">
        <f ca="1">OFFSET('Расчёт фасадов10'!$H$436,Цена!$A$707,0)</f>
        <v>224.97542000000004</v>
      </c>
    </row>
    <row r="708" spans="1:13" ht="15" x14ac:dyDescent="0.2">
      <c r="A708">
        <v>0</v>
      </c>
      <c r="B708" s="75" t="s">
        <v>557</v>
      </c>
      <c r="C708" s="75" t="str">
        <f>B708&amp;'Спецификация - фасады'!$AO$52</f>
        <v>IT.3.FR_G.500./1+0-OE</v>
      </c>
      <c r="D708" s="160">
        <f ca="1">OFFSET('Расчёт фасадов'!$H$436,Цена!$A$708,0)</f>
        <v>224.97542000000004</v>
      </c>
      <c r="E708" s="160">
        <f ca="1">OFFSET('Расчёт фасадов2'!$H$436,Цена!$A$708,0)</f>
        <v>224.97542000000004</v>
      </c>
      <c r="F708" s="160">
        <f ca="1">OFFSET('Расчёт фасадов3'!$H$436,Цена!$A$708,0)</f>
        <v>224.97542000000004</v>
      </c>
      <c r="G708" s="160">
        <f ca="1">OFFSET('Расчёт фасадов4'!$H$436,Цена!$A$708,0)</f>
        <v>224.97542000000004</v>
      </c>
      <c r="H708" s="160">
        <f ca="1">OFFSET('Расчёт фасадов5'!$H$436,Цена!$A$708,0)</f>
        <v>224.97542000000004</v>
      </c>
      <c r="I708" s="160">
        <f ca="1">OFFSET('Расчёт фасадов6'!$H$436,Цена!$A$708,0)</f>
        <v>224.97542000000004</v>
      </c>
      <c r="J708" s="160">
        <f ca="1">OFFSET('Расчёт фасадов7'!$H$436,Цена!$A$708,0)</f>
        <v>224.97542000000004</v>
      </c>
      <c r="K708" s="160">
        <f ca="1">OFFSET('Расчёт фасадов8'!$H$436,Цена!$A$708,0)</f>
        <v>224.97542000000004</v>
      </c>
      <c r="L708" s="160">
        <f ca="1">OFFSET('Расчёт фасадов9'!$H$436,Цена!$A$708,0)</f>
        <v>224.97542000000004</v>
      </c>
      <c r="M708" s="160">
        <f ca="1">OFFSET('Расчёт фасадов10'!$H$436,Цена!$A$708,0)</f>
        <v>224.97542000000004</v>
      </c>
    </row>
    <row r="709" spans="1:13" ht="15" x14ac:dyDescent="0.2">
      <c r="A709">
        <v>0</v>
      </c>
      <c r="B709" s="75" t="s">
        <v>557</v>
      </c>
      <c r="C709" s="75" t="str">
        <f>B709&amp;'Спецификация - фасады'!$AO$53</f>
        <v>IT.3.FR_G.500./1+0-GS</v>
      </c>
      <c r="D709" s="160">
        <f ca="1">OFFSET('Расчёт фасадов'!$H$436,Цена!$A$709,0)</f>
        <v>224.97542000000004</v>
      </c>
      <c r="E709" s="160">
        <f ca="1">OFFSET('Расчёт фасадов2'!$H$436,Цена!$A$709,0)</f>
        <v>224.97542000000004</v>
      </c>
      <c r="F709" s="160">
        <f ca="1">OFFSET('Расчёт фасадов3'!$H$436,Цена!$A$709,0)</f>
        <v>224.97542000000004</v>
      </c>
      <c r="G709" s="160">
        <f ca="1">OFFSET('Расчёт фасадов4'!$H$436,Цена!$A$709,0)</f>
        <v>224.97542000000004</v>
      </c>
      <c r="H709" s="160">
        <f ca="1">OFFSET('Расчёт фасадов5'!$H$436,Цена!$A$709,0)</f>
        <v>224.97542000000004</v>
      </c>
      <c r="I709" s="160">
        <f ca="1">OFFSET('Расчёт фасадов6'!$H$436,Цена!$A$709,0)</f>
        <v>224.97542000000004</v>
      </c>
      <c r="J709" s="160">
        <f ca="1">OFFSET('Расчёт фасадов7'!$H$436,Цена!$A$709,0)</f>
        <v>224.97542000000004</v>
      </c>
      <c r="K709" s="160">
        <f ca="1">OFFSET('Расчёт фасадов8'!$H$436,Цена!$A$709,0)</f>
        <v>224.97542000000004</v>
      </c>
      <c r="L709" s="160">
        <f ca="1">OFFSET('Расчёт фасадов9'!$H$436,Цена!$A$709,0)</f>
        <v>224.97542000000004</v>
      </c>
      <c r="M709" s="160">
        <f ca="1">OFFSET('Расчёт фасадов10'!$H$436,Цена!$A$709,0)</f>
        <v>224.97542000000004</v>
      </c>
    </row>
    <row r="710" spans="1:13" ht="15" x14ac:dyDescent="0.2">
      <c r="A710">
        <v>1</v>
      </c>
      <c r="B710" s="75" t="s">
        <v>557</v>
      </c>
      <c r="C710" s="75" t="str">
        <f>B710&amp;'Спецификация - фасады'!$AO$54</f>
        <v>IT.3.FR_G.500./1+0-BMO</v>
      </c>
      <c r="D710" s="160">
        <f ca="1">OFFSET('Расчёт фасадов'!$H$436,Цена!$A$710,0)</f>
        <v>224.97542000000004</v>
      </c>
      <c r="E710" s="160">
        <f ca="1">OFFSET('Расчёт фасадов2'!$H$436,Цена!$A$710,0)</f>
        <v>224.97542000000004</v>
      </c>
      <c r="F710" s="160">
        <f ca="1">OFFSET('Расчёт фасадов3'!$H$436,Цена!$A$710,0)</f>
        <v>224.97542000000004</v>
      </c>
      <c r="G710" s="160">
        <f ca="1">OFFSET('Расчёт фасадов4'!$H$436,Цена!$A$710,0)</f>
        <v>224.97542000000004</v>
      </c>
      <c r="H710" s="160">
        <f ca="1">OFFSET('Расчёт фасадов5'!$H$436,Цена!$A$710,0)</f>
        <v>224.97542000000004</v>
      </c>
      <c r="I710" s="160">
        <f ca="1">OFFSET('Расчёт фасадов6'!$H$436,Цена!$A$710,0)</f>
        <v>224.97542000000004</v>
      </c>
      <c r="J710" s="160">
        <f ca="1">OFFSET('Расчёт фасадов7'!$H$436,Цена!$A$710,0)</f>
        <v>224.97542000000004</v>
      </c>
      <c r="K710" s="160">
        <f ca="1">OFFSET('Расчёт фасадов8'!$H$436,Цена!$A$710,0)</f>
        <v>224.97542000000004</v>
      </c>
      <c r="L710" s="160">
        <f ca="1">OFFSET('Расчёт фасадов9'!$H$436,Цена!$A$710,0)</f>
        <v>224.97542000000004</v>
      </c>
      <c r="M710" s="160">
        <f ca="1">OFFSET('Расчёт фасадов10'!$H$436,Цена!$A$710,0)</f>
        <v>224.97542000000004</v>
      </c>
    </row>
    <row r="711" spans="1:13" ht="15" x14ac:dyDescent="0.2">
      <c r="A711">
        <v>2</v>
      </c>
      <c r="B711" s="75" t="s">
        <v>557</v>
      </c>
      <c r="C711" s="75" t="str">
        <f>B711&amp;'Спецификация - фасады'!$AO$55</f>
        <v>IT.3.FR_G.500./1+0-WM</v>
      </c>
      <c r="D711" s="160">
        <f ca="1">OFFSET('Расчёт фасадов'!$H$436,Цена!$A$711,0)</f>
        <v>224.97542000000004</v>
      </c>
      <c r="E711" s="160">
        <f ca="1">OFFSET('Расчёт фасадов2'!$H$436,Цена!$A$711,0)</f>
        <v>224.97542000000004</v>
      </c>
      <c r="F711" s="160">
        <f ca="1">OFFSET('Расчёт фасадов3'!$H$436,Цена!$A$711,0)</f>
        <v>224.97542000000004</v>
      </c>
      <c r="G711" s="160">
        <f ca="1">OFFSET('Расчёт фасадов4'!$H$436,Цена!$A$711,0)</f>
        <v>224.97542000000004</v>
      </c>
      <c r="H711" s="160">
        <f ca="1">OFFSET('Расчёт фасадов5'!$H$436,Цена!$A$711,0)</f>
        <v>224.97542000000004</v>
      </c>
      <c r="I711" s="160">
        <f ca="1">OFFSET('Расчёт фасадов6'!$H$436,Цена!$A$711,0)</f>
        <v>224.97542000000004</v>
      </c>
      <c r="J711" s="160">
        <f ca="1">OFFSET('Расчёт фасадов7'!$H$436,Цена!$A$711,0)</f>
        <v>224.97542000000004</v>
      </c>
      <c r="K711" s="160">
        <f ca="1">OFFSET('Расчёт фасадов8'!$H$436,Цена!$A$711,0)</f>
        <v>224.97542000000004</v>
      </c>
      <c r="L711" s="160">
        <f ca="1">OFFSET('Расчёт фасадов9'!$H$436,Цена!$A$711,0)</f>
        <v>224.97542000000004</v>
      </c>
      <c r="M711" s="160">
        <f ca="1">OFFSET('Расчёт фасадов10'!$H$436,Цена!$A$711,0)</f>
        <v>224.97542000000004</v>
      </c>
    </row>
    <row r="712" spans="1:13" ht="15" x14ac:dyDescent="0.2">
      <c r="A712">
        <v>2</v>
      </c>
      <c r="B712" s="75" t="s">
        <v>557</v>
      </c>
      <c r="C712" s="75" t="str">
        <f>B712&amp;'Спецификация - фасады'!$AO$56</f>
        <v>IT.3.FR_G.500./1+0-IV</v>
      </c>
      <c r="D712" s="160">
        <f ca="1">OFFSET('Расчёт фасадов'!$H$436,Цена!$A$712,0)</f>
        <v>224.97542000000004</v>
      </c>
      <c r="E712" s="160">
        <f ca="1">OFFSET('Расчёт фасадов2'!$H$436,Цена!$A$712,0)</f>
        <v>224.97542000000004</v>
      </c>
      <c r="F712" s="160">
        <f ca="1">OFFSET('Расчёт фасадов3'!$H$436,Цена!$A$712,0)</f>
        <v>224.97542000000004</v>
      </c>
      <c r="G712" s="160">
        <f ca="1">OFFSET('Расчёт фасадов4'!$H$436,Цена!$A$712,0)</f>
        <v>224.97542000000004</v>
      </c>
      <c r="H712" s="160">
        <f ca="1">OFFSET('Расчёт фасадов5'!$H$436,Цена!$A$712,0)</f>
        <v>224.97542000000004</v>
      </c>
      <c r="I712" s="160">
        <f ca="1">OFFSET('Расчёт фасадов6'!$H$436,Цена!$A$712,0)</f>
        <v>224.97542000000004</v>
      </c>
      <c r="J712" s="160">
        <f ca="1">OFFSET('Расчёт фасадов7'!$H$436,Цена!$A$712,0)</f>
        <v>224.97542000000004</v>
      </c>
      <c r="K712" s="160">
        <f ca="1">OFFSET('Расчёт фасадов8'!$H$436,Цена!$A$712,0)</f>
        <v>224.97542000000004</v>
      </c>
      <c r="L712" s="160">
        <f ca="1">OFFSET('Расчёт фасадов9'!$H$436,Цена!$A$712,0)</f>
        <v>224.97542000000004</v>
      </c>
      <c r="M712" s="160">
        <f ca="1">OFFSET('Расчёт фасадов10'!$H$436,Цена!$A$712,0)</f>
        <v>224.97542000000004</v>
      </c>
    </row>
    <row r="713" spans="1:13" ht="15" x14ac:dyDescent="0.2">
      <c r="A713">
        <v>3</v>
      </c>
      <c r="B713" s="75" t="s">
        <v>557</v>
      </c>
      <c r="C713" s="75" t="str">
        <f>B713&amp;'Спецификация - фасады'!$AO$57</f>
        <v>IT.3.FR_G.500./1+0-WC/PG</v>
      </c>
      <c r="D713" s="160">
        <f ca="1">OFFSET('Расчёт фасадов'!$H$436,Цена!$A$713,0)</f>
        <v>224.97542000000004</v>
      </c>
      <c r="E713" s="160">
        <f ca="1">OFFSET('Расчёт фасадов2'!$H$436,Цена!$A$713,0)</f>
        <v>224.97542000000004</v>
      </c>
      <c r="F713" s="160">
        <f ca="1">OFFSET('Расчёт фасадов3'!$H$436,Цена!$A$713,0)</f>
        <v>224.97542000000004</v>
      </c>
      <c r="G713" s="160">
        <f ca="1">OFFSET('Расчёт фасадов4'!$H$436,Цена!$A$713,0)</f>
        <v>224.97542000000004</v>
      </c>
      <c r="H713" s="160">
        <f ca="1">OFFSET('Расчёт фасадов5'!$H$436,Цена!$A$713,0)</f>
        <v>224.97542000000004</v>
      </c>
      <c r="I713" s="160">
        <f ca="1">OFFSET('Расчёт фасадов6'!$H$436,Цена!$A$713,0)</f>
        <v>224.97542000000004</v>
      </c>
      <c r="J713" s="160">
        <f ca="1">OFFSET('Расчёт фасадов7'!$H$436,Цена!$A$713,0)</f>
        <v>224.97542000000004</v>
      </c>
      <c r="K713" s="160">
        <f ca="1">OFFSET('Расчёт фасадов8'!$H$436,Цена!$A$713,0)</f>
        <v>224.97542000000004</v>
      </c>
      <c r="L713" s="160">
        <f ca="1">OFFSET('Расчёт фасадов9'!$H$436,Цена!$A$713,0)</f>
        <v>224.97542000000004</v>
      </c>
      <c r="M713" s="160">
        <f ca="1">OFFSET('Расчёт фасадов10'!$H$436,Цена!$A$713,0)</f>
        <v>224.97542000000004</v>
      </c>
    </row>
    <row r="714" spans="1:13" ht="15" x14ac:dyDescent="0.2">
      <c r="A714">
        <v>3</v>
      </c>
      <c r="B714" s="75" t="s">
        <v>557</v>
      </c>
      <c r="C714" s="75" t="str">
        <f>B714&amp;'Спецификация - фасады'!$AO$58</f>
        <v>IT.3.FR_G.500./1+0-WC/PS</v>
      </c>
      <c r="D714" s="160">
        <f ca="1">OFFSET('Расчёт фасадов'!$H$436,Цена!$A$714,0)</f>
        <v>224.97542000000004</v>
      </c>
      <c r="E714" s="160">
        <f ca="1">OFFSET('Расчёт фасадов2'!$H$436,Цена!$A$714,0)</f>
        <v>224.97542000000004</v>
      </c>
      <c r="F714" s="160">
        <f ca="1">OFFSET('Расчёт фасадов3'!$H$436,Цена!$A$714,0)</f>
        <v>224.97542000000004</v>
      </c>
      <c r="G714" s="160">
        <f ca="1">OFFSET('Расчёт фасадов4'!$H$436,Цена!$A$714,0)</f>
        <v>224.97542000000004</v>
      </c>
      <c r="H714" s="160">
        <f ca="1">OFFSET('Расчёт фасадов5'!$H$436,Цена!$A$714,0)</f>
        <v>224.97542000000004</v>
      </c>
      <c r="I714" s="160">
        <f ca="1">OFFSET('Расчёт фасадов6'!$H$436,Цена!$A$714,0)</f>
        <v>224.97542000000004</v>
      </c>
      <c r="J714" s="160">
        <f ca="1">OFFSET('Расчёт фасадов7'!$H$436,Цена!$A$714,0)</f>
        <v>224.97542000000004</v>
      </c>
      <c r="K714" s="160">
        <f ca="1">OFFSET('Расчёт фасадов8'!$H$436,Цена!$A$714,0)</f>
        <v>224.97542000000004</v>
      </c>
      <c r="L714" s="160">
        <f ca="1">OFFSET('Расчёт фасадов9'!$H$436,Цена!$A$714,0)</f>
        <v>224.97542000000004</v>
      </c>
      <c r="M714" s="160">
        <f ca="1">OFFSET('Расчёт фасадов10'!$H$436,Цена!$A$714,0)</f>
        <v>224.97542000000004</v>
      </c>
    </row>
    <row r="715" spans="1:13" ht="15" x14ac:dyDescent="0.2">
      <c r="A715">
        <v>3</v>
      </c>
      <c r="B715" s="75" t="s">
        <v>557</v>
      </c>
      <c r="C715" s="75" t="str">
        <f>B715&amp;'Спецификация - фасады'!$AO$59</f>
        <v>IT.3.FR_G.500./1+0-WC/PBG</v>
      </c>
      <c r="D715" s="160">
        <f ca="1">OFFSET('Расчёт фасадов'!$H$436,Цена!$A$715,0)</f>
        <v>224.97542000000004</v>
      </c>
      <c r="E715" s="160">
        <f ca="1">OFFSET('Расчёт фасадов2'!$H$436,Цена!$A$715,0)</f>
        <v>224.97542000000004</v>
      </c>
      <c r="F715" s="160">
        <f ca="1">OFFSET('Расчёт фасадов3'!$H$436,Цена!$A$715,0)</f>
        <v>224.97542000000004</v>
      </c>
      <c r="G715" s="160">
        <f ca="1">OFFSET('Расчёт фасадов4'!$H$436,Цена!$A$715,0)</f>
        <v>224.97542000000004</v>
      </c>
      <c r="H715" s="160">
        <f ca="1">OFFSET('Расчёт фасадов5'!$H$436,Цена!$A$715,0)</f>
        <v>224.97542000000004</v>
      </c>
      <c r="I715" s="160">
        <f ca="1">OFFSET('Расчёт фасадов6'!$H$436,Цена!$A$715,0)</f>
        <v>224.97542000000004</v>
      </c>
      <c r="J715" s="160">
        <f ca="1">OFFSET('Расчёт фасадов7'!$H$436,Цена!$A$715,0)</f>
        <v>224.97542000000004</v>
      </c>
      <c r="K715" s="160">
        <f ca="1">OFFSET('Расчёт фасадов8'!$H$436,Цена!$A$715,0)</f>
        <v>224.97542000000004</v>
      </c>
      <c r="L715" s="160">
        <f ca="1">OFFSET('Расчёт фасадов9'!$H$436,Цена!$A$715,0)</f>
        <v>224.97542000000004</v>
      </c>
      <c r="M715" s="160">
        <f ca="1">OFFSET('Расчёт фасадов10'!$H$436,Цена!$A$715,0)</f>
        <v>224.97542000000004</v>
      </c>
    </row>
    <row r="716" spans="1:13" ht="15" x14ac:dyDescent="0.2">
      <c r="A716">
        <v>3</v>
      </c>
      <c r="B716" s="75" t="s">
        <v>557</v>
      </c>
      <c r="C716" s="75" t="str">
        <f>B716&amp;'Спецификация - фасады'!$AO$60</f>
        <v>IT.3.FR_G.500./1+0-VT/PS</v>
      </c>
      <c r="D716" s="160">
        <f ca="1">OFFSET('Расчёт фасадов'!$H$436,Цена!$A$716,0)</f>
        <v>224.97542000000004</v>
      </c>
      <c r="E716" s="160">
        <f ca="1">OFFSET('Расчёт фасадов2'!$H$436,Цена!$A$716,0)</f>
        <v>224.97542000000004</v>
      </c>
      <c r="F716" s="160">
        <f ca="1">OFFSET('Расчёт фасадов3'!$H$436,Цена!$A$716,0)</f>
        <v>224.97542000000004</v>
      </c>
      <c r="G716" s="160">
        <f ca="1">OFFSET('Расчёт фасадов4'!$H$436,Цена!$A$716,0)</f>
        <v>224.97542000000004</v>
      </c>
      <c r="H716" s="160">
        <f ca="1">OFFSET('Расчёт фасадов5'!$H$436,Цена!$A$716,0)</f>
        <v>224.97542000000004</v>
      </c>
      <c r="I716" s="160">
        <f ca="1">OFFSET('Расчёт фасадов6'!$H$436,Цена!$A$716,0)</f>
        <v>224.97542000000004</v>
      </c>
      <c r="J716" s="160">
        <f ca="1">OFFSET('Расчёт фасадов7'!$H$436,Цена!$A$716,0)</f>
        <v>224.97542000000004</v>
      </c>
      <c r="K716" s="160">
        <f ca="1">OFFSET('Расчёт фасадов8'!$H$436,Цена!$A$716,0)</f>
        <v>224.97542000000004</v>
      </c>
      <c r="L716" s="160">
        <f ca="1">OFFSET('Расчёт фасадов9'!$H$436,Цена!$A$716,0)</f>
        <v>224.97542000000004</v>
      </c>
      <c r="M716" s="160">
        <f ca="1">OFFSET('Расчёт фасадов10'!$H$436,Цена!$A$716,0)</f>
        <v>224.97542000000004</v>
      </c>
    </row>
    <row r="717" spans="1:13" ht="15" x14ac:dyDescent="0.2">
      <c r="A717">
        <v>4</v>
      </c>
      <c r="B717" s="75" t="s">
        <v>557</v>
      </c>
      <c r="C717" s="75" t="str">
        <f>B717&amp;'Спецификация - фасады'!$AO$61</f>
        <v>IT.3.FR_G.500./1+0-BMO/PG</v>
      </c>
      <c r="D717" s="160">
        <f ca="1">OFFSET('Расчёт фасадов'!$H$436,Цена!$A$717,0)</f>
        <v>224.97542000000004</v>
      </c>
      <c r="E717" s="160">
        <f ca="1">OFFSET('Расчёт фасадов2'!$H$436,Цена!$A$717,0)</f>
        <v>224.97542000000004</v>
      </c>
      <c r="F717" s="160">
        <f ca="1">OFFSET('Расчёт фасадов3'!$H$436,Цена!$A$717,0)</f>
        <v>224.97542000000004</v>
      </c>
      <c r="G717" s="160">
        <f ca="1">OFFSET('Расчёт фасадов4'!$H$436,Цена!$A$717,0)</f>
        <v>224.97542000000004</v>
      </c>
      <c r="H717" s="160">
        <f ca="1">OFFSET('Расчёт фасадов5'!$H$436,Цена!$A$717,0)</f>
        <v>224.97542000000004</v>
      </c>
      <c r="I717" s="160">
        <f ca="1">OFFSET('Расчёт фасадов6'!$H$436,Цена!$A$717,0)</f>
        <v>224.97542000000004</v>
      </c>
      <c r="J717" s="160">
        <f ca="1">OFFSET('Расчёт фасадов7'!$H$436,Цена!$A$717,0)</f>
        <v>224.97542000000004</v>
      </c>
      <c r="K717" s="160">
        <f ca="1">OFFSET('Расчёт фасадов8'!$H$436,Цена!$A$717,0)</f>
        <v>224.97542000000004</v>
      </c>
      <c r="L717" s="160">
        <f ca="1">OFFSET('Расчёт фасадов9'!$H$436,Цена!$A$717,0)</f>
        <v>224.97542000000004</v>
      </c>
      <c r="M717" s="160">
        <f ca="1">OFFSET('Расчёт фасадов10'!$H$436,Цена!$A$717,0)</f>
        <v>224.97542000000004</v>
      </c>
    </row>
    <row r="718" spans="1:13" ht="15" x14ac:dyDescent="0.2">
      <c r="A718">
        <v>4</v>
      </c>
      <c r="B718" s="75" t="s">
        <v>557</v>
      </c>
      <c r="C718" s="75" t="str">
        <f>B718&amp;'Спецификация - фасады'!$AO$62</f>
        <v>IT.3.FR_G.500./1+0-BMO/PB</v>
      </c>
      <c r="D718" s="160">
        <f ca="1">OFFSET('Расчёт фасадов'!$H$436,Цена!$A$718,0)</f>
        <v>224.97542000000004</v>
      </c>
      <c r="E718" s="160">
        <f ca="1">OFFSET('Расчёт фасадов2'!$H$436,Цена!$A$718,0)</f>
        <v>224.97542000000004</v>
      </c>
      <c r="F718" s="160">
        <f ca="1">OFFSET('Расчёт фасадов3'!$H$436,Цена!$A$718,0)</f>
        <v>224.97542000000004</v>
      </c>
      <c r="G718" s="160">
        <f ca="1">OFFSET('Расчёт фасадов4'!$H$436,Цена!$A$718,0)</f>
        <v>224.97542000000004</v>
      </c>
      <c r="H718" s="160">
        <f ca="1">OFFSET('Расчёт фасадов5'!$H$436,Цена!$A$718,0)</f>
        <v>224.97542000000004</v>
      </c>
      <c r="I718" s="160">
        <f ca="1">OFFSET('Расчёт фасадов6'!$H$436,Цена!$A$718,0)</f>
        <v>224.97542000000004</v>
      </c>
      <c r="J718" s="160">
        <f ca="1">OFFSET('Расчёт фасадов7'!$H$436,Цена!$A$718,0)</f>
        <v>224.97542000000004</v>
      </c>
      <c r="K718" s="160">
        <f ca="1">OFFSET('Расчёт фасадов8'!$H$436,Цена!$A$718,0)</f>
        <v>224.97542000000004</v>
      </c>
      <c r="L718" s="160">
        <f ca="1">OFFSET('Расчёт фасадов9'!$H$436,Цена!$A$718,0)</f>
        <v>224.97542000000004</v>
      </c>
      <c r="M718" s="160">
        <f ca="1">OFFSET('Расчёт фасадов10'!$H$436,Цена!$A$718,0)</f>
        <v>224.97542000000004</v>
      </c>
    </row>
    <row r="719" spans="1:13" ht="15" x14ac:dyDescent="0.2">
      <c r="A719">
        <v>5</v>
      </c>
      <c r="B719" s="75" t="s">
        <v>557</v>
      </c>
      <c r="C719" s="75" t="str">
        <f>B719&amp;'Спецификация - фасады'!$AO$63</f>
        <v>IT.3.FR_G.500./1+0-GS/PG</v>
      </c>
      <c r="D719" s="160">
        <f ca="1">OFFSET('Расчёт фасадов'!$H$436,Цена!$A$719,0)</f>
        <v>224.97542000000004</v>
      </c>
      <c r="E719" s="160">
        <f ca="1">OFFSET('Расчёт фасадов2'!$H$436,Цена!$A$719,0)</f>
        <v>224.97542000000004</v>
      </c>
      <c r="F719" s="160">
        <f ca="1">OFFSET('Расчёт фасадов3'!$H$436,Цена!$A$719,0)</f>
        <v>224.97542000000004</v>
      </c>
      <c r="G719" s="160">
        <f ca="1">OFFSET('Расчёт фасадов4'!$H$436,Цена!$A$719,0)</f>
        <v>224.97542000000004</v>
      </c>
      <c r="H719" s="160">
        <f ca="1">OFFSET('Расчёт фасадов5'!$H$436,Цена!$A$719,0)</f>
        <v>224.97542000000004</v>
      </c>
      <c r="I719" s="160">
        <f ca="1">OFFSET('Расчёт фасадов6'!$H$436,Цена!$A$719,0)</f>
        <v>224.97542000000004</v>
      </c>
      <c r="J719" s="160">
        <f ca="1">OFFSET('Расчёт фасадов7'!$H$436,Цена!$A$719,0)</f>
        <v>224.97542000000004</v>
      </c>
      <c r="K719" s="160">
        <f ca="1">OFFSET('Расчёт фасадов8'!$H$436,Цена!$A$719,0)</f>
        <v>224.97542000000004</v>
      </c>
      <c r="L719" s="160">
        <f ca="1">OFFSET('Расчёт фасадов9'!$H$436,Цена!$A$719,0)</f>
        <v>224.97542000000004</v>
      </c>
      <c r="M719" s="160">
        <f ca="1">OFFSET('Расчёт фасадов10'!$H$436,Цена!$A$719,0)</f>
        <v>224.97542000000004</v>
      </c>
    </row>
    <row r="720" spans="1:13" ht="15" x14ac:dyDescent="0.2">
      <c r="A720">
        <v>5</v>
      </c>
      <c r="B720" s="75" t="s">
        <v>557</v>
      </c>
      <c r="C720" s="75" t="str">
        <f>B720&amp;'Спецификация - фасады'!$AO$64</f>
        <v>IT.3.FR_G.500./1+0-GS/PS</v>
      </c>
      <c r="D720" s="160">
        <f ca="1">OFFSET('Расчёт фасадов'!$H$436,Цена!$A$720,0)</f>
        <v>224.97542000000004</v>
      </c>
      <c r="E720" s="160">
        <f ca="1">OFFSET('Расчёт фасадов2'!$H$436,Цена!$A$720,0)</f>
        <v>224.97542000000004</v>
      </c>
      <c r="F720" s="160">
        <f ca="1">OFFSET('Расчёт фасадов3'!$H$436,Цена!$A$720,0)</f>
        <v>224.97542000000004</v>
      </c>
      <c r="G720" s="160">
        <f ca="1">OFFSET('Расчёт фасадов4'!$H$436,Цена!$A$720,0)</f>
        <v>224.97542000000004</v>
      </c>
      <c r="H720" s="160">
        <f ca="1">OFFSET('Расчёт фасадов5'!$H$436,Цена!$A$720,0)</f>
        <v>224.97542000000004</v>
      </c>
      <c r="I720" s="160">
        <f ca="1">OFFSET('Расчёт фасадов6'!$H$436,Цена!$A$720,0)</f>
        <v>224.97542000000004</v>
      </c>
      <c r="J720" s="160">
        <f ca="1">OFFSET('Расчёт фасадов7'!$H$436,Цена!$A$720,0)</f>
        <v>224.97542000000004</v>
      </c>
      <c r="K720" s="160">
        <f ca="1">OFFSET('Расчёт фасадов8'!$H$436,Цена!$A$720,0)</f>
        <v>224.97542000000004</v>
      </c>
      <c r="L720" s="160">
        <f ca="1">OFFSET('Расчёт фасадов9'!$H$436,Цена!$A$720,0)</f>
        <v>224.97542000000004</v>
      </c>
      <c r="M720" s="160">
        <f ca="1">OFFSET('Расчёт фасадов10'!$H$436,Цена!$A$720,0)</f>
        <v>224.97542000000004</v>
      </c>
    </row>
    <row r="721" spans="1:13" ht="15" x14ac:dyDescent="0.2">
      <c r="A721">
        <v>6</v>
      </c>
      <c r="B721" s="75" t="s">
        <v>557</v>
      </c>
      <c r="C721" s="75" t="str">
        <f>B721&amp;'Спецификация - фасады'!$AO$65</f>
        <v>IT.3.FR_G.500./1+0-WM/PG</v>
      </c>
      <c r="D721" s="160">
        <f ca="1">OFFSET('Расчёт фасадов'!$H$436,Цена!$A$721,0)</f>
        <v>224.97542000000004</v>
      </c>
      <c r="E721" s="160">
        <f ca="1">OFFSET('Расчёт фасадов2'!$H$436,Цена!$A$721,0)</f>
        <v>224.97542000000004</v>
      </c>
      <c r="F721" s="160">
        <f ca="1">OFFSET('Расчёт фасадов3'!$H$436,Цена!$A$721,0)</f>
        <v>224.97542000000004</v>
      </c>
      <c r="G721" s="160">
        <f ca="1">OFFSET('Расчёт фасадов4'!$H$436,Цена!$A$721,0)</f>
        <v>224.97542000000004</v>
      </c>
      <c r="H721" s="160">
        <f ca="1">OFFSET('Расчёт фасадов5'!$H$436,Цена!$A$721,0)</f>
        <v>224.97542000000004</v>
      </c>
      <c r="I721" s="160">
        <f ca="1">OFFSET('Расчёт фасадов6'!$H$436,Цена!$A$721,0)</f>
        <v>224.97542000000004</v>
      </c>
      <c r="J721" s="160">
        <f ca="1">OFFSET('Расчёт фасадов7'!$H$436,Цена!$A$721,0)</f>
        <v>224.97542000000004</v>
      </c>
      <c r="K721" s="160">
        <f ca="1">OFFSET('Расчёт фасадов8'!$H$436,Цена!$A$721,0)</f>
        <v>224.97542000000004</v>
      </c>
      <c r="L721" s="160">
        <f ca="1">OFFSET('Расчёт фасадов9'!$H$436,Цена!$A$721,0)</f>
        <v>224.97542000000004</v>
      </c>
      <c r="M721" s="160">
        <f ca="1">OFFSET('Расчёт фасадов10'!$H$436,Цена!$A$721,0)</f>
        <v>224.97542000000004</v>
      </c>
    </row>
    <row r="722" spans="1:13" ht="15" x14ac:dyDescent="0.2">
      <c r="A722">
        <v>6</v>
      </c>
      <c r="B722" s="75" t="s">
        <v>557</v>
      </c>
      <c r="C722" s="75" t="str">
        <f>B722&amp;'Спецификация - фасады'!$AO$66</f>
        <v>IT.3.FR_G.500./1+0-WM/PS</v>
      </c>
      <c r="D722" s="160">
        <f ca="1">OFFSET('Расчёт фасадов'!$H$436,Цена!$A$722,0)</f>
        <v>224.97542000000004</v>
      </c>
      <c r="E722" s="160">
        <f ca="1">OFFSET('Расчёт фасадов2'!$H$436,Цена!$A$722,0)</f>
        <v>224.97542000000004</v>
      </c>
      <c r="F722" s="160">
        <f ca="1">OFFSET('Расчёт фасадов3'!$H$436,Цена!$A$722,0)</f>
        <v>224.97542000000004</v>
      </c>
      <c r="G722" s="160">
        <f ca="1">OFFSET('Расчёт фасадов4'!$H$436,Цена!$A$722,0)</f>
        <v>224.97542000000004</v>
      </c>
      <c r="H722" s="160">
        <f ca="1">OFFSET('Расчёт фасадов5'!$H$436,Цена!$A$722,0)</f>
        <v>224.97542000000004</v>
      </c>
      <c r="I722" s="160">
        <f ca="1">OFFSET('Расчёт фасадов6'!$H$436,Цена!$A$722,0)</f>
        <v>224.97542000000004</v>
      </c>
      <c r="J722" s="160">
        <f ca="1">OFFSET('Расчёт фасадов7'!$H$436,Цена!$A$722,0)</f>
        <v>224.97542000000004</v>
      </c>
      <c r="K722" s="160">
        <f ca="1">OFFSET('Расчёт фасадов8'!$H$436,Цена!$A$722,0)</f>
        <v>224.97542000000004</v>
      </c>
      <c r="L722" s="160">
        <f ca="1">OFFSET('Расчёт фасадов9'!$H$436,Цена!$A$722,0)</f>
        <v>224.97542000000004</v>
      </c>
      <c r="M722" s="160">
        <f ca="1">OFFSET('Расчёт фасадов10'!$H$436,Цена!$A$722,0)</f>
        <v>224.97542000000004</v>
      </c>
    </row>
    <row r="723" spans="1:13" ht="15" x14ac:dyDescent="0.2">
      <c r="A723">
        <v>6</v>
      </c>
      <c r="B723" s="75" t="s">
        <v>557</v>
      </c>
      <c r="C723" s="75" t="str">
        <f>B723&amp;'Спецификация - фасады'!$AO$67</f>
        <v>IT.3.FR_G.500./1+0-WM/PBG</v>
      </c>
      <c r="D723" s="160">
        <f ca="1">OFFSET('Расчёт фасадов'!$H$436,Цена!$A$723,0)</f>
        <v>224.97542000000004</v>
      </c>
      <c r="E723" s="160">
        <f ca="1">OFFSET('Расчёт фасадов2'!$H$436,Цена!$A$723,0)</f>
        <v>224.97542000000004</v>
      </c>
      <c r="F723" s="160">
        <f ca="1">OFFSET('Расчёт фасадов3'!$H$436,Цена!$A$723,0)</f>
        <v>224.97542000000004</v>
      </c>
      <c r="G723" s="160">
        <f ca="1">OFFSET('Расчёт фасадов4'!$H$436,Цена!$A$723,0)</f>
        <v>224.97542000000004</v>
      </c>
      <c r="H723" s="160">
        <f ca="1">OFFSET('Расчёт фасадов5'!$H$436,Цена!$A$723,0)</f>
        <v>224.97542000000004</v>
      </c>
      <c r="I723" s="160">
        <f ca="1">OFFSET('Расчёт фасадов6'!$H$436,Цена!$A$723,0)</f>
        <v>224.97542000000004</v>
      </c>
      <c r="J723" s="160">
        <f ca="1">OFFSET('Расчёт фасадов7'!$H$436,Цена!$A$723,0)</f>
        <v>224.97542000000004</v>
      </c>
      <c r="K723" s="160">
        <f ca="1">OFFSET('Расчёт фасадов8'!$H$436,Цена!$A$723,0)</f>
        <v>224.97542000000004</v>
      </c>
      <c r="L723" s="160">
        <f ca="1">OFFSET('Расчёт фасадов9'!$H$436,Цена!$A$723,0)</f>
        <v>224.97542000000004</v>
      </c>
      <c r="M723" s="160">
        <f ca="1">OFFSET('Расчёт фасадов10'!$H$436,Цена!$A$723,0)</f>
        <v>224.97542000000004</v>
      </c>
    </row>
    <row r="724" spans="1:13" ht="15" x14ac:dyDescent="0.2">
      <c r="A724">
        <v>6</v>
      </c>
      <c r="B724" s="75" t="s">
        <v>557</v>
      </c>
      <c r="C724" s="75" t="str">
        <f>B724&amp;'Спецификация - фасады'!$AO$68</f>
        <v>IT.3.FR_G.500./1+0-IV/PG</v>
      </c>
      <c r="D724" s="160">
        <f ca="1">OFFSET('Расчёт фасадов'!$H$436,Цена!$A$724,0)</f>
        <v>224.97542000000004</v>
      </c>
      <c r="E724" s="160">
        <f ca="1">OFFSET('Расчёт фасадов2'!$H$436,Цена!$A$724,0)</f>
        <v>224.97542000000004</v>
      </c>
      <c r="F724" s="160">
        <f ca="1">OFFSET('Расчёт фасадов3'!$H$436,Цена!$A$724,0)</f>
        <v>224.97542000000004</v>
      </c>
      <c r="G724" s="160">
        <f ca="1">OFFSET('Расчёт фасадов4'!$H$436,Цена!$A$724,0)</f>
        <v>224.97542000000004</v>
      </c>
      <c r="H724" s="160">
        <f ca="1">OFFSET('Расчёт фасадов5'!$H$436,Цена!$A$724,0)</f>
        <v>224.97542000000004</v>
      </c>
      <c r="I724" s="160">
        <f ca="1">OFFSET('Расчёт фасадов6'!$H$436,Цена!$A$724,0)</f>
        <v>224.97542000000004</v>
      </c>
      <c r="J724" s="160">
        <f ca="1">OFFSET('Расчёт фасадов7'!$H$436,Цена!$A$724,0)</f>
        <v>224.97542000000004</v>
      </c>
      <c r="K724" s="160">
        <f ca="1">OFFSET('Расчёт фасадов8'!$H$436,Цена!$A$724,0)</f>
        <v>224.97542000000004</v>
      </c>
      <c r="L724" s="160">
        <f ca="1">OFFSET('Расчёт фасадов9'!$H$436,Цена!$A$724,0)</f>
        <v>224.97542000000004</v>
      </c>
      <c r="M724" s="160">
        <f ca="1">OFFSET('Расчёт фасадов10'!$H$436,Цена!$A$724,0)</f>
        <v>224.97542000000004</v>
      </c>
    </row>
    <row r="725" spans="1:13" ht="15" x14ac:dyDescent="0.2">
      <c r="A725">
        <v>6</v>
      </c>
      <c r="B725" s="75" t="s">
        <v>557</v>
      </c>
      <c r="C725" s="75" t="str">
        <f>B725&amp;'Спецификация - фасады'!$AO$69</f>
        <v>IT.3.FR_G.500./1+0-IV/PS</v>
      </c>
      <c r="D725" s="160">
        <f ca="1">OFFSET('Расчёт фасадов'!$H$436,Цена!$A$725,0)</f>
        <v>224.97542000000004</v>
      </c>
      <c r="E725" s="160">
        <f ca="1">OFFSET('Расчёт фасадов2'!$H$436,Цена!$A$725,0)</f>
        <v>224.97542000000004</v>
      </c>
      <c r="F725" s="160">
        <f ca="1">OFFSET('Расчёт фасадов3'!$H$436,Цена!$A$725,0)</f>
        <v>224.97542000000004</v>
      </c>
      <c r="G725" s="160">
        <f ca="1">OFFSET('Расчёт фасадов4'!$H$436,Цена!$A$725,0)</f>
        <v>224.97542000000004</v>
      </c>
      <c r="H725" s="160">
        <f ca="1">OFFSET('Расчёт фасадов5'!$H$436,Цена!$A$725,0)</f>
        <v>224.97542000000004</v>
      </c>
      <c r="I725" s="160">
        <f ca="1">OFFSET('Расчёт фасадов6'!$H$436,Цена!$A$725,0)</f>
        <v>224.97542000000004</v>
      </c>
      <c r="J725" s="160">
        <f ca="1">OFFSET('Расчёт фасадов7'!$H$436,Цена!$A$725,0)</f>
        <v>224.97542000000004</v>
      </c>
      <c r="K725" s="160">
        <f ca="1">OFFSET('Расчёт фасадов8'!$H$436,Цена!$A$725,0)</f>
        <v>224.97542000000004</v>
      </c>
      <c r="L725" s="160">
        <f ca="1">OFFSET('Расчёт фасадов9'!$H$436,Цена!$A$725,0)</f>
        <v>224.97542000000004</v>
      </c>
      <c r="M725" s="160">
        <f ca="1">OFFSET('Расчёт фасадов10'!$H$436,Цена!$A$725,0)</f>
        <v>224.97542000000004</v>
      </c>
    </row>
    <row r="726" spans="1:13" ht="15" x14ac:dyDescent="0.2">
      <c r="A726">
        <v>6</v>
      </c>
      <c r="B726" s="75" t="s">
        <v>557</v>
      </c>
      <c r="C726" s="75" t="str">
        <f>B726&amp;'Спецификация - фасады'!$AO$70</f>
        <v>IT.3.FR_G.500./1+0-IV/PBG</v>
      </c>
      <c r="D726" s="160">
        <f ca="1">OFFSET('Расчёт фасадов'!$H$436,Цена!$A$726,0)</f>
        <v>224.97542000000004</v>
      </c>
      <c r="E726" s="160">
        <f ca="1">OFFSET('Расчёт фасадов2'!$H$436,Цена!$A$726,0)</f>
        <v>224.97542000000004</v>
      </c>
      <c r="F726" s="160">
        <f ca="1">OFFSET('Расчёт фасадов3'!$H$436,Цена!$A$726,0)</f>
        <v>224.97542000000004</v>
      </c>
      <c r="G726" s="160">
        <f ca="1">OFFSET('Расчёт фасадов4'!$H$436,Цена!$A$726,0)</f>
        <v>224.97542000000004</v>
      </c>
      <c r="H726" s="160">
        <f ca="1">OFFSET('Расчёт фасадов5'!$H$436,Цена!$A$726,0)</f>
        <v>224.97542000000004</v>
      </c>
      <c r="I726" s="160">
        <f ca="1">OFFSET('Расчёт фасадов6'!$H$436,Цена!$A$726,0)</f>
        <v>224.97542000000004</v>
      </c>
      <c r="J726" s="160">
        <f ca="1">OFFSET('Расчёт фасадов7'!$H$436,Цена!$A$726,0)</f>
        <v>224.97542000000004</v>
      </c>
      <c r="K726" s="160">
        <f ca="1">OFFSET('Расчёт фасадов8'!$H$436,Цена!$A$726,0)</f>
        <v>224.97542000000004</v>
      </c>
      <c r="L726" s="160">
        <f ca="1">OFFSET('Расчёт фасадов9'!$H$436,Цена!$A$726,0)</f>
        <v>224.97542000000004</v>
      </c>
      <c r="M726" s="160">
        <f ca="1">OFFSET('Расчёт фасадов10'!$H$436,Цена!$A$726,0)</f>
        <v>224.97542000000004</v>
      </c>
    </row>
    <row r="728" spans="1:13" ht="15" x14ac:dyDescent="0.2">
      <c r="A728">
        <v>0</v>
      </c>
      <c r="B728" s="75" t="s">
        <v>558</v>
      </c>
      <c r="C728" s="75" t="str">
        <f>B728&amp;'Спецификация - фасады'!$AO$43</f>
        <v>IT.3.FR_G.500./1+1-PY27</v>
      </c>
      <c r="D728" s="160">
        <f ca="1">OFFSET('Расчёт фасадов'!$H$465,Цена!$A$728,0)</f>
        <v>224.97542000000004</v>
      </c>
      <c r="E728" s="160">
        <f ca="1">OFFSET('Расчёт фасадов2'!$H$465,Цена!$A$728,0)</f>
        <v>224.97542000000004</v>
      </c>
      <c r="F728" s="160">
        <f ca="1">OFFSET('Расчёт фасадов3'!$H$465,Цена!$A$728,0)</f>
        <v>224.97542000000004</v>
      </c>
      <c r="G728" s="160">
        <f ca="1">OFFSET('Расчёт фасадов4'!$H$465,Цена!$A$728,0)</f>
        <v>224.97542000000004</v>
      </c>
      <c r="H728" s="160">
        <f ca="1">OFFSET('Расчёт фасадов5'!$H$465,Цена!$A$728,0)</f>
        <v>224.97542000000004</v>
      </c>
      <c r="I728" s="160">
        <f ca="1">OFFSET('Расчёт фасадов6'!$H$465,Цена!$A$728,0)</f>
        <v>224.97542000000004</v>
      </c>
      <c r="J728" s="160">
        <f ca="1">OFFSET('Расчёт фасадов7'!$H$465,Цена!$A$728,0)</f>
        <v>224.97542000000004</v>
      </c>
      <c r="K728" s="160">
        <f ca="1">OFFSET('Расчёт фасадов8'!$H$465,Цена!$A$728,0)</f>
        <v>224.97542000000004</v>
      </c>
      <c r="L728" s="160">
        <f ca="1">OFFSET('Расчёт фасадов9'!$H$465,Цена!$A$728,0)</f>
        <v>224.97542000000004</v>
      </c>
      <c r="M728" s="160">
        <f ca="1">OFFSET('Расчёт фасадов10'!$H$465,Цена!$A$728,0)</f>
        <v>224.97542000000004</v>
      </c>
    </row>
    <row r="729" spans="1:13" ht="15" x14ac:dyDescent="0.2">
      <c r="A729">
        <v>0</v>
      </c>
      <c r="B729" s="75" t="s">
        <v>558</v>
      </c>
      <c r="C729" s="75" t="str">
        <f>B729&amp;'Спецификация - фасады'!$AO$44</f>
        <v>IT.3.FR_G.500./1+1-WC</v>
      </c>
      <c r="D729" s="160">
        <f ca="1">OFFSET('Расчёт фасадов'!$H$465,Цена!$A$729,0)</f>
        <v>224.97542000000004</v>
      </c>
      <c r="E729" s="160">
        <f ca="1">OFFSET('Расчёт фасадов2'!$H$465,Цена!$A$729,0)</f>
        <v>224.97542000000004</v>
      </c>
      <c r="F729" s="160">
        <f ca="1">OFFSET('Расчёт фасадов3'!$H$465,Цена!$A$729,0)</f>
        <v>224.97542000000004</v>
      </c>
      <c r="G729" s="160">
        <f ca="1">OFFSET('Расчёт фасадов4'!$H$465,Цена!$A$729,0)</f>
        <v>224.97542000000004</v>
      </c>
      <c r="H729" s="160">
        <f ca="1">OFFSET('Расчёт фасадов5'!$H$465,Цена!$A$729,0)</f>
        <v>224.97542000000004</v>
      </c>
      <c r="I729" s="160">
        <f ca="1">OFFSET('Расчёт фасадов6'!$H$465,Цена!$A$729,0)</f>
        <v>224.97542000000004</v>
      </c>
      <c r="J729" s="160">
        <f ca="1">OFFSET('Расчёт фасадов7'!$H$465,Цена!$A$729,0)</f>
        <v>224.97542000000004</v>
      </c>
      <c r="K729" s="160">
        <f ca="1">OFFSET('Расчёт фасадов8'!$H$465,Цена!$A$729,0)</f>
        <v>224.97542000000004</v>
      </c>
      <c r="L729" s="160">
        <f ca="1">OFFSET('Расчёт фасадов9'!$H$465,Цена!$A$729,0)</f>
        <v>224.97542000000004</v>
      </c>
      <c r="M729" s="160">
        <f ca="1">OFFSET('Расчёт фасадов10'!$H$465,Цена!$A$729,0)</f>
        <v>224.97542000000004</v>
      </c>
    </row>
    <row r="730" spans="1:13" ht="15" x14ac:dyDescent="0.2">
      <c r="A730">
        <v>0</v>
      </c>
      <c r="B730" s="75" t="s">
        <v>558</v>
      </c>
      <c r="C730" s="75" t="str">
        <f>B730&amp;'Спецификация - фасады'!$AO$45</f>
        <v>IT.3.FR_G.500./1+1-WP</v>
      </c>
      <c r="D730" s="160">
        <f ca="1">OFFSET('Расчёт фасадов'!$H$465,Цена!$A$730,0)</f>
        <v>224.97542000000004</v>
      </c>
      <c r="E730" s="160">
        <f ca="1">OFFSET('Расчёт фасадов2'!$H$465,Цена!$A$730,0)</f>
        <v>224.97542000000004</v>
      </c>
      <c r="F730" s="160">
        <f ca="1">OFFSET('Расчёт фасадов3'!$H$465,Цена!$A$730,0)</f>
        <v>224.97542000000004</v>
      </c>
      <c r="G730" s="160">
        <f ca="1">OFFSET('Расчёт фасадов4'!$H$465,Цена!$A$730,0)</f>
        <v>224.97542000000004</v>
      </c>
      <c r="H730" s="160">
        <f ca="1">OFFSET('Расчёт фасадов5'!$H$465,Цена!$A$730,0)</f>
        <v>224.97542000000004</v>
      </c>
      <c r="I730" s="160">
        <f ca="1">OFFSET('Расчёт фасадов6'!$H$465,Цена!$A$730,0)</f>
        <v>224.97542000000004</v>
      </c>
      <c r="J730" s="160">
        <f ca="1">OFFSET('Расчёт фасадов7'!$H$465,Цена!$A$730,0)</f>
        <v>224.97542000000004</v>
      </c>
      <c r="K730" s="160">
        <f ca="1">OFFSET('Расчёт фасадов8'!$H$465,Цена!$A$730,0)</f>
        <v>224.97542000000004</v>
      </c>
      <c r="L730" s="160">
        <f ca="1">OFFSET('Расчёт фасадов9'!$H$465,Цена!$A$730,0)</f>
        <v>224.97542000000004</v>
      </c>
      <c r="M730" s="160">
        <f ca="1">OFFSET('Расчёт фасадов10'!$H$465,Цена!$A$730,0)</f>
        <v>224.97542000000004</v>
      </c>
    </row>
    <row r="731" spans="1:13" ht="15" x14ac:dyDescent="0.2">
      <c r="A731">
        <v>0</v>
      </c>
      <c r="B731" s="75" t="s">
        <v>558</v>
      </c>
      <c r="C731" s="75" t="str">
        <f>B731&amp;'Спецификация - фасады'!$AO$46</f>
        <v>IT.3.FR_G.500./1+1-DS</v>
      </c>
      <c r="D731" s="160">
        <f ca="1">OFFSET('Расчёт фасадов'!$H$465,Цена!$A$731,0)</f>
        <v>224.97542000000004</v>
      </c>
      <c r="E731" s="160">
        <f ca="1">OFFSET('Расчёт фасадов2'!$H$465,Цена!$A$731,0)</f>
        <v>224.97542000000004</v>
      </c>
      <c r="F731" s="160">
        <f ca="1">OFFSET('Расчёт фасадов3'!$H$465,Цена!$A$731,0)</f>
        <v>224.97542000000004</v>
      </c>
      <c r="G731" s="160">
        <f ca="1">OFFSET('Расчёт фасадов4'!$H$465,Цена!$A$731,0)</f>
        <v>224.97542000000004</v>
      </c>
      <c r="H731" s="160">
        <f ca="1">OFFSET('Расчёт фасадов5'!$H$465,Цена!$A$731,0)</f>
        <v>224.97542000000004</v>
      </c>
      <c r="I731" s="160">
        <f ca="1">OFFSET('Расчёт фасадов6'!$H$465,Цена!$A$731,0)</f>
        <v>224.97542000000004</v>
      </c>
      <c r="J731" s="160">
        <f ca="1">OFFSET('Расчёт фасадов7'!$H$465,Цена!$A$731,0)</f>
        <v>224.97542000000004</v>
      </c>
      <c r="K731" s="160">
        <f ca="1">OFFSET('Расчёт фасадов8'!$H$465,Цена!$A$731,0)</f>
        <v>224.97542000000004</v>
      </c>
      <c r="L731" s="160">
        <f ca="1">OFFSET('Расчёт фасадов9'!$H$465,Цена!$A$731,0)</f>
        <v>224.97542000000004</v>
      </c>
      <c r="M731" s="160">
        <f ca="1">OFFSET('Расчёт фасадов10'!$H$465,Цена!$A$731,0)</f>
        <v>224.97542000000004</v>
      </c>
    </row>
    <row r="732" spans="1:13" ht="15" x14ac:dyDescent="0.2">
      <c r="A732">
        <v>0</v>
      </c>
      <c r="B732" s="75" t="s">
        <v>558</v>
      </c>
      <c r="C732" s="75" t="str">
        <f>B732&amp;'Спецификация - фасады'!$AO$47</f>
        <v>IT.3.FR_G.500./1+1-HS</v>
      </c>
      <c r="D732" s="160">
        <f ca="1">OFFSET('Расчёт фасадов'!$H$465,Цена!$A$732,0)</f>
        <v>224.97542000000004</v>
      </c>
      <c r="E732" s="160">
        <f ca="1">OFFSET('Расчёт фасадов2'!$H$465,Цена!$A$732,0)</f>
        <v>224.97542000000004</v>
      </c>
      <c r="F732" s="160">
        <f ca="1">OFFSET('Расчёт фасадов3'!$H$465,Цена!$A$732,0)</f>
        <v>224.97542000000004</v>
      </c>
      <c r="G732" s="160">
        <f ca="1">OFFSET('Расчёт фасадов4'!$H$465,Цена!$A$732,0)</f>
        <v>224.97542000000004</v>
      </c>
      <c r="H732" s="160">
        <f ca="1">OFFSET('Расчёт фасадов5'!$H$465,Цена!$A$732,0)</f>
        <v>224.97542000000004</v>
      </c>
      <c r="I732" s="160">
        <f ca="1">OFFSET('Расчёт фасадов6'!$H$465,Цена!$A$732,0)</f>
        <v>224.97542000000004</v>
      </c>
      <c r="J732" s="160">
        <f ca="1">OFFSET('Расчёт фасадов7'!$H$465,Цена!$A$732,0)</f>
        <v>224.97542000000004</v>
      </c>
      <c r="K732" s="160">
        <f ca="1">OFFSET('Расчёт фасадов8'!$H$465,Цена!$A$732,0)</f>
        <v>224.97542000000004</v>
      </c>
      <c r="L732" s="160">
        <f ca="1">OFFSET('Расчёт фасадов9'!$H$465,Цена!$A$732,0)</f>
        <v>224.97542000000004</v>
      </c>
      <c r="M732" s="160">
        <f ca="1">OFFSET('Расчёт фасадов10'!$H$465,Цена!$A$732,0)</f>
        <v>224.97542000000004</v>
      </c>
    </row>
    <row r="733" spans="1:13" ht="15" x14ac:dyDescent="0.2">
      <c r="A733">
        <v>0</v>
      </c>
      <c r="B733" s="75" t="s">
        <v>558</v>
      </c>
      <c r="C733" s="75" t="str">
        <f>B733&amp;'Спецификация - фасады'!$AO$48</f>
        <v>IT.3.FR_G.500./1+1-VT</v>
      </c>
      <c r="D733" s="160">
        <f ca="1">OFFSET('Расчёт фасадов'!$H$465,Цена!$A$733,0)</f>
        <v>224.97542000000004</v>
      </c>
      <c r="E733" s="160">
        <f ca="1">OFFSET('Расчёт фасадов2'!$H$465,Цена!$A$733,0)</f>
        <v>224.97542000000004</v>
      </c>
      <c r="F733" s="160">
        <f ca="1">OFFSET('Расчёт фасадов3'!$H$465,Цена!$A$733,0)</f>
        <v>224.97542000000004</v>
      </c>
      <c r="G733" s="160">
        <f ca="1">OFFSET('Расчёт фасадов4'!$H$465,Цена!$A$733,0)</f>
        <v>224.97542000000004</v>
      </c>
      <c r="H733" s="160">
        <f ca="1">OFFSET('Расчёт фасадов5'!$H$465,Цена!$A$733,0)</f>
        <v>224.97542000000004</v>
      </c>
      <c r="I733" s="160">
        <f ca="1">OFFSET('Расчёт фасадов6'!$H$465,Цена!$A$733,0)</f>
        <v>224.97542000000004</v>
      </c>
      <c r="J733" s="160">
        <f ca="1">OFFSET('Расчёт фасадов7'!$H$465,Цена!$A$733,0)</f>
        <v>224.97542000000004</v>
      </c>
      <c r="K733" s="160">
        <f ca="1">OFFSET('Расчёт фасадов8'!$H$465,Цена!$A$733,0)</f>
        <v>224.97542000000004</v>
      </c>
      <c r="L733" s="160">
        <f ca="1">OFFSET('Расчёт фасадов9'!$H$465,Цена!$A$733,0)</f>
        <v>224.97542000000004</v>
      </c>
      <c r="M733" s="160">
        <f ca="1">OFFSET('Расчёт фасадов10'!$H$465,Цена!$A$733,0)</f>
        <v>224.97542000000004</v>
      </c>
    </row>
    <row r="734" spans="1:13" ht="15" x14ac:dyDescent="0.2">
      <c r="A734">
        <v>0</v>
      </c>
      <c r="B734" s="75" t="s">
        <v>558</v>
      </c>
      <c r="C734" s="75" t="str">
        <f>B734&amp;'Спецификация - фасады'!$AO$49</f>
        <v>IT.3.FR_G.500./1+1-TD</v>
      </c>
      <c r="D734" s="160">
        <f ca="1">OFFSET('Расчёт фасадов'!$H$465,Цена!$A$734,0)</f>
        <v>224.97542000000004</v>
      </c>
      <c r="E734" s="160">
        <f ca="1">OFFSET('Расчёт фасадов2'!$H$465,Цена!$A$734,0)</f>
        <v>224.97542000000004</v>
      </c>
      <c r="F734" s="160">
        <f ca="1">OFFSET('Расчёт фасадов3'!$H$465,Цена!$A$734,0)</f>
        <v>224.97542000000004</v>
      </c>
      <c r="G734" s="160">
        <f ca="1">OFFSET('Расчёт фасадов4'!$H$465,Цена!$A$734,0)</f>
        <v>224.97542000000004</v>
      </c>
      <c r="H734" s="160">
        <f ca="1">OFFSET('Расчёт фасадов5'!$H$465,Цена!$A$734,0)</f>
        <v>224.97542000000004</v>
      </c>
      <c r="I734" s="160">
        <f ca="1">OFFSET('Расчёт фасадов6'!$H$465,Цена!$A$734,0)</f>
        <v>224.97542000000004</v>
      </c>
      <c r="J734" s="160">
        <f ca="1">OFFSET('Расчёт фасадов7'!$H$465,Цена!$A$734,0)</f>
        <v>224.97542000000004</v>
      </c>
      <c r="K734" s="160">
        <f ca="1">OFFSET('Расчёт фасадов8'!$H$465,Цена!$A$734,0)</f>
        <v>224.97542000000004</v>
      </c>
      <c r="L734" s="160">
        <f ca="1">OFFSET('Расчёт фасадов9'!$H$465,Цена!$A$734,0)</f>
        <v>224.97542000000004</v>
      </c>
      <c r="M734" s="160">
        <f ca="1">OFFSET('Расчёт фасадов10'!$H$465,Цена!$A$734,0)</f>
        <v>224.97542000000004</v>
      </c>
    </row>
    <row r="735" spans="1:13" ht="15" x14ac:dyDescent="0.2">
      <c r="A735">
        <v>0</v>
      </c>
      <c r="B735" s="75" t="s">
        <v>558</v>
      </c>
      <c r="C735" s="75" t="str">
        <f>B735&amp;'Спецификация - фасады'!$AO$50</f>
        <v>IT.3.FR_G.500./1+1-LO</v>
      </c>
      <c r="D735" s="160">
        <f ca="1">OFFSET('Расчёт фасадов'!$H$465,Цена!$A$735,0)</f>
        <v>224.97542000000004</v>
      </c>
      <c r="E735" s="160">
        <f ca="1">OFFSET('Расчёт фасадов2'!$H$465,Цена!$A$735,0)</f>
        <v>224.97542000000004</v>
      </c>
      <c r="F735" s="160">
        <f ca="1">OFFSET('Расчёт фасадов3'!$H$465,Цена!$A$735,0)</f>
        <v>224.97542000000004</v>
      </c>
      <c r="G735" s="160">
        <f ca="1">OFFSET('Расчёт фасадов4'!$H$465,Цена!$A$735,0)</f>
        <v>224.97542000000004</v>
      </c>
      <c r="H735" s="160">
        <f ca="1">OFFSET('Расчёт фасадов5'!$H$465,Цена!$A$735,0)</f>
        <v>224.97542000000004</v>
      </c>
      <c r="I735" s="160">
        <f ca="1">OFFSET('Расчёт фасадов6'!$H$465,Цена!$A$735,0)</f>
        <v>224.97542000000004</v>
      </c>
      <c r="J735" s="160">
        <f ca="1">OFFSET('Расчёт фасадов7'!$H$465,Цена!$A$735,0)</f>
        <v>224.97542000000004</v>
      </c>
      <c r="K735" s="160">
        <f ca="1">OFFSET('Расчёт фасадов8'!$H$465,Цена!$A$735,0)</f>
        <v>224.97542000000004</v>
      </c>
      <c r="L735" s="160">
        <f ca="1">OFFSET('Расчёт фасадов9'!$H$465,Цена!$A$735,0)</f>
        <v>224.97542000000004</v>
      </c>
      <c r="M735" s="160">
        <f ca="1">OFFSET('Расчёт фасадов10'!$H$465,Цена!$A$735,0)</f>
        <v>224.97542000000004</v>
      </c>
    </row>
    <row r="736" spans="1:13" ht="15" x14ac:dyDescent="0.2">
      <c r="A736">
        <v>0</v>
      </c>
      <c r="B736" s="75" t="s">
        <v>558</v>
      </c>
      <c r="C736" s="75" t="str">
        <f>B736&amp;'Спецификация - фасады'!$AO$51</f>
        <v>IT.3.FR_G.500./1+1-OM</v>
      </c>
      <c r="D736" s="160">
        <f ca="1">OFFSET('Расчёт фасадов'!$H$465,Цена!$A$736,0)</f>
        <v>224.97542000000004</v>
      </c>
      <c r="E736" s="160">
        <f ca="1">OFFSET('Расчёт фасадов2'!$H$465,Цена!$A$736,0)</f>
        <v>224.97542000000004</v>
      </c>
      <c r="F736" s="160">
        <f ca="1">OFFSET('Расчёт фасадов3'!$H$465,Цена!$A$736,0)</f>
        <v>224.97542000000004</v>
      </c>
      <c r="G736" s="160">
        <f ca="1">OFFSET('Расчёт фасадов4'!$H$465,Цена!$A$736,0)</f>
        <v>224.97542000000004</v>
      </c>
      <c r="H736" s="160">
        <f ca="1">OFFSET('Расчёт фасадов5'!$H$465,Цена!$A$736,0)</f>
        <v>224.97542000000004</v>
      </c>
      <c r="I736" s="160">
        <f ca="1">OFFSET('Расчёт фасадов6'!$H$465,Цена!$A$736,0)</f>
        <v>224.97542000000004</v>
      </c>
      <c r="J736" s="160">
        <f ca="1">OFFSET('Расчёт фасадов7'!$H$465,Цена!$A$736,0)</f>
        <v>224.97542000000004</v>
      </c>
      <c r="K736" s="160">
        <f ca="1">OFFSET('Расчёт фасадов8'!$H$465,Цена!$A$736,0)</f>
        <v>224.97542000000004</v>
      </c>
      <c r="L736" s="160">
        <f ca="1">OFFSET('Расчёт фасадов9'!$H$465,Цена!$A$736,0)</f>
        <v>224.97542000000004</v>
      </c>
      <c r="M736" s="160">
        <f ca="1">OFFSET('Расчёт фасадов10'!$H$465,Цена!$A$736,0)</f>
        <v>224.97542000000004</v>
      </c>
    </row>
    <row r="737" spans="1:13" ht="15" x14ac:dyDescent="0.2">
      <c r="A737">
        <v>0</v>
      </c>
      <c r="B737" s="75" t="s">
        <v>558</v>
      </c>
      <c r="C737" s="75" t="str">
        <f>B737&amp;'Спецификация - фасады'!$AO$52</f>
        <v>IT.3.FR_G.500./1+1-OE</v>
      </c>
      <c r="D737" s="160">
        <f ca="1">OFFSET('Расчёт фасадов'!$H$465,Цена!$A$737,0)</f>
        <v>224.97542000000004</v>
      </c>
      <c r="E737" s="160">
        <f ca="1">OFFSET('Расчёт фасадов2'!$H$465,Цена!$A$737,0)</f>
        <v>224.97542000000004</v>
      </c>
      <c r="F737" s="160">
        <f ca="1">OFFSET('Расчёт фасадов3'!$H$465,Цена!$A$737,0)</f>
        <v>224.97542000000004</v>
      </c>
      <c r="G737" s="160">
        <f ca="1">OFFSET('Расчёт фасадов4'!$H$465,Цена!$A$737,0)</f>
        <v>224.97542000000004</v>
      </c>
      <c r="H737" s="160">
        <f ca="1">OFFSET('Расчёт фасадов5'!$H$465,Цена!$A$737,0)</f>
        <v>224.97542000000004</v>
      </c>
      <c r="I737" s="160">
        <f ca="1">OFFSET('Расчёт фасадов6'!$H$465,Цена!$A$737,0)</f>
        <v>224.97542000000004</v>
      </c>
      <c r="J737" s="160">
        <f ca="1">OFFSET('Расчёт фасадов7'!$H$465,Цена!$A$737,0)</f>
        <v>224.97542000000004</v>
      </c>
      <c r="K737" s="160">
        <f ca="1">OFFSET('Расчёт фасадов8'!$H$465,Цена!$A$737,0)</f>
        <v>224.97542000000004</v>
      </c>
      <c r="L737" s="160">
        <f ca="1">OFFSET('Расчёт фасадов9'!$H$465,Цена!$A$737,0)</f>
        <v>224.97542000000004</v>
      </c>
      <c r="M737" s="160">
        <f ca="1">OFFSET('Расчёт фасадов10'!$H$465,Цена!$A$737,0)</f>
        <v>224.97542000000004</v>
      </c>
    </row>
    <row r="738" spans="1:13" ht="15" x14ac:dyDescent="0.2">
      <c r="A738">
        <v>0</v>
      </c>
      <c r="B738" s="75" t="s">
        <v>558</v>
      </c>
      <c r="C738" s="75" t="str">
        <f>B738&amp;'Спецификация - фасады'!$AO$53</f>
        <v>IT.3.FR_G.500./1+1-GS</v>
      </c>
      <c r="D738" s="160">
        <f ca="1">OFFSET('Расчёт фасадов'!$H$465,Цена!$A$738,0)</f>
        <v>224.97542000000004</v>
      </c>
      <c r="E738" s="160">
        <f ca="1">OFFSET('Расчёт фасадов2'!$H$465,Цена!$A$738,0)</f>
        <v>224.97542000000004</v>
      </c>
      <c r="F738" s="160">
        <f ca="1">OFFSET('Расчёт фасадов3'!$H$465,Цена!$A$738,0)</f>
        <v>224.97542000000004</v>
      </c>
      <c r="G738" s="160">
        <f ca="1">OFFSET('Расчёт фасадов4'!$H$465,Цена!$A$738,0)</f>
        <v>224.97542000000004</v>
      </c>
      <c r="H738" s="160">
        <f ca="1">OFFSET('Расчёт фасадов5'!$H$465,Цена!$A$738,0)</f>
        <v>224.97542000000004</v>
      </c>
      <c r="I738" s="160">
        <f ca="1">OFFSET('Расчёт фасадов6'!$H$465,Цена!$A$738,0)</f>
        <v>224.97542000000004</v>
      </c>
      <c r="J738" s="160">
        <f ca="1">OFFSET('Расчёт фасадов7'!$H$465,Цена!$A$738,0)</f>
        <v>224.97542000000004</v>
      </c>
      <c r="K738" s="160">
        <f ca="1">OFFSET('Расчёт фасадов8'!$H$465,Цена!$A$738,0)</f>
        <v>224.97542000000004</v>
      </c>
      <c r="L738" s="160">
        <f ca="1">OFFSET('Расчёт фасадов9'!$H$465,Цена!$A$738,0)</f>
        <v>224.97542000000004</v>
      </c>
      <c r="M738" s="160">
        <f ca="1">OFFSET('Расчёт фасадов10'!$H$465,Цена!$A$738,0)</f>
        <v>224.97542000000004</v>
      </c>
    </row>
    <row r="739" spans="1:13" ht="15" x14ac:dyDescent="0.2">
      <c r="A739">
        <v>1</v>
      </c>
      <c r="B739" s="75" t="s">
        <v>558</v>
      </c>
      <c r="C739" s="75" t="str">
        <f>B739&amp;'Спецификация - фасады'!$AO$54</f>
        <v>IT.3.FR_G.500./1+1-BMO</v>
      </c>
      <c r="D739" s="160">
        <f ca="1">OFFSET('Расчёт фасадов'!$H$465,Цена!$A$739,0)</f>
        <v>224.97542000000004</v>
      </c>
      <c r="E739" s="160">
        <f ca="1">OFFSET('Расчёт фасадов2'!$H$465,Цена!$A$739,0)</f>
        <v>224.97542000000004</v>
      </c>
      <c r="F739" s="160">
        <f ca="1">OFFSET('Расчёт фасадов3'!$H$465,Цена!$A$739,0)</f>
        <v>224.97542000000004</v>
      </c>
      <c r="G739" s="160">
        <f ca="1">OFFSET('Расчёт фасадов4'!$H$465,Цена!$A$739,0)</f>
        <v>224.97542000000004</v>
      </c>
      <c r="H739" s="160">
        <f ca="1">OFFSET('Расчёт фасадов5'!$H$465,Цена!$A$739,0)</f>
        <v>224.97542000000004</v>
      </c>
      <c r="I739" s="160">
        <f ca="1">OFFSET('Расчёт фасадов6'!$H$465,Цена!$A$739,0)</f>
        <v>224.97542000000004</v>
      </c>
      <c r="J739" s="160">
        <f ca="1">OFFSET('Расчёт фасадов7'!$H$465,Цена!$A$739,0)</f>
        <v>224.97542000000004</v>
      </c>
      <c r="K739" s="160">
        <f ca="1">OFFSET('Расчёт фасадов8'!$H$465,Цена!$A$739,0)</f>
        <v>224.97542000000004</v>
      </c>
      <c r="L739" s="160">
        <f ca="1">OFFSET('Расчёт фасадов9'!$H$465,Цена!$A$739,0)</f>
        <v>224.97542000000004</v>
      </c>
      <c r="M739" s="160">
        <f ca="1">OFFSET('Расчёт фасадов10'!$H$465,Цена!$A$739,0)</f>
        <v>224.97542000000004</v>
      </c>
    </row>
    <row r="740" spans="1:13" ht="15" x14ac:dyDescent="0.2">
      <c r="A740">
        <v>2</v>
      </c>
      <c r="B740" s="75" t="s">
        <v>558</v>
      </c>
      <c r="C740" s="75" t="str">
        <f>B740&amp;'Спецификация - фасады'!$AO$55</f>
        <v>IT.3.FR_G.500./1+1-WM</v>
      </c>
      <c r="D740" s="160">
        <f ca="1">OFFSET('Расчёт фасадов'!$H$465,Цена!$A$740,0)</f>
        <v>224.97542000000004</v>
      </c>
      <c r="E740" s="160">
        <f ca="1">OFFSET('Расчёт фасадов2'!$H$465,Цена!$A$740,0)</f>
        <v>224.97542000000004</v>
      </c>
      <c r="F740" s="160">
        <f ca="1">OFFSET('Расчёт фасадов3'!$H$465,Цена!$A$740,0)</f>
        <v>224.97542000000004</v>
      </c>
      <c r="G740" s="160">
        <f ca="1">OFFSET('Расчёт фасадов4'!$H$465,Цена!$A$740,0)</f>
        <v>224.97542000000004</v>
      </c>
      <c r="H740" s="160">
        <f ca="1">OFFSET('Расчёт фасадов5'!$H$465,Цена!$A$740,0)</f>
        <v>224.97542000000004</v>
      </c>
      <c r="I740" s="160">
        <f ca="1">OFFSET('Расчёт фасадов6'!$H$465,Цена!$A$740,0)</f>
        <v>224.97542000000004</v>
      </c>
      <c r="J740" s="160">
        <f ca="1">OFFSET('Расчёт фасадов7'!$H$465,Цена!$A$740,0)</f>
        <v>224.97542000000004</v>
      </c>
      <c r="K740" s="160">
        <f ca="1">OFFSET('Расчёт фасадов8'!$H$465,Цена!$A$740,0)</f>
        <v>224.97542000000004</v>
      </c>
      <c r="L740" s="160">
        <f ca="1">OFFSET('Расчёт фасадов9'!$H$465,Цена!$A$740,0)</f>
        <v>224.97542000000004</v>
      </c>
      <c r="M740" s="160">
        <f ca="1">OFFSET('Расчёт фасадов10'!$H$465,Цена!$A$740,0)</f>
        <v>224.97542000000004</v>
      </c>
    </row>
    <row r="741" spans="1:13" ht="15" x14ac:dyDescent="0.2">
      <c r="A741">
        <v>2</v>
      </c>
      <c r="B741" s="75" t="s">
        <v>558</v>
      </c>
      <c r="C741" s="75" t="str">
        <f>B741&amp;'Спецификация - фасады'!$AO$56</f>
        <v>IT.3.FR_G.500./1+1-IV</v>
      </c>
      <c r="D741" s="160">
        <f ca="1">OFFSET('Расчёт фасадов'!$H$465,Цена!$A$741,0)</f>
        <v>224.97542000000004</v>
      </c>
      <c r="E741" s="160">
        <f ca="1">OFFSET('Расчёт фасадов2'!$H$465,Цена!$A$741,0)</f>
        <v>224.97542000000004</v>
      </c>
      <c r="F741" s="160">
        <f ca="1">OFFSET('Расчёт фасадов3'!$H$465,Цена!$A$741,0)</f>
        <v>224.97542000000004</v>
      </c>
      <c r="G741" s="160">
        <f ca="1">OFFSET('Расчёт фасадов4'!$H$465,Цена!$A$741,0)</f>
        <v>224.97542000000004</v>
      </c>
      <c r="H741" s="160">
        <f ca="1">OFFSET('Расчёт фасадов5'!$H$465,Цена!$A$741,0)</f>
        <v>224.97542000000004</v>
      </c>
      <c r="I741" s="160">
        <f ca="1">OFFSET('Расчёт фасадов6'!$H$465,Цена!$A$741,0)</f>
        <v>224.97542000000004</v>
      </c>
      <c r="J741" s="160">
        <f ca="1">OFFSET('Расчёт фасадов7'!$H$465,Цена!$A$741,0)</f>
        <v>224.97542000000004</v>
      </c>
      <c r="K741" s="160">
        <f ca="1">OFFSET('Расчёт фасадов8'!$H$465,Цена!$A$741,0)</f>
        <v>224.97542000000004</v>
      </c>
      <c r="L741" s="160">
        <f ca="1">OFFSET('Расчёт фасадов9'!$H$465,Цена!$A$741,0)</f>
        <v>224.97542000000004</v>
      </c>
      <c r="M741" s="160">
        <f ca="1">OFFSET('Расчёт фасадов10'!$H$465,Цена!$A$741,0)</f>
        <v>224.97542000000004</v>
      </c>
    </row>
    <row r="742" spans="1:13" ht="15" x14ac:dyDescent="0.2">
      <c r="A742">
        <v>3</v>
      </c>
      <c r="B742" s="75" t="s">
        <v>558</v>
      </c>
      <c r="C742" s="75" t="str">
        <f>B742&amp;'Спецификация - фасады'!$AO$57</f>
        <v>IT.3.FR_G.500./1+1-WC/PG</v>
      </c>
      <c r="D742" s="160">
        <f ca="1">OFFSET('Расчёт фасадов'!$H$465,Цена!$A$742,0)</f>
        <v>224.97542000000004</v>
      </c>
      <c r="E742" s="160">
        <f ca="1">OFFSET('Расчёт фасадов2'!$H$465,Цена!$A$742,0)</f>
        <v>224.97542000000004</v>
      </c>
      <c r="F742" s="160">
        <f ca="1">OFFSET('Расчёт фасадов3'!$H$465,Цена!$A$742,0)</f>
        <v>224.97542000000004</v>
      </c>
      <c r="G742" s="160">
        <f ca="1">OFFSET('Расчёт фасадов4'!$H$465,Цена!$A$742,0)</f>
        <v>224.97542000000004</v>
      </c>
      <c r="H742" s="160">
        <f ca="1">OFFSET('Расчёт фасадов5'!$H$465,Цена!$A$742,0)</f>
        <v>224.97542000000004</v>
      </c>
      <c r="I742" s="160">
        <f ca="1">OFFSET('Расчёт фасадов6'!$H$465,Цена!$A$742,0)</f>
        <v>224.97542000000004</v>
      </c>
      <c r="J742" s="160">
        <f ca="1">OFFSET('Расчёт фасадов7'!$H$465,Цена!$A$742,0)</f>
        <v>224.97542000000004</v>
      </c>
      <c r="K742" s="160">
        <f ca="1">OFFSET('Расчёт фасадов8'!$H$465,Цена!$A$742,0)</f>
        <v>224.97542000000004</v>
      </c>
      <c r="L742" s="160">
        <f ca="1">OFFSET('Расчёт фасадов9'!$H$465,Цена!$A$742,0)</f>
        <v>224.97542000000004</v>
      </c>
      <c r="M742" s="160">
        <f ca="1">OFFSET('Расчёт фасадов10'!$H$465,Цена!$A$742,0)</f>
        <v>224.97542000000004</v>
      </c>
    </row>
    <row r="743" spans="1:13" ht="15" x14ac:dyDescent="0.2">
      <c r="A743">
        <v>3</v>
      </c>
      <c r="B743" s="75" t="s">
        <v>558</v>
      </c>
      <c r="C743" s="75" t="str">
        <f>B743&amp;'Спецификация - фасады'!$AO$58</f>
        <v>IT.3.FR_G.500./1+1-WC/PS</v>
      </c>
      <c r="D743" s="160">
        <f ca="1">OFFSET('Расчёт фасадов'!$H$465,Цена!$A$743,0)</f>
        <v>224.97542000000004</v>
      </c>
      <c r="E743" s="160">
        <f ca="1">OFFSET('Расчёт фасадов2'!$H$465,Цена!$A$743,0)</f>
        <v>224.97542000000004</v>
      </c>
      <c r="F743" s="160">
        <f ca="1">OFFSET('Расчёт фасадов3'!$H$465,Цена!$A$743,0)</f>
        <v>224.97542000000004</v>
      </c>
      <c r="G743" s="160">
        <f ca="1">OFFSET('Расчёт фасадов4'!$H$465,Цена!$A$743,0)</f>
        <v>224.97542000000004</v>
      </c>
      <c r="H743" s="160">
        <f ca="1">OFFSET('Расчёт фасадов5'!$H$465,Цена!$A$743,0)</f>
        <v>224.97542000000004</v>
      </c>
      <c r="I743" s="160">
        <f ca="1">OFFSET('Расчёт фасадов6'!$H$465,Цена!$A$743,0)</f>
        <v>224.97542000000004</v>
      </c>
      <c r="J743" s="160">
        <f ca="1">OFFSET('Расчёт фасадов7'!$H$465,Цена!$A$743,0)</f>
        <v>224.97542000000004</v>
      </c>
      <c r="K743" s="160">
        <f ca="1">OFFSET('Расчёт фасадов8'!$H$465,Цена!$A$743,0)</f>
        <v>224.97542000000004</v>
      </c>
      <c r="L743" s="160">
        <f ca="1">OFFSET('Расчёт фасадов9'!$H$465,Цена!$A$743,0)</f>
        <v>224.97542000000004</v>
      </c>
      <c r="M743" s="160">
        <f ca="1">OFFSET('Расчёт фасадов10'!$H$465,Цена!$A$743,0)</f>
        <v>224.97542000000004</v>
      </c>
    </row>
    <row r="744" spans="1:13" ht="15" x14ac:dyDescent="0.2">
      <c r="A744">
        <v>3</v>
      </c>
      <c r="B744" s="75" t="s">
        <v>558</v>
      </c>
      <c r="C744" s="75" t="str">
        <f>B744&amp;'Спецификация - фасады'!$AO$59</f>
        <v>IT.3.FR_G.500./1+1-WC/PBG</v>
      </c>
      <c r="D744" s="160">
        <f ca="1">OFFSET('Расчёт фасадов'!$H$465,Цена!$A$744,0)</f>
        <v>224.97542000000004</v>
      </c>
      <c r="E744" s="160">
        <f ca="1">OFFSET('Расчёт фасадов2'!$H$465,Цена!$A$744,0)</f>
        <v>224.97542000000004</v>
      </c>
      <c r="F744" s="160">
        <f ca="1">OFFSET('Расчёт фасадов3'!$H$465,Цена!$A$744,0)</f>
        <v>224.97542000000004</v>
      </c>
      <c r="G744" s="160">
        <f ca="1">OFFSET('Расчёт фасадов4'!$H$465,Цена!$A$744,0)</f>
        <v>224.97542000000004</v>
      </c>
      <c r="H744" s="160">
        <f ca="1">OFFSET('Расчёт фасадов5'!$H$465,Цена!$A$744,0)</f>
        <v>224.97542000000004</v>
      </c>
      <c r="I744" s="160">
        <f ca="1">OFFSET('Расчёт фасадов6'!$H$465,Цена!$A$744,0)</f>
        <v>224.97542000000004</v>
      </c>
      <c r="J744" s="160">
        <f ca="1">OFFSET('Расчёт фасадов7'!$H$465,Цена!$A$744,0)</f>
        <v>224.97542000000004</v>
      </c>
      <c r="K744" s="160">
        <f ca="1">OFFSET('Расчёт фасадов8'!$H$465,Цена!$A$744,0)</f>
        <v>224.97542000000004</v>
      </c>
      <c r="L744" s="160">
        <f ca="1">OFFSET('Расчёт фасадов9'!$H$465,Цена!$A$744,0)</f>
        <v>224.97542000000004</v>
      </c>
      <c r="M744" s="160">
        <f ca="1">OFFSET('Расчёт фасадов10'!$H$465,Цена!$A$744,0)</f>
        <v>224.97542000000004</v>
      </c>
    </row>
    <row r="745" spans="1:13" ht="15" x14ac:dyDescent="0.2">
      <c r="A745">
        <v>3</v>
      </c>
      <c r="B745" s="75" t="s">
        <v>558</v>
      </c>
      <c r="C745" s="75" t="str">
        <f>B745&amp;'Спецификация - фасады'!$AO$60</f>
        <v>IT.3.FR_G.500./1+1-VT/PS</v>
      </c>
      <c r="D745" s="160">
        <f ca="1">OFFSET('Расчёт фасадов'!$H$465,Цена!$A$745,0)</f>
        <v>224.97542000000004</v>
      </c>
      <c r="E745" s="160">
        <f ca="1">OFFSET('Расчёт фасадов2'!$H$465,Цена!$A$745,0)</f>
        <v>224.97542000000004</v>
      </c>
      <c r="F745" s="160">
        <f ca="1">OFFSET('Расчёт фасадов3'!$H$465,Цена!$A$745,0)</f>
        <v>224.97542000000004</v>
      </c>
      <c r="G745" s="160">
        <f ca="1">OFFSET('Расчёт фасадов4'!$H$465,Цена!$A$745,0)</f>
        <v>224.97542000000004</v>
      </c>
      <c r="H745" s="160">
        <f ca="1">OFFSET('Расчёт фасадов5'!$H$465,Цена!$A$745,0)</f>
        <v>224.97542000000004</v>
      </c>
      <c r="I745" s="160">
        <f ca="1">OFFSET('Расчёт фасадов6'!$H$465,Цена!$A$745,0)</f>
        <v>224.97542000000004</v>
      </c>
      <c r="J745" s="160">
        <f ca="1">OFFSET('Расчёт фасадов7'!$H$465,Цена!$A$745,0)</f>
        <v>224.97542000000004</v>
      </c>
      <c r="K745" s="160">
        <f ca="1">OFFSET('Расчёт фасадов8'!$H$465,Цена!$A$745,0)</f>
        <v>224.97542000000004</v>
      </c>
      <c r="L745" s="160">
        <f ca="1">OFFSET('Расчёт фасадов9'!$H$465,Цена!$A$745,0)</f>
        <v>224.97542000000004</v>
      </c>
      <c r="M745" s="160">
        <f ca="1">OFFSET('Расчёт фасадов10'!$H$465,Цена!$A$745,0)</f>
        <v>224.97542000000004</v>
      </c>
    </row>
    <row r="746" spans="1:13" ht="15" x14ac:dyDescent="0.2">
      <c r="A746">
        <v>4</v>
      </c>
      <c r="B746" s="75" t="s">
        <v>558</v>
      </c>
      <c r="C746" s="75" t="str">
        <f>B746&amp;'Спецификация - фасады'!$AO$61</f>
        <v>IT.3.FR_G.500./1+1-BMO/PG</v>
      </c>
      <c r="D746" s="160">
        <f ca="1">OFFSET('Расчёт фасадов'!$H$465,Цена!$A$746,0)</f>
        <v>224.97542000000004</v>
      </c>
      <c r="E746" s="160">
        <f ca="1">OFFSET('Расчёт фасадов2'!$H$465,Цена!$A$746,0)</f>
        <v>224.97542000000004</v>
      </c>
      <c r="F746" s="160">
        <f ca="1">OFFSET('Расчёт фасадов3'!$H$465,Цена!$A$746,0)</f>
        <v>224.97542000000004</v>
      </c>
      <c r="G746" s="160">
        <f ca="1">OFFSET('Расчёт фасадов4'!$H$465,Цена!$A$746,0)</f>
        <v>224.97542000000004</v>
      </c>
      <c r="H746" s="160">
        <f ca="1">OFFSET('Расчёт фасадов5'!$H$465,Цена!$A$746,0)</f>
        <v>224.97542000000004</v>
      </c>
      <c r="I746" s="160">
        <f ca="1">OFFSET('Расчёт фасадов6'!$H$465,Цена!$A$746,0)</f>
        <v>224.97542000000004</v>
      </c>
      <c r="J746" s="160">
        <f ca="1">OFFSET('Расчёт фасадов7'!$H$465,Цена!$A$746,0)</f>
        <v>224.97542000000004</v>
      </c>
      <c r="K746" s="160">
        <f ca="1">OFFSET('Расчёт фасадов8'!$H$465,Цена!$A$746,0)</f>
        <v>224.97542000000004</v>
      </c>
      <c r="L746" s="160">
        <f ca="1">OFFSET('Расчёт фасадов9'!$H$465,Цена!$A$746,0)</f>
        <v>224.97542000000004</v>
      </c>
      <c r="M746" s="160">
        <f ca="1">OFFSET('Расчёт фасадов10'!$H$465,Цена!$A$746,0)</f>
        <v>224.97542000000004</v>
      </c>
    </row>
    <row r="747" spans="1:13" ht="15" x14ac:dyDescent="0.2">
      <c r="A747">
        <v>4</v>
      </c>
      <c r="B747" s="75" t="s">
        <v>558</v>
      </c>
      <c r="C747" s="75" t="str">
        <f>B747&amp;'Спецификация - фасады'!$AO$62</f>
        <v>IT.3.FR_G.500./1+1-BMO/PB</v>
      </c>
      <c r="D747" s="160">
        <f ca="1">OFFSET('Расчёт фасадов'!$H$465,Цена!$A$747,0)</f>
        <v>224.97542000000004</v>
      </c>
      <c r="E747" s="160">
        <f ca="1">OFFSET('Расчёт фасадов2'!$H$465,Цена!$A$747,0)</f>
        <v>224.97542000000004</v>
      </c>
      <c r="F747" s="160">
        <f ca="1">OFFSET('Расчёт фасадов3'!$H$465,Цена!$A$747,0)</f>
        <v>224.97542000000004</v>
      </c>
      <c r="G747" s="160">
        <f ca="1">OFFSET('Расчёт фасадов4'!$H$465,Цена!$A$747,0)</f>
        <v>224.97542000000004</v>
      </c>
      <c r="H747" s="160">
        <f ca="1">OFFSET('Расчёт фасадов5'!$H$465,Цена!$A$747,0)</f>
        <v>224.97542000000004</v>
      </c>
      <c r="I747" s="160">
        <f ca="1">OFFSET('Расчёт фасадов6'!$H$465,Цена!$A$747,0)</f>
        <v>224.97542000000004</v>
      </c>
      <c r="J747" s="160">
        <f ca="1">OFFSET('Расчёт фасадов7'!$H$465,Цена!$A$747,0)</f>
        <v>224.97542000000004</v>
      </c>
      <c r="K747" s="160">
        <f ca="1">OFFSET('Расчёт фасадов8'!$H$465,Цена!$A$747,0)</f>
        <v>224.97542000000004</v>
      </c>
      <c r="L747" s="160">
        <f ca="1">OFFSET('Расчёт фасадов9'!$H$465,Цена!$A$747,0)</f>
        <v>224.97542000000004</v>
      </c>
      <c r="M747" s="160">
        <f ca="1">OFFSET('Расчёт фасадов10'!$H$465,Цена!$A$747,0)</f>
        <v>224.97542000000004</v>
      </c>
    </row>
    <row r="748" spans="1:13" ht="15" x14ac:dyDescent="0.2">
      <c r="A748">
        <v>5</v>
      </c>
      <c r="B748" s="75" t="s">
        <v>558</v>
      </c>
      <c r="C748" s="75" t="str">
        <f>B748&amp;'Спецификация - фасады'!$AO$63</f>
        <v>IT.3.FR_G.500./1+1-GS/PG</v>
      </c>
      <c r="D748" s="160">
        <f ca="1">OFFSET('Расчёт фасадов'!$H$465,Цена!$A$748,0)</f>
        <v>224.97542000000004</v>
      </c>
      <c r="E748" s="160">
        <f ca="1">OFFSET('Расчёт фасадов2'!$H$465,Цена!$A$748,0)</f>
        <v>224.97542000000004</v>
      </c>
      <c r="F748" s="160">
        <f ca="1">OFFSET('Расчёт фасадов3'!$H$465,Цена!$A$748,0)</f>
        <v>224.97542000000004</v>
      </c>
      <c r="G748" s="160">
        <f ca="1">OFFSET('Расчёт фасадов4'!$H$465,Цена!$A$748,0)</f>
        <v>224.97542000000004</v>
      </c>
      <c r="H748" s="160">
        <f ca="1">OFFSET('Расчёт фасадов5'!$H$465,Цена!$A$748,0)</f>
        <v>224.97542000000004</v>
      </c>
      <c r="I748" s="160">
        <f ca="1">OFFSET('Расчёт фасадов6'!$H$465,Цена!$A$748,0)</f>
        <v>224.97542000000004</v>
      </c>
      <c r="J748" s="160">
        <f ca="1">OFFSET('Расчёт фасадов7'!$H$465,Цена!$A$748,0)</f>
        <v>224.97542000000004</v>
      </c>
      <c r="K748" s="160">
        <f ca="1">OFFSET('Расчёт фасадов8'!$H$465,Цена!$A$748,0)</f>
        <v>224.97542000000004</v>
      </c>
      <c r="L748" s="160">
        <f ca="1">OFFSET('Расчёт фасадов9'!$H$465,Цена!$A$748,0)</f>
        <v>224.97542000000004</v>
      </c>
      <c r="M748" s="160">
        <f ca="1">OFFSET('Расчёт фасадов10'!$H$465,Цена!$A$748,0)</f>
        <v>224.97542000000004</v>
      </c>
    </row>
    <row r="749" spans="1:13" ht="15" x14ac:dyDescent="0.2">
      <c r="A749">
        <v>5</v>
      </c>
      <c r="B749" s="75" t="s">
        <v>558</v>
      </c>
      <c r="C749" s="75" t="str">
        <f>B749&amp;'Спецификация - фасады'!$AO$64</f>
        <v>IT.3.FR_G.500./1+1-GS/PS</v>
      </c>
      <c r="D749" s="160">
        <f ca="1">OFFSET('Расчёт фасадов'!$H$465,Цена!$A$749,0)</f>
        <v>224.97542000000004</v>
      </c>
      <c r="E749" s="160">
        <f ca="1">OFFSET('Расчёт фасадов2'!$H$465,Цена!$A$749,0)</f>
        <v>224.97542000000004</v>
      </c>
      <c r="F749" s="160">
        <f ca="1">OFFSET('Расчёт фасадов3'!$H$465,Цена!$A$749,0)</f>
        <v>224.97542000000004</v>
      </c>
      <c r="G749" s="160">
        <f ca="1">OFFSET('Расчёт фасадов4'!$H$465,Цена!$A$749,0)</f>
        <v>224.97542000000004</v>
      </c>
      <c r="H749" s="160">
        <f ca="1">OFFSET('Расчёт фасадов5'!$H$465,Цена!$A$749,0)</f>
        <v>224.97542000000004</v>
      </c>
      <c r="I749" s="160">
        <f ca="1">OFFSET('Расчёт фасадов6'!$H$465,Цена!$A$749,0)</f>
        <v>224.97542000000004</v>
      </c>
      <c r="J749" s="160">
        <f ca="1">OFFSET('Расчёт фасадов7'!$H$465,Цена!$A$749,0)</f>
        <v>224.97542000000004</v>
      </c>
      <c r="K749" s="160">
        <f ca="1">OFFSET('Расчёт фасадов8'!$H$465,Цена!$A$749,0)</f>
        <v>224.97542000000004</v>
      </c>
      <c r="L749" s="160">
        <f ca="1">OFFSET('Расчёт фасадов9'!$H$465,Цена!$A$749,0)</f>
        <v>224.97542000000004</v>
      </c>
      <c r="M749" s="160">
        <f ca="1">OFFSET('Расчёт фасадов10'!$H$465,Цена!$A$749,0)</f>
        <v>224.97542000000004</v>
      </c>
    </row>
    <row r="750" spans="1:13" ht="15" x14ac:dyDescent="0.2">
      <c r="A750">
        <v>6</v>
      </c>
      <c r="B750" s="75" t="s">
        <v>558</v>
      </c>
      <c r="C750" s="75" t="str">
        <f>B750&amp;'Спецификация - фасады'!$AO$65</f>
        <v>IT.3.FR_G.500./1+1-WM/PG</v>
      </c>
      <c r="D750" s="160">
        <f ca="1">OFFSET('Расчёт фасадов'!$H$465,Цена!$A$750,0)</f>
        <v>224.97542000000004</v>
      </c>
      <c r="E750" s="160">
        <f ca="1">OFFSET('Расчёт фасадов2'!$H$465,Цена!$A$750,0)</f>
        <v>224.97542000000004</v>
      </c>
      <c r="F750" s="160">
        <f ca="1">OFFSET('Расчёт фасадов3'!$H$465,Цена!$A$750,0)</f>
        <v>224.97542000000004</v>
      </c>
      <c r="G750" s="160">
        <f ca="1">OFFSET('Расчёт фасадов4'!$H$465,Цена!$A$750,0)</f>
        <v>224.97542000000004</v>
      </c>
      <c r="H750" s="160">
        <f ca="1">OFFSET('Расчёт фасадов5'!$H$465,Цена!$A$750,0)</f>
        <v>224.97542000000004</v>
      </c>
      <c r="I750" s="160">
        <f ca="1">OFFSET('Расчёт фасадов6'!$H$465,Цена!$A$750,0)</f>
        <v>224.97542000000004</v>
      </c>
      <c r="J750" s="160">
        <f ca="1">OFFSET('Расчёт фасадов7'!$H$465,Цена!$A$750,0)</f>
        <v>224.97542000000004</v>
      </c>
      <c r="K750" s="160">
        <f ca="1">OFFSET('Расчёт фасадов8'!$H$465,Цена!$A$750,0)</f>
        <v>224.97542000000004</v>
      </c>
      <c r="L750" s="160">
        <f ca="1">OFFSET('Расчёт фасадов9'!$H$465,Цена!$A$750,0)</f>
        <v>224.97542000000004</v>
      </c>
      <c r="M750" s="160">
        <f ca="1">OFFSET('Расчёт фасадов10'!$H$465,Цена!$A$750,0)</f>
        <v>224.97542000000004</v>
      </c>
    </row>
    <row r="751" spans="1:13" ht="15" x14ac:dyDescent="0.2">
      <c r="A751">
        <v>6</v>
      </c>
      <c r="B751" s="75" t="s">
        <v>558</v>
      </c>
      <c r="C751" s="75" t="str">
        <f>B751&amp;'Спецификация - фасады'!$AO$66</f>
        <v>IT.3.FR_G.500./1+1-WM/PS</v>
      </c>
      <c r="D751" s="160">
        <f ca="1">OFFSET('Расчёт фасадов'!$H$465,Цена!$A$751,0)</f>
        <v>224.97542000000004</v>
      </c>
      <c r="E751" s="160">
        <f ca="1">OFFSET('Расчёт фасадов2'!$H$465,Цена!$A$751,0)</f>
        <v>224.97542000000004</v>
      </c>
      <c r="F751" s="160">
        <f ca="1">OFFSET('Расчёт фасадов3'!$H$465,Цена!$A$751,0)</f>
        <v>224.97542000000004</v>
      </c>
      <c r="G751" s="160">
        <f ca="1">OFFSET('Расчёт фасадов4'!$H$465,Цена!$A$751,0)</f>
        <v>224.97542000000004</v>
      </c>
      <c r="H751" s="160">
        <f ca="1">OFFSET('Расчёт фасадов5'!$H$465,Цена!$A$751,0)</f>
        <v>224.97542000000004</v>
      </c>
      <c r="I751" s="160">
        <f ca="1">OFFSET('Расчёт фасадов6'!$H$465,Цена!$A$751,0)</f>
        <v>224.97542000000004</v>
      </c>
      <c r="J751" s="160">
        <f ca="1">OFFSET('Расчёт фасадов7'!$H$465,Цена!$A$751,0)</f>
        <v>224.97542000000004</v>
      </c>
      <c r="K751" s="160">
        <f ca="1">OFFSET('Расчёт фасадов8'!$H$465,Цена!$A$751,0)</f>
        <v>224.97542000000004</v>
      </c>
      <c r="L751" s="160">
        <f ca="1">OFFSET('Расчёт фасадов9'!$H$465,Цена!$A$751,0)</f>
        <v>224.97542000000004</v>
      </c>
      <c r="M751" s="160">
        <f ca="1">OFFSET('Расчёт фасадов10'!$H$465,Цена!$A$751,0)</f>
        <v>224.97542000000004</v>
      </c>
    </row>
    <row r="752" spans="1:13" ht="15" x14ac:dyDescent="0.2">
      <c r="A752">
        <v>6</v>
      </c>
      <c r="B752" s="75" t="s">
        <v>558</v>
      </c>
      <c r="C752" s="75" t="str">
        <f>B752&amp;'Спецификация - фасады'!$AO$67</f>
        <v>IT.3.FR_G.500./1+1-WM/PBG</v>
      </c>
      <c r="D752" s="160">
        <f ca="1">OFFSET('Расчёт фасадов'!$H$465,Цена!$A$752,0)</f>
        <v>224.97542000000004</v>
      </c>
      <c r="E752" s="160">
        <f ca="1">OFFSET('Расчёт фасадов2'!$H$465,Цена!$A$752,0)</f>
        <v>224.97542000000004</v>
      </c>
      <c r="F752" s="160">
        <f ca="1">OFFSET('Расчёт фасадов3'!$H$465,Цена!$A$752,0)</f>
        <v>224.97542000000004</v>
      </c>
      <c r="G752" s="160">
        <f ca="1">OFFSET('Расчёт фасадов4'!$H$465,Цена!$A$752,0)</f>
        <v>224.97542000000004</v>
      </c>
      <c r="H752" s="160">
        <f ca="1">OFFSET('Расчёт фасадов5'!$H$465,Цена!$A$752,0)</f>
        <v>224.97542000000004</v>
      </c>
      <c r="I752" s="160">
        <f ca="1">OFFSET('Расчёт фасадов6'!$H$465,Цена!$A$752,0)</f>
        <v>224.97542000000004</v>
      </c>
      <c r="J752" s="160">
        <f ca="1">OFFSET('Расчёт фасадов7'!$H$465,Цена!$A$752,0)</f>
        <v>224.97542000000004</v>
      </c>
      <c r="K752" s="160">
        <f ca="1">OFFSET('Расчёт фасадов8'!$H$465,Цена!$A$752,0)</f>
        <v>224.97542000000004</v>
      </c>
      <c r="L752" s="160">
        <f ca="1">OFFSET('Расчёт фасадов9'!$H$465,Цена!$A$752,0)</f>
        <v>224.97542000000004</v>
      </c>
      <c r="M752" s="160">
        <f ca="1">OFFSET('Расчёт фасадов10'!$H$465,Цена!$A$752,0)</f>
        <v>224.97542000000004</v>
      </c>
    </row>
    <row r="753" spans="1:13" ht="15" x14ac:dyDescent="0.2">
      <c r="A753">
        <v>6</v>
      </c>
      <c r="B753" s="75" t="s">
        <v>558</v>
      </c>
      <c r="C753" s="75" t="str">
        <f>B753&amp;'Спецификация - фасады'!$AO$68</f>
        <v>IT.3.FR_G.500./1+1-IV/PG</v>
      </c>
      <c r="D753" s="160">
        <f ca="1">OFFSET('Расчёт фасадов'!$H$465,Цена!$A$753,0)</f>
        <v>224.97542000000004</v>
      </c>
      <c r="E753" s="160">
        <f ca="1">OFFSET('Расчёт фасадов2'!$H$465,Цена!$A$753,0)</f>
        <v>224.97542000000004</v>
      </c>
      <c r="F753" s="160">
        <f ca="1">OFFSET('Расчёт фасадов3'!$H$465,Цена!$A$753,0)</f>
        <v>224.97542000000004</v>
      </c>
      <c r="G753" s="160">
        <f ca="1">OFFSET('Расчёт фасадов4'!$H$465,Цена!$A$753,0)</f>
        <v>224.97542000000004</v>
      </c>
      <c r="H753" s="160">
        <f ca="1">OFFSET('Расчёт фасадов5'!$H$465,Цена!$A$753,0)</f>
        <v>224.97542000000004</v>
      </c>
      <c r="I753" s="160">
        <f ca="1">OFFSET('Расчёт фасадов6'!$H$465,Цена!$A$753,0)</f>
        <v>224.97542000000004</v>
      </c>
      <c r="J753" s="160">
        <f ca="1">OFFSET('Расчёт фасадов7'!$H$465,Цена!$A$753,0)</f>
        <v>224.97542000000004</v>
      </c>
      <c r="K753" s="160">
        <f ca="1">OFFSET('Расчёт фасадов8'!$H$465,Цена!$A$753,0)</f>
        <v>224.97542000000004</v>
      </c>
      <c r="L753" s="160">
        <f ca="1">OFFSET('Расчёт фасадов9'!$H$465,Цена!$A$753,0)</f>
        <v>224.97542000000004</v>
      </c>
      <c r="M753" s="160">
        <f ca="1">OFFSET('Расчёт фасадов10'!$H$465,Цена!$A$753,0)</f>
        <v>224.97542000000004</v>
      </c>
    </row>
    <row r="754" spans="1:13" ht="15" x14ac:dyDescent="0.2">
      <c r="A754">
        <v>6</v>
      </c>
      <c r="B754" s="75" t="s">
        <v>558</v>
      </c>
      <c r="C754" s="75" t="str">
        <f>B754&amp;'Спецификация - фасады'!$AO$69</f>
        <v>IT.3.FR_G.500./1+1-IV/PS</v>
      </c>
      <c r="D754" s="160">
        <f ca="1">OFFSET('Расчёт фасадов'!$H$465,Цена!$A$754,0)</f>
        <v>224.97542000000004</v>
      </c>
      <c r="E754" s="160">
        <f ca="1">OFFSET('Расчёт фасадов2'!$H$465,Цена!$A$754,0)</f>
        <v>224.97542000000004</v>
      </c>
      <c r="F754" s="160">
        <f ca="1">OFFSET('Расчёт фасадов3'!$H$465,Цена!$A$754,0)</f>
        <v>224.97542000000004</v>
      </c>
      <c r="G754" s="160">
        <f ca="1">OFFSET('Расчёт фасадов4'!$H$465,Цена!$A$754,0)</f>
        <v>224.97542000000004</v>
      </c>
      <c r="H754" s="160">
        <f ca="1">OFFSET('Расчёт фасадов5'!$H$465,Цена!$A$754,0)</f>
        <v>224.97542000000004</v>
      </c>
      <c r="I754" s="160">
        <f ca="1">OFFSET('Расчёт фасадов6'!$H$465,Цена!$A$754,0)</f>
        <v>224.97542000000004</v>
      </c>
      <c r="J754" s="160">
        <f ca="1">OFFSET('Расчёт фасадов7'!$H$465,Цена!$A$754,0)</f>
        <v>224.97542000000004</v>
      </c>
      <c r="K754" s="160">
        <f ca="1">OFFSET('Расчёт фасадов8'!$H$465,Цена!$A$754,0)</f>
        <v>224.97542000000004</v>
      </c>
      <c r="L754" s="160">
        <f ca="1">OFFSET('Расчёт фасадов9'!$H$465,Цена!$A$754,0)</f>
        <v>224.97542000000004</v>
      </c>
      <c r="M754" s="160">
        <f ca="1">OFFSET('Расчёт фасадов10'!$H$465,Цена!$A$754,0)</f>
        <v>224.97542000000004</v>
      </c>
    </row>
    <row r="755" spans="1:13" ht="15" x14ac:dyDescent="0.2">
      <c r="A755">
        <v>6</v>
      </c>
      <c r="B755" s="75" t="s">
        <v>558</v>
      </c>
      <c r="C755" s="75" t="str">
        <f>B755&amp;'Спецификация - фасады'!$AO$70</f>
        <v>IT.3.FR_G.500./1+1-IV/PBG</v>
      </c>
      <c r="D755" s="160">
        <f ca="1">OFFSET('Расчёт фасадов'!$H$465,Цена!$A$755,0)</f>
        <v>224.97542000000004</v>
      </c>
      <c r="E755" s="160">
        <f ca="1">OFFSET('Расчёт фасадов2'!$H$465,Цена!$A$755,0)</f>
        <v>224.97542000000004</v>
      </c>
      <c r="F755" s="160">
        <f ca="1">OFFSET('Расчёт фасадов3'!$H$465,Цена!$A$755,0)</f>
        <v>224.97542000000004</v>
      </c>
      <c r="G755" s="160">
        <f ca="1">OFFSET('Расчёт фасадов4'!$H$465,Цена!$A$755,0)</f>
        <v>224.97542000000004</v>
      </c>
      <c r="H755" s="160">
        <f ca="1">OFFSET('Расчёт фасадов5'!$H$465,Цена!$A$755,0)</f>
        <v>224.97542000000004</v>
      </c>
      <c r="I755" s="160">
        <f ca="1">OFFSET('Расчёт фасадов6'!$H$465,Цена!$A$755,0)</f>
        <v>224.97542000000004</v>
      </c>
      <c r="J755" s="160">
        <f ca="1">OFFSET('Расчёт фасадов7'!$H$465,Цена!$A$755,0)</f>
        <v>224.97542000000004</v>
      </c>
      <c r="K755" s="160">
        <f ca="1">OFFSET('Расчёт фасадов8'!$H$465,Цена!$A$755,0)</f>
        <v>224.97542000000004</v>
      </c>
      <c r="L755" s="160">
        <f ca="1">OFFSET('Расчёт фасадов9'!$H$465,Цена!$A$755,0)</f>
        <v>224.97542000000004</v>
      </c>
      <c r="M755" s="160">
        <f ca="1">OFFSET('Расчёт фасадов10'!$H$465,Цена!$A$755,0)</f>
        <v>224.97542000000004</v>
      </c>
    </row>
    <row r="757" spans="1:13" ht="15" x14ac:dyDescent="0.2">
      <c r="A757">
        <v>0</v>
      </c>
      <c r="B757" s="75" t="s">
        <v>555</v>
      </c>
      <c r="C757" s="75" t="str">
        <f>B757&amp;'Спецификация - фасады'!$AO$43</f>
        <v>IT.3.FVR_V.500./1+0-PY27</v>
      </c>
      <c r="D757" s="160" t="e">
        <f ca="1">OFFSET('Расчёт фасадов'!$H$555,Цена!$A$757,0)</f>
        <v>#N/A</v>
      </c>
      <c r="E757" s="160" t="e">
        <f ca="1">OFFSET('Расчёт фасадов2'!$H$555,Цена!$A$757,0)</f>
        <v>#N/A</v>
      </c>
      <c r="F757" s="160" t="e">
        <f ca="1">OFFSET('Расчёт фасадов3'!$H$555,Цена!$A$757,0)</f>
        <v>#N/A</v>
      </c>
      <c r="G757" s="160" t="e">
        <f ca="1">OFFSET('Расчёт фасадов4'!$H$555,Цена!$A$757,0)</f>
        <v>#N/A</v>
      </c>
      <c r="H757" s="160" t="e">
        <f ca="1">OFFSET('Расчёт фасадов5'!$H$555,Цена!$A$757,0)</f>
        <v>#N/A</v>
      </c>
      <c r="I757" s="160" t="e">
        <f ca="1">OFFSET('Расчёт фасадов6'!$H$555,Цена!$A$757,0)</f>
        <v>#N/A</v>
      </c>
      <c r="J757" s="160" t="e">
        <f ca="1">OFFSET('Расчёт фасадов7'!$H$555,Цена!$A$757,0)</f>
        <v>#N/A</v>
      </c>
      <c r="K757" s="160" t="e">
        <f ca="1">OFFSET('Расчёт фасадов8'!$H$555,Цена!$A$757,0)</f>
        <v>#N/A</v>
      </c>
      <c r="L757" s="160" t="e">
        <f ca="1">OFFSET('Расчёт фасадов9'!$H$555,Цена!$A$757,0)</f>
        <v>#N/A</v>
      </c>
      <c r="M757" s="160" t="e">
        <f ca="1">OFFSET('Расчёт фасадов10'!$H$555,Цена!$A$757,0)</f>
        <v>#N/A</v>
      </c>
    </row>
    <row r="758" spans="1:13" ht="15" x14ac:dyDescent="0.2">
      <c r="A758">
        <v>0</v>
      </c>
      <c r="B758" s="75" t="s">
        <v>555</v>
      </c>
      <c r="C758" s="75" t="str">
        <f>B758&amp;'Спецификация - фасады'!$AO$44</f>
        <v>IT.3.FVR_V.500./1+0-WC</v>
      </c>
      <c r="D758" s="160" t="e">
        <f ca="1">OFFSET('Расчёт фасадов'!$H$555,Цена!$A$758,0)</f>
        <v>#N/A</v>
      </c>
      <c r="E758" s="160" t="e">
        <f ca="1">OFFSET('Расчёт фасадов2'!$H$555,Цена!$A$758,0)</f>
        <v>#N/A</v>
      </c>
      <c r="F758" s="160" t="e">
        <f ca="1">OFFSET('Расчёт фасадов3'!$H$555,Цена!$A$758,0)</f>
        <v>#N/A</v>
      </c>
      <c r="G758" s="160" t="e">
        <f ca="1">OFFSET('Расчёт фасадов4'!$H$555,Цена!$A$758,0)</f>
        <v>#N/A</v>
      </c>
      <c r="H758" s="160" t="e">
        <f ca="1">OFFSET('Расчёт фасадов5'!$H$555,Цена!$A$758,0)</f>
        <v>#N/A</v>
      </c>
      <c r="I758" s="160" t="e">
        <f ca="1">OFFSET('Расчёт фасадов6'!$H$555,Цена!$A$758,0)</f>
        <v>#N/A</v>
      </c>
      <c r="J758" s="160" t="e">
        <f ca="1">OFFSET('Расчёт фасадов7'!$H$555,Цена!$A$758,0)</f>
        <v>#N/A</v>
      </c>
      <c r="K758" s="160" t="e">
        <f ca="1">OFFSET('Расчёт фасадов8'!$H$555,Цена!$A$758,0)</f>
        <v>#N/A</v>
      </c>
      <c r="L758" s="160" t="e">
        <f ca="1">OFFSET('Расчёт фасадов9'!$H$555,Цена!$A$758,0)</f>
        <v>#N/A</v>
      </c>
      <c r="M758" s="160" t="e">
        <f ca="1">OFFSET('Расчёт фасадов10'!$H$555,Цена!$A$758,0)</f>
        <v>#N/A</v>
      </c>
    </row>
    <row r="759" spans="1:13" ht="15" x14ac:dyDescent="0.2">
      <c r="A759">
        <v>0</v>
      </c>
      <c r="B759" s="75" t="s">
        <v>555</v>
      </c>
      <c r="C759" s="75" t="str">
        <f>B759&amp;'Спецификация - фасады'!$AO$45</f>
        <v>IT.3.FVR_V.500./1+0-WP</v>
      </c>
      <c r="D759" s="160" t="e">
        <f ca="1">OFFSET('Расчёт фасадов'!$H$555,Цена!$A$759,0)</f>
        <v>#N/A</v>
      </c>
      <c r="E759" s="160" t="e">
        <f ca="1">OFFSET('Расчёт фасадов2'!$H$555,Цена!$A$759,0)</f>
        <v>#N/A</v>
      </c>
      <c r="F759" s="160" t="e">
        <f ca="1">OFFSET('Расчёт фасадов3'!$H$555,Цена!$A$759,0)</f>
        <v>#N/A</v>
      </c>
      <c r="G759" s="160" t="e">
        <f ca="1">OFFSET('Расчёт фасадов4'!$H$555,Цена!$A$759,0)</f>
        <v>#N/A</v>
      </c>
      <c r="H759" s="160" t="e">
        <f ca="1">OFFSET('Расчёт фасадов5'!$H$555,Цена!$A$759,0)</f>
        <v>#N/A</v>
      </c>
      <c r="I759" s="160" t="e">
        <f ca="1">OFFSET('Расчёт фасадов6'!$H$555,Цена!$A$759,0)</f>
        <v>#N/A</v>
      </c>
      <c r="J759" s="160" t="e">
        <f ca="1">OFFSET('Расчёт фасадов7'!$H$555,Цена!$A$759,0)</f>
        <v>#N/A</v>
      </c>
      <c r="K759" s="160" t="e">
        <f ca="1">OFFSET('Расчёт фасадов8'!$H$555,Цена!$A$759,0)</f>
        <v>#N/A</v>
      </c>
      <c r="L759" s="160" t="e">
        <f ca="1">OFFSET('Расчёт фасадов9'!$H$555,Цена!$A$759,0)</f>
        <v>#N/A</v>
      </c>
      <c r="M759" s="160" t="e">
        <f ca="1">OFFSET('Расчёт фасадов10'!$H$555,Цена!$A$759,0)</f>
        <v>#N/A</v>
      </c>
    </row>
    <row r="760" spans="1:13" ht="15" x14ac:dyDescent="0.2">
      <c r="A760">
        <v>0</v>
      </c>
      <c r="B760" s="75" t="s">
        <v>555</v>
      </c>
      <c r="C760" s="75" t="str">
        <f>B760&amp;'Спецификация - фасады'!$AO$46</f>
        <v>IT.3.FVR_V.500./1+0-DS</v>
      </c>
      <c r="D760" s="160" t="e">
        <f ca="1">OFFSET('Расчёт фасадов'!$H$555,Цена!$A$760,0)</f>
        <v>#N/A</v>
      </c>
      <c r="E760" s="160" t="e">
        <f ca="1">OFFSET('Расчёт фасадов2'!$H$555,Цена!$A$760,0)</f>
        <v>#N/A</v>
      </c>
      <c r="F760" s="160" t="e">
        <f ca="1">OFFSET('Расчёт фасадов3'!$H$555,Цена!$A$760,0)</f>
        <v>#N/A</v>
      </c>
      <c r="G760" s="160" t="e">
        <f ca="1">OFFSET('Расчёт фасадов4'!$H$555,Цена!$A$760,0)</f>
        <v>#N/A</v>
      </c>
      <c r="H760" s="160" t="e">
        <f ca="1">OFFSET('Расчёт фасадов5'!$H$555,Цена!$A$760,0)</f>
        <v>#N/A</v>
      </c>
      <c r="I760" s="160" t="e">
        <f ca="1">OFFSET('Расчёт фасадов6'!$H$555,Цена!$A$760,0)</f>
        <v>#N/A</v>
      </c>
      <c r="J760" s="160" t="e">
        <f ca="1">OFFSET('Расчёт фасадов7'!$H$555,Цена!$A$760,0)</f>
        <v>#N/A</v>
      </c>
      <c r="K760" s="160" t="e">
        <f ca="1">OFFSET('Расчёт фасадов8'!$H$555,Цена!$A$760,0)</f>
        <v>#N/A</v>
      </c>
      <c r="L760" s="160" t="e">
        <f ca="1">OFFSET('Расчёт фасадов9'!$H$555,Цена!$A$760,0)</f>
        <v>#N/A</v>
      </c>
      <c r="M760" s="160" t="e">
        <f ca="1">OFFSET('Расчёт фасадов10'!$H$555,Цена!$A$760,0)</f>
        <v>#N/A</v>
      </c>
    </row>
    <row r="761" spans="1:13" ht="15" x14ac:dyDescent="0.2">
      <c r="A761">
        <v>0</v>
      </c>
      <c r="B761" s="75" t="s">
        <v>555</v>
      </c>
      <c r="C761" s="75" t="str">
        <f>B761&amp;'Спецификация - фасады'!$AO$47</f>
        <v>IT.3.FVR_V.500./1+0-HS</v>
      </c>
      <c r="D761" s="160" t="e">
        <f ca="1">OFFSET('Расчёт фасадов'!$H$555,Цена!$A$761,0)</f>
        <v>#N/A</v>
      </c>
      <c r="E761" s="160" t="e">
        <f ca="1">OFFSET('Расчёт фасадов2'!$H$555,Цена!$A$761,0)</f>
        <v>#N/A</v>
      </c>
      <c r="F761" s="160" t="e">
        <f ca="1">OFFSET('Расчёт фасадов3'!$H$555,Цена!$A$761,0)</f>
        <v>#N/A</v>
      </c>
      <c r="G761" s="160" t="e">
        <f ca="1">OFFSET('Расчёт фасадов4'!$H$555,Цена!$A$761,0)</f>
        <v>#N/A</v>
      </c>
      <c r="H761" s="160" t="e">
        <f ca="1">OFFSET('Расчёт фасадов5'!$H$555,Цена!$A$761,0)</f>
        <v>#N/A</v>
      </c>
      <c r="I761" s="160" t="e">
        <f ca="1">OFFSET('Расчёт фасадов6'!$H$555,Цена!$A$761,0)</f>
        <v>#N/A</v>
      </c>
      <c r="J761" s="160" t="e">
        <f ca="1">OFFSET('Расчёт фасадов7'!$H$555,Цена!$A$761,0)</f>
        <v>#N/A</v>
      </c>
      <c r="K761" s="160" t="e">
        <f ca="1">OFFSET('Расчёт фасадов8'!$H$555,Цена!$A$761,0)</f>
        <v>#N/A</v>
      </c>
      <c r="L761" s="160" t="e">
        <f ca="1">OFFSET('Расчёт фасадов9'!$H$555,Цена!$A$761,0)</f>
        <v>#N/A</v>
      </c>
      <c r="M761" s="160" t="e">
        <f ca="1">OFFSET('Расчёт фасадов10'!$H$555,Цена!$A$761,0)</f>
        <v>#N/A</v>
      </c>
    </row>
    <row r="762" spans="1:13" ht="15" x14ac:dyDescent="0.2">
      <c r="A762">
        <v>0</v>
      </c>
      <c r="B762" s="75" t="s">
        <v>555</v>
      </c>
      <c r="C762" s="75" t="str">
        <f>B762&amp;'Спецификация - фасады'!$AO$48</f>
        <v>IT.3.FVR_V.500./1+0-VT</v>
      </c>
      <c r="D762" s="160" t="e">
        <f ca="1">OFFSET('Расчёт фасадов'!$H$555,Цена!$A$762,0)</f>
        <v>#N/A</v>
      </c>
      <c r="E762" s="160" t="e">
        <f ca="1">OFFSET('Расчёт фасадов2'!$H$555,Цена!$A$762,0)</f>
        <v>#N/A</v>
      </c>
      <c r="F762" s="160" t="e">
        <f ca="1">OFFSET('Расчёт фасадов3'!$H$555,Цена!$A$762,0)</f>
        <v>#N/A</v>
      </c>
      <c r="G762" s="160" t="e">
        <f ca="1">OFFSET('Расчёт фасадов4'!$H$555,Цена!$A$762,0)</f>
        <v>#N/A</v>
      </c>
      <c r="H762" s="160" t="e">
        <f ca="1">OFFSET('Расчёт фасадов5'!$H$555,Цена!$A$762,0)</f>
        <v>#N/A</v>
      </c>
      <c r="I762" s="160" t="e">
        <f ca="1">OFFSET('Расчёт фасадов6'!$H$555,Цена!$A$762,0)</f>
        <v>#N/A</v>
      </c>
      <c r="J762" s="160" t="e">
        <f ca="1">OFFSET('Расчёт фасадов7'!$H$555,Цена!$A$762,0)</f>
        <v>#N/A</v>
      </c>
      <c r="K762" s="160" t="e">
        <f ca="1">OFFSET('Расчёт фасадов8'!$H$555,Цена!$A$762,0)</f>
        <v>#N/A</v>
      </c>
      <c r="L762" s="160" t="e">
        <f ca="1">OFFSET('Расчёт фасадов9'!$H$555,Цена!$A$762,0)</f>
        <v>#N/A</v>
      </c>
      <c r="M762" s="160" t="e">
        <f ca="1">OFFSET('Расчёт фасадов10'!$H$555,Цена!$A$762,0)</f>
        <v>#N/A</v>
      </c>
    </row>
    <row r="763" spans="1:13" ht="15" x14ac:dyDescent="0.2">
      <c r="A763">
        <v>0</v>
      </c>
      <c r="B763" s="75" t="s">
        <v>555</v>
      </c>
      <c r="C763" s="75" t="str">
        <f>B763&amp;'Спецификация - фасады'!$AO$49</f>
        <v>IT.3.FVR_V.500./1+0-TD</v>
      </c>
      <c r="D763" s="160" t="e">
        <f ca="1">OFFSET('Расчёт фасадов'!$H$555,Цена!$A$763,0)</f>
        <v>#N/A</v>
      </c>
      <c r="E763" s="160" t="e">
        <f ca="1">OFFSET('Расчёт фасадов2'!$H$555,Цена!$A$763,0)</f>
        <v>#N/A</v>
      </c>
      <c r="F763" s="160" t="e">
        <f ca="1">OFFSET('Расчёт фасадов3'!$H$555,Цена!$A$763,0)</f>
        <v>#N/A</v>
      </c>
      <c r="G763" s="160" t="e">
        <f ca="1">OFFSET('Расчёт фасадов4'!$H$555,Цена!$A$763,0)</f>
        <v>#N/A</v>
      </c>
      <c r="H763" s="160" t="e">
        <f ca="1">OFFSET('Расчёт фасадов5'!$H$555,Цена!$A$763,0)</f>
        <v>#N/A</v>
      </c>
      <c r="I763" s="160" t="e">
        <f ca="1">OFFSET('Расчёт фасадов6'!$H$555,Цена!$A$763,0)</f>
        <v>#N/A</v>
      </c>
      <c r="J763" s="160" t="e">
        <f ca="1">OFFSET('Расчёт фасадов7'!$H$555,Цена!$A$763,0)</f>
        <v>#N/A</v>
      </c>
      <c r="K763" s="160" t="e">
        <f ca="1">OFFSET('Расчёт фасадов8'!$H$555,Цена!$A$763,0)</f>
        <v>#N/A</v>
      </c>
      <c r="L763" s="160" t="e">
        <f ca="1">OFFSET('Расчёт фасадов9'!$H$555,Цена!$A$763,0)</f>
        <v>#N/A</v>
      </c>
      <c r="M763" s="160" t="e">
        <f ca="1">OFFSET('Расчёт фасадов10'!$H$555,Цена!$A$763,0)</f>
        <v>#N/A</v>
      </c>
    </row>
    <row r="764" spans="1:13" ht="15" x14ac:dyDescent="0.2">
      <c r="A764">
        <v>0</v>
      </c>
      <c r="B764" s="75" t="s">
        <v>555</v>
      </c>
      <c r="C764" s="75" t="str">
        <f>B764&amp;'Спецификация - фасады'!$AO$50</f>
        <v>IT.3.FVR_V.500./1+0-LO</v>
      </c>
      <c r="D764" s="160" t="e">
        <f ca="1">OFFSET('Расчёт фасадов'!$H$555,Цена!$A$764,0)</f>
        <v>#N/A</v>
      </c>
      <c r="E764" s="160" t="e">
        <f ca="1">OFFSET('Расчёт фасадов2'!$H$555,Цена!$A$764,0)</f>
        <v>#N/A</v>
      </c>
      <c r="F764" s="160" t="e">
        <f ca="1">OFFSET('Расчёт фасадов3'!$H$555,Цена!$A$764,0)</f>
        <v>#N/A</v>
      </c>
      <c r="G764" s="160" t="e">
        <f ca="1">OFFSET('Расчёт фасадов4'!$H$555,Цена!$A$764,0)</f>
        <v>#N/A</v>
      </c>
      <c r="H764" s="160" t="e">
        <f ca="1">OFFSET('Расчёт фасадов5'!$H$555,Цена!$A$764,0)</f>
        <v>#N/A</v>
      </c>
      <c r="I764" s="160" t="e">
        <f ca="1">OFFSET('Расчёт фасадов6'!$H$555,Цена!$A$764,0)</f>
        <v>#N/A</v>
      </c>
      <c r="J764" s="160" t="e">
        <f ca="1">OFFSET('Расчёт фасадов7'!$H$555,Цена!$A$764,0)</f>
        <v>#N/A</v>
      </c>
      <c r="K764" s="160" t="e">
        <f ca="1">OFFSET('Расчёт фасадов8'!$H$555,Цена!$A$764,0)</f>
        <v>#N/A</v>
      </c>
      <c r="L764" s="160" t="e">
        <f ca="1">OFFSET('Расчёт фасадов9'!$H$555,Цена!$A$764,0)</f>
        <v>#N/A</v>
      </c>
      <c r="M764" s="160" t="e">
        <f ca="1">OFFSET('Расчёт фасадов10'!$H$555,Цена!$A$764,0)</f>
        <v>#N/A</v>
      </c>
    </row>
    <row r="765" spans="1:13" ht="15" x14ac:dyDescent="0.2">
      <c r="A765">
        <v>0</v>
      </c>
      <c r="B765" s="75" t="s">
        <v>555</v>
      </c>
      <c r="C765" s="75" t="str">
        <f>B765&amp;'Спецификация - фасады'!$AO$51</f>
        <v>IT.3.FVR_V.500./1+0-OM</v>
      </c>
      <c r="D765" s="160" t="e">
        <f ca="1">OFFSET('Расчёт фасадов'!$H$555,Цена!$A$765,0)</f>
        <v>#N/A</v>
      </c>
      <c r="E765" s="160" t="e">
        <f ca="1">OFFSET('Расчёт фасадов2'!$H$555,Цена!$A$765,0)</f>
        <v>#N/A</v>
      </c>
      <c r="F765" s="160" t="e">
        <f ca="1">OFFSET('Расчёт фасадов3'!$H$555,Цена!$A$765,0)</f>
        <v>#N/A</v>
      </c>
      <c r="G765" s="160" t="e">
        <f ca="1">OFFSET('Расчёт фасадов4'!$H$555,Цена!$A$765,0)</f>
        <v>#N/A</v>
      </c>
      <c r="H765" s="160" t="e">
        <f ca="1">OFFSET('Расчёт фасадов5'!$H$555,Цена!$A$765,0)</f>
        <v>#N/A</v>
      </c>
      <c r="I765" s="160" t="e">
        <f ca="1">OFFSET('Расчёт фасадов6'!$H$555,Цена!$A$765,0)</f>
        <v>#N/A</v>
      </c>
      <c r="J765" s="160" t="e">
        <f ca="1">OFFSET('Расчёт фасадов7'!$H$555,Цена!$A$765,0)</f>
        <v>#N/A</v>
      </c>
      <c r="K765" s="160" t="e">
        <f ca="1">OFFSET('Расчёт фасадов8'!$H$555,Цена!$A$765,0)</f>
        <v>#N/A</v>
      </c>
      <c r="L765" s="160" t="e">
        <f ca="1">OFFSET('Расчёт фасадов9'!$H$555,Цена!$A$765,0)</f>
        <v>#N/A</v>
      </c>
      <c r="M765" s="160" t="e">
        <f ca="1">OFFSET('Расчёт фасадов10'!$H$555,Цена!$A$765,0)</f>
        <v>#N/A</v>
      </c>
    </row>
    <row r="766" spans="1:13" ht="15" x14ac:dyDescent="0.2">
      <c r="A766">
        <v>0</v>
      </c>
      <c r="B766" s="75" t="s">
        <v>555</v>
      </c>
      <c r="C766" s="75" t="str">
        <f>B766&amp;'Спецификация - фасады'!$AO$52</f>
        <v>IT.3.FVR_V.500./1+0-OE</v>
      </c>
      <c r="D766" s="160" t="e">
        <f ca="1">OFFSET('Расчёт фасадов'!$H$555,Цена!$A$766,0)</f>
        <v>#N/A</v>
      </c>
      <c r="E766" s="160" t="e">
        <f ca="1">OFFSET('Расчёт фасадов2'!$H$555,Цена!$A$766,0)</f>
        <v>#N/A</v>
      </c>
      <c r="F766" s="160" t="e">
        <f ca="1">OFFSET('Расчёт фасадов3'!$H$555,Цена!$A$766,0)</f>
        <v>#N/A</v>
      </c>
      <c r="G766" s="160" t="e">
        <f ca="1">OFFSET('Расчёт фасадов4'!$H$555,Цена!$A$766,0)</f>
        <v>#N/A</v>
      </c>
      <c r="H766" s="160" t="e">
        <f ca="1">OFFSET('Расчёт фасадов5'!$H$555,Цена!$A$766,0)</f>
        <v>#N/A</v>
      </c>
      <c r="I766" s="160" t="e">
        <f ca="1">OFFSET('Расчёт фасадов6'!$H$555,Цена!$A$766,0)</f>
        <v>#N/A</v>
      </c>
      <c r="J766" s="160" t="e">
        <f ca="1">OFFSET('Расчёт фасадов7'!$H$555,Цена!$A$766,0)</f>
        <v>#N/A</v>
      </c>
      <c r="K766" s="160" t="e">
        <f ca="1">OFFSET('Расчёт фасадов8'!$H$555,Цена!$A$766,0)</f>
        <v>#N/A</v>
      </c>
      <c r="L766" s="160" t="e">
        <f ca="1">OFFSET('Расчёт фасадов9'!$H$555,Цена!$A$766,0)</f>
        <v>#N/A</v>
      </c>
      <c r="M766" s="160" t="e">
        <f ca="1">OFFSET('Расчёт фасадов10'!$H$555,Цена!$A$766,0)</f>
        <v>#N/A</v>
      </c>
    </row>
    <row r="767" spans="1:13" ht="15" x14ac:dyDescent="0.2">
      <c r="A767">
        <v>0</v>
      </c>
      <c r="B767" s="75" t="s">
        <v>555</v>
      </c>
      <c r="C767" s="75" t="str">
        <f>B767&amp;'Спецификация - фасады'!$AO$53</f>
        <v>IT.3.FVR_V.500./1+0-GS</v>
      </c>
      <c r="D767" s="160" t="e">
        <f ca="1">OFFSET('Расчёт фасадов'!$H$555,Цена!$A$767,0)</f>
        <v>#N/A</v>
      </c>
      <c r="E767" s="160" t="e">
        <f ca="1">OFFSET('Расчёт фасадов2'!$H$555,Цена!$A$767,0)</f>
        <v>#N/A</v>
      </c>
      <c r="F767" s="160" t="e">
        <f ca="1">OFFSET('Расчёт фасадов3'!$H$555,Цена!$A$767,0)</f>
        <v>#N/A</v>
      </c>
      <c r="G767" s="160" t="e">
        <f ca="1">OFFSET('Расчёт фасадов4'!$H$555,Цена!$A$767,0)</f>
        <v>#N/A</v>
      </c>
      <c r="H767" s="160" t="e">
        <f ca="1">OFFSET('Расчёт фасадов5'!$H$555,Цена!$A$767,0)</f>
        <v>#N/A</v>
      </c>
      <c r="I767" s="160" t="e">
        <f ca="1">OFFSET('Расчёт фасадов6'!$H$555,Цена!$A$767,0)</f>
        <v>#N/A</v>
      </c>
      <c r="J767" s="160" t="e">
        <f ca="1">OFFSET('Расчёт фасадов7'!$H$555,Цена!$A$767,0)</f>
        <v>#N/A</v>
      </c>
      <c r="K767" s="160" t="e">
        <f ca="1">OFFSET('Расчёт фасадов8'!$H$555,Цена!$A$767,0)</f>
        <v>#N/A</v>
      </c>
      <c r="L767" s="160" t="e">
        <f ca="1">OFFSET('Расчёт фасадов9'!$H$555,Цена!$A$767,0)</f>
        <v>#N/A</v>
      </c>
      <c r="M767" s="160" t="e">
        <f ca="1">OFFSET('Расчёт фасадов10'!$H$555,Цена!$A$767,0)</f>
        <v>#N/A</v>
      </c>
    </row>
    <row r="768" spans="1:13" ht="15" x14ac:dyDescent="0.2">
      <c r="A768">
        <v>1</v>
      </c>
      <c r="B768" s="75" t="s">
        <v>555</v>
      </c>
      <c r="C768" s="75" t="str">
        <f>B768&amp;'Спецификация - фасады'!$AO$54</f>
        <v>IT.3.FVR_V.500./1+0-BMO</v>
      </c>
      <c r="D768" s="160" t="e">
        <f ca="1">OFFSET('Расчёт фасадов'!$H$555,Цена!$A$768,0)</f>
        <v>#N/A</v>
      </c>
      <c r="E768" s="160" t="e">
        <f ca="1">OFFSET('Расчёт фасадов2'!$H$555,Цена!$A$768,0)</f>
        <v>#N/A</v>
      </c>
      <c r="F768" s="160" t="e">
        <f ca="1">OFFSET('Расчёт фасадов3'!$H$555,Цена!$A$768,0)</f>
        <v>#N/A</v>
      </c>
      <c r="G768" s="160" t="e">
        <f ca="1">OFFSET('Расчёт фасадов4'!$H$555,Цена!$A$768,0)</f>
        <v>#N/A</v>
      </c>
      <c r="H768" s="160" t="e">
        <f ca="1">OFFSET('Расчёт фасадов5'!$H$555,Цена!$A$768,0)</f>
        <v>#N/A</v>
      </c>
      <c r="I768" s="160" t="e">
        <f ca="1">OFFSET('Расчёт фасадов6'!$H$555,Цена!$A$768,0)</f>
        <v>#N/A</v>
      </c>
      <c r="J768" s="160" t="e">
        <f ca="1">OFFSET('Расчёт фасадов7'!$H$555,Цена!$A$768,0)</f>
        <v>#N/A</v>
      </c>
      <c r="K768" s="160" t="e">
        <f ca="1">OFFSET('Расчёт фасадов8'!$H$555,Цена!$A$768,0)</f>
        <v>#N/A</v>
      </c>
      <c r="L768" s="160" t="e">
        <f ca="1">OFFSET('Расчёт фасадов9'!$H$555,Цена!$A$768,0)</f>
        <v>#N/A</v>
      </c>
      <c r="M768" s="160" t="e">
        <f ca="1">OFFSET('Расчёт фасадов10'!$H$555,Цена!$A$768,0)</f>
        <v>#N/A</v>
      </c>
    </row>
    <row r="769" spans="1:13" ht="15" x14ac:dyDescent="0.2">
      <c r="A769">
        <v>2</v>
      </c>
      <c r="B769" s="75" t="s">
        <v>555</v>
      </c>
      <c r="C769" s="75" t="str">
        <f>B769&amp;'Спецификация - фасады'!$AO$55</f>
        <v>IT.3.FVR_V.500./1+0-WM</v>
      </c>
      <c r="D769" s="160" t="e">
        <f ca="1">OFFSET('Расчёт фасадов'!$H$555,Цена!$A$769,0)</f>
        <v>#N/A</v>
      </c>
      <c r="E769" s="160" t="e">
        <f ca="1">OFFSET('Расчёт фасадов2'!$H$555,Цена!$A$769,0)</f>
        <v>#N/A</v>
      </c>
      <c r="F769" s="160" t="e">
        <f ca="1">OFFSET('Расчёт фасадов3'!$H$555,Цена!$A$769,0)</f>
        <v>#N/A</v>
      </c>
      <c r="G769" s="160" t="e">
        <f ca="1">OFFSET('Расчёт фасадов4'!$H$555,Цена!$A$769,0)</f>
        <v>#N/A</v>
      </c>
      <c r="H769" s="160" t="e">
        <f ca="1">OFFSET('Расчёт фасадов5'!$H$555,Цена!$A$769,0)</f>
        <v>#N/A</v>
      </c>
      <c r="I769" s="160" t="e">
        <f ca="1">OFFSET('Расчёт фасадов6'!$H$555,Цена!$A$769,0)</f>
        <v>#N/A</v>
      </c>
      <c r="J769" s="160" t="e">
        <f ca="1">OFFSET('Расчёт фасадов7'!$H$555,Цена!$A$769,0)</f>
        <v>#N/A</v>
      </c>
      <c r="K769" s="160" t="e">
        <f ca="1">OFFSET('Расчёт фасадов8'!$H$555,Цена!$A$769,0)</f>
        <v>#N/A</v>
      </c>
      <c r="L769" s="160" t="e">
        <f ca="1">OFFSET('Расчёт фасадов9'!$H$555,Цена!$A$769,0)</f>
        <v>#N/A</v>
      </c>
      <c r="M769" s="160" t="e">
        <f ca="1">OFFSET('Расчёт фасадов10'!$H$555,Цена!$A$769,0)</f>
        <v>#N/A</v>
      </c>
    </row>
    <row r="770" spans="1:13" ht="15" x14ac:dyDescent="0.2">
      <c r="A770">
        <v>2</v>
      </c>
      <c r="B770" s="75" t="s">
        <v>555</v>
      </c>
      <c r="C770" s="75" t="str">
        <f>B770&amp;'Спецификация - фасады'!$AO$56</f>
        <v>IT.3.FVR_V.500./1+0-IV</v>
      </c>
      <c r="D770" s="160" t="e">
        <f ca="1">OFFSET('Расчёт фасадов'!$H$555,Цена!$A$770,0)</f>
        <v>#N/A</v>
      </c>
      <c r="E770" s="160" t="e">
        <f ca="1">OFFSET('Расчёт фасадов2'!$H$555,Цена!$A$770,0)</f>
        <v>#N/A</v>
      </c>
      <c r="F770" s="160" t="e">
        <f ca="1">OFFSET('Расчёт фасадов3'!$H$555,Цена!$A$770,0)</f>
        <v>#N/A</v>
      </c>
      <c r="G770" s="160" t="e">
        <f ca="1">OFFSET('Расчёт фасадов4'!$H$555,Цена!$A$770,0)</f>
        <v>#N/A</v>
      </c>
      <c r="H770" s="160" t="e">
        <f ca="1">OFFSET('Расчёт фасадов5'!$H$555,Цена!$A$770,0)</f>
        <v>#N/A</v>
      </c>
      <c r="I770" s="160" t="e">
        <f ca="1">OFFSET('Расчёт фасадов6'!$H$555,Цена!$A$770,0)</f>
        <v>#N/A</v>
      </c>
      <c r="J770" s="160" t="e">
        <f ca="1">OFFSET('Расчёт фасадов7'!$H$555,Цена!$A$770,0)</f>
        <v>#N/A</v>
      </c>
      <c r="K770" s="160" t="e">
        <f ca="1">OFFSET('Расчёт фасадов8'!$H$555,Цена!$A$770,0)</f>
        <v>#N/A</v>
      </c>
      <c r="L770" s="160" t="e">
        <f ca="1">OFFSET('Расчёт фасадов9'!$H$555,Цена!$A$770,0)</f>
        <v>#N/A</v>
      </c>
      <c r="M770" s="160" t="e">
        <f ca="1">OFFSET('Расчёт фасадов10'!$H$555,Цена!$A$770,0)</f>
        <v>#N/A</v>
      </c>
    </row>
    <row r="771" spans="1:13" ht="15" x14ac:dyDescent="0.2">
      <c r="A771">
        <v>3</v>
      </c>
      <c r="B771" s="75" t="s">
        <v>555</v>
      </c>
      <c r="C771" s="75" t="str">
        <f>B771&amp;'Спецификация - фасады'!$AO$57</f>
        <v>IT.3.FVR_V.500./1+0-WC/PG</v>
      </c>
      <c r="D771" s="160" t="e">
        <f ca="1">OFFSET('Расчёт фасадов'!$H$555,Цена!$A$771,0)</f>
        <v>#N/A</v>
      </c>
      <c r="E771" s="160" t="e">
        <f ca="1">OFFSET('Расчёт фасадов2'!$H$555,Цена!$A$771,0)</f>
        <v>#N/A</v>
      </c>
      <c r="F771" s="160" t="e">
        <f ca="1">OFFSET('Расчёт фасадов3'!$H$555,Цена!$A$771,0)</f>
        <v>#N/A</v>
      </c>
      <c r="G771" s="160" t="e">
        <f ca="1">OFFSET('Расчёт фасадов4'!$H$555,Цена!$A$771,0)</f>
        <v>#N/A</v>
      </c>
      <c r="H771" s="160" t="e">
        <f ca="1">OFFSET('Расчёт фасадов5'!$H$555,Цена!$A$771,0)</f>
        <v>#N/A</v>
      </c>
      <c r="I771" s="160" t="e">
        <f ca="1">OFFSET('Расчёт фасадов6'!$H$555,Цена!$A$771,0)</f>
        <v>#N/A</v>
      </c>
      <c r="J771" s="160" t="e">
        <f ca="1">OFFSET('Расчёт фасадов7'!$H$555,Цена!$A$771,0)</f>
        <v>#N/A</v>
      </c>
      <c r="K771" s="160" t="e">
        <f ca="1">OFFSET('Расчёт фасадов8'!$H$555,Цена!$A$771,0)</f>
        <v>#N/A</v>
      </c>
      <c r="L771" s="160" t="e">
        <f ca="1">OFFSET('Расчёт фасадов9'!$H$555,Цена!$A$771,0)</f>
        <v>#N/A</v>
      </c>
      <c r="M771" s="160" t="e">
        <f ca="1">OFFSET('Расчёт фасадов10'!$H$555,Цена!$A$771,0)</f>
        <v>#N/A</v>
      </c>
    </row>
    <row r="772" spans="1:13" ht="15" x14ac:dyDescent="0.2">
      <c r="A772">
        <v>3</v>
      </c>
      <c r="B772" s="75" t="s">
        <v>555</v>
      </c>
      <c r="C772" s="75" t="str">
        <f>B772&amp;'Спецификация - фасады'!$AO$58</f>
        <v>IT.3.FVR_V.500./1+0-WC/PS</v>
      </c>
      <c r="D772" s="160" t="e">
        <f ca="1">OFFSET('Расчёт фасадов'!$H$555,Цена!$A$772,0)</f>
        <v>#N/A</v>
      </c>
      <c r="E772" s="160" t="e">
        <f ca="1">OFFSET('Расчёт фасадов2'!$H$555,Цена!$A$772,0)</f>
        <v>#N/A</v>
      </c>
      <c r="F772" s="160" t="e">
        <f ca="1">OFFSET('Расчёт фасадов3'!$H$555,Цена!$A$772,0)</f>
        <v>#N/A</v>
      </c>
      <c r="G772" s="160" t="e">
        <f ca="1">OFFSET('Расчёт фасадов4'!$H$555,Цена!$A$772,0)</f>
        <v>#N/A</v>
      </c>
      <c r="H772" s="160" t="e">
        <f ca="1">OFFSET('Расчёт фасадов5'!$H$555,Цена!$A$772,0)</f>
        <v>#N/A</v>
      </c>
      <c r="I772" s="160" t="e">
        <f ca="1">OFFSET('Расчёт фасадов6'!$H$555,Цена!$A$772,0)</f>
        <v>#N/A</v>
      </c>
      <c r="J772" s="160" t="e">
        <f ca="1">OFFSET('Расчёт фасадов7'!$H$555,Цена!$A$772,0)</f>
        <v>#N/A</v>
      </c>
      <c r="K772" s="160" t="e">
        <f ca="1">OFFSET('Расчёт фасадов8'!$H$555,Цена!$A$772,0)</f>
        <v>#N/A</v>
      </c>
      <c r="L772" s="160" t="e">
        <f ca="1">OFFSET('Расчёт фасадов9'!$H$555,Цена!$A$772,0)</f>
        <v>#N/A</v>
      </c>
      <c r="M772" s="160" t="e">
        <f ca="1">OFFSET('Расчёт фасадов10'!$H$555,Цена!$A$772,0)</f>
        <v>#N/A</v>
      </c>
    </row>
    <row r="773" spans="1:13" ht="15" x14ac:dyDescent="0.2">
      <c r="A773">
        <v>3</v>
      </c>
      <c r="B773" s="75" t="s">
        <v>555</v>
      </c>
      <c r="C773" s="75" t="str">
        <f>B773&amp;'Спецификация - фасады'!$AO$59</f>
        <v>IT.3.FVR_V.500./1+0-WC/PBG</v>
      </c>
      <c r="D773" s="160" t="e">
        <f ca="1">OFFSET('Расчёт фасадов'!$H$555,Цена!$A$773,0)</f>
        <v>#N/A</v>
      </c>
      <c r="E773" s="160" t="e">
        <f ca="1">OFFSET('Расчёт фасадов2'!$H$555,Цена!$A$773,0)</f>
        <v>#N/A</v>
      </c>
      <c r="F773" s="160" t="e">
        <f ca="1">OFFSET('Расчёт фасадов3'!$H$555,Цена!$A$773,0)</f>
        <v>#N/A</v>
      </c>
      <c r="G773" s="160" t="e">
        <f ca="1">OFFSET('Расчёт фасадов4'!$H$555,Цена!$A$773,0)</f>
        <v>#N/A</v>
      </c>
      <c r="H773" s="160" t="e">
        <f ca="1">OFFSET('Расчёт фасадов5'!$H$555,Цена!$A$773,0)</f>
        <v>#N/A</v>
      </c>
      <c r="I773" s="160" t="e">
        <f ca="1">OFFSET('Расчёт фасадов6'!$H$555,Цена!$A$773,0)</f>
        <v>#N/A</v>
      </c>
      <c r="J773" s="160" t="e">
        <f ca="1">OFFSET('Расчёт фасадов7'!$H$555,Цена!$A$773,0)</f>
        <v>#N/A</v>
      </c>
      <c r="K773" s="160" t="e">
        <f ca="1">OFFSET('Расчёт фасадов8'!$H$555,Цена!$A$773,0)</f>
        <v>#N/A</v>
      </c>
      <c r="L773" s="160" t="e">
        <f ca="1">OFFSET('Расчёт фасадов9'!$H$555,Цена!$A$773,0)</f>
        <v>#N/A</v>
      </c>
      <c r="M773" s="160" t="e">
        <f ca="1">OFFSET('Расчёт фасадов10'!$H$555,Цена!$A$773,0)</f>
        <v>#N/A</v>
      </c>
    </row>
    <row r="774" spans="1:13" ht="15" x14ac:dyDescent="0.2">
      <c r="A774">
        <v>3</v>
      </c>
      <c r="B774" s="75" t="s">
        <v>555</v>
      </c>
      <c r="C774" s="75" t="str">
        <f>B774&amp;'Спецификация - фасады'!$AO$60</f>
        <v>IT.3.FVR_V.500./1+0-VT/PS</v>
      </c>
      <c r="D774" s="160" t="e">
        <f ca="1">OFFSET('Расчёт фасадов'!$H$555,Цена!$A$774,0)</f>
        <v>#N/A</v>
      </c>
      <c r="E774" s="160" t="e">
        <f ca="1">OFFSET('Расчёт фасадов2'!$H$555,Цена!$A$774,0)</f>
        <v>#N/A</v>
      </c>
      <c r="F774" s="160" t="e">
        <f ca="1">OFFSET('Расчёт фасадов3'!$H$555,Цена!$A$774,0)</f>
        <v>#N/A</v>
      </c>
      <c r="G774" s="160" t="e">
        <f ca="1">OFFSET('Расчёт фасадов4'!$H$555,Цена!$A$774,0)</f>
        <v>#N/A</v>
      </c>
      <c r="H774" s="160" t="e">
        <f ca="1">OFFSET('Расчёт фасадов5'!$H$555,Цена!$A$774,0)</f>
        <v>#N/A</v>
      </c>
      <c r="I774" s="160" t="e">
        <f ca="1">OFFSET('Расчёт фасадов6'!$H$555,Цена!$A$774,0)</f>
        <v>#N/A</v>
      </c>
      <c r="J774" s="160" t="e">
        <f ca="1">OFFSET('Расчёт фасадов7'!$H$555,Цена!$A$774,0)</f>
        <v>#N/A</v>
      </c>
      <c r="K774" s="160" t="e">
        <f ca="1">OFFSET('Расчёт фасадов8'!$H$555,Цена!$A$774,0)</f>
        <v>#N/A</v>
      </c>
      <c r="L774" s="160" t="e">
        <f ca="1">OFFSET('Расчёт фасадов9'!$H$555,Цена!$A$774,0)</f>
        <v>#N/A</v>
      </c>
      <c r="M774" s="160" t="e">
        <f ca="1">OFFSET('Расчёт фасадов10'!$H$555,Цена!$A$774,0)</f>
        <v>#N/A</v>
      </c>
    </row>
    <row r="775" spans="1:13" ht="15" x14ac:dyDescent="0.2">
      <c r="A775">
        <v>4</v>
      </c>
      <c r="B775" s="75" t="s">
        <v>555</v>
      </c>
      <c r="C775" s="75" t="str">
        <f>B775&amp;'Спецификация - фасады'!$AO$61</f>
        <v>IT.3.FVR_V.500./1+0-BMO/PG</v>
      </c>
      <c r="D775" s="160" t="e">
        <f ca="1">OFFSET('Расчёт фасадов'!$H$555,Цена!$A$775,0)</f>
        <v>#N/A</v>
      </c>
      <c r="E775" s="160" t="e">
        <f ca="1">OFFSET('Расчёт фасадов2'!$H$555,Цена!$A$775,0)</f>
        <v>#N/A</v>
      </c>
      <c r="F775" s="160" t="e">
        <f ca="1">OFFSET('Расчёт фасадов3'!$H$555,Цена!$A$775,0)</f>
        <v>#N/A</v>
      </c>
      <c r="G775" s="160" t="e">
        <f ca="1">OFFSET('Расчёт фасадов4'!$H$555,Цена!$A$775,0)</f>
        <v>#N/A</v>
      </c>
      <c r="H775" s="160" t="e">
        <f ca="1">OFFSET('Расчёт фасадов5'!$H$555,Цена!$A$775,0)</f>
        <v>#N/A</v>
      </c>
      <c r="I775" s="160" t="e">
        <f ca="1">OFFSET('Расчёт фасадов6'!$H$555,Цена!$A$775,0)</f>
        <v>#N/A</v>
      </c>
      <c r="J775" s="160" t="e">
        <f ca="1">OFFSET('Расчёт фасадов7'!$H$555,Цена!$A$775,0)</f>
        <v>#N/A</v>
      </c>
      <c r="K775" s="160" t="e">
        <f ca="1">OFFSET('Расчёт фасадов8'!$H$555,Цена!$A$775,0)</f>
        <v>#N/A</v>
      </c>
      <c r="L775" s="160" t="e">
        <f ca="1">OFFSET('Расчёт фасадов9'!$H$555,Цена!$A$775,0)</f>
        <v>#N/A</v>
      </c>
      <c r="M775" s="160" t="e">
        <f ca="1">OFFSET('Расчёт фасадов10'!$H$555,Цена!$A$775,0)</f>
        <v>#N/A</v>
      </c>
    </row>
    <row r="776" spans="1:13" ht="15" x14ac:dyDescent="0.2">
      <c r="A776">
        <v>4</v>
      </c>
      <c r="B776" s="75" t="s">
        <v>555</v>
      </c>
      <c r="C776" s="75" t="str">
        <f>B776&amp;'Спецификация - фасады'!$AO$62</f>
        <v>IT.3.FVR_V.500./1+0-BMO/PB</v>
      </c>
      <c r="D776" s="160" t="e">
        <f ca="1">OFFSET('Расчёт фасадов'!$H$555,Цена!$A$776,0)</f>
        <v>#N/A</v>
      </c>
      <c r="E776" s="160" t="e">
        <f ca="1">OFFSET('Расчёт фасадов2'!$H$555,Цена!$A$776,0)</f>
        <v>#N/A</v>
      </c>
      <c r="F776" s="160" t="e">
        <f ca="1">OFFSET('Расчёт фасадов3'!$H$555,Цена!$A$776,0)</f>
        <v>#N/A</v>
      </c>
      <c r="G776" s="160" t="e">
        <f ca="1">OFFSET('Расчёт фасадов4'!$H$555,Цена!$A$776,0)</f>
        <v>#N/A</v>
      </c>
      <c r="H776" s="160" t="e">
        <f ca="1">OFFSET('Расчёт фасадов5'!$H$555,Цена!$A$776,0)</f>
        <v>#N/A</v>
      </c>
      <c r="I776" s="160" t="e">
        <f ca="1">OFFSET('Расчёт фасадов6'!$H$555,Цена!$A$776,0)</f>
        <v>#N/A</v>
      </c>
      <c r="J776" s="160" t="e">
        <f ca="1">OFFSET('Расчёт фасадов7'!$H$555,Цена!$A$776,0)</f>
        <v>#N/A</v>
      </c>
      <c r="K776" s="160" t="e">
        <f ca="1">OFFSET('Расчёт фасадов8'!$H$555,Цена!$A$776,0)</f>
        <v>#N/A</v>
      </c>
      <c r="L776" s="160" t="e">
        <f ca="1">OFFSET('Расчёт фасадов9'!$H$555,Цена!$A$776,0)</f>
        <v>#N/A</v>
      </c>
      <c r="M776" s="160" t="e">
        <f ca="1">OFFSET('Расчёт фасадов10'!$H$555,Цена!$A$776,0)</f>
        <v>#N/A</v>
      </c>
    </row>
    <row r="777" spans="1:13" ht="15" x14ac:dyDescent="0.2">
      <c r="A777">
        <v>5</v>
      </c>
      <c r="B777" s="75" t="s">
        <v>555</v>
      </c>
      <c r="C777" s="75" t="str">
        <f>B777&amp;'Спецификация - фасады'!$AO$63</f>
        <v>IT.3.FVR_V.500./1+0-GS/PG</v>
      </c>
      <c r="D777" s="160" t="e">
        <f ca="1">OFFSET('Расчёт фасадов'!$H$555,Цена!$A$777,0)</f>
        <v>#N/A</v>
      </c>
      <c r="E777" s="160" t="e">
        <f ca="1">OFFSET('Расчёт фасадов2'!$H$555,Цена!$A$777,0)</f>
        <v>#N/A</v>
      </c>
      <c r="F777" s="160" t="e">
        <f ca="1">OFFSET('Расчёт фасадов3'!$H$555,Цена!$A$777,0)</f>
        <v>#N/A</v>
      </c>
      <c r="G777" s="160" t="e">
        <f ca="1">OFFSET('Расчёт фасадов4'!$H$555,Цена!$A$777,0)</f>
        <v>#N/A</v>
      </c>
      <c r="H777" s="160" t="e">
        <f ca="1">OFFSET('Расчёт фасадов5'!$H$555,Цена!$A$777,0)</f>
        <v>#N/A</v>
      </c>
      <c r="I777" s="160" t="e">
        <f ca="1">OFFSET('Расчёт фасадов6'!$H$555,Цена!$A$777,0)</f>
        <v>#N/A</v>
      </c>
      <c r="J777" s="160" t="e">
        <f ca="1">OFFSET('Расчёт фасадов7'!$H$555,Цена!$A$777,0)</f>
        <v>#N/A</v>
      </c>
      <c r="K777" s="160" t="e">
        <f ca="1">OFFSET('Расчёт фасадов8'!$H$555,Цена!$A$777,0)</f>
        <v>#N/A</v>
      </c>
      <c r="L777" s="160" t="e">
        <f ca="1">OFFSET('Расчёт фасадов9'!$H$555,Цена!$A$777,0)</f>
        <v>#N/A</v>
      </c>
      <c r="M777" s="160" t="e">
        <f ca="1">OFFSET('Расчёт фасадов10'!$H$555,Цена!$A$777,0)</f>
        <v>#N/A</v>
      </c>
    </row>
    <row r="778" spans="1:13" ht="15" x14ac:dyDescent="0.2">
      <c r="A778">
        <v>5</v>
      </c>
      <c r="B778" s="75" t="s">
        <v>555</v>
      </c>
      <c r="C778" s="75" t="str">
        <f>B778&amp;'Спецификация - фасады'!$AO$64</f>
        <v>IT.3.FVR_V.500./1+0-GS/PS</v>
      </c>
      <c r="D778" s="160" t="e">
        <f ca="1">OFFSET('Расчёт фасадов'!$H$555,Цена!$A$778,0)</f>
        <v>#N/A</v>
      </c>
      <c r="E778" s="160" t="e">
        <f ca="1">OFFSET('Расчёт фасадов2'!$H$555,Цена!$A$778,0)</f>
        <v>#N/A</v>
      </c>
      <c r="F778" s="160" t="e">
        <f ca="1">OFFSET('Расчёт фасадов3'!$H$555,Цена!$A$778,0)</f>
        <v>#N/A</v>
      </c>
      <c r="G778" s="160" t="e">
        <f ca="1">OFFSET('Расчёт фасадов4'!$H$555,Цена!$A$778,0)</f>
        <v>#N/A</v>
      </c>
      <c r="H778" s="160" t="e">
        <f ca="1">OFFSET('Расчёт фасадов5'!$H$555,Цена!$A$778,0)</f>
        <v>#N/A</v>
      </c>
      <c r="I778" s="160" t="e">
        <f ca="1">OFFSET('Расчёт фасадов6'!$H$555,Цена!$A$778,0)</f>
        <v>#N/A</v>
      </c>
      <c r="J778" s="160" t="e">
        <f ca="1">OFFSET('Расчёт фасадов7'!$H$555,Цена!$A$778,0)</f>
        <v>#N/A</v>
      </c>
      <c r="K778" s="160" t="e">
        <f ca="1">OFFSET('Расчёт фасадов8'!$H$555,Цена!$A$778,0)</f>
        <v>#N/A</v>
      </c>
      <c r="L778" s="160" t="e">
        <f ca="1">OFFSET('Расчёт фасадов9'!$H$555,Цена!$A$778,0)</f>
        <v>#N/A</v>
      </c>
      <c r="M778" s="160" t="e">
        <f ca="1">OFFSET('Расчёт фасадов10'!$H$555,Цена!$A$778,0)</f>
        <v>#N/A</v>
      </c>
    </row>
    <row r="779" spans="1:13" ht="15" x14ac:dyDescent="0.2">
      <c r="A779">
        <v>6</v>
      </c>
      <c r="B779" s="75" t="s">
        <v>555</v>
      </c>
      <c r="C779" s="75" t="str">
        <f>B779&amp;'Спецификация - фасады'!$AO$65</f>
        <v>IT.3.FVR_V.500./1+0-WM/PG</v>
      </c>
      <c r="D779" s="160" t="e">
        <f ca="1">OFFSET('Расчёт фасадов'!$H$555,Цена!$A$779,0)</f>
        <v>#N/A</v>
      </c>
      <c r="E779" s="160" t="e">
        <f ca="1">OFFSET('Расчёт фасадов2'!$H$555,Цена!$A$779,0)</f>
        <v>#N/A</v>
      </c>
      <c r="F779" s="160" t="e">
        <f ca="1">OFFSET('Расчёт фасадов3'!$H$555,Цена!$A$779,0)</f>
        <v>#N/A</v>
      </c>
      <c r="G779" s="160" t="e">
        <f ca="1">OFFSET('Расчёт фасадов4'!$H$555,Цена!$A$779,0)</f>
        <v>#N/A</v>
      </c>
      <c r="H779" s="160" t="e">
        <f ca="1">OFFSET('Расчёт фасадов5'!$H$555,Цена!$A$779,0)</f>
        <v>#N/A</v>
      </c>
      <c r="I779" s="160" t="e">
        <f ca="1">OFFSET('Расчёт фасадов6'!$H$555,Цена!$A$779,0)</f>
        <v>#N/A</v>
      </c>
      <c r="J779" s="160" t="e">
        <f ca="1">OFFSET('Расчёт фасадов7'!$H$555,Цена!$A$779,0)</f>
        <v>#N/A</v>
      </c>
      <c r="K779" s="160" t="e">
        <f ca="1">OFFSET('Расчёт фасадов8'!$H$555,Цена!$A$779,0)</f>
        <v>#N/A</v>
      </c>
      <c r="L779" s="160" t="e">
        <f ca="1">OFFSET('Расчёт фасадов9'!$H$555,Цена!$A$779,0)</f>
        <v>#N/A</v>
      </c>
      <c r="M779" s="160" t="e">
        <f ca="1">OFFSET('Расчёт фасадов10'!$H$555,Цена!$A$779,0)</f>
        <v>#N/A</v>
      </c>
    </row>
    <row r="780" spans="1:13" ht="15" x14ac:dyDescent="0.2">
      <c r="A780">
        <v>6</v>
      </c>
      <c r="B780" s="75" t="s">
        <v>555</v>
      </c>
      <c r="C780" s="75" t="str">
        <f>B780&amp;'Спецификация - фасады'!$AO$66</f>
        <v>IT.3.FVR_V.500./1+0-WM/PS</v>
      </c>
      <c r="D780" s="160" t="e">
        <f ca="1">OFFSET('Расчёт фасадов'!$H$555,Цена!$A$780,0)</f>
        <v>#N/A</v>
      </c>
      <c r="E780" s="160" t="e">
        <f ca="1">OFFSET('Расчёт фасадов2'!$H$555,Цена!$A$780,0)</f>
        <v>#N/A</v>
      </c>
      <c r="F780" s="160" t="e">
        <f ca="1">OFFSET('Расчёт фасадов3'!$H$555,Цена!$A$780,0)</f>
        <v>#N/A</v>
      </c>
      <c r="G780" s="160" t="e">
        <f ca="1">OFFSET('Расчёт фасадов4'!$H$555,Цена!$A$780,0)</f>
        <v>#N/A</v>
      </c>
      <c r="H780" s="160" t="e">
        <f ca="1">OFFSET('Расчёт фасадов5'!$H$555,Цена!$A$780,0)</f>
        <v>#N/A</v>
      </c>
      <c r="I780" s="160" t="e">
        <f ca="1">OFFSET('Расчёт фасадов6'!$H$555,Цена!$A$780,0)</f>
        <v>#N/A</v>
      </c>
      <c r="J780" s="160" t="e">
        <f ca="1">OFFSET('Расчёт фасадов7'!$H$555,Цена!$A$780,0)</f>
        <v>#N/A</v>
      </c>
      <c r="K780" s="160" t="e">
        <f ca="1">OFFSET('Расчёт фасадов8'!$H$555,Цена!$A$780,0)</f>
        <v>#N/A</v>
      </c>
      <c r="L780" s="160" t="e">
        <f ca="1">OFFSET('Расчёт фасадов9'!$H$555,Цена!$A$780,0)</f>
        <v>#N/A</v>
      </c>
      <c r="M780" s="160" t="e">
        <f ca="1">OFFSET('Расчёт фасадов10'!$H$555,Цена!$A$780,0)</f>
        <v>#N/A</v>
      </c>
    </row>
    <row r="781" spans="1:13" ht="15" x14ac:dyDescent="0.2">
      <c r="A781">
        <v>6</v>
      </c>
      <c r="B781" s="75" t="s">
        <v>555</v>
      </c>
      <c r="C781" s="75" t="str">
        <f>B781&amp;'Спецификация - фасады'!$AO$67</f>
        <v>IT.3.FVR_V.500./1+0-WM/PBG</v>
      </c>
      <c r="D781" s="160" t="e">
        <f ca="1">OFFSET('Расчёт фасадов'!$H$555,Цена!$A$781,0)</f>
        <v>#N/A</v>
      </c>
      <c r="E781" s="160" t="e">
        <f ca="1">OFFSET('Расчёт фасадов2'!$H$555,Цена!$A$781,0)</f>
        <v>#N/A</v>
      </c>
      <c r="F781" s="160" t="e">
        <f ca="1">OFFSET('Расчёт фасадов3'!$H$555,Цена!$A$781,0)</f>
        <v>#N/A</v>
      </c>
      <c r="G781" s="160" t="e">
        <f ca="1">OFFSET('Расчёт фасадов4'!$H$555,Цена!$A$781,0)</f>
        <v>#N/A</v>
      </c>
      <c r="H781" s="160" t="e">
        <f ca="1">OFFSET('Расчёт фасадов5'!$H$555,Цена!$A$781,0)</f>
        <v>#N/A</v>
      </c>
      <c r="I781" s="160" t="e">
        <f ca="1">OFFSET('Расчёт фасадов6'!$H$555,Цена!$A$781,0)</f>
        <v>#N/A</v>
      </c>
      <c r="J781" s="160" t="e">
        <f ca="1">OFFSET('Расчёт фасадов7'!$H$555,Цена!$A$781,0)</f>
        <v>#N/A</v>
      </c>
      <c r="K781" s="160" t="e">
        <f ca="1">OFFSET('Расчёт фасадов8'!$H$555,Цена!$A$781,0)</f>
        <v>#N/A</v>
      </c>
      <c r="L781" s="160" t="e">
        <f ca="1">OFFSET('Расчёт фасадов9'!$H$555,Цена!$A$781,0)</f>
        <v>#N/A</v>
      </c>
      <c r="M781" s="160" t="e">
        <f ca="1">OFFSET('Расчёт фасадов10'!$H$555,Цена!$A$781,0)</f>
        <v>#N/A</v>
      </c>
    </row>
    <row r="782" spans="1:13" ht="15" x14ac:dyDescent="0.2">
      <c r="A782">
        <v>6</v>
      </c>
      <c r="B782" s="75" t="s">
        <v>555</v>
      </c>
      <c r="C782" s="75" t="str">
        <f>B782&amp;'Спецификация - фасады'!$AO$68</f>
        <v>IT.3.FVR_V.500./1+0-IV/PG</v>
      </c>
      <c r="D782" s="160" t="e">
        <f ca="1">OFFSET('Расчёт фасадов'!$H$555,Цена!$A$782,0)</f>
        <v>#N/A</v>
      </c>
      <c r="E782" s="160" t="e">
        <f ca="1">OFFSET('Расчёт фасадов2'!$H$555,Цена!$A$782,0)</f>
        <v>#N/A</v>
      </c>
      <c r="F782" s="160" t="e">
        <f ca="1">OFFSET('Расчёт фасадов3'!$H$555,Цена!$A$782,0)</f>
        <v>#N/A</v>
      </c>
      <c r="G782" s="160" t="e">
        <f ca="1">OFFSET('Расчёт фасадов4'!$H$555,Цена!$A$782,0)</f>
        <v>#N/A</v>
      </c>
      <c r="H782" s="160" t="e">
        <f ca="1">OFFSET('Расчёт фасадов5'!$H$555,Цена!$A$782,0)</f>
        <v>#N/A</v>
      </c>
      <c r="I782" s="160" t="e">
        <f ca="1">OFFSET('Расчёт фасадов6'!$H$555,Цена!$A$782,0)</f>
        <v>#N/A</v>
      </c>
      <c r="J782" s="160" t="e">
        <f ca="1">OFFSET('Расчёт фасадов7'!$H$555,Цена!$A$782,0)</f>
        <v>#N/A</v>
      </c>
      <c r="K782" s="160" t="e">
        <f ca="1">OFFSET('Расчёт фасадов8'!$H$555,Цена!$A$782,0)</f>
        <v>#N/A</v>
      </c>
      <c r="L782" s="160" t="e">
        <f ca="1">OFFSET('Расчёт фасадов9'!$H$555,Цена!$A$782,0)</f>
        <v>#N/A</v>
      </c>
      <c r="M782" s="160" t="e">
        <f ca="1">OFFSET('Расчёт фасадов10'!$H$555,Цена!$A$782,0)</f>
        <v>#N/A</v>
      </c>
    </row>
    <row r="783" spans="1:13" ht="15" x14ac:dyDescent="0.2">
      <c r="A783">
        <v>6</v>
      </c>
      <c r="B783" s="75" t="s">
        <v>555</v>
      </c>
      <c r="C783" s="75" t="str">
        <f>B783&amp;'Спецификация - фасады'!$AO$69</f>
        <v>IT.3.FVR_V.500./1+0-IV/PS</v>
      </c>
      <c r="D783" s="160" t="e">
        <f ca="1">OFFSET('Расчёт фасадов'!$H$555,Цена!$A$783,0)</f>
        <v>#N/A</v>
      </c>
      <c r="E783" s="160" t="e">
        <f ca="1">OFFSET('Расчёт фасадов2'!$H$555,Цена!$A$783,0)</f>
        <v>#N/A</v>
      </c>
      <c r="F783" s="160" t="e">
        <f ca="1">OFFSET('Расчёт фасадов3'!$H$555,Цена!$A$783,0)</f>
        <v>#N/A</v>
      </c>
      <c r="G783" s="160" t="e">
        <f ca="1">OFFSET('Расчёт фасадов4'!$H$555,Цена!$A$783,0)</f>
        <v>#N/A</v>
      </c>
      <c r="H783" s="160" t="e">
        <f ca="1">OFFSET('Расчёт фасадов5'!$H$555,Цена!$A$783,0)</f>
        <v>#N/A</v>
      </c>
      <c r="I783" s="160" t="e">
        <f ca="1">OFFSET('Расчёт фасадов6'!$H$555,Цена!$A$783,0)</f>
        <v>#N/A</v>
      </c>
      <c r="J783" s="160" t="e">
        <f ca="1">OFFSET('Расчёт фасадов7'!$H$555,Цена!$A$783,0)</f>
        <v>#N/A</v>
      </c>
      <c r="K783" s="160" t="e">
        <f ca="1">OFFSET('Расчёт фасадов8'!$H$555,Цена!$A$783,0)</f>
        <v>#N/A</v>
      </c>
      <c r="L783" s="160" t="e">
        <f ca="1">OFFSET('Расчёт фасадов9'!$H$555,Цена!$A$783,0)</f>
        <v>#N/A</v>
      </c>
      <c r="M783" s="160" t="e">
        <f ca="1">OFFSET('Расчёт фасадов10'!$H$555,Цена!$A$783,0)</f>
        <v>#N/A</v>
      </c>
    </row>
    <row r="784" spans="1:13" ht="15" x14ac:dyDescent="0.2">
      <c r="A784">
        <v>6</v>
      </c>
      <c r="B784" s="75" t="s">
        <v>555</v>
      </c>
      <c r="C784" s="75" t="str">
        <f>B784&amp;'Спецификация - фасады'!$AO$70</f>
        <v>IT.3.FVR_V.500./1+0-IV/PBG</v>
      </c>
      <c r="D784" s="160" t="e">
        <f ca="1">OFFSET('Расчёт фасадов'!$H$555,Цена!$A$784,0)</f>
        <v>#N/A</v>
      </c>
      <c r="E784" s="160" t="e">
        <f ca="1">OFFSET('Расчёт фасадов2'!$H$555,Цена!$A$784,0)</f>
        <v>#N/A</v>
      </c>
      <c r="F784" s="160" t="e">
        <f ca="1">OFFSET('Расчёт фасадов3'!$H$555,Цена!$A$784,0)</f>
        <v>#N/A</v>
      </c>
      <c r="G784" s="160" t="e">
        <f ca="1">OFFSET('Расчёт фасадов4'!$H$555,Цена!$A$784,0)</f>
        <v>#N/A</v>
      </c>
      <c r="H784" s="160" t="e">
        <f ca="1">OFFSET('Расчёт фасадов5'!$H$555,Цена!$A$784,0)</f>
        <v>#N/A</v>
      </c>
      <c r="I784" s="160" t="e">
        <f ca="1">OFFSET('Расчёт фасадов6'!$H$555,Цена!$A$784,0)</f>
        <v>#N/A</v>
      </c>
      <c r="J784" s="160" t="e">
        <f ca="1">OFFSET('Расчёт фасадов7'!$H$555,Цена!$A$784,0)</f>
        <v>#N/A</v>
      </c>
      <c r="K784" s="160" t="e">
        <f ca="1">OFFSET('Расчёт фасадов8'!$H$555,Цена!$A$784,0)</f>
        <v>#N/A</v>
      </c>
      <c r="L784" s="160" t="e">
        <f ca="1">OFFSET('Расчёт фасадов9'!$H$555,Цена!$A$784,0)</f>
        <v>#N/A</v>
      </c>
      <c r="M784" s="160" t="e">
        <f ca="1">OFFSET('Расчёт фасадов10'!$H$555,Цена!$A$784,0)</f>
        <v>#N/A</v>
      </c>
    </row>
    <row r="786" spans="1:13" ht="15" x14ac:dyDescent="0.2">
      <c r="A786">
        <v>0</v>
      </c>
      <c r="B786" s="75" t="s">
        <v>556</v>
      </c>
      <c r="C786" s="75" t="str">
        <f>B786&amp;'Спецификация - фасады'!$AO$43</f>
        <v>IT.3.FVR_V.500./1+1-PY27</v>
      </c>
      <c r="D786" s="160" t="e">
        <f ca="1">OFFSET('Расчёт фасадов'!$H$586,Цена!$A$786,0)</f>
        <v>#N/A</v>
      </c>
      <c r="E786" s="160" t="e">
        <f ca="1">OFFSET('Расчёт фасадов2'!$H$586,Цена!$A$786,0)</f>
        <v>#N/A</v>
      </c>
      <c r="F786" s="160" t="e">
        <f ca="1">OFFSET('Расчёт фасадов3'!$H$586,Цена!$A$786,0)</f>
        <v>#N/A</v>
      </c>
      <c r="G786" s="160" t="e">
        <f ca="1">OFFSET('Расчёт фасадов4'!$H$586,Цена!$A$786,0)</f>
        <v>#N/A</v>
      </c>
      <c r="H786" s="160" t="e">
        <f ca="1">OFFSET('Расчёт фасадов5'!$H$586,Цена!$A$786,0)</f>
        <v>#N/A</v>
      </c>
      <c r="I786" s="160" t="e">
        <f ca="1">OFFSET('Расчёт фасадов6'!$H$586,Цена!$A$786,0)</f>
        <v>#N/A</v>
      </c>
      <c r="J786" s="160" t="e">
        <f ca="1">OFFSET('Расчёт фасадов7'!$H$586,Цена!$A$786,0)</f>
        <v>#N/A</v>
      </c>
      <c r="K786" s="160" t="e">
        <f ca="1">OFFSET('Расчёт фасадов8'!$H$586,Цена!$A$786,0)</f>
        <v>#N/A</v>
      </c>
      <c r="L786" s="160" t="e">
        <f ca="1">OFFSET('Расчёт фасадов9'!$H$586,Цена!$A$786,0)</f>
        <v>#N/A</v>
      </c>
      <c r="M786" s="160" t="e">
        <f ca="1">OFFSET('Расчёт фасадов10'!$H$586,Цена!$A$786,0)</f>
        <v>#N/A</v>
      </c>
    </row>
    <row r="787" spans="1:13" ht="15" x14ac:dyDescent="0.2">
      <c r="A787">
        <v>0</v>
      </c>
      <c r="B787" s="75" t="s">
        <v>556</v>
      </c>
      <c r="C787" s="75" t="str">
        <f>B787&amp;'Спецификация - фасады'!$AO$44</f>
        <v>IT.3.FVR_V.500./1+1-WC</v>
      </c>
      <c r="D787" s="160" t="e">
        <f ca="1">OFFSET('Расчёт фасадов'!$H$586,Цена!$A$787,0)</f>
        <v>#N/A</v>
      </c>
      <c r="E787" s="160" t="e">
        <f ca="1">OFFSET('Расчёт фасадов2'!$H$586,Цена!$A$787,0)</f>
        <v>#N/A</v>
      </c>
      <c r="F787" s="160" t="e">
        <f ca="1">OFFSET('Расчёт фасадов3'!$H$586,Цена!$A$787,0)</f>
        <v>#N/A</v>
      </c>
      <c r="G787" s="160" t="e">
        <f ca="1">OFFSET('Расчёт фасадов4'!$H$586,Цена!$A$787,0)</f>
        <v>#N/A</v>
      </c>
      <c r="H787" s="160" t="e">
        <f ca="1">OFFSET('Расчёт фасадов5'!$H$586,Цена!$A$787,0)</f>
        <v>#N/A</v>
      </c>
      <c r="I787" s="160" t="e">
        <f ca="1">OFFSET('Расчёт фасадов6'!$H$586,Цена!$A$787,0)</f>
        <v>#N/A</v>
      </c>
      <c r="J787" s="160" t="e">
        <f ca="1">OFFSET('Расчёт фасадов7'!$H$586,Цена!$A$787,0)</f>
        <v>#N/A</v>
      </c>
      <c r="K787" s="160" t="e">
        <f ca="1">OFFSET('Расчёт фасадов8'!$H$586,Цена!$A$787,0)</f>
        <v>#N/A</v>
      </c>
      <c r="L787" s="160" t="e">
        <f ca="1">OFFSET('Расчёт фасадов9'!$H$586,Цена!$A$787,0)</f>
        <v>#N/A</v>
      </c>
      <c r="M787" s="160" t="e">
        <f ca="1">OFFSET('Расчёт фасадов10'!$H$586,Цена!$A$787,0)</f>
        <v>#N/A</v>
      </c>
    </row>
    <row r="788" spans="1:13" ht="15" x14ac:dyDescent="0.2">
      <c r="A788">
        <v>0</v>
      </c>
      <c r="B788" s="75" t="s">
        <v>556</v>
      </c>
      <c r="C788" s="75" t="str">
        <f>B788&amp;'Спецификация - фасады'!$AO$45</f>
        <v>IT.3.FVR_V.500./1+1-WP</v>
      </c>
      <c r="D788" s="160" t="e">
        <f ca="1">OFFSET('Расчёт фасадов'!$H$586,Цена!$A$788,0)</f>
        <v>#N/A</v>
      </c>
      <c r="E788" s="160" t="e">
        <f ca="1">OFFSET('Расчёт фасадов2'!$H$586,Цена!$A$788,0)</f>
        <v>#N/A</v>
      </c>
      <c r="F788" s="160" t="e">
        <f ca="1">OFFSET('Расчёт фасадов3'!$H$586,Цена!$A$788,0)</f>
        <v>#N/A</v>
      </c>
      <c r="G788" s="160" t="e">
        <f ca="1">OFFSET('Расчёт фасадов4'!$H$586,Цена!$A$788,0)</f>
        <v>#N/A</v>
      </c>
      <c r="H788" s="160" t="e">
        <f ca="1">OFFSET('Расчёт фасадов5'!$H$586,Цена!$A$788,0)</f>
        <v>#N/A</v>
      </c>
      <c r="I788" s="160" t="e">
        <f ca="1">OFFSET('Расчёт фасадов6'!$H$586,Цена!$A$788,0)</f>
        <v>#N/A</v>
      </c>
      <c r="J788" s="160" t="e">
        <f ca="1">OFFSET('Расчёт фасадов7'!$H$586,Цена!$A$788,0)</f>
        <v>#N/A</v>
      </c>
      <c r="K788" s="160" t="e">
        <f ca="1">OFFSET('Расчёт фасадов8'!$H$586,Цена!$A$788,0)</f>
        <v>#N/A</v>
      </c>
      <c r="L788" s="160" t="e">
        <f ca="1">OFFSET('Расчёт фасадов9'!$H$586,Цена!$A$788,0)</f>
        <v>#N/A</v>
      </c>
      <c r="M788" s="160" t="e">
        <f ca="1">OFFSET('Расчёт фасадов10'!$H$586,Цена!$A$788,0)</f>
        <v>#N/A</v>
      </c>
    </row>
    <row r="789" spans="1:13" ht="15" x14ac:dyDescent="0.2">
      <c r="A789">
        <v>0</v>
      </c>
      <c r="B789" s="75" t="s">
        <v>556</v>
      </c>
      <c r="C789" s="75" t="str">
        <f>B789&amp;'Спецификация - фасады'!$AO$46</f>
        <v>IT.3.FVR_V.500./1+1-DS</v>
      </c>
      <c r="D789" s="160" t="e">
        <f ca="1">OFFSET('Расчёт фасадов'!$H$586,Цена!$A$789,0)</f>
        <v>#N/A</v>
      </c>
      <c r="E789" s="160" t="e">
        <f ca="1">OFFSET('Расчёт фасадов2'!$H$586,Цена!$A$789,0)</f>
        <v>#N/A</v>
      </c>
      <c r="F789" s="160" t="e">
        <f ca="1">OFFSET('Расчёт фасадов3'!$H$586,Цена!$A$789,0)</f>
        <v>#N/A</v>
      </c>
      <c r="G789" s="160" t="e">
        <f ca="1">OFFSET('Расчёт фасадов4'!$H$586,Цена!$A$789,0)</f>
        <v>#N/A</v>
      </c>
      <c r="H789" s="160" t="e">
        <f ca="1">OFFSET('Расчёт фасадов5'!$H$586,Цена!$A$789,0)</f>
        <v>#N/A</v>
      </c>
      <c r="I789" s="160" t="e">
        <f ca="1">OFFSET('Расчёт фасадов6'!$H$586,Цена!$A$789,0)</f>
        <v>#N/A</v>
      </c>
      <c r="J789" s="160" t="e">
        <f ca="1">OFFSET('Расчёт фасадов7'!$H$586,Цена!$A$789,0)</f>
        <v>#N/A</v>
      </c>
      <c r="K789" s="160" t="e">
        <f ca="1">OFFSET('Расчёт фасадов8'!$H$586,Цена!$A$789,0)</f>
        <v>#N/A</v>
      </c>
      <c r="L789" s="160" t="e">
        <f ca="1">OFFSET('Расчёт фасадов9'!$H$586,Цена!$A$789,0)</f>
        <v>#N/A</v>
      </c>
      <c r="M789" s="160" t="e">
        <f ca="1">OFFSET('Расчёт фасадов10'!$H$586,Цена!$A$789,0)</f>
        <v>#N/A</v>
      </c>
    </row>
    <row r="790" spans="1:13" ht="15" x14ac:dyDescent="0.2">
      <c r="A790">
        <v>0</v>
      </c>
      <c r="B790" s="75" t="s">
        <v>556</v>
      </c>
      <c r="C790" s="75" t="str">
        <f>B790&amp;'Спецификация - фасады'!$AO$47</f>
        <v>IT.3.FVR_V.500./1+1-HS</v>
      </c>
      <c r="D790" s="160" t="e">
        <f ca="1">OFFSET('Расчёт фасадов'!$H$586,Цена!$A$790,0)</f>
        <v>#N/A</v>
      </c>
      <c r="E790" s="160" t="e">
        <f ca="1">OFFSET('Расчёт фасадов2'!$H$586,Цена!$A$790,0)</f>
        <v>#N/A</v>
      </c>
      <c r="F790" s="160" t="e">
        <f ca="1">OFFSET('Расчёт фасадов3'!$H$586,Цена!$A$790,0)</f>
        <v>#N/A</v>
      </c>
      <c r="G790" s="160" t="e">
        <f ca="1">OFFSET('Расчёт фасадов4'!$H$586,Цена!$A$790,0)</f>
        <v>#N/A</v>
      </c>
      <c r="H790" s="160" t="e">
        <f ca="1">OFFSET('Расчёт фасадов5'!$H$586,Цена!$A$790,0)</f>
        <v>#N/A</v>
      </c>
      <c r="I790" s="160" t="e">
        <f ca="1">OFFSET('Расчёт фасадов6'!$H$586,Цена!$A$790,0)</f>
        <v>#N/A</v>
      </c>
      <c r="J790" s="160" t="e">
        <f ca="1">OFFSET('Расчёт фасадов7'!$H$586,Цена!$A$790,0)</f>
        <v>#N/A</v>
      </c>
      <c r="K790" s="160" t="e">
        <f ca="1">OFFSET('Расчёт фасадов8'!$H$586,Цена!$A$790,0)</f>
        <v>#N/A</v>
      </c>
      <c r="L790" s="160" t="e">
        <f ca="1">OFFSET('Расчёт фасадов9'!$H$586,Цена!$A$790,0)</f>
        <v>#N/A</v>
      </c>
      <c r="M790" s="160" t="e">
        <f ca="1">OFFSET('Расчёт фасадов10'!$H$586,Цена!$A$790,0)</f>
        <v>#N/A</v>
      </c>
    </row>
    <row r="791" spans="1:13" ht="15" x14ac:dyDescent="0.2">
      <c r="A791">
        <v>0</v>
      </c>
      <c r="B791" s="75" t="s">
        <v>556</v>
      </c>
      <c r="C791" s="75" t="str">
        <f>B791&amp;'Спецификация - фасады'!$AO$48</f>
        <v>IT.3.FVR_V.500./1+1-VT</v>
      </c>
      <c r="D791" s="160" t="e">
        <f ca="1">OFFSET('Расчёт фасадов'!$H$586,Цена!$A$791,0)</f>
        <v>#N/A</v>
      </c>
      <c r="E791" s="160" t="e">
        <f ca="1">OFFSET('Расчёт фасадов2'!$H$586,Цена!$A$791,0)</f>
        <v>#N/A</v>
      </c>
      <c r="F791" s="160" t="e">
        <f ca="1">OFFSET('Расчёт фасадов3'!$H$586,Цена!$A$791,0)</f>
        <v>#N/A</v>
      </c>
      <c r="G791" s="160" t="e">
        <f ca="1">OFFSET('Расчёт фасадов4'!$H$586,Цена!$A$791,0)</f>
        <v>#N/A</v>
      </c>
      <c r="H791" s="160" t="e">
        <f ca="1">OFFSET('Расчёт фасадов5'!$H$586,Цена!$A$791,0)</f>
        <v>#N/A</v>
      </c>
      <c r="I791" s="160" t="e">
        <f ca="1">OFFSET('Расчёт фасадов6'!$H$586,Цена!$A$791,0)</f>
        <v>#N/A</v>
      </c>
      <c r="J791" s="160" t="e">
        <f ca="1">OFFSET('Расчёт фасадов7'!$H$586,Цена!$A$791,0)</f>
        <v>#N/A</v>
      </c>
      <c r="K791" s="160" t="e">
        <f ca="1">OFFSET('Расчёт фасадов8'!$H$586,Цена!$A$791,0)</f>
        <v>#N/A</v>
      </c>
      <c r="L791" s="160" t="e">
        <f ca="1">OFFSET('Расчёт фасадов9'!$H$586,Цена!$A$791,0)</f>
        <v>#N/A</v>
      </c>
      <c r="M791" s="160" t="e">
        <f ca="1">OFFSET('Расчёт фасадов10'!$H$586,Цена!$A$791,0)</f>
        <v>#N/A</v>
      </c>
    </row>
    <row r="792" spans="1:13" ht="15" x14ac:dyDescent="0.2">
      <c r="A792">
        <v>0</v>
      </c>
      <c r="B792" s="75" t="s">
        <v>556</v>
      </c>
      <c r="C792" s="75" t="str">
        <f>B792&amp;'Спецификация - фасады'!$AO$49</f>
        <v>IT.3.FVR_V.500./1+1-TD</v>
      </c>
      <c r="D792" s="160" t="e">
        <f ca="1">OFFSET('Расчёт фасадов'!$H$586,Цена!$A$792,0)</f>
        <v>#N/A</v>
      </c>
      <c r="E792" s="160" t="e">
        <f ca="1">OFFSET('Расчёт фасадов2'!$H$586,Цена!$A$792,0)</f>
        <v>#N/A</v>
      </c>
      <c r="F792" s="160" t="e">
        <f ca="1">OFFSET('Расчёт фасадов3'!$H$586,Цена!$A$792,0)</f>
        <v>#N/A</v>
      </c>
      <c r="G792" s="160" t="e">
        <f ca="1">OFFSET('Расчёт фасадов4'!$H$586,Цена!$A$792,0)</f>
        <v>#N/A</v>
      </c>
      <c r="H792" s="160" t="e">
        <f ca="1">OFFSET('Расчёт фасадов5'!$H$586,Цена!$A$792,0)</f>
        <v>#N/A</v>
      </c>
      <c r="I792" s="160" t="e">
        <f ca="1">OFFSET('Расчёт фасадов6'!$H$586,Цена!$A$792,0)</f>
        <v>#N/A</v>
      </c>
      <c r="J792" s="160" t="e">
        <f ca="1">OFFSET('Расчёт фасадов7'!$H$586,Цена!$A$792,0)</f>
        <v>#N/A</v>
      </c>
      <c r="K792" s="160" t="e">
        <f ca="1">OFFSET('Расчёт фасадов8'!$H$586,Цена!$A$792,0)</f>
        <v>#N/A</v>
      </c>
      <c r="L792" s="160" t="e">
        <f ca="1">OFFSET('Расчёт фасадов9'!$H$586,Цена!$A$792,0)</f>
        <v>#N/A</v>
      </c>
      <c r="M792" s="160" t="e">
        <f ca="1">OFFSET('Расчёт фасадов10'!$H$586,Цена!$A$792,0)</f>
        <v>#N/A</v>
      </c>
    </row>
    <row r="793" spans="1:13" ht="15" x14ac:dyDescent="0.2">
      <c r="A793">
        <v>0</v>
      </c>
      <c r="B793" s="75" t="s">
        <v>556</v>
      </c>
      <c r="C793" s="75" t="str">
        <f>B793&amp;'Спецификация - фасады'!$AO$50</f>
        <v>IT.3.FVR_V.500./1+1-LO</v>
      </c>
      <c r="D793" s="160" t="e">
        <f ca="1">OFFSET('Расчёт фасадов'!$H$586,Цена!$A$793,0)</f>
        <v>#N/A</v>
      </c>
      <c r="E793" s="160" t="e">
        <f ca="1">OFFSET('Расчёт фасадов2'!$H$586,Цена!$A$793,0)</f>
        <v>#N/A</v>
      </c>
      <c r="F793" s="160" t="e">
        <f ca="1">OFFSET('Расчёт фасадов3'!$H$586,Цена!$A$793,0)</f>
        <v>#N/A</v>
      </c>
      <c r="G793" s="160" t="e">
        <f ca="1">OFFSET('Расчёт фасадов4'!$H$586,Цена!$A$793,0)</f>
        <v>#N/A</v>
      </c>
      <c r="H793" s="160" t="e">
        <f ca="1">OFFSET('Расчёт фасадов5'!$H$586,Цена!$A$793,0)</f>
        <v>#N/A</v>
      </c>
      <c r="I793" s="160" t="e">
        <f ca="1">OFFSET('Расчёт фасадов6'!$H$586,Цена!$A$793,0)</f>
        <v>#N/A</v>
      </c>
      <c r="J793" s="160" t="e">
        <f ca="1">OFFSET('Расчёт фасадов7'!$H$586,Цена!$A$793,0)</f>
        <v>#N/A</v>
      </c>
      <c r="K793" s="160" t="e">
        <f ca="1">OFFSET('Расчёт фасадов8'!$H$586,Цена!$A$793,0)</f>
        <v>#N/A</v>
      </c>
      <c r="L793" s="160" t="e">
        <f ca="1">OFFSET('Расчёт фасадов9'!$H$586,Цена!$A$793,0)</f>
        <v>#N/A</v>
      </c>
      <c r="M793" s="160" t="e">
        <f ca="1">OFFSET('Расчёт фасадов10'!$H$586,Цена!$A$793,0)</f>
        <v>#N/A</v>
      </c>
    </row>
    <row r="794" spans="1:13" ht="15" x14ac:dyDescent="0.2">
      <c r="A794">
        <v>0</v>
      </c>
      <c r="B794" s="75" t="s">
        <v>556</v>
      </c>
      <c r="C794" s="75" t="str">
        <f>B794&amp;'Спецификация - фасады'!$AO$51</f>
        <v>IT.3.FVR_V.500./1+1-OM</v>
      </c>
      <c r="D794" s="160" t="e">
        <f ca="1">OFFSET('Расчёт фасадов'!$H$586,Цена!$A$794,0)</f>
        <v>#N/A</v>
      </c>
      <c r="E794" s="160" t="e">
        <f ca="1">OFFSET('Расчёт фасадов2'!$H$586,Цена!$A$794,0)</f>
        <v>#N/A</v>
      </c>
      <c r="F794" s="160" t="e">
        <f ca="1">OFFSET('Расчёт фасадов3'!$H$586,Цена!$A$794,0)</f>
        <v>#N/A</v>
      </c>
      <c r="G794" s="160" t="e">
        <f ca="1">OFFSET('Расчёт фасадов4'!$H$586,Цена!$A$794,0)</f>
        <v>#N/A</v>
      </c>
      <c r="H794" s="160" t="e">
        <f ca="1">OFFSET('Расчёт фасадов5'!$H$586,Цена!$A$794,0)</f>
        <v>#N/A</v>
      </c>
      <c r="I794" s="160" t="e">
        <f ca="1">OFFSET('Расчёт фасадов6'!$H$586,Цена!$A$794,0)</f>
        <v>#N/A</v>
      </c>
      <c r="J794" s="160" t="e">
        <f ca="1">OFFSET('Расчёт фасадов7'!$H$586,Цена!$A$794,0)</f>
        <v>#N/A</v>
      </c>
      <c r="K794" s="160" t="e">
        <f ca="1">OFFSET('Расчёт фасадов8'!$H$586,Цена!$A$794,0)</f>
        <v>#N/A</v>
      </c>
      <c r="L794" s="160" t="e">
        <f ca="1">OFFSET('Расчёт фасадов9'!$H$586,Цена!$A$794,0)</f>
        <v>#N/A</v>
      </c>
      <c r="M794" s="160" t="e">
        <f ca="1">OFFSET('Расчёт фасадов10'!$H$586,Цена!$A$794,0)</f>
        <v>#N/A</v>
      </c>
    </row>
    <row r="795" spans="1:13" ht="15" x14ac:dyDescent="0.2">
      <c r="A795">
        <v>0</v>
      </c>
      <c r="B795" s="75" t="s">
        <v>556</v>
      </c>
      <c r="C795" s="75" t="str">
        <f>B795&amp;'Спецификация - фасады'!$AO$52</f>
        <v>IT.3.FVR_V.500./1+1-OE</v>
      </c>
      <c r="D795" s="160" t="e">
        <f ca="1">OFFSET('Расчёт фасадов'!$H$586,Цена!$A$795,0)</f>
        <v>#N/A</v>
      </c>
      <c r="E795" s="160" t="e">
        <f ca="1">OFFSET('Расчёт фасадов2'!$H$586,Цена!$A$795,0)</f>
        <v>#N/A</v>
      </c>
      <c r="F795" s="160" t="e">
        <f ca="1">OFFSET('Расчёт фасадов3'!$H$586,Цена!$A$795,0)</f>
        <v>#N/A</v>
      </c>
      <c r="G795" s="160" t="e">
        <f ca="1">OFFSET('Расчёт фасадов4'!$H$586,Цена!$A$795,0)</f>
        <v>#N/A</v>
      </c>
      <c r="H795" s="160" t="e">
        <f ca="1">OFFSET('Расчёт фасадов5'!$H$586,Цена!$A$795,0)</f>
        <v>#N/A</v>
      </c>
      <c r="I795" s="160" t="e">
        <f ca="1">OFFSET('Расчёт фасадов6'!$H$586,Цена!$A$795,0)</f>
        <v>#N/A</v>
      </c>
      <c r="J795" s="160" t="e">
        <f ca="1">OFFSET('Расчёт фасадов7'!$H$586,Цена!$A$795,0)</f>
        <v>#N/A</v>
      </c>
      <c r="K795" s="160" t="e">
        <f ca="1">OFFSET('Расчёт фасадов8'!$H$586,Цена!$A$795,0)</f>
        <v>#N/A</v>
      </c>
      <c r="L795" s="160" t="e">
        <f ca="1">OFFSET('Расчёт фасадов9'!$H$586,Цена!$A$795,0)</f>
        <v>#N/A</v>
      </c>
      <c r="M795" s="160" t="e">
        <f ca="1">OFFSET('Расчёт фасадов10'!$H$586,Цена!$A$795,0)</f>
        <v>#N/A</v>
      </c>
    </row>
    <row r="796" spans="1:13" ht="15" x14ac:dyDescent="0.2">
      <c r="A796">
        <v>0</v>
      </c>
      <c r="B796" s="75" t="s">
        <v>556</v>
      </c>
      <c r="C796" s="75" t="str">
        <f>B796&amp;'Спецификация - фасады'!$AO$53</f>
        <v>IT.3.FVR_V.500./1+1-GS</v>
      </c>
      <c r="D796" s="160" t="e">
        <f ca="1">OFFSET('Расчёт фасадов'!$H$586,Цена!$A$796,0)</f>
        <v>#N/A</v>
      </c>
      <c r="E796" s="160" t="e">
        <f ca="1">OFFSET('Расчёт фасадов2'!$H$586,Цена!$A$796,0)</f>
        <v>#N/A</v>
      </c>
      <c r="F796" s="160" t="e">
        <f ca="1">OFFSET('Расчёт фасадов3'!$H$586,Цена!$A$796,0)</f>
        <v>#N/A</v>
      </c>
      <c r="G796" s="160" t="e">
        <f ca="1">OFFSET('Расчёт фасадов4'!$H$586,Цена!$A$796,0)</f>
        <v>#N/A</v>
      </c>
      <c r="H796" s="160" t="e">
        <f ca="1">OFFSET('Расчёт фасадов5'!$H$586,Цена!$A$796,0)</f>
        <v>#N/A</v>
      </c>
      <c r="I796" s="160" t="e">
        <f ca="1">OFFSET('Расчёт фасадов6'!$H$586,Цена!$A$796,0)</f>
        <v>#N/A</v>
      </c>
      <c r="J796" s="160" t="e">
        <f ca="1">OFFSET('Расчёт фасадов7'!$H$586,Цена!$A$796,0)</f>
        <v>#N/A</v>
      </c>
      <c r="K796" s="160" t="e">
        <f ca="1">OFFSET('Расчёт фасадов8'!$H$586,Цена!$A$796,0)</f>
        <v>#N/A</v>
      </c>
      <c r="L796" s="160" t="e">
        <f ca="1">OFFSET('Расчёт фасадов9'!$H$586,Цена!$A$796,0)</f>
        <v>#N/A</v>
      </c>
      <c r="M796" s="160" t="e">
        <f ca="1">OFFSET('Расчёт фасадов10'!$H$586,Цена!$A$796,0)</f>
        <v>#N/A</v>
      </c>
    </row>
    <row r="797" spans="1:13" ht="15" x14ac:dyDescent="0.2">
      <c r="A797">
        <v>1</v>
      </c>
      <c r="B797" s="75" t="s">
        <v>556</v>
      </c>
      <c r="C797" s="75" t="str">
        <f>B797&amp;'Спецификация - фасады'!$AO$54</f>
        <v>IT.3.FVR_V.500./1+1-BMO</v>
      </c>
      <c r="D797" s="160" t="e">
        <f ca="1">OFFSET('Расчёт фасадов'!$H$586,Цена!$A$797,0)</f>
        <v>#N/A</v>
      </c>
      <c r="E797" s="160" t="e">
        <f ca="1">OFFSET('Расчёт фасадов2'!$H$586,Цена!$A$797,0)</f>
        <v>#N/A</v>
      </c>
      <c r="F797" s="160" t="e">
        <f ca="1">OFFSET('Расчёт фасадов3'!$H$586,Цена!$A$797,0)</f>
        <v>#N/A</v>
      </c>
      <c r="G797" s="160" t="e">
        <f ca="1">OFFSET('Расчёт фасадов4'!$H$586,Цена!$A$797,0)</f>
        <v>#N/A</v>
      </c>
      <c r="H797" s="160" t="e">
        <f ca="1">OFFSET('Расчёт фасадов5'!$H$586,Цена!$A$797,0)</f>
        <v>#N/A</v>
      </c>
      <c r="I797" s="160" t="e">
        <f ca="1">OFFSET('Расчёт фасадов6'!$H$586,Цена!$A$797,0)</f>
        <v>#N/A</v>
      </c>
      <c r="J797" s="160" t="e">
        <f ca="1">OFFSET('Расчёт фасадов7'!$H$586,Цена!$A$797,0)</f>
        <v>#N/A</v>
      </c>
      <c r="K797" s="160" t="e">
        <f ca="1">OFFSET('Расчёт фасадов8'!$H$586,Цена!$A$797,0)</f>
        <v>#N/A</v>
      </c>
      <c r="L797" s="160" t="e">
        <f ca="1">OFFSET('Расчёт фасадов9'!$H$586,Цена!$A$797,0)</f>
        <v>#N/A</v>
      </c>
      <c r="M797" s="160" t="e">
        <f ca="1">OFFSET('Расчёт фасадов10'!$H$586,Цена!$A$797,0)</f>
        <v>#N/A</v>
      </c>
    </row>
    <row r="798" spans="1:13" ht="15" x14ac:dyDescent="0.2">
      <c r="A798">
        <v>2</v>
      </c>
      <c r="B798" s="75" t="s">
        <v>556</v>
      </c>
      <c r="C798" s="75" t="str">
        <f>B798&amp;'Спецификация - фасады'!$AO$55</f>
        <v>IT.3.FVR_V.500./1+1-WM</v>
      </c>
      <c r="D798" s="160" t="e">
        <f ca="1">OFFSET('Расчёт фасадов'!$H$586,Цена!$A$798,0)</f>
        <v>#N/A</v>
      </c>
      <c r="E798" s="160" t="e">
        <f ca="1">OFFSET('Расчёт фасадов2'!$H$586,Цена!$A$798,0)</f>
        <v>#N/A</v>
      </c>
      <c r="F798" s="160" t="e">
        <f ca="1">OFFSET('Расчёт фасадов3'!$H$586,Цена!$A$798,0)</f>
        <v>#N/A</v>
      </c>
      <c r="G798" s="160" t="e">
        <f ca="1">OFFSET('Расчёт фасадов4'!$H$586,Цена!$A$798,0)</f>
        <v>#N/A</v>
      </c>
      <c r="H798" s="160" t="e">
        <f ca="1">OFFSET('Расчёт фасадов5'!$H$586,Цена!$A$798,0)</f>
        <v>#N/A</v>
      </c>
      <c r="I798" s="160" t="e">
        <f ca="1">OFFSET('Расчёт фасадов6'!$H$586,Цена!$A$798,0)</f>
        <v>#N/A</v>
      </c>
      <c r="J798" s="160" t="e">
        <f ca="1">OFFSET('Расчёт фасадов7'!$H$586,Цена!$A$798,0)</f>
        <v>#N/A</v>
      </c>
      <c r="K798" s="160" t="e">
        <f ca="1">OFFSET('Расчёт фасадов8'!$H$586,Цена!$A$798,0)</f>
        <v>#N/A</v>
      </c>
      <c r="L798" s="160" t="e">
        <f ca="1">OFFSET('Расчёт фасадов9'!$H$586,Цена!$A$798,0)</f>
        <v>#N/A</v>
      </c>
      <c r="M798" s="160" t="e">
        <f ca="1">OFFSET('Расчёт фасадов10'!$H$586,Цена!$A$798,0)</f>
        <v>#N/A</v>
      </c>
    </row>
    <row r="799" spans="1:13" ht="15" x14ac:dyDescent="0.2">
      <c r="A799">
        <v>2</v>
      </c>
      <c r="B799" s="75" t="s">
        <v>556</v>
      </c>
      <c r="C799" s="75" t="str">
        <f>B799&amp;'Спецификация - фасады'!$AO$56</f>
        <v>IT.3.FVR_V.500./1+1-IV</v>
      </c>
      <c r="D799" s="160" t="e">
        <f ca="1">OFFSET('Расчёт фасадов'!$H$586,Цена!$A$799,0)</f>
        <v>#N/A</v>
      </c>
      <c r="E799" s="160" t="e">
        <f ca="1">OFFSET('Расчёт фасадов2'!$H$586,Цена!$A$799,0)</f>
        <v>#N/A</v>
      </c>
      <c r="F799" s="160" t="e">
        <f ca="1">OFFSET('Расчёт фасадов3'!$H$586,Цена!$A$799,0)</f>
        <v>#N/A</v>
      </c>
      <c r="G799" s="160" t="e">
        <f ca="1">OFFSET('Расчёт фасадов4'!$H$586,Цена!$A$799,0)</f>
        <v>#N/A</v>
      </c>
      <c r="H799" s="160" t="e">
        <f ca="1">OFFSET('Расчёт фасадов5'!$H$586,Цена!$A$799,0)</f>
        <v>#N/A</v>
      </c>
      <c r="I799" s="160" t="e">
        <f ca="1">OFFSET('Расчёт фасадов6'!$H$586,Цена!$A$799,0)</f>
        <v>#N/A</v>
      </c>
      <c r="J799" s="160" t="e">
        <f ca="1">OFFSET('Расчёт фасадов7'!$H$586,Цена!$A$799,0)</f>
        <v>#N/A</v>
      </c>
      <c r="K799" s="160" t="e">
        <f ca="1">OFFSET('Расчёт фасадов8'!$H$586,Цена!$A$799,0)</f>
        <v>#N/A</v>
      </c>
      <c r="L799" s="160" t="e">
        <f ca="1">OFFSET('Расчёт фасадов9'!$H$586,Цена!$A$799,0)</f>
        <v>#N/A</v>
      </c>
      <c r="M799" s="160" t="e">
        <f ca="1">OFFSET('Расчёт фасадов10'!$H$586,Цена!$A$799,0)</f>
        <v>#N/A</v>
      </c>
    </row>
    <row r="800" spans="1:13" ht="15" x14ac:dyDescent="0.2">
      <c r="A800">
        <v>3</v>
      </c>
      <c r="B800" s="75" t="s">
        <v>556</v>
      </c>
      <c r="C800" s="75" t="str">
        <f>B800&amp;'Спецификация - фасады'!$AO$57</f>
        <v>IT.3.FVR_V.500./1+1-WC/PG</v>
      </c>
      <c r="D800" s="160" t="e">
        <f ca="1">OFFSET('Расчёт фасадов'!$H$586,Цена!$A$800,0)</f>
        <v>#N/A</v>
      </c>
      <c r="E800" s="160" t="e">
        <f ca="1">OFFSET('Расчёт фасадов2'!$H$586,Цена!$A$800,0)</f>
        <v>#N/A</v>
      </c>
      <c r="F800" s="160" t="e">
        <f ca="1">OFFSET('Расчёт фасадов3'!$H$586,Цена!$A$800,0)</f>
        <v>#N/A</v>
      </c>
      <c r="G800" s="160" t="e">
        <f ca="1">OFFSET('Расчёт фасадов4'!$H$586,Цена!$A$800,0)</f>
        <v>#N/A</v>
      </c>
      <c r="H800" s="160" t="e">
        <f ca="1">OFFSET('Расчёт фасадов5'!$H$586,Цена!$A$800,0)</f>
        <v>#N/A</v>
      </c>
      <c r="I800" s="160" t="e">
        <f ca="1">OFFSET('Расчёт фасадов6'!$H$586,Цена!$A$800,0)</f>
        <v>#N/A</v>
      </c>
      <c r="J800" s="160" t="e">
        <f ca="1">OFFSET('Расчёт фасадов7'!$H$586,Цена!$A$800,0)</f>
        <v>#N/A</v>
      </c>
      <c r="K800" s="160" t="e">
        <f ca="1">OFFSET('Расчёт фасадов8'!$H$586,Цена!$A$800,0)</f>
        <v>#N/A</v>
      </c>
      <c r="L800" s="160" t="e">
        <f ca="1">OFFSET('Расчёт фасадов9'!$H$586,Цена!$A$800,0)</f>
        <v>#N/A</v>
      </c>
      <c r="M800" s="160" t="e">
        <f ca="1">OFFSET('Расчёт фасадов10'!$H$586,Цена!$A$800,0)</f>
        <v>#N/A</v>
      </c>
    </row>
    <row r="801" spans="1:13" ht="15" x14ac:dyDescent="0.2">
      <c r="A801">
        <v>3</v>
      </c>
      <c r="B801" s="75" t="s">
        <v>556</v>
      </c>
      <c r="C801" s="75" t="str">
        <f>B801&amp;'Спецификация - фасады'!$AO$58</f>
        <v>IT.3.FVR_V.500./1+1-WC/PS</v>
      </c>
      <c r="D801" s="160" t="e">
        <f ca="1">OFFSET('Расчёт фасадов'!$H$586,Цена!$A$801,0)</f>
        <v>#N/A</v>
      </c>
      <c r="E801" s="160" t="e">
        <f ca="1">OFFSET('Расчёт фасадов2'!$H$586,Цена!$A$801,0)</f>
        <v>#N/A</v>
      </c>
      <c r="F801" s="160" t="e">
        <f ca="1">OFFSET('Расчёт фасадов3'!$H$586,Цена!$A$801,0)</f>
        <v>#N/A</v>
      </c>
      <c r="G801" s="160" t="e">
        <f ca="1">OFFSET('Расчёт фасадов4'!$H$586,Цена!$A$801,0)</f>
        <v>#N/A</v>
      </c>
      <c r="H801" s="160" t="e">
        <f ca="1">OFFSET('Расчёт фасадов5'!$H$586,Цена!$A$801,0)</f>
        <v>#N/A</v>
      </c>
      <c r="I801" s="160" t="e">
        <f ca="1">OFFSET('Расчёт фасадов6'!$H$586,Цена!$A$801,0)</f>
        <v>#N/A</v>
      </c>
      <c r="J801" s="160" t="e">
        <f ca="1">OFFSET('Расчёт фасадов7'!$H$586,Цена!$A$801,0)</f>
        <v>#N/A</v>
      </c>
      <c r="K801" s="160" t="e">
        <f ca="1">OFFSET('Расчёт фасадов8'!$H$586,Цена!$A$801,0)</f>
        <v>#N/A</v>
      </c>
      <c r="L801" s="160" t="e">
        <f ca="1">OFFSET('Расчёт фасадов9'!$H$586,Цена!$A$801,0)</f>
        <v>#N/A</v>
      </c>
      <c r="M801" s="160" t="e">
        <f ca="1">OFFSET('Расчёт фасадов10'!$H$586,Цена!$A$801,0)</f>
        <v>#N/A</v>
      </c>
    </row>
    <row r="802" spans="1:13" ht="15" x14ac:dyDescent="0.2">
      <c r="A802">
        <v>3</v>
      </c>
      <c r="B802" s="75" t="s">
        <v>556</v>
      </c>
      <c r="C802" s="75" t="str">
        <f>B802&amp;'Спецификация - фасады'!$AO$59</f>
        <v>IT.3.FVR_V.500./1+1-WC/PBG</v>
      </c>
      <c r="D802" s="160" t="e">
        <f ca="1">OFFSET('Расчёт фасадов'!$H$586,Цена!$A$802,0)</f>
        <v>#N/A</v>
      </c>
      <c r="E802" s="160" t="e">
        <f ca="1">OFFSET('Расчёт фасадов2'!$H$586,Цена!$A$802,0)</f>
        <v>#N/A</v>
      </c>
      <c r="F802" s="160" t="e">
        <f ca="1">OFFSET('Расчёт фасадов3'!$H$586,Цена!$A$802,0)</f>
        <v>#N/A</v>
      </c>
      <c r="G802" s="160" t="e">
        <f ca="1">OFFSET('Расчёт фасадов4'!$H$586,Цена!$A$802,0)</f>
        <v>#N/A</v>
      </c>
      <c r="H802" s="160" t="e">
        <f ca="1">OFFSET('Расчёт фасадов5'!$H$586,Цена!$A$802,0)</f>
        <v>#N/A</v>
      </c>
      <c r="I802" s="160" t="e">
        <f ca="1">OFFSET('Расчёт фасадов6'!$H$586,Цена!$A$802,0)</f>
        <v>#N/A</v>
      </c>
      <c r="J802" s="160" t="e">
        <f ca="1">OFFSET('Расчёт фасадов7'!$H$586,Цена!$A$802,0)</f>
        <v>#N/A</v>
      </c>
      <c r="K802" s="160" t="e">
        <f ca="1">OFFSET('Расчёт фасадов8'!$H$586,Цена!$A$802,0)</f>
        <v>#N/A</v>
      </c>
      <c r="L802" s="160" t="e">
        <f ca="1">OFFSET('Расчёт фасадов9'!$H$586,Цена!$A$802,0)</f>
        <v>#N/A</v>
      </c>
      <c r="M802" s="160" t="e">
        <f ca="1">OFFSET('Расчёт фасадов10'!$H$586,Цена!$A$802,0)</f>
        <v>#N/A</v>
      </c>
    </row>
    <row r="803" spans="1:13" ht="15" x14ac:dyDescent="0.2">
      <c r="A803">
        <v>3</v>
      </c>
      <c r="B803" s="75" t="s">
        <v>556</v>
      </c>
      <c r="C803" s="75" t="str">
        <f>B803&amp;'Спецификация - фасады'!$AO$60</f>
        <v>IT.3.FVR_V.500./1+1-VT/PS</v>
      </c>
      <c r="D803" s="160" t="e">
        <f ca="1">OFFSET('Расчёт фасадов'!$H$586,Цена!$A$803,0)</f>
        <v>#N/A</v>
      </c>
      <c r="E803" s="160" t="e">
        <f ca="1">OFFSET('Расчёт фасадов2'!$H$586,Цена!$A$803,0)</f>
        <v>#N/A</v>
      </c>
      <c r="F803" s="160" t="e">
        <f ca="1">OFFSET('Расчёт фасадов3'!$H$586,Цена!$A$803,0)</f>
        <v>#N/A</v>
      </c>
      <c r="G803" s="160" t="e">
        <f ca="1">OFFSET('Расчёт фасадов4'!$H$586,Цена!$A$803,0)</f>
        <v>#N/A</v>
      </c>
      <c r="H803" s="160" t="e">
        <f ca="1">OFFSET('Расчёт фасадов5'!$H$586,Цена!$A$803,0)</f>
        <v>#N/A</v>
      </c>
      <c r="I803" s="160" t="e">
        <f ca="1">OFFSET('Расчёт фасадов6'!$H$586,Цена!$A$803,0)</f>
        <v>#N/A</v>
      </c>
      <c r="J803" s="160" t="e">
        <f ca="1">OFFSET('Расчёт фасадов7'!$H$586,Цена!$A$803,0)</f>
        <v>#N/A</v>
      </c>
      <c r="K803" s="160" t="e">
        <f ca="1">OFFSET('Расчёт фасадов8'!$H$586,Цена!$A$803,0)</f>
        <v>#N/A</v>
      </c>
      <c r="L803" s="160" t="e">
        <f ca="1">OFFSET('Расчёт фасадов9'!$H$586,Цена!$A$803,0)</f>
        <v>#N/A</v>
      </c>
      <c r="M803" s="160" t="e">
        <f ca="1">OFFSET('Расчёт фасадов10'!$H$586,Цена!$A$803,0)</f>
        <v>#N/A</v>
      </c>
    </row>
    <row r="804" spans="1:13" ht="15" x14ac:dyDescent="0.2">
      <c r="A804">
        <v>4</v>
      </c>
      <c r="B804" s="75" t="s">
        <v>556</v>
      </c>
      <c r="C804" s="75" t="str">
        <f>B804&amp;'Спецификация - фасады'!$AO$61</f>
        <v>IT.3.FVR_V.500./1+1-BMO/PG</v>
      </c>
      <c r="D804" s="160" t="e">
        <f ca="1">OFFSET('Расчёт фасадов'!$H$586,Цена!$A$804,0)</f>
        <v>#N/A</v>
      </c>
      <c r="E804" s="160" t="e">
        <f ca="1">OFFSET('Расчёт фасадов2'!$H$586,Цена!$A$804,0)</f>
        <v>#N/A</v>
      </c>
      <c r="F804" s="160" t="e">
        <f ca="1">OFFSET('Расчёт фасадов3'!$H$586,Цена!$A$804,0)</f>
        <v>#N/A</v>
      </c>
      <c r="G804" s="160" t="e">
        <f ca="1">OFFSET('Расчёт фасадов4'!$H$586,Цена!$A$804,0)</f>
        <v>#N/A</v>
      </c>
      <c r="H804" s="160" t="e">
        <f ca="1">OFFSET('Расчёт фасадов5'!$H$586,Цена!$A$804,0)</f>
        <v>#N/A</v>
      </c>
      <c r="I804" s="160" t="e">
        <f ca="1">OFFSET('Расчёт фасадов6'!$H$586,Цена!$A$804,0)</f>
        <v>#N/A</v>
      </c>
      <c r="J804" s="160" t="e">
        <f ca="1">OFFSET('Расчёт фасадов7'!$H$586,Цена!$A$804,0)</f>
        <v>#N/A</v>
      </c>
      <c r="K804" s="160" t="e">
        <f ca="1">OFFSET('Расчёт фасадов8'!$H$586,Цена!$A$804,0)</f>
        <v>#N/A</v>
      </c>
      <c r="L804" s="160" t="e">
        <f ca="1">OFFSET('Расчёт фасадов9'!$H$586,Цена!$A$804,0)</f>
        <v>#N/A</v>
      </c>
      <c r="M804" s="160" t="e">
        <f ca="1">OFFSET('Расчёт фасадов10'!$H$586,Цена!$A$804,0)</f>
        <v>#N/A</v>
      </c>
    </row>
    <row r="805" spans="1:13" ht="15" x14ac:dyDescent="0.2">
      <c r="A805">
        <v>4</v>
      </c>
      <c r="B805" s="75" t="s">
        <v>556</v>
      </c>
      <c r="C805" s="75" t="str">
        <f>B805&amp;'Спецификация - фасады'!$AO$62</f>
        <v>IT.3.FVR_V.500./1+1-BMO/PB</v>
      </c>
      <c r="D805" s="160" t="e">
        <f ca="1">OFFSET('Расчёт фасадов'!$H$586,Цена!$A$805,0)</f>
        <v>#N/A</v>
      </c>
      <c r="E805" s="160" t="e">
        <f ca="1">OFFSET('Расчёт фасадов2'!$H$586,Цена!$A$805,0)</f>
        <v>#N/A</v>
      </c>
      <c r="F805" s="160" t="e">
        <f ca="1">OFFSET('Расчёт фасадов3'!$H$586,Цена!$A$805,0)</f>
        <v>#N/A</v>
      </c>
      <c r="G805" s="160" t="e">
        <f ca="1">OFFSET('Расчёт фасадов4'!$H$586,Цена!$A$805,0)</f>
        <v>#N/A</v>
      </c>
      <c r="H805" s="160" t="e">
        <f ca="1">OFFSET('Расчёт фасадов5'!$H$586,Цена!$A$805,0)</f>
        <v>#N/A</v>
      </c>
      <c r="I805" s="160" t="e">
        <f ca="1">OFFSET('Расчёт фасадов6'!$H$586,Цена!$A$805,0)</f>
        <v>#N/A</v>
      </c>
      <c r="J805" s="160" t="e">
        <f ca="1">OFFSET('Расчёт фасадов7'!$H$586,Цена!$A$805,0)</f>
        <v>#N/A</v>
      </c>
      <c r="K805" s="160" t="e">
        <f ca="1">OFFSET('Расчёт фасадов8'!$H$586,Цена!$A$805,0)</f>
        <v>#N/A</v>
      </c>
      <c r="L805" s="160" t="e">
        <f ca="1">OFFSET('Расчёт фасадов9'!$H$586,Цена!$A$805,0)</f>
        <v>#N/A</v>
      </c>
      <c r="M805" s="160" t="e">
        <f ca="1">OFFSET('Расчёт фасадов10'!$H$586,Цена!$A$805,0)</f>
        <v>#N/A</v>
      </c>
    </row>
    <row r="806" spans="1:13" ht="15" x14ac:dyDescent="0.2">
      <c r="A806">
        <v>5</v>
      </c>
      <c r="B806" s="75" t="s">
        <v>556</v>
      </c>
      <c r="C806" s="75" t="str">
        <f>B806&amp;'Спецификация - фасады'!$AO$63</f>
        <v>IT.3.FVR_V.500./1+1-GS/PG</v>
      </c>
      <c r="D806" s="160" t="e">
        <f ca="1">OFFSET('Расчёт фасадов'!$H$586,Цена!$A$806,0)</f>
        <v>#N/A</v>
      </c>
      <c r="E806" s="160" t="e">
        <f ca="1">OFFSET('Расчёт фасадов2'!$H$586,Цена!$A$806,0)</f>
        <v>#N/A</v>
      </c>
      <c r="F806" s="160" t="e">
        <f ca="1">OFFSET('Расчёт фасадов3'!$H$586,Цена!$A$806,0)</f>
        <v>#N/A</v>
      </c>
      <c r="G806" s="160" t="e">
        <f ca="1">OFFSET('Расчёт фасадов4'!$H$586,Цена!$A$806,0)</f>
        <v>#N/A</v>
      </c>
      <c r="H806" s="160" t="e">
        <f ca="1">OFFSET('Расчёт фасадов5'!$H$586,Цена!$A$806,0)</f>
        <v>#N/A</v>
      </c>
      <c r="I806" s="160" t="e">
        <f ca="1">OFFSET('Расчёт фасадов6'!$H$586,Цена!$A$806,0)</f>
        <v>#N/A</v>
      </c>
      <c r="J806" s="160" t="e">
        <f ca="1">OFFSET('Расчёт фасадов7'!$H$586,Цена!$A$806,0)</f>
        <v>#N/A</v>
      </c>
      <c r="K806" s="160" t="e">
        <f ca="1">OFFSET('Расчёт фасадов8'!$H$586,Цена!$A$806,0)</f>
        <v>#N/A</v>
      </c>
      <c r="L806" s="160" t="e">
        <f ca="1">OFFSET('Расчёт фасадов9'!$H$586,Цена!$A$806,0)</f>
        <v>#N/A</v>
      </c>
      <c r="M806" s="160" t="e">
        <f ca="1">OFFSET('Расчёт фасадов10'!$H$586,Цена!$A$806,0)</f>
        <v>#N/A</v>
      </c>
    </row>
    <row r="807" spans="1:13" ht="15" x14ac:dyDescent="0.2">
      <c r="A807">
        <v>5</v>
      </c>
      <c r="B807" s="75" t="s">
        <v>556</v>
      </c>
      <c r="C807" s="75" t="str">
        <f>B807&amp;'Спецификация - фасады'!$AO$64</f>
        <v>IT.3.FVR_V.500./1+1-GS/PS</v>
      </c>
      <c r="D807" s="160" t="e">
        <f ca="1">OFFSET('Расчёт фасадов'!$H$586,Цена!$A$807,0)</f>
        <v>#N/A</v>
      </c>
      <c r="E807" s="160" t="e">
        <f ca="1">OFFSET('Расчёт фасадов2'!$H$586,Цена!$A$807,0)</f>
        <v>#N/A</v>
      </c>
      <c r="F807" s="160" t="e">
        <f ca="1">OFFSET('Расчёт фасадов3'!$H$586,Цена!$A$807,0)</f>
        <v>#N/A</v>
      </c>
      <c r="G807" s="160" t="e">
        <f ca="1">OFFSET('Расчёт фасадов4'!$H$586,Цена!$A$807,0)</f>
        <v>#N/A</v>
      </c>
      <c r="H807" s="160" t="e">
        <f ca="1">OFFSET('Расчёт фасадов5'!$H$586,Цена!$A$807,0)</f>
        <v>#N/A</v>
      </c>
      <c r="I807" s="160" t="e">
        <f ca="1">OFFSET('Расчёт фасадов6'!$H$586,Цена!$A$807,0)</f>
        <v>#N/A</v>
      </c>
      <c r="J807" s="160" t="e">
        <f ca="1">OFFSET('Расчёт фасадов7'!$H$586,Цена!$A$807,0)</f>
        <v>#N/A</v>
      </c>
      <c r="K807" s="160" t="e">
        <f ca="1">OFFSET('Расчёт фасадов8'!$H$586,Цена!$A$807,0)</f>
        <v>#N/A</v>
      </c>
      <c r="L807" s="160" t="e">
        <f ca="1">OFFSET('Расчёт фасадов9'!$H$586,Цена!$A$807,0)</f>
        <v>#N/A</v>
      </c>
      <c r="M807" s="160" t="e">
        <f ca="1">OFFSET('Расчёт фасадов10'!$H$586,Цена!$A$807,0)</f>
        <v>#N/A</v>
      </c>
    </row>
    <row r="808" spans="1:13" ht="15" x14ac:dyDescent="0.2">
      <c r="A808">
        <v>6</v>
      </c>
      <c r="B808" s="75" t="s">
        <v>556</v>
      </c>
      <c r="C808" s="75" t="str">
        <f>B808&amp;'Спецификация - фасады'!$AO$65</f>
        <v>IT.3.FVR_V.500./1+1-WM/PG</v>
      </c>
      <c r="D808" s="160" t="e">
        <f ca="1">OFFSET('Расчёт фасадов'!$H$586,Цена!$A$808,0)</f>
        <v>#N/A</v>
      </c>
      <c r="E808" s="160" t="e">
        <f ca="1">OFFSET('Расчёт фасадов2'!$H$586,Цена!$A$808,0)</f>
        <v>#N/A</v>
      </c>
      <c r="F808" s="160" t="e">
        <f ca="1">OFFSET('Расчёт фасадов3'!$H$586,Цена!$A$808,0)</f>
        <v>#N/A</v>
      </c>
      <c r="G808" s="160" t="e">
        <f ca="1">OFFSET('Расчёт фасадов4'!$H$586,Цена!$A$808,0)</f>
        <v>#N/A</v>
      </c>
      <c r="H808" s="160" t="e">
        <f ca="1">OFFSET('Расчёт фасадов5'!$H$586,Цена!$A$808,0)</f>
        <v>#N/A</v>
      </c>
      <c r="I808" s="160" t="e">
        <f ca="1">OFFSET('Расчёт фасадов6'!$H$586,Цена!$A$808,0)</f>
        <v>#N/A</v>
      </c>
      <c r="J808" s="160" t="e">
        <f ca="1">OFFSET('Расчёт фасадов7'!$H$586,Цена!$A$808,0)</f>
        <v>#N/A</v>
      </c>
      <c r="K808" s="160" t="e">
        <f ca="1">OFFSET('Расчёт фасадов8'!$H$586,Цена!$A$808,0)</f>
        <v>#N/A</v>
      </c>
      <c r="L808" s="160" t="e">
        <f ca="1">OFFSET('Расчёт фасадов9'!$H$586,Цена!$A$808,0)</f>
        <v>#N/A</v>
      </c>
      <c r="M808" s="160" t="e">
        <f ca="1">OFFSET('Расчёт фасадов10'!$H$586,Цена!$A$808,0)</f>
        <v>#N/A</v>
      </c>
    </row>
    <row r="809" spans="1:13" ht="15" x14ac:dyDescent="0.2">
      <c r="A809">
        <v>6</v>
      </c>
      <c r="B809" s="75" t="s">
        <v>556</v>
      </c>
      <c r="C809" s="75" t="str">
        <f>B809&amp;'Спецификация - фасады'!$AO$66</f>
        <v>IT.3.FVR_V.500./1+1-WM/PS</v>
      </c>
      <c r="D809" s="160" t="e">
        <f ca="1">OFFSET('Расчёт фасадов'!$H$586,Цена!$A$809,0)</f>
        <v>#N/A</v>
      </c>
      <c r="E809" s="160" t="e">
        <f ca="1">OFFSET('Расчёт фасадов2'!$H$586,Цена!$A$809,0)</f>
        <v>#N/A</v>
      </c>
      <c r="F809" s="160" t="e">
        <f ca="1">OFFSET('Расчёт фасадов3'!$H$586,Цена!$A$809,0)</f>
        <v>#N/A</v>
      </c>
      <c r="G809" s="160" t="e">
        <f ca="1">OFFSET('Расчёт фасадов4'!$H$586,Цена!$A$809,0)</f>
        <v>#N/A</v>
      </c>
      <c r="H809" s="160" t="e">
        <f ca="1">OFFSET('Расчёт фасадов5'!$H$586,Цена!$A$809,0)</f>
        <v>#N/A</v>
      </c>
      <c r="I809" s="160" t="e">
        <f ca="1">OFFSET('Расчёт фасадов6'!$H$586,Цена!$A$809,0)</f>
        <v>#N/A</v>
      </c>
      <c r="J809" s="160" t="e">
        <f ca="1">OFFSET('Расчёт фасадов7'!$H$586,Цена!$A$809,0)</f>
        <v>#N/A</v>
      </c>
      <c r="K809" s="160" t="e">
        <f ca="1">OFFSET('Расчёт фасадов8'!$H$586,Цена!$A$809,0)</f>
        <v>#N/A</v>
      </c>
      <c r="L809" s="160" t="e">
        <f ca="1">OFFSET('Расчёт фасадов9'!$H$586,Цена!$A$809,0)</f>
        <v>#N/A</v>
      </c>
      <c r="M809" s="160" t="e">
        <f ca="1">OFFSET('Расчёт фасадов10'!$H$586,Цена!$A$809,0)</f>
        <v>#N/A</v>
      </c>
    </row>
    <row r="810" spans="1:13" ht="15" x14ac:dyDescent="0.2">
      <c r="A810">
        <v>6</v>
      </c>
      <c r="B810" s="75" t="s">
        <v>556</v>
      </c>
      <c r="C810" s="75" t="str">
        <f>B810&amp;'Спецификация - фасады'!$AO$67</f>
        <v>IT.3.FVR_V.500./1+1-WM/PBG</v>
      </c>
      <c r="D810" s="160" t="e">
        <f ca="1">OFFSET('Расчёт фасадов'!$H$586,Цена!$A$810,0)</f>
        <v>#N/A</v>
      </c>
      <c r="E810" s="160" t="e">
        <f ca="1">OFFSET('Расчёт фасадов2'!$H$586,Цена!$A$810,0)</f>
        <v>#N/A</v>
      </c>
      <c r="F810" s="160" t="e">
        <f ca="1">OFFSET('Расчёт фасадов3'!$H$586,Цена!$A$810,0)</f>
        <v>#N/A</v>
      </c>
      <c r="G810" s="160" t="e">
        <f ca="1">OFFSET('Расчёт фасадов4'!$H$586,Цена!$A$810,0)</f>
        <v>#N/A</v>
      </c>
      <c r="H810" s="160" t="e">
        <f ca="1">OFFSET('Расчёт фасадов5'!$H$586,Цена!$A$810,0)</f>
        <v>#N/A</v>
      </c>
      <c r="I810" s="160" t="e">
        <f ca="1">OFFSET('Расчёт фасадов6'!$H$586,Цена!$A$810,0)</f>
        <v>#N/A</v>
      </c>
      <c r="J810" s="160" t="e">
        <f ca="1">OFFSET('Расчёт фасадов7'!$H$586,Цена!$A$810,0)</f>
        <v>#N/A</v>
      </c>
      <c r="K810" s="160" t="e">
        <f ca="1">OFFSET('Расчёт фасадов8'!$H$586,Цена!$A$810,0)</f>
        <v>#N/A</v>
      </c>
      <c r="L810" s="160" t="e">
        <f ca="1">OFFSET('Расчёт фасадов9'!$H$586,Цена!$A$810,0)</f>
        <v>#N/A</v>
      </c>
      <c r="M810" s="160" t="e">
        <f ca="1">OFFSET('Расчёт фасадов10'!$H$586,Цена!$A$810,0)</f>
        <v>#N/A</v>
      </c>
    </row>
    <row r="811" spans="1:13" ht="15" x14ac:dyDescent="0.2">
      <c r="A811">
        <v>6</v>
      </c>
      <c r="B811" s="75" t="s">
        <v>556</v>
      </c>
      <c r="C811" s="75" t="str">
        <f>B811&amp;'Спецификация - фасады'!$AO$68</f>
        <v>IT.3.FVR_V.500./1+1-IV/PG</v>
      </c>
      <c r="D811" s="160" t="e">
        <f ca="1">OFFSET('Расчёт фасадов'!$H$586,Цена!$A$811,0)</f>
        <v>#N/A</v>
      </c>
      <c r="E811" s="160" t="e">
        <f ca="1">OFFSET('Расчёт фасадов2'!$H$586,Цена!$A$811,0)</f>
        <v>#N/A</v>
      </c>
      <c r="F811" s="160" t="e">
        <f ca="1">OFFSET('Расчёт фасадов3'!$H$586,Цена!$A$811,0)</f>
        <v>#N/A</v>
      </c>
      <c r="G811" s="160" t="e">
        <f ca="1">OFFSET('Расчёт фасадов4'!$H$586,Цена!$A$811,0)</f>
        <v>#N/A</v>
      </c>
      <c r="H811" s="160" t="e">
        <f ca="1">OFFSET('Расчёт фасадов5'!$H$586,Цена!$A$811,0)</f>
        <v>#N/A</v>
      </c>
      <c r="I811" s="160" t="e">
        <f ca="1">OFFSET('Расчёт фасадов6'!$H$586,Цена!$A$811,0)</f>
        <v>#N/A</v>
      </c>
      <c r="J811" s="160" t="e">
        <f ca="1">OFFSET('Расчёт фасадов7'!$H$586,Цена!$A$811,0)</f>
        <v>#N/A</v>
      </c>
      <c r="K811" s="160" t="e">
        <f ca="1">OFFSET('Расчёт фасадов8'!$H$586,Цена!$A$811,0)</f>
        <v>#N/A</v>
      </c>
      <c r="L811" s="160" t="e">
        <f ca="1">OFFSET('Расчёт фасадов9'!$H$586,Цена!$A$811,0)</f>
        <v>#N/A</v>
      </c>
      <c r="M811" s="160" t="e">
        <f ca="1">OFFSET('Расчёт фасадов10'!$H$586,Цена!$A$811,0)</f>
        <v>#N/A</v>
      </c>
    </row>
    <row r="812" spans="1:13" ht="15" x14ac:dyDescent="0.2">
      <c r="A812">
        <v>6</v>
      </c>
      <c r="B812" s="75" t="s">
        <v>556</v>
      </c>
      <c r="C812" s="75" t="str">
        <f>B812&amp;'Спецификация - фасады'!$AO$69</f>
        <v>IT.3.FVR_V.500./1+1-IV/PS</v>
      </c>
      <c r="D812" s="160" t="e">
        <f ca="1">OFFSET('Расчёт фасадов'!$H$586,Цена!$A$812,0)</f>
        <v>#N/A</v>
      </c>
      <c r="E812" s="160" t="e">
        <f ca="1">OFFSET('Расчёт фасадов2'!$H$586,Цена!$A$812,0)</f>
        <v>#N/A</v>
      </c>
      <c r="F812" s="160" t="e">
        <f ca="1">OFFSET('Расчёт фасадов3'!$H$586,Цена!$A$812,0)</f>
        <v>#N/A</v>
      </c>
      <c r="G812" s="160" t="e">
        <f ca="1">OFFSET('Расчёт фасадов4'!$H$586,Цена!$A$812,0)</f>
        <v>#N/A</v>
      </c>
      <c r="H812" s="160" t="e">
        <f ca="1">OFFSET('Расчёт фасадов5'!$H$586,Цена!$A$812,0)</f>
        <v>#N/A</v>
      </c>
      <c r="I812" s="160" t="e">
        <f ca="1">OFFSET('Расчёт фасадов6'!$H$586,Цена!$A$812,0)</f>
        <v>#N/A</v>
      </c>
      <c r="J812" s="160" t="e">
        <f ca="1">OFFSET('Расчёт фасадов7'!$H$586,Цена!$A$812,0)</f>
        <v>#N/A</v>
      </c>
      <c r="K812" s="160" t="e">
        <f ca="1">OFFSET('Расчёт фасадов8'!$H$586,Цена!$A$812,0)</f>
        <v>#N/A</v>
      </c>
      <c r="L812" s="160" t="e">
        <f ca="1">OFFSET('Расчёт фасадов9'!$H$586,Цена!$A$812,0)</f>
        <v>#N/A</v>
      </c>
      <c r="M812" s="160" t="e">
        <f ca="1">OFFSET('Расчёт фасадов10'!$H$586,Цена!$A$812,0)</f>
        <v>#N/A</v>
      </c>
    </row>
    <row r="813" spans="1:13" ht="15" x14ac:dyDescent="0.2">
      <c r="A813">
        <v>6</v>
      </c>
      <c r="B813" s="75" t="s">
        <v>556</v>
      </c>
      <c r="C813" s="75" t="str">
        <f>B813&amp;'Спецификация - фасады'!$AO$70</f>
        <v>IT.3.FVR_V.500./1+1-IV/PBG</v>
      </c>
      <c r="D813" s="160" t="e">
        <f ca="1">OFFSET('Расчёт фасадов'!$H$586,Цена!$A$813,0)</f>
        <v>#N/A</v>
      </c>
      <c r="E813" s="160" t="e">
        <f ca="1">OFFSET('Расчёт фасадов2'!$H$586,Цена!$A$813,0)</f>
        <v>#N/A</v>
      </c>
      <c r="F813" s="160" t="e">
        <f ca="1">OFFSET('Расчёт фасадов3'!$H$586,Цена!$A$813,0)</f>
        <v>#N/A</v>
      </c>
      <c r="G813" s="160" t="e">
        <f ca="1">OFFSET('Расчёт фасадов4'!$H$586,Цена!$A$813,0)</f>
        <v>#N/A</v>
      </c>
      <c r="H813" s="160" t="e">
        <f ca="1">OFFSET('Расчёт фасадов5'!$H$586,Цена!$A$813,0)</f>
        <v>#N/A</v>
      </c>
      <c r="I813" s="160" t="e">
        <f ca="1">OFFSET('Расчёт фасадов6'!$H$586,Цена!$A$813,0)</f>
        <v>#N/A</v>
      </c>
      <c r="J813" s="160" t="e">
        <f ca="1">OFFSET('Расчёт фасадов7'!$H$586,Цена!$A$813,0)</f>
        <v>#N/A</v>
      </c>
      <c r="K813" s="160" t="e">
        <f ca="1">OFFSET('Расчёт фасадов8'!$H$586,Цена!$A$813,0)</f>
        <v>#N/A</v>
      </c>
      <c r="L813" s="160" t="e">
        <f ca="1">OFFSET('Расчёт фасадов9'!$H$586,Цена!$A$813,0)</f>
        <v>#N/A</v>
      </c>
      <c r="M813" s="160" t="e">
        <f ca="1">OFFSET('Расчёт фасадов10'!$H$586,Цена!$A$813,0)</f>
        <v>#N/A</v>
      </c>
    </row>
    <row r="815" spans="1:13" ht="15" x14ac:dyDescent="0.2">
      <c r="A815">
        <v>0</v>
      </c>
      <c r="B815" s="75" t="s">
        <v>559</v>
      </c>
      <c r="C815" s="75" t="str">
        <f>B815&amp;'Спецификация - фасады'!$AO$43</f>
        <v>IT.3.FVR_G.500./1+0-PY27</v>
      </c>
      <c r="D815" s="160" t="e">
        <f ca="1">OFFSET('Расчёт фасадов'!$H$679,Цена!$A$815,0)</f>
        <v>#N/A</v>
      </c>
      <c r="E815" s="160" t="e">
        <f ca="1">OFFSET('Расчёт фасадов2'!$H$679,Цена!$A$815,0)</f>
        <v>#N/A</v>
      </c>
      <c r="F815" s="160" t="e">
        <f ca="1">OFFSET('Расчёт фасадов3'!$H$679,Цена!$A$815,0)</f>
        <v>#N/A</v>
      </c>
      <c r="G815" s="160" t="e">
        <f ca="1">OFFSET('Расчёт фасадов4'!$H$679,Цена!$A$815,0)</f>
        <v>#N/A</v>
      </c>
      <c r="H815" s="160" t="e">
        <f ca="1">OFFSET('Расчёт фасадов5'!$H$679,Цена!$A$815,0)</f>
        <v>#N/A</v>
      </c>
      <c r="I815" s="160" t="e">
        <f ca="1">OFFSET('Расчёт фасадов6'!$H$679,Цена!$A$815,0)</f>
        <v>#N/A</v>
      </c>
      <c r="J815" s="160" t="e">
        <f ca="1">OFFSET('Расчёт фасадов7'!$H$679,Цена!$A$815,0)</f>
        <v>#N/A</v>
      </c>
      <c r="K815" s="160" t="e">
        <f ca="1">OFFSET('Расчёт фасадов8'!$H$679,Цена!$A$815,0)</f>
        <v>#N/A</v>
      </c>
      <c r="L815" s="160" t="e">
        <f ca="1">OFFSET('Расчёт фасадов9'!$H$679,Цена!$A$815,0)</f>
        <v>#N/A</v>
      </c>
      <c r="M815" s="160" t="e">
        <f ca="1">OFFSET('Расчёт фасадов10'!$H$679,Цена!$A$815,0)</f>
        <v>#N/A</v>
      </c>
    </row>
    <row r="816" spans="1:13" ht="15" x14ac:dyDescent="0.2">
      <c r="A816">
        <v>0</v>
      </c>
      <c r="B816" s="75" t="s">
        <v>559</v>
      </c>
      <c r="C816" s="75" t="str">
        <f>B816&amp;'Спецификация - фасады'!$AO$44</f>
        <v>IT.3.FVR_G.500./1+0-WC</v>
      </c>
      <c r="D816" s="160" t="e">
        <f ca="1">OFFSET('Расчёт фасадов'!$H$679,Цена!$A$816,0)</f>
        <v>#N/A</v>
      </c>
      <c r="E816" s="160" t="e">
        <f ca="1">OFFSET('Расчёт фасадов2'!$H$679,Цена!$A$816,0)</f>
        <v>#N/A</v>
      </c>
      <c r="F816" s="160" t="e">
        <f ca="1">OFFSET('Расчёт фасадов3'!$H$679,Цена!$A$816,0)</f>
        <v>#N/A</v>
      </c>
      <c r="G816" s="160" t="e">
        <f ca="1">OFFSET('Расчёт фасадов4'!$H$679,Цена!$A$816,0)</f>
        <v>#N/A</v>
      </c>
      <c r="H816" s="160" t="e">
        <f ca="1">OFFSET('Расчёт фасадов5'!$H$679,Цена!$A$816,0)</f>
        <v>#N/A</v>
      </c>
      <c r="I816" s="160" t="e">
        <f ca="1">OFFSET('Расчёт фасадов6'!$H$679,Цена!$A$816,0)</f>
        <v>#N/A</v>
      </c>
      <c r="J816" s="160" t="e">
        <f ca="1">OFFSET('Расчёт фасадов7'!$H$679,Цена!$A$816,0)</f>
        <v>#N/A</v>
      </c>
      <c r="K816" s="160" t="e">
        <f ca="1">OFFSET('Расчёт фасадов8'!$H$679,Цена!$A$816,0)</f>
        <v>#N/A</v>
      </c>
      <c r="L816" s="160" t="e">
        <f ca="1">OFFSET('Расчёт фасадов9'!$H$679,Цена!$A$816,0)</f>
        <v>#N/A</v>
      </c>
      <c r="M816" s="160" t="e">
        <f ca="1">OFFSET('Расчёт фасадов10'!$H$679,Цена!$A$816,0)</f>
        <v>#N/A</v>
      </c>
    </row>
    <row r="817" spans="1:13" ht="15" x14ac:dyDescent="0.2">
      <c r="A817">
        <v>0</v>
      </c>
      <c r="B817" s="75" t="s">
        <v>559</v>
      </c>
      <c r="C817" s="75" t="str">
        <f>B817&amp;'Спецификация - фасады'!$AO$45</f>
        <v>IT.3.FVR_G.500./1+0-WP</v>
      </c>
      <c r="D817" s="160" t="e">
        <f ca="1">OFFSET('Расчёт фасадов'!$H$679,Цена!$A$817,0)</f>
        <v>#N/A</v>
      </c>
      <c r="E817" s="160" t="e">
        <f ca="1">OFFSET('Расчёт фасадов2'!$H$679,Цена!$A$817,0)</f>
        <v>#N/A</v>
      </c>
      <c r="F817" s="160" t="e">
        <f ca="1">OFFSET('Расчёт фасадов3'!$H$679,Цена!$A$817,0)</f>
        <v>#N/A</v>
      </c>
      <c r="G817" s="160" t="e">
        <f ca="1">OFFSET('Расчёт фасадов4'!$H$679,Цена!$A$817,0)</f>
        <v>#N/A</v>
      </c>
      <c r="H817" s="160" t="e">
        <f ca="1">OFFSET('Расчёт фасадов5'!$H$679,Цена!$A$817,0)</f>
        <v>#N/A</v>
      </c>
      <c r="I817" s="160" t="e">
        <f ca="1">OFFSET('Расчёт фасадов6'!$H$679,Цена!$A$817,0)</f>
        <v>#N/A</v>
      </c>
      <c r="J817" s="160" t="e">
        <f ca="1">OFFSET('Расчёт фасадов7'!$H$679,Цена!$A$817,0)</f>
        <v>#N/A</v>
      </c>
      <c r="K817" s="160" t="e">
        <f ca="1">OFFSET('Расчёт фасадов8'!$H$679,Цена!$A$817,0)</f>
        <v>#N/A</v>
      </c>
      <c r="L817" s="160" t="e">
        <f ca="1">OFFSET('Расчёт фасадов9'!$H$679,Цена!$A$817,0)</f>
        <v>#N/A</v>
      </c>
      <c r="M817" s="160" t="e">
        <f ca="1">OFFSET('Расчёт фасадов10'!$H$679,Цена!$A$817,0)</f>
        <v>#N/A</v>
      </c>
    </row>
    <row r="818" spans="1:13" ht="15" x14ac:dyDescent="0.2">
      <c r="A818">
        <v>0</v>
      </c>
      <c r="B818" s="75" t="s">
        <v>559</v>
      </c>
      <c r="C818" s="75" t="str">
        <f>B818&amp;'Спецификация - фасады'!$AO$46</f>
        <v>IT.3.FVR_G.500./1+0-DS</v>
      </c>
      <c r="D818" s="160" t="e">
        <f ca="1">OFFSET('Расчёт фасадов'!$H$679,Цена!$A$818,0)</f>
        <v>#N/A</v>
      </c>
      <c r="E818" s="160" t="e">
        <f ca="1">OFFSET('Расчёт фасадов2'!$H$679,Цена!$A$818,0)</f>
        <v>#N/A</v>
      </c>
      <c r="F818" s="160" t="e">
        <f ca="1">OFFSET('Расчёт фасадов3'!$H$679,Цена!$A$818,0)</f>
        <v>#N/A</v>
      </c>
      <c r="G818" s="160" t="e">
        <f ca="1">OFFSET('Расчёт фасадов4'!$H$679,Цена!$A$818,0)</f>
        <v>#N/A</v>
      </c>
      <c r="H818" s="160" t="e">
        <f ca="1">OFFSET('Расчёт фасадов5'!$H$679,Цена!$A$818,0)</f>
        <v>#N/A</v>
      </c>
      <c r="I818" s="160" t="e">
        <f ca="1">OFFSET('Расчёт фасадов6'!$H$679,Цена!$A$818,0)</f>
        <v>#N/A</v>
      </c>
      <c r="J818" s="160" t="e">
        <f ca="1">OFFSET('Расчёт фасадов7'!$H$679,Цена!$A$818,0)</f>
        <v>#N/A</v>
      </c>
      <c r="K818" s="160" t="e">
        <f ca="1">OFFSET('Расчёт фасадов8'!$H$679,Цена!$A$818,0)</f>
        <v>#N/A</v>
      </c>
      <c r="L818" s="160" t="e">
        <f ca="1">OFFSET('Расчёт фасадов9'!$H$679,Цена!$A$818,0)</f>
        <v>#N/A</v>
      </c>
      <c r="M818" s="160" t="e">
        <f ca="1">OFFSET('Расчёт фасадов10'!$H$679,Цена!$A$818,0)</f>
        <v>#N/A</v>
      </c>
    </row>
    <row r="819" spans="1:13" ht="15" x14ac:dyDescent="0.2">
      <c r="A819">
        <v>0</v>
      </c>
      <c r="B819" s="75" t="s">
        <v>559</v>
      </c>
      <c r="C819" s="75" t="str">
        <f>B819&amp;'Спецификация - фасады'!$AO$47</f>
        <v>IT.3.FVR_G.500./1+0-HS</v>
      </c>
      <c r="D819" s="160" t="e">
        <f ca="1">OFFSET('Расчёт фасадов'!$H$679,Цена!$A$819,0)</f>
        <v>#N/A</v>
      </c>
      <c r="E819" s="160" t="e">
        <f ca="1">OFFSET('Расчёт фасадов2'!$H$679,Цена!$A$819,0)</f>
        <v>#N/A</v>
      </c>
      <c r="F819" s="160" t="e">
        <f ca="1">OFFSET('Расчёт фасадов3'!$H$679,Цена!$A$819,0)</f>
        <v>#N/A</v>
      </c>
      <c r="G819" s="160" t="e">
        <f ca="1">OFFSET('Расчёт фасадов4'!$H$679,Цена!$A$819,0)</f>
        <v>#N/A</v>
      </c>
      <c r="H819" s="160" t="e">
        <f ca="1">OFFSET('Расчёт фасадов5'!$H$679,Цена!$A$819,0)</f>
        <v>#N/A</v>
      </c>
      <c r="I819" s="160" t="e">
        <f ca="1">OFFSET('Расчёт фасадов6'!$H$679,Цена!$A$819,0)</f>
        <v>#N/A</v>
      </c>
      <c r="J819" s="160" t="e">
        <f ca="1">OFFSET('Расчёт фасадов7'!$H$679,Цена!$A$819,0)</f>
        <v>#N/A</v>
      </c>
      <c r="K819" s="160" t="e">
        <f ca="1">OFFSET('Расчёт фасадов8'!$H$679,Цена!$A$819,0)</f>
        <v>#N/A</v>
      </c>
      <c r="L819" s="160" t="e">
        <f ca="1">OFFSET('Расчёт фасадов9'!$H$679,Цена!$A$819,0)</f>
        <v>#N/A</v>
      </c>
      <c r="M819" s="160" t="e">
        <f ca="1">OFFSET('Расчёт фасадов10'!$H$679,Цена!$A$819,0)</f>
        <v>#N/A</v>
      </c>
    </row>
    <row r="820" spans="1:13" ht="15" x14ac:dyDescent="0.2">
      <c r="A820">
        <v>0</v>
      </c>
      <c r="B820" s="75" t="s">
        <v>559</v>
      </c>
      <c r="C820" s="75" t="str">
        <f>B820&amp;'Спецификация - фасады'!$AO$48</f>
        <v>IT.3.FVR_G.500./1+0-VT</v>
      </c>
      <c r="D820" s="160" t="e">
        <f ca="1">OFFSET('Расчёт фасадов'!$H$679,Цена!$A$820,0)</f>
        <v>#N/A</v>
      </c>
      <c r="E820" s="160" t="e">
        <f ca="1">OFFSET('Расчёт фасадов2'!$H$679,Цена!$A$820,0)</f>
        <v>#N/A</v>
      </c>
      <c r="F820" s="160" t="e">
        <f ca="1">OFFSET('Расчёт фасадов3'!$H$679,Цена!$A$820,0)</f>
        <v>#N/A</v>
      </c>
      <c r="G820" s="160" t="e">
        <f ca="1">OFFSET('Расчёт фасадов4'!$H$679,Цена!$A$820,0)</f>
        <v>#N/A</v>
      </c>
      <c r="H820" s="160" t="e">
        <f ca="1">OFFSET('Расчёт фасадов5'!$H$679,Цена!$A$820,0)</f>
        <v>#N/A</v>
      </c>
      <c r="I820" s="160" t="e">
        <f ca="1">OFFSET('Расчёт фасадов6'!$H$679,Цена!$A$820,0)</f>
        <v>#N/A</v>
      </c>
      <c r="J820" s="160" t="e">
        <f ca="1">OFFSET('Расчёт фасадов7'!$H$679,Цена!$A$820,0)</f>
        <v>#N/A</v>
      </c>
      <c r="K820" s="160" t="e">
        <f ca="1">OFFSET('Расчёт фасадов8'!$H$679,Цена!$A$820,0)</f>
        <v>#N/A</v>
      </c>
      <c r="L820" s="160" t="e">
        <f ca="1">OFFSET('Расчёт фасадов9'!$H$679,Цена!$A$820,0)</f>
        <v>#N/A</v>
      </c>
      <c r="M820" s="160" t="e">
        <f ca="1">OFFSET('Расчёт фасадов10'!$H$679,Цена!$A$820,0)</f>
        <v>#N/A</v>
      </c>
    </row>
    <row r="821" spans="1:13" ht="15" x14ac:dyDescent="0.2">
      <c r="A821">
        <v>0</v>
      </c>
      <c r="B821" s="75" t="s">
        <v>559</v>
      </c>
      <c r="C821" s="75" t="str">
        <f>B821&amp;'Спецификация - фасады'!$AO$49</f>
        <v>IT.3.FVR_G.500./1+0-TD</v>
      </c>
      <c r="D821" s="160" t="e">
        <f ca="1">OFFSET('Расчёт фасадов'!$H$679,Цена!$A$821,0)</f>
        <v>#N/A</v>
      </c>
      <c r="E821" s="160" t="e">
        <f ca="1">OFFSET('Расчёт фасадов2'!$H$679,Цена!$A$821,0)</f>
        <v>#N/A</v>
      </c>
      <c r="F821" s="160" t="e">
        <f ca="1">OFFSET('Расчёт фасадов3'!$H$679,Цена!$A$821,0)</f>
        <v>#N/A</v>
      </c>
      <c r="G821" s="160" t="e">
        <f ca="1">OFFSET('Расчёт фасадов4'!$H$679,Цена!$A$821,0)</f>
        <v>#N/A</v>
      </c>
      <c r="H821" s="160" t="e">
        <f ca="1">OFFSET('Расчёт фасадов5'!$H$679,Цена!$A$821,0)</f>
        <v>#N/A</v>
      </c>
      <c r="I821" s="160" t="e">
        <f ca="1">OFFSET('Расчёт фасадов6'!$H$679,Цена!$A$821,0)</f>
        <v>#N/A</v>
      </c>
      <c r="J821" s="160" t="e">
        <f ca="1">OFFSET('Расчёт фасадов7'!$H$679,Цена!$A$821,0)</f>
        <v>#N/A</v>
      </c>
      <c r="K821" s="160" t="e">
        <f ca="1">OFFSET('Расчёт фасадов8'!$H$679,Цена!$A$821,0)</f>
        <v>#N/A</v>
      </c>
      <c r="L821" s="160" t="e">
        <f ca="1">OFFSET('Расчёт фасадов9'!$H$679,Цена!$A$821,0)</f>
        <v>#N/A</v>
      </c>
      <c r="M821" s="160" t="e">
        <f ca="1">OFFSET('Расчёт фасадов10'!$H$679,Цена!$A$821,0)</f>
        <v>#N/A</v>
      </c>
    </row>
    <row r="822" spans="1:13" ht="15" x14ac:dyDescent="0.2">
      <c r="A822">
        <v>0</v>
      </c>
      <c r="B822" s="75" t="s">
        <v>559</v>
      </c>
      <c r="C822" s="75" t="str">
        <f>B822&amp;'Спецификация - фасады'!$AO$50</f>
        <v>IT.3.FVR_G.500./1+0-LO</v>
      </c>
      <c r="D822" s="160" t="e">
        <f ca="1">OFFSET('Расчёт фасадов'!$H$679,Цена!$A$822,0)</f>
        <v>#N/A</v>
      </c>
      <c r="E822" s="160" t="e">
        <f ca="1">OFFSET('Расчёт фасадов2'!$H$679,Цена!$A$822,0)</f>
        <v>#N/A</v>
      </c>
      <c r="F822" s="160" t="e">
        <f ca="1">OFFSET('Расчёт фасадов3'!$H$679,Цена!$A$822,0)</f>
        <v>#N/A</v>
      </c>
      <c r="G822" s="160" t="e">
        <f ca="1">OFFSET('Расчёт фасадов4'!$H$679,Цена!$A$822,0)</f>
        <v>#N/A</v>
      </c>
      <c r="H822" s="160" t="e">
        <f ca="1">OFFSET('Расчёт фасадов5'!$H$679,Цена!$A$822,0)</f>
        <v>#N/A</v>
      </c>
      <c r="I822" s="160" t="e">
        <f ca="1">OFFSET('Расчёт фасадов6'!$H$679,Цена!$A$822,0)</f>
        <v>#N/A</v>
      </c>
      <c r="J822" s="160" t="e">
        <f ca="1">OFFSET('Расчёт фасадов7'!$H$679,Цена!$A$822,0)</f>
        <v>#N/A</v>
      </c>
      <c r="K822" s="160" t="e">
        <f ca="1">OFFSET('Расчёт фасадов8'!$H$679,Цена!$A$822,0)</f>
        <v>#N/A</v>
      </c>
      <c r="L822" s="160" t="e">
        <f ca="1">OFFSET('Расчёт фасадов9'!$H$679,Цена!$A$822,0)</f>
        <v>#N/A</v>
      </c>
      <c r="M822" s="160" t="e">
        <f ca="1">OFFSET('Расчёт фасадов10'!$H$679,Цена!$A$822,0)</f>
        <v>#N/A</v>
      </c>
    </row>
    <row r="823" spans="1:13" ht="15" x14ac:dyDescent="0.2">
      <c r="A823">
        <v>0</v>
      </c>
      <c r="B823" s="75" t="s">
        <v>559</v>
      </c>
      <c r="C823" s="75" t="str">
        <f>B823&amp;'Спецификация - фасады'!$AO$51</f>
        <v>IT.3.FVR_G.500./1+0-OM</v>
      </c>
      <c r="D823" s="160" t="e">
        <f ca="1">OFFSET('Расчёт фасадов'!$H$679,Цена!$A$823,0)</f>
        <v>#N/A</v>
      </c>
      <c r="E823" s="160" t="e">
        <f ca="1">OFFSET('Расчёт фасадов2'!$H$679,Цена!$A$823,0)</f>
        <v>#N/A</v>
      </c>
      <c r="F823" s="160" t="e">
        <f ca="1">OFFSET('Расчёт фасадов3'!$H$679,Цена!$A$823,0)</f>
        <v>#N/A</v>
      </c>
      <c r="G823" s="160" t="e">
        <f ca="1">OFFSET('Расчёт фасадов4'!$H$679,Цена!$A$823,0)</f>
        <v>#N/A</v>
      </c>
      <c r="H823" s="160" t="e">
        <f ca="1">OFFSET('Расчёт фасадов5'!$H$679,Цена!$A$823,0)</f>
        <v>#N/A</v>
      </c>
      <c r="I823" s="160" t="e">
        <f ca="1">OFFSET('Расчёт фасадов6'!$H$679,Цена!$A$823,0)</f>
        <v>#N/A</v>
      </c>
      <c r="J823" s="160" t="e">
        <f ca="1">OFFSET('Расчёт фасадов7'!$H$679,Цена!$A$823,0)</f>
        <v>#N/A</v>
      </c>
      <c r="K823" s="160" t="e">
        <f ca="1">OFFSET('Расчёт фасадов8'!$H$679,Цена!$A$823,0)</f>
        <v>#N/A</v>
      </c>
      <c r="L823" s="160" t="e">
        <f ca="1">OFFSET('Расчёт фасадов9'!$H$679,Цена!$A$823,0)</f>
        <v>#N/A</v>
      </c>
      <c r="M823" s="160" t="e">
        <f ca="1">OFFSET('Расчёт фасадов10'!$H$679,Цена!$A$823,0)</f>
        <v>#N/A</v>
      </c>
    </row>
    <row r="824" spans="1:13" ht="15" x14ac:dyDescent="0.2">
      <c r="A824">
        <v>0</v>
      </c>
      <c r="B824" s="75" t="s">
        <v>559</v>
      </c>
      <c r="C824" s="75" t="str">
        <f>B824&amp;'Спецификация - фасады'!$AO$52</f>
        <v>IT.3.FVR_G.500./1+0-OE</v>
      </c>
      <c r="D824" s="160" t="e">
        <f ca="1">OFFSET('Расчёт фасадов'!$H$679,Цена!$A$824,0)</f>
        <v>#N/A</v>
      </c>
      <c r="E824" s="160" t="e">
        <f ca="1">OFFSET('Расчёт фасадов2'!$H$679,Цена!$A$824,0)</f>
        <v>#N/A</v>
      </c>
      <c r="F824" s="160" t="e">
        <f ca="1">OFFSET('Расчёт фасадов3'!$H$679,Цена!$A$824,0)</f>
        <v>#N/A</v>
      </c>
      <c r="G824" s="160" t="e">
        <f ca="1">OFFSET('Расчёт фасадов4'!$H$679,Цена!$A$824,0)</f>
        <v>#N/A</v>
      </c>
      <c r="H824" s="160" t="e">
        <f ca="1">OFFSET('Расчёт фасадов5'!$H$679,Цена!$A$824,0)</f>
        <v>#N/A</v>
      </c>
      <c r="I824" s="160" t="e">
        <f ca="1">OFFSET('Расчёт фасадов6'!$H$679,Цена!$A$824,0)</f>
        <v>#N/A</v>
      </c>
      <c r="J824" s="160" t="e">
        <f ca="1">OFFSET('Расчёт фасадов7'!$H$679,Цена!$A$824,0)</f>
        <v>#N/A</v>
      </c>
      <c r="K824" s="160" t="e">
        <f ca="1">OFFSET('Расчёт фасадов8'!$H$679,Цена!$A$824,0)</f>
        <v>#N/A</v>
      </c>
      <c r="L824" s="160" t="e">
        <f ca="1">OFFSET('Расчёт фасадов9'!$H$679,Цена!$A$824,0)</f>
        <v>#N/A</v>
      </c>
      <c r="M824" s="160" t="e">
        <f ca="1">OFFSET('Расчёт фасадов10'!$H$679,Цена!$A$824,0)</f>
        <v>#N/A</v>
      </c>
    </row>
    <row r="825" spans="1:13" ht="15" x14ac:dyDescent="0.2">
      <c r="A825">
        <v>0</v>
      </c>
      <c r="B825" s="75" t="s">
        <v>559</v>
      </c>
      <c r="C825" s="75" t="str">
        <f>B825&amp;'Спецификация - фасады'!$AO$53</f>
        <v>IT.3.FVR_G.500./1+0-GS</v>
      </c>
      <c r="D825" s="160" t="e">
        <f ca="1">OFFSET('Расчёт фасадов'!$H$679,Цена!$A$825,0)</f>
        <v>#N/A</v>
      </c>
      <c r="E825" s="160" t="e">
        <f ca="1">OFFSET('Расчёт фасадов2'!$H$679,Цена!$A$825,0)</f>
        <v>#N/A</v>
      </c>
      <c r="F825" s="160" t="e">
        <f ca="1">OFFSET('Расчёт фасадов3'!$H$679,Цена!$A$825,0)</f>
        <v>#N/A</v>
      </c>
      <c r="G825" s="160" t="e">
        <f ca="1">OFFSET('Расчёт фасадов4'!$H$679,Цена!$A$825,0)</f>
        <v>#N/A</v>
      </c>
      <c r="H825" s="160" t="e">
        <f ca="1">OFFSET('Расчёт фасадов5'!$H$679,Цена!$A$825,0)</f>
        <v>#N/A</v>
      </c>
      <c r="I825" s="160" t="e">
        <f ca="1">OFFSET('Расчёт фасадов6'!$H$679,Цена!$A$825,0)</f>
        <v>#N/A</v>
      </c>
      <c r="J825" s="160" t="e">
        <f ca="1">OFFSET('Расчёт фасадов7'!$H$679,Цена!$A$825,0)</f>
        <v>#N/A</v>
      </c>
      <c r="K825" s="160" t="e">
        <f ca="1">OFFSET('Расчёт фасадов8'!$H$679,Цена!$A$825,0)</f>
        <v>#N/A</v>
      </c>
      <c r="L825" s="160" t="e">
        <f ca="1">OFFSET('Расчёт фасадов9'!$H$679,Цена!$A$825,0)</f>
        <v>#N/A</v>
      </c>
      <c r="M825" s="160" t="e">
        <f ca="1">OFFSET('Расчёт фасадов10'!$H$679,Цена!$A$825,0)</f>
        <v>#N/A</v>
      </c>
    </row>
    <row r="826" spans="1:13" ht="15" x14ac:dyDescent="0.2">
      <c r="A826">
        <v>1</v>
      </c>
      <c r="B826" s="75" t="s">
        <v>559</v>
      </c>
      <c r="C826" s="75" t="str">
        <f>B826&amp;'Спецификация - фасады'!$AO$54</f>
        <v>IT.3.FVR_G.500./1+0-BMO</v>
      </c>
      <c r="D826" s="160" t="e">
        <f ca="1">OFFSET('Расчёт фасадов'!$H$679,Цена!$A$826,0)</f>
        <v>#N/A</v>
      </c>
      <c r="E826" s="160" t="e">
        <f ca="1">OFFSET('Расчёт фасадов2'!$H$679,Цена!$A$826,0)</f>
        <v>#N/A</v>
      </c>
      <c r="F826" s="160" t="e">
        <f ca="1">OFFSET('Расчёт фасадов3'!$H$679,Цена!$A$826,0)</f>
        <v>#N/A</v>
      </c>
      <c r="G826" s="160" t="e">
        <f ca="1">OFFSET('Расчёт фасадов4'!$H$679,Цена!$A$826,0)</f>
        <v>#N/A</v>
      </c>
      <c r="H826" s="160" t="e">
        <f ca="1">OFFSET('Расчёт фасадов5'!$H$679,Цена!$A$826,0)</f>
        <v>#N/A</v>
      </c>
      <c r="I826" s="160" t="e">
        <f ca="1">OFFSET('Расчёт фасадов6'!$H$679,Цена!$A$826,0)</f>
        <v>#N/A</v>
      </c>
      <c r="J826" s="160" t="e">
        <f ca="1">OFFSET('Расчёт фасадов7'!$H$679,Цена!$A$826,0)</f>
        <v>#N/A</v>
      </c>
      <c r="K826" s="160" t="e">
        <f ca="1">OFFSET('Расчёт фасадов8'!$H$679,Цена!$A$826,0)</f>
        <v>#N/A</v>
      </c>
      <c r="L826" s="160" t="e">
        <f ca="1">OFFSET('Расчёт фасадов9'!$H$679,Цена!$A$826,0)</f>
        <v>#N/A</v>
      </c>
      <c r="M826" s="160" t="e">
        <f ca="1">OFFSET('Расчёт фасадов10'!$H$679,Цена!$A$826,0)</f>
        <v>#N/A</v>
      </c>
    </row>
    <row r="827" spans="1:13" ht="15" x14ac:dyDescent="0.2">
      <c r="A827">
        <v>2</v>
      </c>
      <c r="B827" s="75" t="s">
        <v>559</v>
      </c>
      <c r="C827" s="75" t="str">
        <f>B827&amp;'Спецификация - фасады'!$AO$55</f>
        <v>IT.3.FVR_G.500./1+0-WM</v>
      </c>
      <c r="D827" s="160" t="e">
        <f ca="1">OFFSET('Расчёт фасадов'!$H$679,Цена!$A$827,0)</f>
        <v>#N/A</v>
      </c>
      <c r="E827" s="160" t="e">
        <f ca="1">OFFSET('Расчёт фасадов2'!$H$679,Цена!$A$827,0)</f>
        <v>#N/A</v>
      </c>
      <c r="F827" s="160" t="e">
        <f ca="1">OFFSET('Расчёт фасадов3'!$H$679,Цена!$A$827,0)</f>
        <v>#N/A</v>
      </c>
      <c r="G827" s="160" t="e">
        <f ca="1">OFFSET('Расчёт фасадов4'!$H$679,Цена!$A$827,0)</f>
        <v>#N/A</v>
      </c>
      <c r="H827" s="160" t="e">
        <f ca="1">OFFSET('Расчёт фасадов5'!$H$679,Цена!$A$827,0)</f>
        <v>#N/A</v>
      </c>
      <c r="I827" s="160" t="e">
        <f ca="1">OFFSET('Расчёт фасадов6'!$H$679,Цена!$A$827,0)</f>
        <v>#N/A</v>
      </c>
      <c r="J827" s="160" t="e">
        <f ca="1">OFFSET('Расчёт фасадов7'!$H$679,Цена!$A$827,0)</f>
        <v>#N/A</v>
      </c>
      <c r="K827" s="160" t="e">
        <f ca="1">OFFSET('Расчёт фасадов8'!$H$679,Цена!$A$827,0)</f>
        <v>#N/A</v>
      </c>
      <c r="L827" s="160" t="e">
        <f ca="1">OFFSET('Расчёт фасадов9'!$H$679,Цена!$A$827,0)</f>
        <v>#N/A</v>
      </c>
      <c r="M827" s="160" t="e">
        <f ca="1">OFFSET('Расчёт фасадов10'!$H$679,Цена!$A$827,0)</f>
        <v>#N/A</v>
      </c>
    </row>
    <row r="828" spans="1:13" ht="15" x14ac:dyDescent="0.2">
      <c r="A828">
        <v>2</v>
      </c>
      <c r="B828" s="75" t="s">
        <v>559</v>
      </c>
      <c r="C828" s="75" t="str">
        <f>B828&amp;'Спецификация - фасады'!$AO$56</f>
        <v>IT.3.FVR_G.500./1+0-IV</v>
      </c>
      <c r="D828" s="160" t="e">
        <f ca="1">OFFSET('Расчёт фасадов'!$H$679,Цена!$A$828,0)</f>
        <v>#N/A</v>
      </c>
      <c r="E828" s="160" t="e">
        <f ca="1">OFFSET('Расчёт фасадов2'!$H$679,Цена!$A$828,0)</f>
        <v>#N/A</v>
      </c>
      <c r="F828" s="160" t="e">
        <f ca="1">OFFSET('Расчёт фасадов3'!$H$679,Цена!$A$828,0)</f>
        <v>#N/A</v>
      </c>
      <c r="G828" s="160" t="e">
        <f ca="1">OFFSET('Расчёт фасадов4'!$H$679,Цена!$A$828,0)</f>
        <v>#N/A</v>
      </c>
      <c r="H828" s="160" t="e">
        <f ca="1">OFFSET('Расчёт фасадов5'!$H$679,Цена!$A$828,0)</f>
        <v>#N/A</v>
      </c>
      <c r="I828" s="160" t="e">
        <f ca="1">OFFSET('Расчёт фасадов6'!$H$679,Цена!$A$828,0)</f>
        <v>#N/A</v>
      </c>
      <c r="J828" s="160" t="e">
        <f ca="1">OFFSET('Расчёт фасадов7'!$H$679,Цена!$A$828,0)</f>
        <v>#N/A</v>
      </c>
      <c r="K828" s="160" t="e">
        <f ca="1">OFFSET('Расчёт фасадов8'!$H$679,Цена!$A$828,0)</f>
        <v>#N/A</v>
      </c>
      <c r="L828" s="160" t="e">
        <f ca="1">OFFSET('Расчёт фасадов9'!$H$679,Цена!$A$828,0)</f>
        <v>#N/A</v>
      </c>
      <c r="M828" s="160" t="e">
        <f ca="1">OFFSET('Расчёт фасадов10'!$H$679,Цена!$A$828,0)</f>
        <v>#N/A</v>
      </c>
    </row>
    <row r="829" spans="1:13" ht="15" x14ac:dyDescent="0.2">
      <c r="A829">
        <v>3</v>
      </c>
      <c r="B829" s="75" t="s">
        <v>559</v>
      </c>
      <c r="C829" s="75" t="str">
        <f>B829&amp;'Спецификация - фасады'!$AO$57</f>
        <v>IT.3.FVR_G.500./1+0-WC/PG</v>
      </c>
      <c r="D829" s="160" t="e">
        <f ca="1">OFFSET('Расчёт фасадов'!$H$679,Цена!$A$829,0)</f>
        <v>#N/A</v>
      </c>
      <c r="E829" s="160" t="e">
        <f ca="1">OFFSET('Расчёт фасадов2'!$H$679,Цена!$A$829,0)</f>
        <v>#N/A</v>
      </c>
      <c r="F829" s="160" t="e">
        <f ca="1">OFFSET('Расчёт фасадов3'!$H$679,Цена!$A$829,0)</f>
        <v>#N/A</v>
      </c>
      <c r="G829" s="160" t="e">
        <f ca="1">OFFSET('Расчёт фасадов4'!$H$679,Цена!$A$829,0)</f>
        <v>#N/A</v>
      </c>
      <c r="H829" s="160" t="e">
        <f ca="1">OFFSET('Расчёт фасадов5'!$H$679,Цена!$A$829,0)</f>
        <v>#N/A</v>
      </c>
      <c r="I829" s="160" t="e">
        <f ca="1">OFFSET('Расчёт фасадов6'!$H$679,Цена!$A$829,0)</f>
        <v>#N/A</v>
      </c>
      <c r="J829" s="160" t="e">
        <f ca="1">OFFSET('Расчёт фасадов7'!$H$679,Цена!$A$829,0)</f>
        <v>#N/A</v>
      </c>
      <c r="K829" s="160" t="e">
        <f ca="1">OFFSET('Расчёт фасадов8'!$H$679,Цена!$A$829,0)</f>
        <v>#N/A</v>
      </c>
      <c r="L829" s="160" t="e">
        <f ca="1">OFFSET('Расчёт фасадов9'!$H$679,Цена!$A$829,0)</f>
        <v>#N/A</v>
      </c>
      <c r="M829" s="160" t="e">
        <f ca="1">OFFSET('Расчёт фасадов10'!$H$679,Цена!$A$829,0)</f>
        <v>#N/A</v>
      </c>
    </row>
    <row r="830" spans="1:13" ht="15" x14ac:dyDescent="0.2">
      <c r="A830">
        <v>3</v>
      </c>
      <c r="B830" s="75" t="s">
        <v>559</v>
      </c>
      <c r="C830" s="75" t="str">
        <f>B830&amp;'Спецификация - фасады'!$AO$58</f>
        <v>IT.3.FVR_G.500./1+0-WC/PS</v>
      </c>
      <c r="D830" s="160" t="e">
        <f ca="1">OFFSET('Расчёт фасадов'!$H$679,Цена!$A$830,0)</f>
        <v>#N/A</v>
      </c>
      <c r="E830" s="160" t="e">
        <f ca="1">OFFSET('Расчёт фасадов2'!$H$679,Цена!$A$830,0)</f>
        <v>#N/A</v>
      </c>
      <c r="F830" s="160" t="e">
        <f ca="1">OFFSET('Расчёт фасадов3'!$H$679,Цена!$A$830,0)</f>
        <v>#N/A</v>
      </c>
      <c r="G830" s="160" t="e">
        <f ca="1">OFFSET('Расчёт фасадов4'!$H$679,Цена!$A$830,0)</f>
        <v>#N/A</v>
      </c>
      <c r="H830" s="160" t="e">
        <f ca="1">OFFSET('Расчёт фасадов5'!$H$679,Цена!$A$830,0)</f>
        <v>#N/A</v>
      </c>
      <c r="I830" s="160" t="e">
        <f ca="1">OFFSET('Расчёт фасадов6'!$H$679,Цена!$A$830,0)</f>
        <v>#N/A</v>
      </c>
      <c r="J830" s="160" t="e">
        <f ca="1">OFFSET('Расчёт фасадов7'!$H$679,Цена!$A$830,0)</f>
        <v>#N/A</v>
      </c>
      <c r="K830" s="160" t="e">
        <f ca="1">OFFSET('Расчёт фасадов8'!$H$679,Цена!$A$830,0)</f>
        <v>#N/A</v>
      </c>
      <c r="L830" s="160" t="e">
        <f ca="1">OFFSET('Расчёт фасадов9'!$H$679,Цена!$A$830,0)</f>
        <v>#N/A</v>
      </c>
      <c r="M830" s="160" t="e">
        <f ca="1">OFFSET('Расчёт фасадов10'!$H$679,Цена!$A$830,0)</f>
        <v>#N/A</v>
      </c>
    </row>
    <row r="831" spans="1:13" ht="15" x14ac:dyDescent="0.2">
      <c r="A831">
        <v>3</v>
      </c>
      <c r="B831" s="75" t="s">
        <v>559</v>
      </c>
      <c r="C831" s="75" t="str">
        <f>B831&amp;'Спецификация - фасады'!$AO$59</f>
        <v>IT.3.FVR_G.500./1+0-WC/PBG</v>
      </c>
      <c r="D831" s="160" t="e">
        <f ca="1">OFFSET('Расчёт фасадов'!$H$679,Цена!$A$831,0)</f>
        <v>#N/A</v>
      </c>
      <c r="E831" s="160" t="e">
        <f ca="1">OFFSET('Расчёт фасадов2'!$H$679,Цена!$A$831,0)</f>
        <v>#N/A</v>
      </c>
      <c r="F831" s="160" t="e">
        <f ca="1">OFFSET('Расчёт фасадов3'!$H$679,Цена!$A$831,0)</f>
        <v>#N/A</v>
      </c>
      <c r="G831" s="160" t="e">
        <f ca="1">OFFSET('Расчёт фасадов4'!$H$679,Цена!$A$831,0)</f>
        <v>#N/A</v>
      </c>
      <c r="H831" s="160" t="e">
        <f ca="1">OFFSET('Расчёт фасадов5'!$H$679,Цена!$A$831,0)</f>
        <v>#N/A</v>
      </c>
      <c r="I831" s="160" t="e">
        <f ca="1">OFFSET('Расчёт фасадов6'!$H$679,Цена!$A$831,0)</f>
        <v>#N/A</v>
      </c>
      <c r="J831" s="160" t="e">
        <f ca="1">OFFSET('Расчёт фасадов7'!$H$679,Цена!$A$831,0)</f>
        <v>#N/A</v>
      </c>
      <c r="K831" s="160" t="e">
        <f ca="1">OFFSET('Расчёт фасадов8'!$H$679,Цена!$A$831,0)</f>
        <v>#N/A</v>
      </c>
      <c r="L831" s="160" t="e">
        <f ca="1">OFFSET('Расчёт фасадов9'!$H$679,Цена!$A$831,0)</f>
        <v>#N/A</v>
      </c>
      <c r="M831" s="160" t="e">
        <f ca="1">OFFSET('Расчёт фасадов10'!$H$679,Цена!$A$831,0)</f>
        <v>#N/A</v>
      </c>
    </row>
    <row r="832" spans="1:13" ht="15" x14ac:dyDescent="0.2">
      <c r="A832">
        <v>3</v>
      </c>
      <c r="B832" s="75" t="s">
        <v>559</v>
      </c>
      <c r="C832" s="75" t="str">
        <f>B832&amp;'Спецификация - фасады'!$AO$60</f>
        <v>IT.3.FVR_G.500./1+0-VT/PS</v>
      </c>
      <c r="D832" s="160" t="e">
        <f ca="1">OFFSET('Расчёт фасадов'!$H$679,Цена!$A$832,0)</f>
        <v>#N/A</v>
      </c>
      <c r="E832" s="160" t="e">
        <f ca="1">OFFSET('Расчёт фасадов2'!$H$679,Цена!$A$832,0)</f>
        <v>#N/A</v>
      </c>
      <c r="F832" s="160" t="e">
        <f ca="1">OFFSET('Расчёт фасадов3'!$H$679,Цена!$A$832,0)</f>
        <v>#N/A</v>
      </c>
      <c r="G832" s="160" t="e">
        <f ca="1">OFFSET('Расчёт фасадов4'!$H$679,Цена!$A$832,0)</f>
        <v>#N/A</v>
      </c>
      <c r="H832" s="160" t="e">
        <f ca="1">OFFSET('Расчёт фасадов5'!$H$679,Цена!$A$832,0)</f>
        <v>#N/A</v>
      </c>
      <c r="I832" s="160" t="e">
        <f ca="1">OFFSET('Расчёт фасадов6'!$H$679,Цена!$A$832,0)</f>
        <v>#N/A</v>
      </c>
      <c r="J832" s="160" t="e">
        <f ca="1">OFFSET('Расчёт фасадов7'!$H$679,Цена!$A$832,0)</f>
        <v>#N/A</v>
      </c>
      <c r="K832" s="160" t="e">
        <f ca="1">OFFSET('Расчёт фасадов8'!$H$679,Цена!$A$832,0)</f>
        <v>#N/A</v>
      </c>
      <c r="L832" s="160" t="e">
        <f ca="1">OFFSET('Расчёт фасадов9'!$H$679,Цена!$A$832,0)</f>
        <v>#N/A</v>
      </c>
      <c r="M832" s="160" t="e">
        <f ca="1">OFFSET('Расчёт фасадов10'!$H$679,Цена!$A$832,0)</f>
        <v>#N/A</v>
      </c>
    </row>
    <row r="833" spans="1:13" ht="15" x14ac:dyDescent="0.2">
      <c r="A833">
        <v>4</v>
      </c>
      <c r="B833" s="75" t="s">
        <v>559</v>
      </c>
      <c r="C833" s="75" t="str">
        <f>B833&amp;'Спецификация - фасады'!$AO$61</f>
        <v>IT.3.FVR_G.500./1+0-BMO/PG</v>
      </c>
      <c r="D833" s="160" t="e">
        <f ca="1">OFFSET('Расчёт фасадов'!$H$679,Цена!$A$833,0)</f>
        <v>#N/A</v>
      </c>
      <c r="E833" s="160" t="e">
        <f ca="1">OFFSET('Расчёт фасадов2'!$H$679,Цена!$A$833,0)</f>
        <v>#N/A</v>
      </c>
      <c r="F833" s="160" t="e">
        <f ca="1">OFFSET('Расчёт фасадов3'!$H$679,Цена!$A$833,0)</f>
        <v>#N/A</v>
      </c>
      <c r="G833" s="160" t="e">
        <f ca="1">OFFSET('Расчёт фасадов4'!$H$679,Цена!$A$833,0)</f>
        <v>#N/A</v>
      </c>
      <c r="H833" s="160" t="e">
        <f ca="1">OFFSET('Расчёт фасадов5'!$H$679,Цена!$A$833,0)</f>
        <v>#N/A</v>
      </c>
      <c r="I833" s="160" t="e">
        <f ca="1">OFFSET('Расчёт фасадов6'!$H$679,Цена!$A$833,0)</f>
        <v>#N/A</v>
      </c>
      <c r="J833" s="160" t="e">
        <f ca="1">OFFSET('Расчёт фасадов7'!$H$679,Цена!$A$833,0)</f>
        <v>#N/A</v>
      </c>
      <c r="K833" s="160" t="e">
        <f ca="1">OFFSET('Расчёт фасадов8'!$H$679,Цена!$A$833,0)</f>
        <v>#N/A</v>
      </c>
      <c r="L833" s="160" t="e">
        <f ca="1">OFFSET('Расчёт фасадов9'!$H$679,Цена!$A$833,0)</f>
        <v>#N/A</v>
      </c>
      <c r="M833" s="160" t="e">
        <f ca="1">OFFSET('Расчёт фасадов10'!$H$679,Цена!$A$833,0)</f>
        <v>#N/A</v>
      </c>
    </row>
    <row r="834" spans="1:13" ht="15" x14ac:dyDescent="0.2">
      <c r="A834">
        <v>4</v>
      </c>
      <c r="B834" s="75" t="s">
        <v>559</v>
      </c>
      <c r="C834" s="75" t="str">
        <f>B834&amp;'Спецификация - фасады'!$AO$62</f>
        <v>IT.3.FVR_G.500./1+0-BMO/PB</v>
      </c>
      <c r="D834" s="160" t="e">
        <f ca="1">OFFSET('Расчёт фасадов'!$H$679,Цена!$A$834,0)</f>
        <v>#N/A</v>
      </c>
      <c r="E834" s="160" t="e">
        <f ca="1">OFFSET('Расчёт фасадов2'!$H$679,Цена!$A$834,0)</f>
        <v>#N/A</v>
      </c>
      <c r="F834" s="160" t="e">
        <f ca="1">OFFSET('Расчёт фасадов3'!$H$679,Цена!$A$834,0)</f>
        <v>#N/A</v>
      </c>
      <c r="G834" s="160" t="e">
        <f ca="1">OFFSET('Расчёт фасадов4'!$H$679,Цена!$A$834,0)</f>
        <v>#N/A</v>
      </c>
      <c r="H834" s="160" t="e">
        <f ca="1">OFFSET('Расчёт фасадов5'!$H$679,Цена!$A$834,0)</f>
        <v>#N/A</v>
      </c>
      <c r="I834" s="160" t="e">
        <f ca="1">OFFSET('Расчёт фасадов6'!$H$679,Цена!$A$834,0)</f>
        <v>#N/A</v>
      </c>
      <c r="J834" s="160" t="e">
        <f ca="1">OFFSET('Расчёт фасадов7'!$H$679,Цена!$A$834,0)</f>
        <v>#N/A</v>
      </c>
      <c r="K834" s="160" t="e">
        <f ca="1">OFFSET('Расчёт фасадов8'!$H$679,Цена!$A$834,0)</f>
        <v>#N/A</v>
      </c>
      <c r="L834" s="160" t="e">
        <f ca="1">OFFSET('Расчёт фасадов9'!$H$679,Цена!$A$834,0)</f>
        <v>#N/A</v>
      </c>
      <c r="M834" s="160" t="e">
        <f ca="1">OFFSET('Расчёт фасадов10'!$H$679,Цена!$A$834,0)</f>
        <v>#N/A</v>
      </c>
    </row>
    <row r="835" spans="1:13" ht="15" x14ac:dyDescent="0.2">
      <c r="A835">
        <v>5</v>
      </c>
      <c r="B835" s="75" t="s">
        <v>559</v>
      </c>
      <c r="C835" s="75" t="str">
        <f>B835&amp;'Спецификация - фасады'!$AO$63</f>
        <v>IT.3.FVR_G.500./1+0-GS/PG</v>
      </c>
      <c r="D835" s="160" t="e">
        <f ca="1">OFFSET('Расчёт фасадов'!$H$679,Цена!$A$835,0)</f>
        <v>#N/A</v>
      </c>
      <c r="E835" s="160" t="e">
        <f ca="1">OFFSET('Расчёт фасадов2'!$H$679,Цена!$A$835,0)</f>
        <v>#N/A</v>
      </c>
      <c r="F835" s="160" t="e">
        <f ca="1">OFFSET('Расчёт фасадов3'!$H$679,Цена!$A$835,0)</f>
        <v>#N/A</v>
      </c>
      <c r="G835" s="160" t="e">
        <f ca="1">OFFSET('Расчёт фасадов4'!$H$679,Цена!$A$835,0)</f>
        <v>#N/A</v>
      </c>
      <c r="H835" s="160" t="e">
        <f ca="1">OFFSET('Расчёт фасадов5'!$H$679,Цена!$A$835,0)</f>
        <v>#N/A</v>
      </c>
      <c r="I835" s="160" t="e">
        <f ca="1">OFFSET('Расчёт фасадов6'!$H$679,Цена!$A$835,0)</f>
        <v>#N/A</v>
      </c>
      <c r="J835" s="160" t="e">
        <f ca="1">OFFSET('Расчёт фасадов7'!$H$679,Цена!$A$835,0)</f>
        <v>#N/A</v>
      </c>
      <c r="K835" s="160" t="e">
        <f ca="1">OFFSET('Расчёт фасадов8'!$H$679,Цена!$A$835,0)</f>
        <v>#N/A</v>
      </c>
      <c r="L835" s="160" t="e">
        <f ca="1">OFFSET('Расчёт фасадов9'!$H$679,Цена!$A$835,0)</f>
        <v>#N/A</v>
      </c>
      <c r="M835" s="160" t="e">
        <f ca="1">OFFSET('Расчёт фасадов10'!$H$679,Цена!$A$835,0)</f>
        <v>#N/A</v>
      </c>
    </row>
    <row r="836" spans="1:13" ht="15" x14ac:dyDescent="0.2">
      <c r="A836">
        <v>5</v>
      </c>
      <c r="B836" s="75" t="s">
        <v>559</v>
      </c>
      <c r="C836" s="75" t="str">
        <f>B836&amp;'Спецификация - фасады'!$AO$64</f>
        <v>IT.3.FVR_G.500./1+0-GS/PS</v>
      </c>
      <c r="D836" s="160" t="e">
        <f ca="1">OFFSET('Расчёт фасадов'!$H$679,Цена!$A$836,0)</f>
        <v>#N/A</v>
      </c>
      <c r="E836" s="160" t="e">
        <f ca="1">OFFSET('Расчёт фасадов2'!$H$679,Цена!$A$836,0)</f>
        <v>#N/A</v>
      </c>
      <c r="F836" s="160" t="e">
        <f ca="1">OFFSET('Расчёт фасадов3'!$H$679,Цена!$A$836,0)</f>
        <v>#N/A</v>
      </c>
      <c r="G836" s="160" t="e">
        <f ca="1">OFFSET('Расчёт фасадов4'!$H$679,Цена!$A$836,0)</f>
        <v>#N/A</v>
      </c>
      <c r="H836" s="160" t="e">
        <f ca="1">OFFSET('Расчёт фасадов5'!$H$679,Цена!$A$836,0)</f>
        <v>#N/A</v>
      </c>
      <c r="I836" s="160" t="e">
        <f ca="1">OFFSET('Расчёт фасадов6'!$H$679,Цена!$A$836,0)</f>
        <v>#N/A</v>
      </c>
      <c r="J836" s="160" t="e">
        <f ca="1">OFFSET('Расчёт фасадов7'!$H$679,Цена!$A$836,0)</f>
        <v>#N/A</v>
      </c>
      <c r="K836" s="160" t="e">
        <f ca="1">OFFSET('Расчёт фасадов8'!$H$679,Цена!$A$836,0)</f>
        <v>#N/A</v>
      </c>
      <c r="L836" s="160" t="e">
        <f ca="1">OFFSET('Расчёт фасадов9'!$H$679,Цена!$A$836,0)</f>
        <v>#N/A</v>
      </c>
      <c r="M836" s="160" t="e">
        <f ca="1">OFFSET('Расчёт фасадов10'!$H$679,Цена!$A$836,0)</f>
        <v>#N/A</v>
      </c>
    </row>
    <row r="837" spans="1:13" ht="15" x14ac:dyDescent="0.2">
      <c r="A837">
        <v>6</v>
      </c>
      <c r="B837" s="75" t="s">
        <v>559</v>
      </c>
      <c r="C837" s="75" t="str">
        <f>B837&amp;'Спецификация - фасады'!$AO$65</f>
        <v>IT.3.FVR_G.500./1+0-WM/PG</v>
      </c>
      <c r="D837" s="160" t="e">
        <f ca="1">OFFSET('Расчёт фасадов'!$H$679,Цена!$A$837,0)</f>
        <v>#N/A</v>
      </c>
      <c r="E837" s="160" t="e">
        <f ca="1">OFFSET('Расчёт фасадов2'!$H$679,Цена!$A$837,0)</f>
        <v>#N/A</v>
      </c>
      <c r="F837" s="160" t="e">
        <f ca="1">OFFSET('Расчёт фасадов3'!$H$679,Цена!$A$837,0)</f>
        <v>#N/A</v>
      </c>
      <c r="G837" s="160" t="e">
        <f ca="1">OFFSET('Расчёт фасадов4'!$H$679,Цена!$A$837,0)</f>
        <v>#N/A</v>
      </c>
      <c r="H837" s="160" t="e">
        <f ca="1">OFFSET('Расчёт фасадов5'!$H$679,Цена!$A$837,0)</f>
        <v>#N/A</v>
      </c>
      <c r="I837" s="160" t="e">
        <f ca="1">OFFSET('Расчёт фасадов6'!$H$679,Цена!$A$837,0)</f>
        <v>#N/A</v>
      </c>
      <c r="J837" s="160" t="e">
        <f ca="1">OFFSET('Расчёт фасадов7'!$H$679,Цена!$A$837,0)</f>
        <v>#N/A</v>
      </c>
      <c r="K837" s="160" t="e">
        <f ca="1">OFFSET('Расчёт фасадов8'!$H$679,Цена!$A$837,0)</f>
        <v>#N/A</v>
      </c>
      <c r="L837" s="160" t="e">
        <f ca="1">OFFSET('Расчёт фасадов9'!$H$679,Цена!$A$837,0)</f>
        <v>#N/A</v>
      </c>
      <c r="M837" s="160" t="e">
        <f ca="1">OFFSET('Расчёт фасадов10'!$H$679,Цена!$A$837,0)</f>
        <v>#N/A</v>
      </c>
    </row>
    <row r="838" spans="1:13" ht="15" x14ac:dyDescent="0.2">
      <c r="A838">
        <v>6</v>
      </c>
      <c r="B838" s="75" t="s">
        <v>559</v>
      </c>
      <c r="C838" s="75" t="str">
        <f>B838&amp;'Спецификация - фасады'!$AO$66</f>
        <v>IT.3.FVR_G.500./1+0-WM/PS</v>
      </c>
      <c r="D838" s="160" t="e">
        <f ca="1">OFFSET('Расчёт фасадов'!$H$679,Цена!$A$838,0)</f>
        <v>#N/A</v>
      </c>
      <c r="E838" s="160" t="e">
        <f ca="1">OFFSET('Расчёт фасадов2'!$H$679,Цена!$A$838,0)</f>
        <v>#N/A</v>
      </c>
      <c r="F838" s="160" t="e">
        <f ca="1">OFFSET('Расчёт фасадов3'!$H$679,Цена!$A$838,0)</f>
        <v>#N/A</v>
      </c>
      <c r="G838" s="160" t="e">
        <f ca="1">OFFSET('Расчёт фасадов4'!$H$679,Цена!$A$838,0)</f>
        <v>#N/A</v>
      </c>
      <c r="H838" s="160" t="e">
        <f ca="1">OFFSET('Расчёт фасадов5'!$H$679,Цена!$A$838,0)</f>
        <v>#N/A</v>
      </c>
      <c r="I838" s="160" t="e">
        <f ca="1">OFFSET('Расчёт фасадов6'!$H$679,Цена!$A$838,0)</f>
        <v>#N/A</v>
      </c>
      <c r="J838" s="160" t="e">
        <f ca="1">OFFSET('Расчёт фасадов7'!$H$679,Цена!$A$838,0)</f>
        <v>#N/A</v>
      </c>
      <c r="K838" s="160" t="e">
        <f ca="1">OFFSET('Расчёт фасадов8'!$H$679,Цена!$A$838,0)</f>
        <v>#N/A</v>
      </c>
      <c r="L838" s="160" t="e">
        <f ca="1">OFFSET('Расчёт фасадов9'!$H$679,Цена!$A$838,0)</f>
        <v>#N/A</v>
      </c>
      <c r="M838" s="160" t="e">
        <f ca="1">OFFSET('Расчёт фасадов10'!$H$679,Цена!$A$838,0)</f>
        <v>#N/A</v>
      </c>
    </row>
    <row r="839" spans="1:13" ht="15" x14ac:dyDescent="0.2">
      <c r="A839">
        <v>6</v>
      </c>
      <c r="B839" s="75" t="s">
        <v>559</v>
      </c>
      <c r="C839" s="75" t="str">
        <f>B839&amp;'Спецификация - фасады'!$AO$67</f>
        <v>IT.3.FVR_G.500./1+0-WM/PBG</v>
      </c>
      <c r="D839" s="160" t="e">
        <f ca="1">OFFSET('Расчёт фасадов'!$H$679,Цена!$A$839,0)</f>
        <v>#N/A</v>
      </c>
      <c r="E839" s="160" t="e">
        <f ca="1">OFFSET('Расчёт фасадов2'!$H$679,Цена!$A$839,0)</f>
        <v>#N/A</v>
      </c>
      <c r="F839" s="160" t="e">
        <f ca="1">OFFSET('Расчёт фасадов3'!$H$679,Цена!$A$839,0)</f>
        <v>#N/A</v>
      </c>
      <c r="G839" s="160" t="e">
        <f ca="1">OFFSET('Расчёт фасадов4'!$H$679,Цена!$A$839,0)</f>
        <v>#N/A</v>
      </c>
      <c r="H839" s="160" t="e">
        <f ca="1">OFFSET('Расчёт фасадов5'!$H$679,Цена!$A$839,0)</f>
        <v>#N/A</v>
      </c>
      <c r="I839" s="160" t="e">
        <f ca="1">OFFSET('Расчёт фасадов6'!$H$679,Цена!$A$839,0)</f>
        <v>#N/A</v>
      </c>
      <c r="J839" s="160" t="e">
        <f ca="1">OFFSET('Расчёт фасадов7'!$H$679,Цена!$A$839,0)</f>
        <v>#N/A</v>
      </c>
      <c r="K839" s="160" t="e">
        <f ca="1">OFFSET('Расчёт фасадов8'!$H$679,Цена!$A$839,0)</f>
        <v>#N/A</v>
      </c>
      <c r="L839" s="160" t="e">
        <f ca="1">OFFSET('Расчёт фасадов9'!$H$679,Цена!$A$839,0)</f>
        <v>#N/A</v>
      </c>
      <c r="M839" s="160" t="e">
        <f ca="1">OFFSET('Расчёт фасадов10'!$H$679,Цена!$A$839,0)</f>
        <v>#N/A</v>
      </c>
    </row>
    <row r="840" spans="1:13" ht="15" x14ac:dyDescent="0.2">
      <c r="A840">
        <v>6</v>
      </c>
      <c r="B840" s="75" t="s">
        <v>559</v>
      </c>
      <c r="C840" s="75" t="str">
        <f>B840&amp;'Спецификация - фасады'!$AO$68</f>
        <v>IT.3.FVR_G.500./1+0-IV/PG</v>
      </c>
      <c r="D840" s="160" t="e">
        <f ca="1">OFFSET('Расчёт фасадов'!$H$679,Цена!$A$840,0)</f>
        <v>#N/A</v>
      </c>
      <c r="E840" s="160" t="e">
        <f ca="1">OFFSET('Расчёт фасадов2'!$H$679,Цена!$A$840,0)</f>
        <v>#N/A</v>
      </c>
      <c r="F840" s="160" t="e">
        <f ca="1">OFFSET('Расчёт фасадов3'!$H$679,Цена!$A$840,0)</f>
        <v>#N/A</v>
      </c>
      <c r="G840" s="160" t="e">
        <f ca="1">OFFSET('Расчёт фасадов4'!$H$679,Цена!$A$840,0)</f>
        <v>#N/A</v>
      </c>
      <c r="H840" s="160" t="e">
        <f ca="1">OFFSET('Расчёт фасадов5'!$H$679,Цена!$A$840,0)</f>
        <v>#N/A</v>
      </c>
      <c r="I840" s="160" t="e">
        <f ca="1">OFFSET('Расчёт фасадов6'!$H$679,Цена!$A$840,0)</f>
        <v>#N/A</v>
      </c>
      <c r="J840" s="160" t="e">
        <f ca="1">OFFSET('Расчёт фасадов7'!$H$679,Цена!$A$840,0)</f>
        <v>#N/A</v>
      </c>
      <c r="K840" s="160" t="e">
        <f ca="1">OFFSET('Расчёт фасадов8'!$H$679,Цена!$A$840,0)</f>
        <v>#N/A</v>
      </c>
      <c r="L840" s="160" t="e">
        <f ca="1">OFFSET('Расчёт фасадов9'!$H$679,Цена!$A$840,0)</f>
        <v>#N/A</v>
      </c>
      <c r="M840" s="160" t="e">
        <f ca="1">OFFSET('Расчёт фасадов10'!$H$679,Цена!$A$840,0)</f>
        <v>#N/A</v>
      </c>
    </row>
    <row r="841" spans="1:13" ht="15" x14ac:dyDescent="0.2">
      <c r="A841">
        <v>6</v>
      </c>
      <c r="B841" s="75" t="s">
        <v>559</v>
      </c>
      <c r="C841" s="75" t="str">
        <f>B841&amp;'Спецификация - фасады'!$AO$69</f>
        <v>IT.3.FVR_G.500./1+0-IV/PS</v>
      </c>
      <c r="D841" s="160" t="e">
        <f ca="1">OFFSET('Расчёт фасадов'!$H$679,Цена!$A$841,0)</f>
        <v>#N/A</v>
      </c>
      <c r="E841" s="160" t="e">
        <f ca="1">OFFSET('Расчёт фасадов2'!$H$679,Цена!$A$841,0)</f>
        <v>#N/A</v>
      </c>
      <c r="F841" s="160" t="e">
        <f ca="1">OFFSET('Расчёт фасадов3'!$H$679,Цена!$A$841,0)</f>
        <v>#N/A</v>
      </c>
      <c r="G841" s="160" t="e">
        <f ca="1">OFFSET('Расчёт фасадов4'!$H$679,Цена!$A$841,0)</f>
        <v>#N/A</v>
      </c>
      <c r="H841" s="160" t="e">
        <f ca="1">OFFSET('Расчёт фасадов5'!$H$679,Цена!$A$841,0)</f>
        <v>#N/A</v>
      </c>
      <c r="I841" s="160" t="e">
        <f ca="1">OFFSET('Расчёт фасадов6'!$H$679,Цена!$A$841,0)</f>
        <v>#N/A</v>
      </c>
      <c r="J841" s="160" t="e">
        <f ca="1">OFFSET('Расчёт фасадов7'!$H$679,Цена!$A$841,0)</f>
        <v>#N/A</v>
      </c>
      <c r="K841" s="160" t="e">
        <f ca="1">OFFSET('Расчёт фасадов8'!$H$679,Цена!$A$841,0)</f>
        <v>#N/A</v>
      </c>
      <c r="L841" s="160" t="e">
        <f ca="1">OFFSET('Расчёт фасадов9'!$H$679,Цена!$A$841,0)</f>
        <v>#N/A</v>
      </c>
      <c r="M841" s="160" t="e">
        <f ca="1">OFFSET('Расчёт фасадов10'!$H$679,Цена!$A$841,0)</f>
        <v>#N/A</v>
      </c>
    </row>
    <row r="842" spans="1:13" ht="15" x14ac:dyDescent="0.2">
      <c r="A842">
        <v>6</v>
      </c>
      <c r="B842" s="75" t="s">
        <v>559</v>
      </c>
      <c r="C842" s="75" t="str">
        <f>B842&amp;'Спецификация - фасады'!$AO$70</f>
        <v>IT.3.FVR_G.500./1+0-IV/PBG</v>
      </c>
      <c r="D842" s="160" t="e">
        <f ca="1">OFFSET('Расчёт фасадов'!$H$679,Цена!$A$842,0)</f>
        <v>#N/A</v>
      </c>
      <c r="E842" s="160" t="e">
        <f ca="1">OFFSET('Расчёт фасадов2'!$H$679,Цена!$A$842,0)</f>
        <v>#N/A</v>
      </c>
      <c r="F842" s="160" t="e">
        <f ca="1">OFFSET('Расчёт фасадов3'!$H$679,Цена!$A$842,0)</f>
        <v>#N/A</v>
      </c>
      <c r="G842" s="160" t="e">
        <f ca="1">OFFSET('Расчёт фасадов4'!$H$679,Цена!$A$842,0)</f>
        <v>#N/A</v>
      </c>
      <c r="H842" s="160" t="e">
        <f ca="1">OFFSET('Расчёт фасадов5'!$H$679,Цена!$A$842,0)</f>
        <v>#N/A</v>
      </c>
      <c r="I842" s="160" t="e">
        <f ca="1">OFFSET('Расчёт фасадов6'!$H$679,Цена!$A$842,0)</f>
        <v>#N/A</v>
      </c>
      <c r="J842" s="160" t="e">
        <f ca="1">OFFSET('Расчёт фасадов7'!$H$679,Цена!$A$842,0)</f>
        <v>#N/A</v>
      </c>
      <c r="K842" s="160" t="e">
        <f ca="1">OFFSET('Расчёт фасадов8'!$H$679,Цена!$A$842,0)</f>
        <v>#N/A</v>
      </c>
      <c r="L842" s="160" t="e">
        <f ca="1">OFFSET('Расчёт фасадов9'!$H$679,Цена!$A$842,0)</f>
        <v>#N/A</v>
      </c>
      <c r="M842" s="160" t="e">
        <f ca="1">OFFSET('Расчёт фасадов10'!$H$679,Цена!$A$842,0)</f>
        <v>#N/A</v>
      </c>
    </row>
    <row r="844" spans="1:13" ht="15" x14ac:dyDescent="0.2">
      <c r="A844">
        <v>0</v>
      </c>
      <c r="B844" s="75" t="s">
        <v>560</v>
      </c>
      <c r="C844" s="75" t="str">
        <f>B844&amp;'Спецификация - фасады'!$AO$43</f>
        <v>IT.3.FVR_G.500./1+1-PY27</v>
      </c>
      <c r="D844" s="160" t="e">
        <f ca="1">OFFSET('Расчёт фасадов'!$H$710,Цена!$A$844,0)</f>
        <v>#N/A</v>
      </c>
      <c r="E844" s="160" t="e">
        <f ca="1">OFFSET('Расчёт фасадов2'!$H$710,Цена!$A$844,0)</f>
        <v>#N/A</v>
      </c>
      <c r="F844" s="160" t="e">
        <f ca="1">OFFSET('Расчёт фасадов3'!$H$710,Цена!$A$844,0)</f>
        <v>#N/A</v>
      </c>
      <c r="G844" s="160" t="e">
        <f ca="1">OFFSET('Расчёт фасадов4'!$H$710,Цена!$A$844,0)</f>
        <v>#N/A</v>
      </c>
      <c r="H844" s="160" t="e">
        <f ca="1">OFFSET('Расчёт фасадов5'!$H$710,Цена!$A$844,0)</f>
        <v>#N/A</v>
      </c>
      <c r="I844" s="160" t="e">
        <f ca="1">OFFSET('Расчёт фасадов6'!$H$710,Цена!$A$844,0)</f>
        <v>#N/A</v>
      </c>
      <c r="J844" s="160" t="e">
        <f ca="1">OFFSET('Расчёт фасадов7'!$H$710,Цена!$A$844,0)</f>
        <v>#N/A</v>
      </c>
      <c r="K844" s="160" t="e">
        <f ca="1">OFFSET('Расчёт фасадов8'!$H$710,Цена!$A$844,0)</f>
        <v>#N/A</v>
      </c>
      <c r="L844" s="160" t="e">
        <f ca="1">OFFSET('Расчёт фасадов9'!$H$710,Цена!$A$844,0)</f>
        <v>#N/A</v>
      </c>
      <c r="M844" s="160" t="e">
        <f ca="1">OFFSET('Расчёт фасадов10'!$H$710,Цена!$A$844,0)</f>
        <v>#N/A</v>
      </c>
    </row>
    <row r="845" spans="1:13" ht="15" x14ac:dyDescent="0.2">
      <c r="A845">
        <v>0</v>
      </c>
      <c r="B845" s="75" t="s">
        <v>560</v>
      </c>
      <c r="C845" s="75" t="str">
        <f>B845&amp;'Спецификация - фасады'!$AO$44</f>
        <v>IT.3.FVR_G.500./1+1-WC</v>
      </c>
      <c r="D845" s="160" t="e">
        <f ca="1">OFFSET('Расчёт фасадов'!$H$710,Цена!$A$845,0)</f>
        <v>#N/A</v>
      </c>
      <c r="E845" s="160" t="e">
        <f ca="1">OFFSET('Расчёт фасадов2'!$H$710,Цена!$A$845,0)</f>
        <v>#N/A</v>
      </c>
      <c r="F845" s="160" t="e">
        <f ca="1">OFFSET('Расчёт фасадов3'!$H$710,Цена!$A$845,0)</f>
        <v>#N/A</v>
      </c>
      <c r="G845" s="160" t="e">
        <f ca="1">OFFSET('Расчёт фасадов4'!$H$710,Цена!$A$845,0)</f>
        <v>#N/A</v>
      </c>
      <c r="H845" s="160" t="e">
        <f ca="1">OFFSET('Расчёт фасадов5'!$H$710,Цена!$A$845,0)</f>
        <v>#N/A</v>
      </c>
      <c r="I845" s="160" t="e">
        <f ca="1">OFFSET('Расчёт фасадов6'!$H$710,Цена!$A$845,0)</f>
        <v>#N/A</v>
      </c>
      <c r="J845" s="160" t="e">
        <f ca="1">OFFSET('Расчёт фасадов7'!$H$710,Цена!$A$845,0)</f>
        <v>#N/A</v>
      </c>
      <c r="K845" s="160" t="e">
        <f ca="1">OFFSET('Расчёт фасадов8'!$H$710,Цена!$A$845,0)</f>
        <v>#N/A</v>
      </c>
      <c r="L845" s="160" t="e">
        <f ca="1">OFFSET('Расчёт фасадов9'!$H$710,Цена!$A$845,0)</f>
        <v>#N/A</v>
      </c>
      <c r="M845" s="160" t="e">
        <f ca="1">OFFSET('Расчёт фасадов10'!$H$710,Цена!$A$845,0)</f>
        <v>#N/A</v>
      </c>
    </row>
    <row r="846" spans="1:13" ht="15" x14ac:dyDescent="0.2">
      <c r="A846">
        <v>0</v>
      </c>
      <c r="B846" s="75" t="s">
        <v>560</v>
      </c>
      <c r="C846" s="75" t="str">
        <f>B846&amp;'Спецификация - фасады'!$AO$45</f>
        <v>IT.3.FVR_G.500./1+1-WP</v>
      </c>
      <c r="D846" s="160" t="e">
        <f ca="1">OFFSET('Расчёт фасадов'!$H$710,Цена!$A$846,0)</f>
        <v>#N/A</v>
      </c>
      <c r="E846" s="160" t="e">
        <f ca="1">OFFSET('Расчёт фасадов2'!$H$710,Цена!$A$846,0)</f>
        <v>#N/A</v>
      </c>
      <c r="F846" s="160" t="e">
        <f ca="1">OFFSET('Расчёт фасадов3'!$H$710,Цена!$A$846,0)</f>
        <v>#N/A</v>
      </c>
      <c r="G846" s="160" t="e">
        <f ca="1">OFFSET('Расчёт фасадов4'!$H$710,Цена!$A$846,0)</f>
        <v>#N/A</v>
      </c>
      <c r="H846" s="160" t="e">
        <f ca="1">OFFSET('Расчёт фасадов5'!$H$710,Цена!$A$846,0)</f>
        <v>#N/A</v>
      </c>
      <c r="I846" s="160" t="e">
        <f ca="1">OFFSET('Расчёт фасадов6'!$H$710,Цена!$A$846,0)</f>
        <v>#N/A</v>
      </c>
      <c r="J846" s="160" t="e">
        <f ca="1">OFFSET('Расчёт фасадов7'!$H$710,Цена!$A$846,0)</f>
        <v>#N/A</v>
      </c>
      <c r="K846" s="160" t="e">
        <f ca="1">OFFSET('Расчёт фасадов8'!$H$710,Цена!$A$846,0)</f>
        <v>#N/A</v>
      </c>
      <c r="L846" s="160" t="e">
        <f ca="1">OFFSET('Расчёт фасадов9'!$H$710,Цена!$A$846,0)</f>
        <v>#N/A</v>
      </c>
      <c r="M846" s="160" t="e">
        <f ca="1">OFFSET('Расчёт фасадов10'!$H$710,Цена!$A$846,0)</f>
        <v>#N/A</v>
      </c>
    </row>
    <row r="847" spans="1:13" ht="15" x14ac:dyDescent="0.2">
      <c r="A847">
        <v>0</v>
      </c>
      <c r="B847" s="75" t="s">
        <v>560</v>
      </c>
      <c r="C847" s="75" t="str">
        <f>B847&amp;'Спецификация - фасады'!$AO$46</f>
        <v>IT.3.FVR_G.500./1+1-DS</v>
      </c>
      <c r="D847" s="160" t="e">
        <f ca="1">OFFSET('Расчёт фасадов'!$H$710,Цена!$A$847,0)</f>
        <v>#N/A</v>
      </c>
      <c r="E847" s="160" t="e">
        <f ca="1">OFFSET('Расчёт фасадов2'!$H$710,Цена!$A$847,0)</f>
        <v>#N/A</v>
      </c>
      <c r="F847" s="160" t="e">
        <f ca="1">OFFSET('Расчёт фасадов3'!$H$710,Цена!$A$847,0)</f>
        <v>#N/A</v>
      </c>
      <c r="G847" s="160" t="e">
        <f ca="1">OFFSET('Расчёт фасадов4'!$H$710,Цена!$A$847,0)</f>
        <v>#N/A</v>
      </c>
      <c r="H847" s="160" t="e">
        <f ca="1">OFFSET('Расчёт фасадов5'!$H$710,Цена!$A$847,0)</f>
        <v>#N/A</v>
      </c>
      <c r="I847" s="160" t="e">
        <f ca="1">OFFSET('Расчёт фасадов6'!$H$710,Цена!$A$847,0)</f>
        <v>#N/A</v>
      </c>
      <c r="J847" s="160" t="e">
        <f ca="1">OFFSET('Расчёт фасадов7'!$H$710,Цена!$A$847,0)</f>
        <v>#N/A</v>
      </c>
      <c r="K847" s="160" t="e">
        <f ca="1">OFFSET('Расчёт фасадов8'!$H$710,Цена!$A$847,0)</f>
        <v>#N/A</v>
      </c>
      <c r="L847" s="160" t="e">
        <f ca="1">OFFSET('Расчёт фасадов9'!$H$710,Цена!$A$847,0)</f>
        <v>#N/A</v>
      </c>
      <c r="M847" s="160" t="e">
        <f ca="1">OFFSET('Расчёт фасадов10'!$H$710,Цена!$A$847,0)</f>
        <v>#N/A</v>
      </c>
    </row>
    <row r="848" spans="1:13" ht="15" x14ac:dyDescent="0.2">
      <c r="A848">
        <v>0</v>
      </c>
      <c r="B848" s="75" t="s">
        <v>560</v>
      </c>
      <c r="C848" s="75" t="str">
        <f>B848&amp;'Спецификация - фасады'!$AO$47</f>
        <v>IT.3.FVR_G.500./1+1-HS</v>
      </c>
      <c r="D848" s="160" t="e">
        <f ca="1">OFFSET('Расчёт фасадов'!$H$710,Цена!$A$848,0)</f>
        <v>#N/A</v>
      </c>
      <c r="E848" s="160" t="e">
        <f ca="1">OFFSET('Расчёт фасадов2'!$H$710,Цена!$A$848,0)</f>
        <v>#N/A</v>
      </c>
      <c r="F848" s="160" t="e">
        <f ca="1">OFFSET('Расчёт фасадов3'!$H$710,Цена!$A$848,0)</f>
        <v>#N/A</v>
      </c>
      <c r="G848" s="160" t="e">
        <f ca="1">OFFSET('Расчёт фасадов4'!$H$710,Цена!$A$848,0)</f>
        <v>#N/A</v>
      </c>
      <c r="H848" s="160" t="e">
        <f ca="1">OFFSET('Расчёт фасадов5'!$H$710,Цена!$A$848,0)</f>
        <v>#N/A</v>
      </c>
      <c r="I848" s="160" t="e">
        <f ca="1">OFFSET('Расчёт фасадов6'!$H$710,Цена!$A$848,0)</f>
        <v>#N/A</v>
      </c>
      <c r="J848" s="160" t="e">
        <f ca="1">OFFSET('Расчёт фасадов7'!$H$710,Цена!$A$848,0)</f>
        <v>#N/A</v>
      </c>
      <c r="K848" s="160" t="e">
        <f ca="1">OFFSET('Расчёт фасадов8'!$H$710,Цена!$A$848,0)</f>
        <v>#N/A</v>
      </c>
      <c r="L848" s="160" t="e">
        <f ca="1">OFFSET('Расчёт фасадов9'!$H$710,Цена!$A$848,0)</f>
        <v>#N/A</v>
      </c>
      <c r="M848" s="160" t="e">
        <f ca="1">OFFSET('Расчёт фасадов10'!$H$710,Цена!$A$848,0)</f>
        <v>#N/A</v>
      </c>
    </row>
    <row r="849" spans="1:13" ht="15" x14ac:dyDescent="0.2">
      <c r="A849">
        <v>0</v>
      </c>
      <c r="B849" s="75" t="s">
        <v>560</v>
      </c>
      <c r="C849" s="75" t="str">
        <f>B849&amp;'Спецификация - фасады'!$AO$48</f>
        <v>IT.3.FVR_G.500./1+1-VT</v>
      </c>
      <c r="D849" s="160" t="e">
        <f ca="1">OFFSET('Расчёт фасадов'!$H$710,Цена!$A$849,0)</f>
        <v>#N/A</v>
      </c>
      <c r="E849" s="160" t="e">
        <f ca="1">OFFSET('Расчёт фасадов2'!$H$710,Цена!$A$849,0)</f>
        <v>#N/A</v>
      </c>
      <c r="F849" s="160" t="e">
        <f ca="1">OFFSET('Расчёт фасадов3'!$H$710,Цена!$A$849,0)</f>
        <v>#N/A</v>
      </c>
      <c r="G849" s="160" t="e">
        <f ca="1">OFFSET('Расчёт фасадов4'!$H$710,Цена!$A$849,0)</f>
        <v>#N/A</v>
      </c>
      <c r="H849" s="160" t="e">
        <f ca="1">OFFSET('Расчёт фасадов5'!$H$710,Цена!$A$849,0)</f>
        <v>#N/A</v>
      </c>
      <c r="I849" s="160" t="e">
        <f ca="1">OFFSET('Расчёт фасадов6'!$H$710,Цена!$A$849,0)</f>
        <v>#N/A</v>
      </c>
      <c r="J849" s="160" t="e">
        <f ca="1">OFFSET('Расчёт фасадов7'!$H$710,Цена!$A$849,0)</f>
        <v>#N/A</v>
      </c>
      <c r="K849" s="160" t="e">
        <f ca="1">OFFSET('Расчёт фасадов8'!$H$710,Цена!$A$849,0)</f>
        <v>#N/A</v>
      </c>
      <c r="L849" s="160" t="e">
        <f ca="1">OFFSET('Расчёт фасадов9'!$H$710,Цена!$A$849,0)</f>
        <v>#N/A</v>
      </c>
      <c r="M849" s="160" t="e">
        <f ca="1">OFFSET('Расчёт фасадов10'!$H$710,Цена!$A$849,0)</f>
        <v>#N/A</v>
      </c>
    </row>
    <row r="850" spans="1:13" ht="15" x14ac:dyDescent="0.2">
      <c r="A850">
        <v>0</v>
      </c>
      <c r="B850" s="75" t="s">
        <v>560</v>
      </c>
      <c r="C850" s="75" t="str">
        <f>B850&amp;'Спецификация - фасады'!$AO$49</f>
        <v>IT.3.FVR_G.500./1+1-TD</v>
      </c>
      <c r="D850" s="160" t="e">
        <f ca="1">OFFSET('Расчёт фасадов'!$H$710,Цена!$A$850,0)</f>
        <v>#N/A</v>
      </c>
      <c r="E850" s="160" t="e">
        <f ca="1">OFFSET('Расчёт фасадов2'!$H$710,Цена!$A$850,0)</f>
        <v>#N/A</v>
      </c>
      <c r="F850" s="160" t="e">
        <f ca="1">OFFSET('Расчёт фасадов3'!$H$710,Цена!$A$850,0)</f>
        <v>#N/A</v>
      </c>
      <c r="G850" s="160" t="e">
        <f ca="1">OFFSET('Расчёт фасадов4'!$H$710,Цена!$A$850,0)</f>
        <v>#N/A</v>
      </c>
      <c r="H850" s="160" t="e">
        <f ca="1">OFFSET('Расчёт фасадов5'!$H$710,Цена!$A$850,0)</f>
        <v>#N/A</v>
      </c>
      <c r="I850" s="160" t="e">
        <f ca="1">OFFSET('Расчёт фасадов6'!$H$710,Цена!$A$850,0)</f>
        <v>#N/A</v>
      </c>
      <c r="J850" s="160" t="e">
        <f ca="1">OFFSET('Расчёт фасадов7'!$H$710,Цена!$A$850,0)</f>
        <v>#N/A</v>
      </c>
      <c r="K850" s="160" t="e">
        <f ca="1">OFFSET('Расчёт фасадов8'!$H$710,Цена!$A$850,0)</f>
        <v>#N/A</v>
      </c>
      <c r="L850" s="160" t="e">
        <f ca="1">OFFSET('Расчёт фасадов9'!$H$710,Цена!$A$850,0)</f>
        <v>#N/A</v>
      </c>
      <c r="M850" s="160" t="e">
        <f ca="1">OFFSET('Расчёт фасадов10'!$H$710,Цена!$A$850,0)</f>
        <v>#N/A</v>
      </c>
    </row>
    <row r="851" spans="1:13" ht="15" x14ac:dyDescent="0.2">
      <c r="A851">
        <v>0</v>
      </c>
      <c r="B851" s="75" t="s">
        <v>560</v>
      </c>
      <c r="C851" s="75" t="str">
        <f>B851&amp;'Спецификация - фасады'!$AO$50</f>
        <v>IT.3.FVR_G.500./1+1-LO</v>
      </c>
      <c r="D851" s="160" t="e">
        <f ca="1">OFFSET('Расчёт фасадов'!$H$710,Цена!$A$851,0)</f>
        <v>#N/A</v>
      </c>
      <c r="E851" s="160" t="e">
        <f ca="1">OFFSET('Расчёт фасадов2'!$H$710,Цена!$A$851,0)</f>
        <v>#N/A</v>
      </c>
      <c r="F851" s="160" t="e">
        <f ca="1">OFFSET('Расчёт фасадов3'!$H$710,Цена!$A$851,0)</f>
        <v>#N/A</v>
      </c>
      <c r="G851" s="160" t="e">
        <f ca="1">OFFSET('Расчёт фасадов4'!$H$710,Цена!$A$851,0)</f>
        <v>#N/A</v>
      </c>
      <c r="H851" s="160" t="e">
        <f ca="1">OFFSET('Расчёт фасадов5'!$H$710,Цена!$A$851,0)</f>
        <v>#N/A</v>
      </c>
      <c r="I851" s="160" t="e">
        <f ca="1">OFFSET('Расчёт фасадов6'!$H$710,Цена!$A$851,0)</f>
        <v>#N/A</v>
      </c>
      <c r="J851" s="160" t="e">
        <f ca="1">OFFSET('Расчёт фасадов7'!$H$710,Цена!$A$851,0)</f>
        <v>#N/A</v>
      </c>
      <c r="K851" s="160" t="e">
        <f ca="1">OFFSET('Расчёт фасадов8'!$H$710,Цена!$A$851,0)</f>
        <v>#N/A</v>
      </c>
      <c r="L851" s="160" t="e">
        <f ca="1">OFFSET('Расчёт фасадов9'!$H$710,Цена!$A$851,0)</f>
        <v>#N/A</v>
      </c>
      <c r="M851" s="160" t="e">
        <f ca="1">OFFSET('Расчёт фасадов10'!$H$710,Цена!$A$851,0)</f>
        <v>#N/A</v>
      </c>
    </row>
    <row r="852" spans="1:13" ht="15" x14ac:dyDescent="0.2">
      <c r="A852">
        <v>0</v>
      </c>
      <c r="B852" s="75" t="s">
        <v>560</v>
      </c>
      <c r="C852" s="75" t="str">
        <f>B852&amp;'Спецификация - фасады'!$AO$51</f>
        <v>IT.3.FVR_G.500./1+1-OM</v>
      </c>
      <c r="D852" s="160" t="e">
        <f ca="1">OFFSET('Расчёт фасадов'!$H$710,Цена!$A$852,0)</f>
        <v>#N/A</v>
      </c>
      <c r="E852" s="160" t="e">
        <f ca="1">OFFSET('Расчёт фасадов2'!$H$710,Цена!$A$852,0)</f>
        <v>#N/A</v>
      </c>
      <c r="F852" s="160" t="e">
        <f ca="1">OFFSET('Расчёт фасадов3'!$H$710,Цена!$A$852,0)</f>
        <v>#N/A</v>
      </c>
      <c r="G852" s="160" t="e">
        <f ca="1">OFFSET('Расчёт фасадов4'!$H$710,Цена!$A$852,0)</f>
        <v>#N/A</v>
      </c>
      <c r="H852" s="160" t="e">
        <f ca="1">OFFSET('Расчёт фасадов5'!$H$710,Цена!$A$852,0)</f>
        <v>#N/A</v>
      </c>
      <c r="I852" s="160" t="e">
        <f ca="1">OFFSET('Расчёт фасадов6'!$H$710,Цена!$A$852,0)</f>
        <v>#N/A</v>
      </c>
      <c r="J852" s="160" t="e">
        <f ca="1">OFFSET('Расчёт фасадов7'!$H$710,Цена!$A$852,0)</f>
        <v>#N/A</v>
      </c>
      <c r="K852" s="160" t="e">
        <f ca="1">OFFSET('Расчёт фасадов8'!$H$710,Цена!$A$852,0)</f>
        <v>#N/A</v>
      </c>
      <c r="L852" s="160" t="e">
        <f ca="1">OFFSET('Расчёт фасадов9'!$H$710,Цена!$A$852,0)</f>
        <v>#N/A</v>
      </c>
      <c r="M852" s="160" t="e">
        <f ca="1">OFFSET('Расчёт фасадов10'!$H$710,Цена!$A$852,0)</f>
        <v>#N/A</v>
      </c>
    </row>
    <row r="853" spans="1:13" ht="15" x14ac:dyDescent="0.2">
      <c r="A853">
        <v>0</v>
      </c>
      <c r="B853" s="75" t="s">
        <v>560</v>
      </c>
      <c r="C853" s="75" t="str">
        <f>B853&amp;'Спецификация - фасады'!$AO$52</f>
        <v>IT.3.FVR_G.500./1+1-OE</v>
      </c>
      <c r="D853" s="160" t="e">
        <f ca="1">OFFSET('Расчёт фасадов'!$H$710,Цена!$A$853,0)</f>
        <v>#N/A</v>
      </c>
      <c r="E853" s="160" t="e">
        <f ca="1">OFFSET('Расчёт фасадов2'!$H$710,Цена!$A$853,0)</f>
        <v>#N/A</v>
      </c>
      <c r="F853" s="160" t="e">
        <f ca="1">OFFSET('Расчёт фасадов3'!$H$710,Цена!$A$853,0)</f>
        <v>#N/A</v>
      </c>
      <c r="G853" s="160" t="e">
        <f ca="1">OFFSET('Расчёт фасадов4'!$H$710,Цена!$A$853,0)</f>
        <v>#N/A</v>
      </c>
      <c r="H853" s="160" t="e">
        <f ca="1">OFFSET('Расчёт фасадов5'!$H$710,Цена!$A$853,0)</f>
        <v>#N/A</v>
      </c>
      <c r="I853" s="160" t="e">
        <f ca="1">OFFSET('Расчёт фасадов6'!$H$710,Цена!$A$853,0)</f>
        <v>#N/A</v>
      </c>
      <c r="J853" s="160" t="e">
        <f ca="1">OFFSET('Расчёт фасадов7'!$H$710,Цена!$A$853,0)</f>
        <v>#N/A</v>
      </c>
      <c r="K853" s="160" t="e">
        <f ca="1">OFFSET('Расчёт фасадов8'!$H$710,Цена!$A$853,0)</f>
        <v>#N/A</v>
      </c>
      <c r="L853" s="160" t="e">
        <f ca="1">OFFSET('Расчёт фасадов9'!$H$710,Цена!$A$853,0)</f>
        <v>#N/A</v>
      </c>
      <c r="M853" s="160" t="e">
        <f ca="1">OFFSET('Расчёт фасадов10'!$H$710,Цена!$A$853,0)</f>
        <v>#N/A</v>
      </c>
    </row>
    <row r="854" spans="1:13" ht="15" x14ac:dyDescent="0.2">
      <c r="A854">
        <v>0</v>
      </c>
      <c r="B854" s="75" t="s">
        <v>560</v>
      </c>
      <c r="C854" s="75" t="str">
        <f>B854&amp;'Спецификация - фасады'!$AO$53</f>
        <v>IT.3.FVR_G.500./1+1-GS</v>
      </c>
      <c r="D854" s="160" t="e">
        <f ca="1">OFFSET('Расчёт фасадов'!$H$710,Цена!$A$854,0)</f>
        <v>#N/A</v>
      </c>
      <c r="E854" s="160" t="e">
        <f ca="1">OFFSET('Расчёт фасадов2'!$H$710,Цена!$A$854,0)</f>
        <v>#N/A</v>
      </c>
      <c r="F854" s="160" t="e">
        <f ca="1">OFFSET('Расчёт фасадов3'!$H$710,Цена!$A$854,0)</f>
        <v>#N/A</v>
      </c>
      <c r="G854" s="160" t="e">
        <f ca="1">OFFSET('Расчёт фасадов4'!$H$710,Цена!$A$854,0)</f>
        <v>#N/A</v>
      </c>
      <c r="H854" s="160" t="e">
        <f ca="1">OFFSET('Расчёт фасадов5'!$H$710,Цена!$A$854,0)</f>
        <v>#N/A</v>
      </c>
      <c r="I854" s="160" t="e">
        <f ca="1">OFFSET('Расчёт фасадов6'!$H$710,Цена!$A$854,0)</f>
        <v>#N/A</v>
      </c>
      <c r="J854" s="160" t="e">
        <f ca="1">OFFSET('Расчёт фасадов7'!$H$710,Цена!$A$854,0)</f>
        <v>#N/A</v>
      </c>
      <c r="K854" s="160" t="e">
        <f ca="1">OFFSET('Расчёт фасадов8'!$H$710,Цена!$A$854,0)</f>
        <v>#N/A</v>
      </c>
      <c r="L854" s="160" t="e">
        <f ca="1">OFFSET('Расчёт фасадов9'!$H$710,Цена!$A$854,0)</f>
        <v>#N/A</v>
      </c>
      <c r="M854" s="160" t="e">
        <f ca="1">OFFSET('Расчёт фасадов10'!$H$710,Цена!$A$854,0)</f>
        <v>#N/A</v>
      </c>
    </row>
    <row r="855" spans="1:13" ht="15" x14ac:dyDescent="0.2">
      <c r="A855">
        <v>1</v>
      </c>
      <c r="B855" s="75" t="s">
        <v>560</v>
      </c>
      <c r="C855" s="75" t="str">
        <f>B855&amp;'Спецификация - фасады'!$AO$54</f>
        <v>IT.3.FVR_G.500./1+1-BMO</v>
      </c>
      <c r="D855" s="160" t="e">
        <f ca="1">OFFSET('Расчёт фасадов'!$H$710,Цена!$A$855,0)</f>
        <v>#N/A</v>
      </c>
      <c r="E855" s="160" t="e">
        <f ca="1">OFFSET('Расчёт фасадов2'!$H$710,Цена!$A$855,0)</f>
        <v>#N/A</v>
      </c>
      <c r="F855" s="160" t="e">
        <f ca="1">OFFSET('Расчёт фасадов3'!$H$710,Цена!$A$855,0)</f>
        <v>#N/A</v>
      </c>
      <c r="G855" s="160" t="e">
        <f ca="1">OFFSET('Расчёт фасадов4'!$H$710,Цена!$A$855,0)</f>
        <v>#N/A</v>
      </c>
      <c r="H855" s="160" t="e">
        <f ca="1">OFFSET('Расчёт фасадов5'!$H$710,Цена!$A$855,0)</f>
        <v>#N/A</v>
      </c>
      <c r="I855" s="160" t="e">
        <f ca="1">OFFSET('Расчёт фасадов6'!$H$710,Цена!$A$855,0)</f>
        <v>#N/A</v>
      </c>
      <c r="J855" s="160" t="e">
        <f ca="1">OFFSET('Расчёт фасадов7'!$H$710,Цена!$A$855,0)</f>
        <v>#N/A</v>
      </c>
      <c r="K855" s="160" t="e">
        <f ca="1">OFFSET('Расчёт фасадов8'!$H$710,Цена!$A$855,0)</f>
        <v>#N/A</v>
      </c>
      <c r="L855" s="160" t="e">
        <f ca="1">OFFSET('Расчёт фасадов9'!$H$710,Цена!$A$855,0)</f>
        <v>#N/A</v>
      </c>
      <c r="M855" s="160" t="e">
        <f ca="1">OFFSET('Расчёт фасадов10'!$H$710,Цена!$A$855,0)</f>
        <v>#N/A</v>
      </c>
    </row>
    <row r="856" spans="1:13" ht="15" x14ac:dyDescent="0.2">
      <c r="A856">
        <v>2</v>
      </c>
      <c r="B856" s="75" t="s">
        <v>560</v>
      </c>
      <c r="C856" s="75" t="str">
        <f>B856&amp;'Спецификация - фасады'!$AO$55</f>
        <v>IT.3.FVR_G.500./1+1-WM</v>
      </c>
      <c r="D856" s="160" t="e">
        <f ca="1">OFFSET('Расчёт фасадов'!$H$710,Цена!$A$856,0)</f>
        <v>#N/A</v>
      </c>
      <c r="E856" s="160" t="e">
        <f ca="1">OFFSET('Расчёт фасадов2'!$H$710,Цена!$A$856,0)</f>
        <v>#N/A</v>
      </c>
      <c r="F856" s="160" t="e">
        <f ca="1">OFFSET('Расчёт фасадов3'!$H$710,Цена!$A$856,0)</f>
        <v>#N/A</v>
      </c>
      <c r="G856" s="160" t="e">
        <f ca="1">OFFSET('Расчёт фасадов4'!$H$710,Цена!$A$856,0)</f>
        <v>#N/A</v>
      </c>
      <c r="H856" s="160" t="e">
        <f ca="1">OFFSET('Расчёт фасадов5'!$H$710,Цена!$A$856,0)</f>
        <v>#N/A</v>
      </c>
      <c r="I856" s="160" t="e">
        <f ca="1">OFFSET('Расчёт фасадов6'!$H$710,Цена!$A$856,0)</f>
        <v>#N/A</v>
      </c>
      <c r="J856" s="160" t="e">
        <f ca="1">OFFSET('Расчёт фасадов7'!$H$710,Цена!$A$856,0)</f>
        <v>#N/A</v>
      </c>
      <c r="K856" s="160" t="e">
        <f ca="1">OFFSET('Расчёт фасадов8'!$H$710,Цена!$A$856,0)</f>
        <v>#N/A</v>
      </c>
      <c r="L856" s="160" t="e">
        <f ca="1">OFFSET('Расчёт фасадов9'!$H$710,Цена!$A$856,0)</f>
        <v>#N/A</v>
      </c>
      <c r="M856" s="160" t="e">
        <f ca="1">OFFSET('Расчёт фасадов10'!$H$710,Цена!$A$856,0)</f>
        <v>#N/A</v>
      </c>
    </row>
    <row r="857" spans="1:13" ht="15" x14ac:dyDescent="0.2">
      <c r="A857">
        <v>2</v>
      </c>
      <c r="B857" s="75" t="s">
        <v>560</v>
      </c>
      <c r="C857" s="75" t="str">
        <f>B857&amp;'Спецификация - фасады'!$AO$56</f>
        <v>IT.3.FVR_G.500./1+1-IV</v>
      </c>
      <c r="D857" s="160" t="e">
        <f ca="1">OFFSET('Расчёт фасадов'!$H$710,Цена!$A$857,0)</f>
        <v>#N/A</v>
      </c>
      <c r="E857" s="160" t="e">
        <f ca="1">OFFSET('Расчёт фасадов2'!$H$710,Цена!$A$857,0)</f>
        <v>#N/A</v>
      </c>
      <c r="F857" s="160" t="e">
        <f ca="1">OFFSET('Расчёт фасадов3'!$H$710,Цена!$A$857,0)</f>
        <v>#N/A</v>
      </c>
      <c r="G857" s="160" t="e">
        <f ca="1">OFFSET('Расчёт фасадов4'!$H$710,Цена!$A$857,0)</f>
        <v>#N/A</v>
      </c>
      <c r="H857" s="160" t="e">
        <f ca="1">OFFSET('Расчёт фасадов5'!$H$710,Цена!$A$857,0)</f>
        <v>#N/A</v>
      </c>
      <c r="I857" s="160" t="e">
        <f ca="1">OFFSET('Расчёт фасадов6'!$H$710,Цена!$A$857,0)</f>
        <v>#N/A</v>
      </c>
      <c r="J857" s="160" t="e">
        <f ca="1">OFFSET('Расчёт фасадов7'!$H$710,Цена!$A$857,0)</f>
        <v>#N/A</v>
      </c>
      <c r="K857" s="160" t="e">
        <f ca="1">OFFSET('Расчёт фасадов8'!$H$710,Цена!$A$857,0)</f>
        <v>#N/A</v>
      </c>
      <c r="L857" s="160" t="e">
        <f ca="1">OFFSET('Расчёт фасадов9'!$H$710,Цена!$A$857,0)</f>
        <v>#N/A</v>
      </c>
      <c r="M857" s="160" t="e">
        <f ca="1">OFFSET('Расчёт фасадов10'!$H$710,Цена!$A$857,0)</f>
        <v>#N/A</v>
      </c>
    </row>
    <row r="858" spans="1:13" ht="15" x14ac:dyDescent="0.2">
      <c r="A858">
        <v>3</v>
      </c>
      <c r="B858" s="75" t="s">
        <v>560</v>
      </c>
      <c r="C858" s="75" t="str">
        <f>B858&amp;'Спецификация - фасады'!$AO$57</f>
        <v>IT.3.FVR_G.500./1+1-WC/PG</v>
      </c>
      <c r="D858" s="160" t="e">
        <f ca="1">OFFSET('Расчёт фасадов'!$H$710,Цена!$A$858,0)</f>
        <v>#N/A</v>
      </c>
      <c r="E858" s="160" t="e">
        <f ca="1">OFFSET('Расчёт фасадов2'!$H$710,Цена!$A$858,0)</f>
        <v>#N/A</v>
      </c>
      <c r="F858" s="160" t="e">
        <f ca="1">OFFSET('Расчёт фасадов3'!$H$710,Цена!$A$858,0)</f>
        <v>#N/A</v>
      </c>
      <c r="G858" s="160" t="e">
        <f ca="1">OFFSET('Расчёт фасадов4'!$H$710,Цена!$A$858,0)</f>
        <v>#N/A</v>
      </c>
      <c r="H858" s="160" t="e">
        <f ca="1">OFFSET('Расчёт фасадов5'!$H$710,Цена!$A$858,0)</f>
        <v>#N/A</v>
      </c>
      <c r="I858" s="160" t="e">
        <f ca="1">OFFSET('Расчёт фасадов6'!$H$710,Цена!$A$858,0)</f>
        <v>#N/A</v>
      </c>
      <c r="J858" s="160" t="e">
        <f ca="1">OFFSET('Расчёт фасадов7'!$H$710,Цена!$A$858,0)</f>
        <v>#N/A</v>
      </c>
      <c r="K858" s="160" t="e">
        <f ca="1">OFFSET('Расчёт фасадов8'!$H$710,Цена!$A$858,0)</f>
        <v>#N/A</v>
      </c>
      <c r="L858" s="160" t="e">
        <f ca="1">OFFSET('Расчёт фасадов9'!$H$710,Цена!$A$858,0)</f>
        <v>#N/A</v>
      </c>
      <c r="M858" s="160" t="e">
        <f ca="1">OFFSET('Расчёт фасадов10'!$H$710,Цена!$A$858,0)</f>
        <v>#N/A</v>
      </c>
    </row>
    <row r="859" spans="1:13" ht="15" x14ac:dyDescent="0.2">
      <c r="A859">
        <v>3</v>
      </c>
      <c r="B859" s="75" t="s">
        <v>560</v>
      </c>
      <c r="C859" s="75" t="str">
        <f>B859&amp;'Спецификация - фасады'!$AO$58</f>
        <v>IT.3.FVR_G.500./1+1-WC/PS</v>
      </c>
      <c r="D859" s="160" t="e">
        <f ca="1">OFFSET('Расчёт фасадов'!$H$710,Цена!$A$859,0)</f>
        <v>#N/A</v>
      </c>
      <c r="E859" s="160" t="e">
        <f ca="1">OFFSET('Расчёт фасадов2'!$H$710,Цена!$A$859,0)</f>
        <v>#N/A</v>
      </c>
      <c r="F859" s="160" t="e">
        <f ca="1">OFFSET('Расчёт фасадов3'!$H$710,Цена!$A$859,0)</f>
        <v>#N/A</v>
      </c>
      <c r="G859" s="160" t="e">
        <f ca="1">OFFSET('Расчёт фасадов4'!$H$710,Цена!$A$859,0)</f>
        <v>#N/A</v>
      </c>
      <c r="H859" s="160" t="e">
        <f ca="1">OFFSET('Расчёт фасадов5'!$H$710,Цена!$A$859,0)</f>
        <v>#N/A</v>
      </c>
      <c r="I859" s="160" t="e">
        <f ca="1">OFFSET('Расчёт фасадов6'!$H$710,Цена!$A$859,0)</f>
        <v>#N/A</v>
      </c>
      <c r="J859" s="160" t="e">
        <f ca="1">OFFSET('Расчёт фасадов7'!$H$710,Цена!$A$859,0)</f>
        <v>#N/A</v>
      </c>
      <c r="K859" s="160" t="e">
        <f ca="1">OFFSET('Расчёт фасадов8'!$H$710,Цена!$A$859,0)</f>
        <v>#N/A</v>
      </c>
      <c r="L859" s="160" t="e">
        <f ca="1">OFFSET('Расчёт фасадов9'!$H$710,Цена!$A$859,0)</f>
        <v>#N/A</v>
      </c>
      <c r="M859" s="160" t="e">
        <f ca="1">OFFSET('Расчёт фасадов10'!$H$710,Цена!$A$859,0)</f>
        <v>#N/A</v>
      </c>
    </row>
    <row r="860" spans="1:13" ht="15" x14ac:dyDescent="0.2">
      <c r="A860">
        <v>3</v>
      </c>
      <c r="B860" s="75" t="s">
        <v>560</v>
      </c>
      <c r="C860" s="75" t="str">
        <f>B860&amp;'Спецификация - фасады'!$AO$59</f>
        <v>IT.3.FVR_G.500./1+1-WC/PBG</v>
      </c>
      <c r="D860" s="160" t="e">
        <f ca="1">OFFSET('Расчёт фасадов'!$H$710,Цена!$A$860,0)</f>
        <v>#N/A</v>
      </c>
      <c r="E860" s="160" t="e">
        <f ca="1">OFFSET('Расчёт фасадов2'!$H$710,Цена!$A$860,0)</f>
        <v>#N/A</v>
      </c>
      <c r="F860" s="160" t="e">
        <f ca="1">OFFSET('Расчёт фасадов3'!$H$710,Цена!$A$860,0)</f>
        <v>#N/A</v>
      </c>
      <c r="G860" s="160" t="e">
        <f ca="1">OFFSET('Расчёт фасадов4'!$H$710,Цена!$A$860,0)</f>
        <v>#N/A</v>
      </c>
      <c r="H860" s="160" t="e">
        <f ca="1">OFFSET('Расчёт фасадов5'!$H$710,Цена!$A$860,0)</f>
        <v>#N/A</v>
      </c>
      <c r="I860" s="160" t="e">
        <f ca="1">OFFSET('Расчёт фасадов6'!$H$710,Цена!$A$860,0)</f>
        <v>#N/A</v>
      </c>
      <c r="J860" s="160" t="e">
        <f ca="1">OFFSET('Расчёт фасадов7'!$H$710,Цена!$A$860,0)</f>
        <v>#N/A</v>
      </c>
      <c r="K860" s="160" t="e">
        <f ca="1">OFFSET('Расчёт фасадов8'!$H$710,Цена!$A$860,0)</f>
        <v>#N/A</v>
      </c>
      <c r="L860" s="160" t="e">
        <f ca="1">OFFSET('Расчёт фасадов9'!$H$710,Цена!$A$860,0)</f>
        <v>#N/A</v>
      </c>
      <c r="M860" s="160" t="e">
        <f ca="1">OFFSET('Расчёт фасадов10'!$H$710,Цена!$A$860,0)</f>
        <v>#N/A</v>
      </c>
    </row>
    <row r="861" spans="1:13" ht="15" x14ac:dyDescent="0.2">
      <c r="A861">
        <v>3</v>
      </c>
      <c r="B861" s="75" t="s">
        <v>560</v>
      </c>
      <c r="C861" s="75" t="str">
        <f>B861&amp;'Спецификация - фасады'!$AO$60</f>
        <v>IT.3.FVR_G.500./1+1-VT/PS</v>
      </c>
      <c r="D861" s="160" t="e">
        <f ca="1">OFFSET('Расчёт фасадов'!$H$710,Цена!$A$861,0)</f>
        <v>#N/A</v>
      </c>
      <c r="E861" s="160" t="e">
        <f ca="1">OFFSET('Расчёт фасадов2'!$H$710,Цена!$A$861,0)</f>
        <v>#N/A</v>
      </c>
      <c r="F861" s="160" t="e">
        <f ca="1">OFFSET('Расчёт фасадов3'!$H$710,Цена!$A$861,0)</f>
        <v>#N/A</v>
      </c>
      <c r="G861" s="160" t="e">
        <f ca="1">OFFSET('Расчёт фасадов4'!$H$710,Цена!$A$861,0)</f>
        <v>#N/A</v>
      </c>
      <c r="H861" s="160" t="e">
        <f ca="1">OFFSET('Расчёт фасадов5'!$H$710,Цена!$A$861,0)</f>
        <v>#N/A</v>
      </c>
      <c r="I861" s="160" t="e">
        <f ca="1">OFFSET('Расчёт фасадов6'!$H$710,Цена!$A$861,0)</f>
        <v>#N/A</v>
      </c>
      <c r="J861" s="160" t="e">
        <f ca="1">OFFSET('Расчёт фасадов7'!$H$710,Цена!$A$861,0)</f>
        <v>#N/A</v>
      </c>
      <c r="K861" s="160" t="e">
        <f ca="1">OFFSET('Расчёт фасадов8'!$H$710,Цена!$A$861,0)</f>
        <v>#N/A</v>
      </c>
      <c r="L861" s="160" t="e">
        <f ca="1">OFFSET('Расчёт фасадов9'!$H$710,Цена!$A$861,0)</f>
        <v>#N/A</v>
      </c>
      <c r="M861" s="160" t="e">
        <f ca="1">OFFSET('Расчёт фасадов10'!$H$710,Цена!$A$861,0)</f>
        <v>#N/A</v>
      </c>
    </row>
    <row r="862" spans="1:13" ht="15" x14ac:dyDescent="0.2">
      <c r="A862">
        <v>4</v>
      </c>
      <c r="B862" s="75" t="s">
        <v>560</v>
      </c>
      <c r="C862" s="75" t="str">
        <f>B862&amp;'Спецификация - фасады'!$AO$61</f>
        <v>IT.3.FVR_G.500./1+1-BMO/PG</v>
      </c>
      <c r="D862" s="160" t="e">
        <f ca="1">OFFSET('Расчёт фасадов'!$H$710,Цена!$A$862,0)</f>
        <v>#N/A</v>
      </c>
      <c r="E862" s="160" t="e">
        <f ca="1">OFFSET('Расчёт фасадов2'!$H$710,Цена!$A$862,0)</f>
        <v>#N/A</v>
      </c>
      <c r="F862" s="160" t="e">
        <f ca="1">OFFSET('Расчёт фасадов3'!$H$710,Цена!$A$862,0)</f>
        <v>#N/A</v>
      </c>
      <c r="G862" s="160" t="e">
        <f ca="1">OFFSET('Расчёт фасадов4'!$H$710,Цена!$A$862,0)</f>
        <v>#N/A</v>
      </c>
      <c r="H862" s="160" t="e">
        <f ca="1">OFFSET('Расчёт фасадов5'!$H$710,Цена!$A$862,0)</f>
        <v>#N/A</v>
      </c>
      <c r="I862" s="160" t="e">
        <f ca="1">OFFSET('Расчёт фасадов6'!$H$710,Цена!$A$862,0)</f>
        <v>#N/A</v>
      </c>
      <c r="J862" s="160" t="e">
        <f ca="1">OFFSET('Расчёт фасадов7'!$H$710,Цена!$A$862,0)</f>
        <v>#N/A</v>
      </c>
      <c r="K862" s="160" t="e">
        <f ca="1">OFFSET('Расчёт фасадов8'!$H$710,Цена!$A$862,0)</f>
        <v>#N/A</v>
      </c>
      <c r="L862" s="160" t="e">
        <f ca="1">OFFSET('Расчёт фасадов9'!$H$710,Цена!$A$862,0)</f>
        <v>#N/A</v>
      </c>
      <c r="M862" s="160" t="e">
        <f ca="1">OFFSET('Расчёт фасадов10'!$H$710,Цена!$A$862,0)</f>
        <v>#N/A</v>
      </c>
    </row>
    <row r="863" spans="1:13" ht="15" x14ac:dyDescent="0.2">
      <c r="A863">
        <v>4</v>
      </c>
      <c r="B863" s="75" t="s">
        <v>560</v>
      </c>
      <c r="C863" s="75" t="str">
        <f>B863&amp;'Спецификация - фасады'!$AO$62</f>
        <v>IT.3.FVR_G.500./1+1-BMO/PB</v>
      </c>
      <c r="D863" s="160" t="e">
        <f ca="1">OFFSET('Расчёт фасадов'!$H$710,Цена!$A$863,0)</f>
        <v>#N/A</v>
      </c>
      <c r="E863" s="160" t="e">
        <f ca="1">OFFSET('Расчёт фасадов2'!$H$710,Цена!$A$863,0)</f>
        <v>#N/A</v>
      </c>
      <c r="F863" s="160" t="e">
        <f ca="1">OFFSET('Расчёт фасадов3'!$H$710,Цена!$A$863,0)</f>
        <v>#N/A</v>
      </c>
      <c r="G863" s="160" t="e">
        <f ca="1">OFFSET('Расчёт фасадов4'!$H$710,Цена!$A$863,0)</f>
        <v>#N/A</v>
      </c>
      <c r="H863" s="160" t="e">
        <f ca="1">OFFSET('Расчёт фасадов5'!$H$710,Цена!$A$863,0)</f>
        <v>#N/A</v>
      </c>
      <c r="I863" s="160" t="e">
        <f ca="1">OFFSET('Расчёт фасадов6'!$H$710,Цена!$A$863,0)</f>
        <v>#N/A</v>
      </c>
      <c r="J863" s="160" t="e">
        <f ca="1">OFFSET('Расчёт фасадов7'!$H$710,Цена!$A$863,0)</f>
        <v>#N/A</v>
      </c>
      <c r="K863" s="160" t="e">
        <f ca="1">OFFSET('Расчёт фасадов8'!$H$710,Цена!$A$863,0)</f>
        <v>#N/A</v>
      </c>
      <c r="L863" s="160" t="e">
        <f ca="1">OFFSET('Расчёт фасадов9'!$H$710,Цена!$A$863,0)</f>
        <v>#N/A</v>
      </c>
      <c r="M863" s="160" t="e">
        <f ca="1">OFFSET('Расчёт фасадов10'!$H$710,Цена!$A$863,0)</f>
        <v>#N/A</v>
      </c>
    </row>
    <row r="864" spans="1:13" ht="15" x14ac:dyDescent="0.2">
      <c r="A864">
        <v>5</v>
      </c>
      <c r="B864" s="75" t="s">
        <v>560</v>
      </c>
      <c r="C864" s="75" t="str">
        <f>B864&amp;'Спецификация - фасады'!$AO$63</f>
        <v>IT.3.FVR_G.500./1+1-GS/PG</v>
      </c>
      <c r="D864" s="160" t="e">
        <f ca="1">OFFSET('Расчёт фасадов'!$H$710,Цена!$A$864,0)</f>
        <v>#N/A</v>
      </c>
      <c r="E864" s="160" t="e">
        <f ca="1">OFFSET('Расчёт фасадов2'!$H$710,Цена!$A$864,0)</f>
        <v>#N/A</v>
      </c>
      <c r="F864" s="160" t="e">
        <f ca="1">OFFSET('Расчёт фасадов3'!$H$710,Цена!$A$864,0)</f>
        <v>#N/A</v>
      </c>
      <c r="G864" s="160" t="e">
        <f ca="1">OFFSET('Расчёт фасадов4'!$H$710,Цена!$A$864,0)</f>
        <v>#N/A</v>
      </c>
      <c r="H864" s="160" t="e">
        <f ca="1">OFFSET('Расчёт фасадов5'!$H$710,Цена!$A$864,0)</f>
        <v>#N/A</v>
      </c>
      <c r="I864" s="160" t="e">
        <f ca="1">OFFSET('Расчёт фасадов6'!$H$710,Цена!$A$864,0)</f>
        <v>#N/A</v>
      </c>
      <c r="J864" s="160" t="e">
        <f ca="1">OFFSET('Расчёт фасадов7'!$H$710,Цена!$A$864,0)</f>
        <v>#N/A</v>
      </c>
      <c r="K864" s="160" t="e">
        <f ca="1">OFFSET('Расчёт фасадов8'!$H$710,Цена!$A$864,0)</f>
        <v>#N/A</v>
      </c>
      <c r="L864" s="160" t="e">
        <f ca="1">OFFSET('Расчёт фасадов9'!$H$710,Цена!$A$864,0)</f>
        <v>#N/A</v>
      </c>
      <c r="M864" s="160" t="e">
        <f ca="1">OFFSET('Расчёт фасадов10'!$H$710,Цена!$A$864,0)</f>
        <v>#N/A</v>
      </c>
    </row>
    <row r="865" spans="1:13" ht="15" x14ac:dyDescent="0.2">
      <c r="A865">
        <v>5</v>
      </c>
      <c r="B865" s="75" t="s">
        <v>560</v>
      </c>
      <c r="C865" s="75" t="str">
        <f>B865&amp;'Спецификация - фасады'!$AO$64</f>
        <v>IT.3.FVR_G.500./1+1-GS/PS</v>
      </c>
      <c r="D865" s="160" t="e">
        <f ca="1">OFFSET('Расчёт фасадов'!$H$710,Цена!$A$865,0)</f>
        <v>#N/A</v>
      </c>
      <c r="E865" s="160" t="e">
        <f ca="1">OFFSET('Расчёт фасадов2'!$H$710,Цена!$A$865,0)</f>
        <v>#N/A</v>
      </c>
      <c r="F865" s="160" t="e">
        <f ca="1">OFFSET('Расчёт фасадов3'!$H$710,Цена!$A$865,0)</f>
        <v>#N/A</v>
      </c>
      <c r="G865" s="160" t="e">
        <f ca="1">OFFSET('Расчёт фасадов4'!$H$710,Цена!$A$865,0)</f>
        <v>#N/A</v>
      </c>
      <c r="H865" s="160" t="e">
        <f ca="1">OFFSET('Расчёт фасадов5'!$H$710,Цена!$A$865,0)</f>
        <v>#N/A</v>
      </c>
      <c r="I865" s="160" t="e">
        <f ca="1">OFFSET('Расчёт фасадов6'!$H$710,Цена!$A$865,0)</f>
        <v>#N/A</v>
      </c>
      <c r="J865" s="160" t="e">
        <f ca="1">OFFSET('Расчёт фасадов7'!$H$710,Цена!$A$865,0)</f>
        <v>#N/A</v>
      </c>
      <c r="K865" s="160" t="e">
        <f ca="1">OFFSET('Расчёт фасадов8'!$H$710,Цена!$A$865,0)</f>
        <v>#N/A</v>
      </c>
      <c r="L865" s="160" t="e">
        <f ca="1">OFFSET('Расчёт фасадов9'!$H$710,Цена!$A$865,0)</f>
        <v>#N/A</v>
      </c>
      <c r="M865" s="160" t="e">
        <f ca="1">OFFSET('Расчёт фасадов10'!$H$710,Цена!$A$865,0)</f>
        <v>#N/A</v>
      </c>
    </row>
    <row r="866" spans="1:13" ht="15" x14ac:dyDescent="0.2">
      <c r="A866">
        <v>6</v>
      </c>
      <c r="B866" s="75" t="s">
        <v>560</v>
      </c>
      <c r="C866" s="75" t="str">
        <f>B866&amp;'Спецификация - фасады'!$AO$65</f>
        <v>IT.3.FVR_G.500./1+1-WM/PG</v>
      </c>
      <c r="D866" s="160" t="e">
        <f ca="1">OFFSET('Расчёт фасадов'!$H$710,Цена!$A$866,0)</f>
        <v>#N/A</v>
      </c>
      <c r="E866" s="160" t="e">
        <f ca="1">OFFSET('Расчёт фасадов2'!$H$710,Цена!$A$866,0)</f>
        <v>#N/A</v>
      </c>
      <c r="F866" s="160" t="e">
        <f ca="1">OFFSET('Расчёт фасадов3'!$H$710,Цена!$A$866,0)</f>
        <v>#N/A</v>
      </c>
      <c r="G866" s="160" t="e">
        <f ca="1">OFFSET('Расчёт фасадов4'!$H$710,Цена!$A$866,0)</f>
        <v>#N/A</v>
      </c>
      <c r="H866" s="160" t="e">
        <f ca="1">OFFSET('Расчёт фасадов5'!$H$710,Цена!$A$866,0)</f>
        <v>#N/A</v>
      </c>
      <c r="I866" s="160" t="e">
        <f ca="1">OFFSET('Расчёт фасадов6'!$H$710,Цена!$A$866,0)</f>
        <v>#N/A</v>
      </c>
      <c r="J866" s="160" t="e">
        <f ca="1">OFFSET('Расчёт фасадов7'!$H$710,Цена!$A$866,0)</f>
        <v>#N/A</v>
      </c>
      <c r="K866" s="160" t="e">
        <f ca="1">OFFSET('Расчёт фасадов8'!$H$710,Цена!$A$866,0)</f>
        <v>#N/A</v>
      </c>
      <c r="L866" s="160" t="e">
        <f ca="1">OFFSET('Расчёт фасадов9'!$H$710,Цена!$A$866,0)</f>
        <v>#N/A</v>
      </c>
      <c r="M866" s="160" t="e">
        <f ca="1">OFFSET('Расчёт фасадов10'!$H$710,Цена!$A$866,0)</f>
        <v>#N/A</v>
      </c>
    </row>
    <row r="867" spans="1:13" ht="15" x14ac:dyDescent="0.2">
      <c r="A867">
        <v>6</v>
      </c>
      <c r="B867" s="75" t="s">
        <v>560</v>
      </c>
      <c r="C867" s="75" t="str">
        <f>B867&amp;'Спецификация - фасады'!$AO$66</f>
        <v>IT.3.FVR_G.500./1+1-WM/PS</v>
      </c>
      <c r="D867" s="160" t="e">
        <f ca="1">OFFSET('Расчёт фасадов'!$H$710,Цена!$A$867,0)</f>
        <v>#N/A</v>
      </c>
      <c r="E867" s="160" t="e">
        <f ca="1">OFFSET('Расчёт фасадов2'!$H$710,Цена!$A$867,0)</f>
        <v>#N/A</v>
      </c>
      <c r="F867" s="160" t="e">
        <f ca="1">OFFSET('Расчёт фасадов3'!$H$710,Цена!$A$867,0)</f>
        <v>#N/A</v>
      </c>
      <c r="G867" s="160" t="e">
        <f ca="1">OFFSET('Расчёт фасадов4'!$H$710,Цена!$A$867,0)</f>
        <v>#N/A</v>
      </c>
      <c r="H867" s="160" t="e">
        <f ca="1">OFFSET('Расчёт фасадов5'!$H$710,Цена!$A$867,0)</f>
        <v>#N/A</v>
      </c>
      <c r="I867" s="160" t="e">
        <f ca="1">OFFSET('Расчёт фасадов6'!$H$710,Цена!$A$867,0)</f>
        <v>#N/A</v>
      </c>
      <c r="J867" s="160" t="e">
        <f ca="1">OFFSET('Расчёт фасадов7'!$H$710,Цена!$A$867,0)</f>
        <v>#N/A</v>
      </c>
      <c r="K867" s="160" t="e">
        <f ca="1">OFFSET('Расчёт фасадов8'!$H$710,Цена!$A$867,0)</f>
        <v>#N/A</v>
      </c>
      <c r="L867" s="160" t="e">
        <f ca="1">OFFSET('Расчёт фасадов9'!$H$710,Цена!$A$867,0)</f>
        <v>#N/A</v>
      </c>
      <c r="M867" s="160" t="e">
        <f ca="1">OFFSET('Расчёт фасадов10'!$H$710,Цена!$A$867,0)</f>
        <v>#N/A</v>
      </c>
    </row>
    <row r="868" spans="1:13" ht="15" x14ac:dyDescent="0.2">
      <c r="A868">
        <v>6</v>
      </c>
      <c r="B868" s="75" t="s">
        <v>560</v>
      </c>
      <c r="C868" s="75" t="str">
        <f>B868&amp;'Спецификация - фасады'!$AO$67</f>
        <v>IT.3.FVR_G.500./1+1-WM/PBG</v>
      </c>
      <c r="D868" s="160" t="e">
        <f ca="1">OFFSET('Расчёт фасадов'!$H$710,Цена!$A$868,0)</f>
        <v>#N/A</v>
      </c>
      <c r="E868" s="160" t="e">
        <f ca="1">OFFSET('Расчёт фасадов2'!$H$710,Цена!$A$868,0)</f>
        <v>#N/A</v>
      </c>
      <c r="F868" s="160" t="e">
        <f ca="1">OFFSET('Расчёт фасадов3'!$H$710,Цена!$A$868,0)</f>
        <v>#N/A</v>
      </c>
      <c r="G868" s="160" t="e">
        <f ca="1">OFFSET('Расчёт фасадов4'!$H$710,Цена!$A$868,0)</f>
        <v>#N/A</v>
      </c>
      <c r="H868" s="160" t="e">
        <f ca="1">OFFSET('Расчёт фасадов5'!$H$710,Цена!$A$868,0)</f>
        <v>#N/A</v>
      </c>
      <c r="I868" s="160" t="e">
        <f ca="1">OFFSET('Расчёт фасадов6'!$H$710,Цена!$A$868,0)</f>
        <v>#N/A</v>
      </c>
      <c r="J868" s="160" t="e">
        <f ca="1">OFFSET('Расчёт фасадов7'!$H$710,Цена!$A$868,0)</f>
        <v>#N/A</v>
      </c>
      <c r="K868" s="160" t="e">
        <f ca="1">OFFSET('Расчёт фасадов8'!$H$710,Цена!$A$868,0)</f>
        <v>#N/A</v>
      </c>
      <c r="L868" s="160" t="e">
        <f ca="1">OFFSET('Расчёт фасадов9'!$H$710,Цена!$A$868,0)</f>
        <v>#N/A</v>
      </c>
      <c r="M868" s="160" t="e">
        <f ca="1">OFFSET('Расчёт фасадов10'!$H$710,Цена!$A$868,0)</f>
        <v>#N/A</v>
      </c>
    </row>
    <row r="869" spans="1:13" ht="15" x14ac:dyDescent="0.2">
      <c r="A869">
        <v>6</v>
      </c>
      <c r="B869" s="75" t="s">
        <v>560</v>
      </c>
      <c r="C869" s="75" t="str">
        <f>B869&amp;'Спецификация - фасады'!$AO$68</f>
        <v>IT.3.FVR_G.500./1+1-IV/PG</v>
      </c>
      <c r="D869" s="160" t="e">
        <f ca="1">OFFSET('Расчёт фасадов'!$H$710,Цена!$A$869,0)</f>
        <v>#N/A</v>
      </c>
      <c r="E869" s="160" t="e">
        <f ca="1">OFFSET('Расчёт фасадов2'!$H$710,Цена!$A$869,0)</f>
        <v>#N/A</v>
      </c>
      <c r="F869" s="160" t="e">
        <f ca="1">OFFSET('Расчёт фасадов3'!$H$710,Цена!$A$869,0)</f>
        <v>#N/A</v>
      </c>
      <c r="G869" s="160" t="e">
        <f ca="1">OFFSET('Расчёт фасадов4'!$H$710,Цена!$A$869,0)</f>
        <v>#N/A</v>
      </c>
      <c r="H869" s="160" t="e">
        <f ca="1">OFFSET('Расчёт фасадов5'!$H$710,Цена!$A$869,0)</f>
        <v>#N/A</v>
      </c>
      <c r="I869" s="160" t="e">
        <f ca="1">OFFSET('Расчёт фасадов6'!$H$710,Цена!$A$869,0)</f>
        <v>#N/A</v>
      </c>
      <c r="J869" s="160" t="e">
        <f ca="1">OFFSET('Расчёт фасадов7'!$H$710,Цена!$A$869,0)</f>
        <v>#N/A</v>
      </c>
      <c r="K869" s="160" t="e">
        <f ca="1">OFFSET('Расчёт фасадов8'!$H$710,Цена!$A$869,0)</f>
        <v>#N/A</v>
      </c>
      <c r="L869" s="160" t="e">
        <f ca="1">OFFSET('Расчёт фасадов9'!$H$710,Цена!$A$869,0)</f>
        <v>#N/A</v>
      </c>
      <c r="M869" s="160" t="e">
        <f ca="1">OFFSET('Расчёт фасадов10'!$H$710,Цена!$A$869,0)</f>
        <v>#N/A</v>
      </c>
    </row>
    <row r="870" spans="1:13" ht="15" x14ac:dyDescent="0.2">
      <c r="A870">
        <v>6</v>
      </c>
      <c r="B870" s="75" t="s">
        <v>560</v>
      </c>
      <c r="C870" s="75" t="str">
        <f>B870&amp;'Спецификация - фасады'!$AO$69</f>
        <v>IT.3.FVR_G.500./1+1-IV/PS</v>
      </c>
      <c r="D870" s="160" t="e">
        <f ca="1">OFFSET('Расчёт фасадов'!$H$710,Цена!$A$870,0)</f>
        <v>#N/A</v>
      </c>
      <c r="E870" s="160" t="e">
        <f ca="1">OFFSET('Расчёт фасадов2'!$H$710,Цена!$A$870,0)</f>
        <v>#N/A</v>
      </c>
      <c r="F870" s="160" t="e">
        <f ca="1">OFFSET('Расчёт фасадов3'!$H$710,Цена!$A$870,0)</f>
        <v>#N/A</v>
      </c>
      <c r="G870" s="160" t="e">
        <f ca="1">OFFSET('Расчёт фасадов4'!$H$710,Цена!$A$870,0)</f>
        <v>#N/A</v>
      </c>
      <c r="H870" s="160" t="e">
        <f ca="1">OFFSET('Расчёт фасадов5'!$H$710,Цена!$A$870,0)</f>
        <v>#N/A</v>
      </c>
      <c r="I870" s="160" t="e">
        <f ca="1">OFFSET('Расчёт фасадов6'!$H$710,Цена!$A$870,0)</f>
        <v>#N/A</v>
      </c>
      <c r="J870" s="160" t="e">
        <f ca="1">OFFSET('Расчёт фасадов7'!$H$710,Цена!$A$870,0)</f>
        <v>#N/A</v>
      </c>
      <c r="K870" s="160" t="e">
        <f ca="1">OFFSET('Расчёт фасадов8'!$H$710,Цена!$A$870,0)</f>
        <v>#N/A</v>
      </c>
      <c r="L870" s="160" t="e">
        <f ca="1">OFFSET('Расчёт фасадов9'!$H$710,Цена!$A$870,0)</f>
        <v>#N/A</v>
      </c>
      <c r="M870" s="160" t="e">
        <f ca="1">OFFSET('Расчёт фасадов10'!$H$710,Цена!$A$870,0)</f>
        <v>#N/A</v>
      </c>
    </row>
    <row r="871" spans="1:13" ht="15" x14ac:dyDescent="0.2">
      <c r="A871">
        <v>6</v>
      </c>
      <c r="B871" s="75" t="s">
        <v>560</v>
      </c>
      <c r="C871" s="75" t="str">
        <f>B871&amp;'Спецификация - фасады'!$AO$70</f>
        <v>IT.3.FVR_G.500./1+1-IV/PBG</v>
      </c>
      <c r="D871" s="160" t="e">
        <f ca="1">OFFSET('Расчёт фасадов'!$H$710,Цена!$A$871,0)</f>
        <v>#N/A</v>
      </c>
      <c r="E871" s="160" t="e">
        <f ca="1">OFFSET('Расчёт фасадов2'!$H$710,Цена!$A$871,0)</f>
        <v>#N/A</v>
      </c>
      <c r="F871" s="160" t="e">
        <f ca="1">OFFSET('Расчёт фасадов3'!$H$710,Цена!$A$871,0)</f>
        <v>#N/A</v>
      </c>
      <c r="G871" s="160" t="e">
        <f ca="1">OFFSET('Расчёт фасадов4'!$H$710,Цена!$A$871,0)</f>
        <v>#N/A</v>
      </c>
      <c r="H871" s="160" t="e">
        <f ca="1">OFFSET('Расчёт фасадов5'!$H$710,Цена!$A$871,0)</f>
        <v>#N/A</v>
      </c>
      <c r="I871" s="160" t="e">
        <f ca="1">OFFSET('Расчёт фасадов6'!$H$710,Цена!$A$871,0)</f>
        <v>#N/A</v>
      </c>
      <c r="J871" s="160" t="e">
        <f ca="1">OFFSET('Расчёт фасадов7'!$H$710,Цена!$A$871,0)</f>
        <v>#N/A</v>
      </c>
      <c r="K871" s="160" t="e">
        <f ca="1">OFFSET('Расчёт фасадов8'!$H$710,Цена!$A$871,0)</f>
        <v>#N/A</v>
      </c>
      <c r="L871" s="160" t="e">
        <f ca="1">OFFSET('Расчёт фасадов9'!$H$710,Цена!$A$871,0)</f>
        <v>#N/A</v>
      </c>
      <c r="M871" s="160" t="e">
        <f ca="1">OFFSET('Расчёт фасадов10'!$H$710,Цена!$A$871,0)</f>
        <v>#N/A</v>
      </c>
    </row>
    <row r="872" spans="1:13" x14ac:dyDescent="0.2">
      <c r="B872" s="314"/>
      <c r="C872" s="314"/>
    </row>
    <row r="873" spans="1:13" ht="15" x14ac:dyDescent="0.2">
      <c r="A873">
        <v>0</v>
      </c>
      <c r="B873" s="75" t="s">
        <v>573</v>
      </c>
      <c r="C873" s="75" t="str">
        <f>B873&amp;'Спецификация - фасады'!$AO$43</f>
        <v>IT.4.FR_V.500./1+0-PY27</v>
      </c>
      <c r="D873" s="160">
        <f ca="1">OFFSET('Расчёт фасадов'!$H$379,Цена!$A$873,0)</f>
        <v>297.12412000000006</v>
      </c>
      <c r="E873" s="160">
        <f ca="1">OFFSET('Расчёт фасадов2'!$H$379,Цена!$A$873,0)</f>
        <v>297.12412000000006</v>
      </c>
      <c r="F873" s="160">
        <f ca="1">OFFSET('Расчёт фасадов3'!$H$379,Цена!$A$873,0)</f>
        <v>297.12412000000006</v>
      </c>
      <c r="G873" s="160">
        <f ca="1">OFFSET('Расчёт фасадов4'!$H$379,Цена!$A$873,0)</f>
        <v>297.12412000000006</v>
      </c>
      <c r="H873" s="160">
        <f ca="1">OFFSET('Расчёт фасадов5'!$H$379,Цена!$A$873,0)</f>
        <v>297.12412000000006</v>
      </c>
      <c r="I873" s="160">
        <f ca="1">OFFSET('Расчёт фасадов6'!$H$379,Цена!$A$873,0)</f>
        <v>297.12412000000006</v>
      </c>
      <c r="J873" s="160">
        <f ca="1">OFFSET('Расчёт фасадов7'!$H$379,Цена!$A$873,0)</f>
        <v>297.12412000000006</v>
      </c>
      <c r="K873" s="160">
        <f ca="1">OFFSET('Расчёт фасадов8'!$H$379,Цена!$A$873,0)</f>
        <v>297.12412000000006</v>
      </c>
      <c r="L873" s="160">
        <f ca="1">OFFSET('Расчёт фасадов9'!$H$379,Цена!$A$873,0)</f>
        <v>297.12412000000006</v>
      </c>
      <c r="M873" s="160">
        <f ca="1">OFFSET('Расчёт фасадов10'!$H$379,Цена!$A$873,0)</f>
        <v>297.12412000000006</v>
      </c>
    </row>
    <row r="874" spans="1:13" ht="15" x14ac:dyDescent="0.2">
      <c r="A874">
        <v>0</v>
      </c>
      <c r="B874" s="75" t="s">
        <v>573</v>
      </c>
      <c r="C874" s="75" t="str">
        <f>B874&amp;'Спецификация - фасады'!$AO$44</f>
        <v>IT.4.FR_V.500./1+0-WC</v>
      </c>
      <c r="D874" s="160">
        <f ca="1">OFFSET('Расчёт фасадов'!$H$379,Цена!$A$874,0)</f>
        <v>297.12412000000006</v>
      </c>
      <c r="E874" s="160">
        <f ca="1">OFFSET('Расчёт фасадов2'!$H$379,Цена!$A$874,0)</f>
        <v>297.12412000000006</v>
      </c>
      <c r="F874" s="160">
        <f ca="1">OFFSET('Расчёт фасадов3'!$H$379,Цена!$A$874,0)</f>
        <v>297.12412000000006</v>
      </c>
      <c r="G874" s="160">
        <f ca="1">OFFSET('Расчёт фасадов4'!$H$379,Цена!$A$874,0)</f>
        <v>297.12412000000006</v>
      </c>
      <c r="H874" s="160">
        <f ca="1">OFFSET('Расчёт фасадов5'!$H$379,Цена!$A$874,0)</f>
        <v>297.12412000000006</v>
      </c>
      <c r="I874" s="160">
        <f ca="1">OFFSET('Расчёт фасадов6'!$H$379,Цена!$A$874,0)</f>
        <v>297.12412000000006</v>
      </c>
      <c r="J874" s="160">
        <f ca="1">OFFSET('Расчёт фасадов7'!$H$379,Цена!$A$874,0)</f>
        <v>297.12412000000006</v>
      </c>
      <c r="K874" s="160">
        <f ca="1">OFFSET('Расчёт фасадов8'!$H$379,Цена!$A$874,0)</f>
        <v>297.12412000000006</v>
      </c>
      <c r="L874" s="160">
        <f ca="1">OFFSET('Расчёт фасадов9'!$H$379,Цена!$A$874,0)</f>
        <v>297.12412000000006</v>
      </c>
      <c r="M874" s="160">
        <f ca="1">OFFSET('Расчёт фасадов10'!$H$379,Цена!$A$874,0)</f>
        <v>297.12412000000006</v>
      </c>
    </row>
    <row r="875" spans="1:13" ht="15" x14ac:dyDescent="0.2">
      <c r="A875">
        <v>0</v>
      </c>
      <c r="B875" s="75" t="s">
        <v>573</v>
      </c>
      <c r="C875" s="75" t="str">
        <f>B875&amp;'Спецификация - фасады'!$AO$45</f>
        <v>IT.4.FR_V.500./1+0-WP</v>
      </c>
      <c r="D875" s="160">
        <f ca="1">OFFSET('Расчёт фасадов'!$H$379,Цена!$A$875,0)</f>
        <v>297.12412000000006</v>
      </c>
      <c r="E875" s="160">
        <f ca="1">OFFSET('Расчёт фасадов2'!$H$379,Цена!$A$875,0)</f>
        <v>297.12412000000006</v>
      </c>
      <c r="F875" s="160">
        <f ca="1">OFFSET('Расчёт фасадов3'!$H$379,Цена!$A$875,0)</f>
        <v>297.12412000000006</v>
      </c>
      <c r="G875" s="160">
        <f ca="1">OFFSET('Расчёт фасадов4'!$H$379,Цена!$A$875,0)</f>
        <v>297.12412000000006</v>
      </c>
      <c r="H875" s="160">
        <f ca="1">OFFSET('Расчёт фасадов5'!$H$379,Цена!$A$875,0)</f>
        <v>297.12412000000006</v>
      </c>
      <c r="I875" s="160">
        <f ca="1">OFFSET('Расчёт фасадов6'!$H$379,Цена!$A$875,0)</f>
        <v>297.12412000000006</v>
      </c>
      <c r="J875" s="160">
        <f ca="1">OFFSET('Расчёт фасадов7'!$H$379,Цена!$A$875,0)</f>
        <v>297.12412000000006</v>
      </c>
      <c r="K875" s="160">
        <f ca="1">OFFSET('Расчёт фасадов8'!$H$379,Цена!$A$875,0)</f>
        <v>297.12412000000006</v>
      </c>
      <c r="L875" s="160">
        <f ca="1">OFFSET('Расчёт фасадов9'!$H$379,Цена!$A$875,0)</f>
        <v>297.12412000000006</v>
      </c>
      <c r="M875" s="160">
        <f ca="1">OFFSET('Расчёт фасадов10'!$H$379,Цена!$A$875,0)</f>
        <v>297.12412000000006</v>
      </c>
    </row>
    <row r="876" spans="1:13" ht="15" x14ac:dyDescent="0.2">
      <c r="A876">
        <v>0</v>
      </c>
      <c r="B876" s="75" t="s">
        <v>573</v>
      </c>
      <c r="C876" s="75" t="str">
        <f>B876&amp;'Спецификация - фасады'!$AO$46</f>
        <v>IT.4.FR_V.500./1+0-DS</v>
      </c>
      <c r="D876" s="160">
        <f ca="1">OFFSET('Расчёт фасадов'!$H$379,Цена!$A$876,0)</f>
        <v>297.12412000000006</v>
      </c>
      <c r="E876" s="160">
        <f ca="1">OFFSET('Расчёт фасадов2'!$H$379,Цена!$A$876,0)</f>
        <v>297.12412000000006</v>
      </c>
      <c r="F876" s="160">
        <f ca="1">OFFSET('Расчёт фасадов3'!$H$379,Цена!$A$876,0)</f>
        <v>297.12412000000006</v>
      </c>
      <c r="G876" s="160">
        <f ca="1">OFFSET('Расчёт фасадов4'!$H$379,Цена!$A$876,0)</f>
        <v>297.12412000000006</v>
      </c>
      <c r="H876" s="160">
        <f ca="1">OFFSET('Расчёт фасадов5'!$H$379,Цена!$A$876,0)</f>
        <v>297.12412000000006</v>
      </c>
      <c r="I876" s="160">
        <f ca="1">OFFSET('Расчёт фасадов6'!$H$379,Цена!$A$876,0)</f>
        <v>297.12412000000006</v>
      </c>
      <c r="J876" s="160">
        <f ca="1">OFFSET('Расчёт фасадов7'!$H$379,Цена!$A$876,0)</f>
        <v>297.12412000000006</v>
      </c>
      <c r="K876" s="160">
        <f ca="1">OFFSET('Расчёт фасадов8'!$H$379,Цена!$A$876,0)</f>
        <v>297.12412000000006</v>
      </c>
      <c r="L876" s="160">
        <f ca="1">OFFSET('Расчёт фасадов9'!$H$379,Цена!$A$876,0)</f>
        <v>297.12412000000006</v>
      </c>
      <c r="M876" s="160">
        <f ca="1">OFFSET('Расчёт фасадов10'!$H$379,Цена!$A$876,0)</f>
        <v>297.12412000000006</v>
      </c>
    </row>
    <row r="877" spans="1:13" ht="15" x14ac:dyDescent="0.2">
      <c r="A877">
        <v>0</v>
      </c>
      <c r="B877" s="75" t="s">
        <v>573</v>
      </c>
      <c r="C877" s="75" t="str">
        <f>B877&amp;'Спецификация - фасады'!$AO$47</f>
        <v>IT.4.FR_V.500./1+0-HS</v>
      </c>
      <c r="D877" s="160">
        <f ca="1">OFFSET('Расчёт фасадов'!$H$379,Цена!$A$877,0)</f>
        <v>297.12412000000006</v>
      </c>
      <c r="E877" s="160">
        <f ca="1">OFFSET('Расчёт фасадов2'!$H$379,Цена!$A$877,0)</f>
        <v>297.12412000000006</v>
      </c>
      <c r="F877" s="160">
        <f ca="1">OFFSET('Расчёт фасадов3'!$H$379,Цена!$A$877,0)</f>
        <v>297.12412000000006</v>
      </c>
      <c r="G877" s="160">
        <f ca="1">OFFSET('Расчёт фасадов4'!$H$379,Цена!$A$877,0)</f>
        <v>297.12412000000006</v>
      </c>
      <c r="H877" s="160">
        <f ca="1">OFFSET('Расчёт фасадов5'!$H$379,Цена!$A$877,0)</f>
        <v>297.12412000000006</v>
      </c>
      <c r="I877" s="160">
        <f ca="1">OFFSET('Расчёт фасадов6'!$H$379,Цена!$A$877,0)</f>
        <v>297.12412000000006</v>
      </c>
      <c r="J877" s="160">
        <f ca="1">OFFSET('Расчёт фасадов7'!$H$379,Цена!$A$877,0)</f>
        <v>297.12412000000006</v>
      </c>
      <c r="K877" s="160">
        <f ca="1">OFFSET('Расчёт фасадов8'!$H$379,Цена!$A$877,0)</f>
        <v>297.12412000000006</v>
      </c>
      <c r="L877" s="160">
        <f ca="1">OFFSET('Расчёт фасадов9'!$H$379,Цена!$A$877,0)</f>
        <v>297.12412000000006</v>
      </c>
      <c r="M877" s="160">
        <f ca="1">OFFSET('Расчёт фасадов10'!$H$379,Цена!$A$877,0)</f>
        <v>297.12412000000006</v>
      </c>
    </row>
    <row r="878" spans="1:13" ht="15" x14ac:dyDescent="0.2">
      <c r="A878">
        <v>0</v>
      </c>
      <c r="B878" s="75" t="s">
        <v>573</v>
      </c>
      <c r="C878" s="75" t="str">
        <f>B878&amp;'Спецификация - фасады'!$AO$48</f>
        <v>IT.4.FR_V.500./1+0-VT</v>
      </c>
      <c r="D878" s="160">
        <f ca="1">OFFSET('Расчёт фасадов'!$H$379,Цена!$A$878,0)</f>
        <v>297.12412000000006</v>
      </c>
      <c r="E878" s="160">
        <f ca="1">OFFSET('Расчёт фасадов2'!$H$379,Цена!$A$878,0)</f>
        <v>297.12412000000006</v>
      </c>
      <c r="F878" s="160">
        <f ca="1">OFFSET('Расчёт фасадов3'!$H$379,Цена!$A$878,0)</f>
        <v>297.12412000000006</v>
      </c>
      <c r="G878" s="160">
        <f ca="1">OFFSET('Расчёт фасадов4'!$H$379,Цена!$A$878,0)</f>
        <v>297.12412000000006</v>
      </c>
      <c r="H878" s="160">
        <f ca="1">OFFSET('Расчёт фасадов5'!$H$379,Цена!$A$878,0)</f>
        <v>297.12412000000006</v>
      </c>
      <c r="I878" s="160">
        <f ca="1">OFFSET('Расчёт фасадов6'!$H$379,Цена!$A$878,0)</f>
        <v>297.12412000000006</v>
      </c>
      <c r="J878" s="160">
        <f ca="1">OFFSET('Расчёт фасадов7'!$H$379,Цена!$A$878,0)</f>
        <v>297.12412000000006</v>
      </c>
      <c r="K878" s="160">
        <f ca="1">OFFSET('Расчёт фасадов8'!$H$379,Цена!$A$878,0)</f>
        <v>297.12412000000006</v>
      </c>
      <c r="L878" s="160">
        <f ca="1">OFFSET('Расчёт фасадов9'!$H$379,Цена!$A$878,0)</f>
        <v>297.12412000000006</v>
      </c>
      <c r="M878" s="160">
        <f ca="1">OFFSET('Расчёт фасадов10'!$H$379,Цена!$A$878,0)</f>
        <v>297.12412000000006</v>
      </c>
    </row>
    <row r="879" spans="1:13" ht="15" x14ac:dyDescent="0.2">
      <c r="A879">
        <v>0</v>
      </c>
      <c r="B879" s="75" t="s">
        <v>573</v>
      </c>
      <c r="C879" s="75" t="str">
        <f>B879&amp;'Спецификация - фасады'!$AO$49</f>
        <v>IT.4.FR_V.500./1+0-TD</v>
      </c>
      <c r="D879" s="160">
        <f ca="1">OFFSET('Расчёт фасадов'!$H$379,Цена!$A$879,0)</f>
        <v>297.12412000000006</v>
      </c>
      <c r="E879" s="160">
        <f ca="1">OFFSET('Расчёт фасадов2'!$H$379,Цена!$A$879,0)</f>
        <v>297.12412000000006</v>
      </c>
      <c r="F879" s="160">
        <f ca="1">OFFSET('Расчёт фасадов3'!$H$379,Цена!$A$879,0)</f>
        <v>297.12412000000006</v>
      </c>
      <c r="G879" s="160">
        <f ca="1">OFFSET('Расчёт фасадов4'!$H$379,Цена!$A$879,0)</f>
        <v>297.12412000000006</v>
      </c>
      <c r="H879" s="160">
        <f ca="1">OFFSET('Расчёт фасадов5'!$H$379,Цена!$A$879,0)</f>
        <v>297.12412000000006</v>
      </c>
      <c r="I879" s="160">
        <f ca="1">OFFSET('Расчёт фасадов6'!$H$379,Цена!$A$879,0)</f>
        <v>297.12412000000006</v>
      </c>
      <c r="J879" s="160">
        <f ca="1">OFFSET('Расчёт фасадов7'!$H$379,Цена!$A$879,0)</f>
        <v>297.12412000000006</v>
      </c>
      <c r="K879" s="160">
        <f ca="1">OFFSET('Расчёт фасадов8'!$H$379,Цена!$A$879,0)</f>
        <v>297.12412000000006</v>
      </c>
      <c r="L879" s="160">
        <f ca="1">OFFSET('Расчёт фасадов9'!$H$379,Цена!$A$879,0)</f>
        <v>297.12412000000006</v>
      </c>
      <c r="M879" s="160">
        <f ca="1">OFFSET('Расчёт фасадов10'!$H$379,Цена!$A$879,0)</f>
        <v>297.12412000000006</v>
      </c>
    </row>
    <row r="880" spans="1:13" ht="15" x14ac:dyDescent="0.2">
      <c r="A880">
        <v>0</v>
      </c>
      <c r="B880" s="75" t="s">
        <v>573</v>
      </c>
      <c r="C880" s="75" t="str">
        <f>B880&amp;'Спецификация - фасады'!$AO$50</f>
        <v>IT.4.FR_V.500./1+0-LO</v>
      </c>
      <c r="D880" s="160">
        <f ca="1">OFFSET('Расчёт фасадов'!$H$379,Цена!$A$880,0)</f>
        <v>297.12412000000006</v>
      </c>
      <c r="E880" s="160">
        <f ca="1">OFFSET('Расчёт фасадов2'!$H$379,Цена!$A$880,0)</f>
        <v>297.12412000000006</v>
      </c>
      <c r="F880" s="160">
        <f ca="1">OFFSET('Расчёт фасадов3'!$H$379,Цена!$A$880,0)</f>
        <v>297.12412000000006</v>
      </c>
      <c r="G880" s="160">
        <f ca="1">OFFSET('Расчёт фасадов4'!$H$379,Цена!$A$880,0)</f>
        <v>297.12412000000006</v>
      </c>
      <c r="H880" s="160">
        <f ca="1">OFFSET('Расчёт фасадов5'!$H$379,Цена!$A$880,0)</f>
        <v>297.12412000000006</v>
      </c>
      <c r="I880" s="160">
        <f ca="1">OFFSET('Расчёт фасадов6'!$H$379,Цена!$A$880,0)</f>
        <v>297.12412000000006</v>
      </c>
      <c r="J880" s="160">
        <f ca="1">OFFSET('Расчёт фасадов7'!$H$379,Цена!$A$880,0)</f>
        <v>297.12412000000006</v>
      </c>
      <c r="K880" s="160">
        <f ca="1">OFFSET('Расчёт фасадов8'!$H$379,Цена!$A$880,0)</f>
        <v>297.12412000000006</v>
      </c>
      <c r="L880" s="160">
        <f ca="1">OFFSET('Расчёт фасадов9'!$H$379,Цена!$A$880,0)</f>
        <v>297.12412000000006</v>
      </c>
      <c r="M880" s="160">
        <f ca="1">OFFSET('Расчёт фасадов10'!$H$379,Цена!$A$880,0)</f>
        <v>297.12412000000006</v>
      </c>
    </row>
    <row r="881" spans="1:13" ht="15" x14ac:dyDescent="0.2">
      <c r="A881">
        <v>0</v>
      </c>
      <c r="B881" s="75" t="s">
        <v>573</v>
      </c>
      <c r="C881" s="75" t="str">
        <f>B881&amp;'Спецификация - фасады'!$AO$51</f>
        <v>IT.4.FR_V.500./1+0-OM</v>
      </c>
      <c r="D881" s="160">
        <f ca="1">OFFSET('Расчёт фасадов'!$H$379,Цена!$A$881,0)</f>
        <v>297.12412000000006</v>
      </c>
      <c r="E881" s="160">
        <f ca="1">OFFSET('Расчёт фасадов2'!$H$379,Цена!$A$881,0)</f>
        <v>297.12412000000006</v>
      </c>
      <c r="F881" s="160">
        <f ca="1">OFFSET('Расчёт фасадов3'!$H$379,Цена!$A$881,0)</f>
        <v>297.12412000000006</v>
      </c>
      <c r="G881" s="160">
        <f ca="1">OFFSET('Расчёт фасадов4'!$H$379,Цена!$A$881,0)</f>
        <v>297.12412000000006</v>
      </c>
      <c r="H881" s="160">
        <f ca="1">OFFSET('Расчёт фасадов5'!$H$379,Цена!$A$881,0)</f>
        <v>297.12412000000006</v>
      </c>
      <c r="I881" s="160">
        <f ca="1">OFFSET('Расчёт фасадов6'!$H$379,Цена!$A$881,0)</f>
        <v>297.12412000000006</v>
      </c>
      <c r="J881" s="160">
        <f ca="1">OFFSET('Расчёт фасадов7'!$H$379,Цена!$A$881,0)</f>
        <v>297.12412000000006</v>
      </c>
      <c r="K881" s="160">
        <f ca="1">OFFSET('Расчёт фасадов8'!$H$379,Цена!$A$881,0)</f>
        <v>297.12412000000006</v>
      </c>
      <c r="L881" s="160">
        <f ca="1">OFFSET('Расчёт фасадов9'!$H$379,Цена!$A$881,0)</f>
        <v>297.12412000000006</v>
      </c>
      <c r="M881" s="160">
        <f ca="1">OFFSET('Расчёт фасадов10'!$H$379,Цена!$A$881,0)</f>
        <v>297.12412000000006</v>
      </c>
    </row>
    <row r="882" spans="1:13" ht="15" x14ac:dyDescent="0.2">
      <c r="A882">
        <v>0</v>
      </c>
      <c r="B882" s="75" t="s">
        <v>573</v>
      </c>
      <c r="C882" s="75" t="str">
        <f>B882&amp;'Спецификация - фасады'!$AO$52</f>
        <v>IT.4.FR_V.500./1+0-OE</v>
      </c>
      <c r="D882" s="160">
        <f ca="1">OFFSET('Расчёт фасадов'!$H$379,Цена!$A$882,0)</f>
        <v>297.12412000000006</v>
      </c>
      <c r="E882" s="160">
        <f ca="1">OFFSET('Расчёт фасадов2'!$H$379,Цена!$A$882,0)</f>
        <v>297.12412000000006</v>
      </c>
      <c r="F882" s="160">
        <f ca="1">OFFSET('Расчёт фасадов3'!$H$379,Цена!$A$882,0)</f>
        <v>297.12412000000006</v>
      </c>
      <c r="G882" s="160">
        <f ca="1">OFFSET('Расчёт фасадов4'!$H$379,Цена!$A$882,0)</f>
        <v>297.12412000000006</v>
      </c>
      <c r="H882" s="160">
        <f ca="1">OFFSET('Расчёт фасадов5'!$H$379,Цена!$A$882,0)</f>
        <v>297.12412000000006</v>
      </c>
      <c r="I882" s="160">
        <f ca="1">OFFSET('Расчёт фасадов6'!$H$379,Цена!$A$882,0)</f>
        <v>297.12412000000006</v>
      </c>
      <c r="J882" s="160">
        <f ca="1">OFFSET('Расчёт фасадов7'!$H$379,Цена!$A$882,0)</f>
        <v>297.12412000000006</v>
      </c>
      <c r="K882" s="160">
        <f ca="1">OFFSET('Расчёт фасадов8'!$H$379,Цена!$A$882,0)</f>
        <v>297.12412000000006</v>
      </c>
      <c r="L882" s="160">
        <f ca="1">OFFSET('Расчёт фасадов9'!$H$379,Цена!$A$882,0)</f>
        <v>297.12412000000006</v>
      </c>
      <c r="M882" s="160">
        <f ca="1">OFFSET('Расчёт фасадов10'!$H$379,Цена!$A$882,0)</f>
        <v>297.12412000000006</v>
      </c>
    </row>
    <row r="883" spans="1:13" ht="15" x14ac:dyDescent="0.2">
      <c r="A883">
        <v>0</v>
      </c>
      <c r="B883" s="75" t="s">
        <v>573</v>
      </c>
      <c r="C883" s="75" t="str">
        <f>B883&amp;'Спецификация - фасады'!$AO$53</f>
        <v>IT.4.FR_V.500./1+0-GS</v>
      </c>
      <c r="D883" s="160">
        <f ca="1">OFFSET('Расчёт фасадов'!$H$379,Цена!$A$883,0)</f>
        <v>297.12412000000006</v>
      </c>
      <c r="E883" s="160">
        <f ca="1">OFFSET('Расчёт фасадов2'!$H$379,Цена!$A$883,0)</f>
        <v>297.12412000000006</v>
      </c>
      <c r="F883" s="160">
        <f ca="1">OFFSET('Расчёт фасадов3'!$H$379,Цена!$A$883,0)</f>
        <v>297.12412000000006</v>
      </c>
      <c r="G883" s="160">
        <f ca="1">OFFSET('Расчёт фасадов4'!$H$379,Цена!$A$883,0)</f>
        <v>297.12412000000006</v>
      </c>
      <c r="H883" s="160">
        <f ca="1">OFFSET('Расчёт фасадов5'!$H$379,Цена!$A$883,0)</f>
        <v>297.12412000000006</v>
      </c>
      <c r="I883" s="160">
        <f ca="1">OFFSET('Расчёт фасадов6'!$H$379,Цена!$A$883,0)</f>
        <v>297.12412000000006</v>
      </c>
      <c r="J883" s="160">
        <f ca="1">OFFSET('Расчёт фасадов7'!$H$379,Цена!$A$883,0)</f>
        <v>297.12412000000006</v>
      </c>
      <c r="K883" s="160">
        <f ca="1">OFFSET('Расчёт фасадов8'!$H$379,Цена!$A$883,0)</f>
        <v>297.12412000000006</v>
      </c>
      <c r="L883" s="160">
        <f ca="1">OFFSET('Расчёт фасадов9'!$H$379,Цена!$A$883,0)</f>
        <v>297.12412000000006</v>
      </c>
      <c r="M883" s="160">
        <f ca="1">OFFSET('Расчёт фасадов10'!$H$379,Цена!$A$883,0)</f>
        <v>297.12412000000006</v>
      </c>
    </row>
    <row r="884" spans="1:13" ht="15" x14ac:dyDescent="0.2">
      <c r="A884">
        <v>1</v>
      </c>
      <c r="B884" s="75" t="s">
        <v>573</v>
      </c>
      <c r="C884" s="75" t="str">
        <f>B884&amp;'Спецификация - фасады'!$AO$54</f>
        <v>IT.4.FR_V.500./1+0-BMO</v>
      </c>
      <c r="D884" s="160">
        <f ca="1">OFFSET('Расчёт фасадов'!$H$379,Цена!$A$884,0)</f>
        <v>297.12412000000006</v>
      </c>
      <c r="E884" s="160">
        <f ca="1">OFFSET('Расчёт фасадов2'!$H$379,Цена!$A$884,0)</f>
        <v>297.12412000000006</v>
      </c>
      <c r="F884" s="160">
        <f ca="1">OFFSET('Расчёт фасадов3'!$H$379,Цена!$A$884,0)</f>
        <v>297.12412000000006</v>
      </c>
      <c r="G884" s="160">
        <f ca="1">OFFSET('Расчёт фасадов4'!$H$379,Цена!$A$884,0)</f>
        <v>297.12412000000006</v>
      </c>
      <c r="H884" s="160">
        <f ca="1">OFFSET('Расчёт фасадов5'!$H$379,Цена!$A$884,0)</f>
        <v>297.12412000000006</v>
      </c>
      <c r="I884" s="160">
        <f ca="1">OFFSET('Расчёт фасадов6'!$H$379,Цена!$A$884,0)</f>
        <v>297.12412000000006</v>
      </c>
      <c r="J884" s="160">
        <f ca="1">OFFSET('Расчёт фасадов7'!$H$379,Цена!$A$884,0)</f>
        <v>297.12412000000006</v>
      </c>
      <c r="K884" s="160">
        <f ca="1">OFFSET('Расчёт фасадов8'!$H$379,Цена!$A$884,0)</f>
        <v>297.12412000000006</v>
      </c>
      <c r="L884" s="160">
        <f ca="1">OFFSET('Расчёт фасадов9'!$H$379,Цена!$A$884,0)</f>
        <v>297.12412000000006</v>
      </c>
      <c r="M884" s="160">
        <f ca="1">OFFSET('Расчёт фасадов10'!$H$379,Цена!$A$884,0)</f>
        <v>297.12412000000006</v>
      </c>
    </row>
    <row r="885" spans="1:13" ht="15" x14ac:dyDescent="0.2">
      <c r="A885">
        <v>2</v>
      </c>
      <c r="B885" s="75" t="s">
        <v>573</v>
      </c>
      <c r="C885" s="75" t="str">
        <f>B885&amp;'Спецификация - фасады'!$AO$55</f>
        <v>IT.4.FR_V.500./1+0-WM</v>
      </c>
      <c r="D885" s="160">
        <f ca="1">OFFSET('Расчёт фасадов'!$H$379,Цена!$A$885,0)</f>
        <v>297.12412000000006</v>
      </c>
      <c r="E885" s="160">
        <f ca="1">OFFSET('Расчёт фасадов2'!$H$379,Цена!$A$885,0)</f>
        <v>297.12412000000006</v>
      </c>
      <c r="F885" s="160">
        <f ca="1">OFFSET('Расчёт фасадов3'!$H$379,Цена!$A$885,0)</f>
        <v>297.12412000000006</v>
      </c>
      <c r="G885" s="160">
        <f ca="1">OFFSET('Расчёт фасадов4'!$H$379,Цена!$A$885,0)</f>
        <v>297.12412000000006</v>
      </c>
      <c r="H885" s="160">
        <f ca="1">OFFSET('Расчёт фасадов5'!$H$379,Цена!$A$885,0)</f>
        <v>297.12412000000006</v>
      </c>
      <c r="I885" s="160">
        <f ca="1">OFFSET('Расчёт фасадов6'!$H$379,Цена!$A$885,0)</f>
        <v>297.12412000000006</v>
      </c>
      <c r="J885" s="160">
        <f ca="1">OFFSET('Расчёт фасадов7'!$H$379,Цена!$A$885,0)</f>
        <v>297.12412000000006</v>
      </c>
      <c r="K885" s="160">
        <f ca="1">OFFSET('Расчёт фасадов8'!$H$379,Цена!$A$885,0)</f>
        <v>297.12412000000006</v>
      </c>
      <c r="L885" s="160">
        <f ca="1">OFFSET('Расчёт фасадов9'!$H$379,Цена!$A$885,0)</f>
        <v>297.12412000000006</v>
      </c>
      <c r="M885" s="160">
        <f ca="1">OFFSET('Расчёт фасадов10'!$H$379,Цена!$A$885,0)</f>
        <v>297.12412000000006</v>
      </c>
    </row>
    <row r="886" spans="1:13" ht="15" x14ac:dyDescent="0.2">
      <c r="A886">
        <v>2</v>
      </c>
      <c r="B886" s="75" t="s">
        <v>573</v>
      </c>
      <c r="C886" s="75" t="str">
        <f>B886&amp;'Спецификация - фасады'!$AO$56</f>
        <v>IT.4.FR_V.500./1+0-IV</v>
      </c>
      <c r="D886" s="160">
        <f ca="1">OFFSET('Расчёт фасадов'!$H$379,Цена!$A$886,0)</f>
        <v>297.12412000000006</v>
      </c>
      <c r="E886" s="160">
        <f ca="1">OFFSET('Расчёт фасадов2'!$H$379,Цена!$A$886,0)</f>
        <v>297.12412000000006</v>
      </c>
      <c r="F886" s="160">
        <f ca="1">OFFSET('Расчёт фасадов3'!$H$379,Цена!$A$886,0)</f>
        <v>297.12412000000006</v>
      </c>
      <c r="G886" s="160">
        <f ca="1">OFFSET('Расчёт фасадов4'!$H$379,Цена!$A$886,0)</f>
        <v>297.12412000000006</v>
      </c>
      <c r="H886" s="160">
        <f ca="1">OFFSET('Расчёт фасадов5'!$H$379,Цена!$A$886,0)</f>
        <v>297.12412000000006</v>
      </c>
      <c r="I886" s="160">
        <f ca="1">OFFSET('Расчёт фасадов6'!$H$379,Цена!$A$886,0)</f>
        <v>297.12412000000006</v>
      </c>
      <c r="J886" s="160">
        <f ca="1">OFFSET('Расчёт фасадов7'!$H$379,Цена!$A$886,0)</f>
        <v>297.12412000000006</v>
      </c>
      <c r="K886" s="160">
        <f ca="1">OFFSET('Расчёт фасадов8'!$H$379,Цена!$A$886,0)</f>
        <v>297.12412000000006</v>
      </c>
      <c r="L886" s="160">
        <f ca="1">OFFSET('Расчёт фасадов9'!$H$379,Цена!$A$886,0)</f>
        <v>297.12412000000006</v>
      </c>
      <c r="M886" s="160">
        <f ca="1">OFFSET('Расчёт фасадов10'!$H$379,Цена!$A$886,0)</f>
        <v>297.12412000000006</v>
      </c>
    </row>
    <row r="887" spans="1:13" ht="15" x14ac:dyDescent="0.2">
      <c r="A887">
        <v>3</v>
      </c>
      <c r="B887" s="75" t="s">
        <v>573</v>
      </c>
      <c r="C887" s="75" t="str">
        <f>B887&amp;'Спецификация - фасады'!$AO$57</f>
        <v>IT.4.FR_V.500./1+0-WC/PG</v>
      </c>
      <c r="D887" s="160">
        <f ca="1">OFFSET('Расчёт фасадов'!$H$379,Цена!$A$887,0)</f>
        <v>297.12412000000006</v>
      </c>
      <c r="E887" s="160">
        <f ca="1">OFFSET('Расчёт фасадов2'!$H$379,Цена!$A$887,0)</f>
        <v>297.12412000000006</v>
      </c>
      <c r="F887" s="160">
        <f ca="1">OFFSET('Расчёт фасадов3'!$H$379,Цена!$A$887,0)</f>
        <v>297.12412000000006</v>
      </c>
      <c r="G887" s="160">
        <f ca="1">OFFSET('Расчёт фасадов4'!$H$379,Цена!$A$887,0)</f>
        <v>297.12412000000006</v>
      </c>
      <c r="H887" s="160">
        <f ca="1">OFFSET('Расчёт фасадов5'!$H$379,Цена!$A$887,0)</f>
        <v>297.12412000000006</v>
      </c>
      <c r="I887" s="160">
        <f ca="1">OFFSET('Расчёт фасадов6'!$H$379,Цена!$A$887,0)</f>
        <v>297.12412000000006</v>
      </c>
      <c r="J887" s="160">
        <f ca="1">OFFSET('Расчёт фасадов7'!$H$379,Цена!$A$887,0)</f>
        <v>297.12412000000006</v>
      </c>
      <c r="K887" s="160">
        <f ca="1">OFFSET('Расчёт фасадов8'!$H$379,Цена!$A$887,0)</f>
        <v>297.12412000000006</v>
      </c>
      <c r="L887" s="160">
        <f ca="1">OFFSET('Расчёт фасадов9'!$H$379,Цена!$A$887,0)</f>
        <v>297.12412000000006</v>
      </c>
      <c r="M887" s="160">
        <f ca="1">OFFSET('Расчёт фасадов10'!$H$379,Цена!$A$887,0)</f>
        <v>297.12412000000006</v>
      </c>
    </row>
    <row r="888" spans="1:13" ht="15" x14ac:dyDescent="0.2">
      <c r="A888">
        <v>3</v>
      </c>
      <c r="B888" s="75" t="s">
        <v>573</v>
      </c>
      <c r="C888" s="75" t="str">
        <f>B888&amp;'Спецификация - фасады'!$AO$58</f>
        <v>IT.4.FR_V.500./1+0-WC/PS</v>
      </c>
      <c r="D888" s="160">
        <f ca="1">OFFSET('Расчёт фасадов'!$H$379,Цена!$A$888,0)</f>
        <v>297.12412000000006</v>
      </c>
      <c r="E888" s="160">
        <f ca="1">OFFSET('Расчёт фасадов2'!$H$379,Цена!$A$888,0)</f>
        <v>297.12412000000006</v>
      </c>
      <c r="F888" s="160">
        <f ca="1">OFFSET('Расчёт фасадов3'!$H$379,Цена!$A$888,0)</f>
        <v>297.12412000000006</v>
      </c>
      <c r="G888" s="160">
        <f ca="1">OFFSET('Расчёт фасадов4'!$H$379,Цена!$A$888,0)</f>
        <v>297.12412000000006</v>
      </c>
      <c r="H888" s="160">
        <f ca="1">OFFSET('Расчёт фасадов5'!$H$379,Цена!$A$888,0)</f>
        <v>297.12412000000006</v>
      </c>
      <c r="I888" s="160">
        <f ca="1">OFFSET('Расчёт фасадов6'!$H$379,Цена!$A$888,0)</f>
        <v>297.12412000000006</v>
      </c>
      <c r="J888" s="160">
        <f ca="1">OFFSET('Расчёт фасадов7'!$H$379,Цена!$A$888,0)</f>
        <v>297.12412000000006</v>
      </c>
      <c r="K888" s="160">
        <f ca="1">OFFSET('Расчёт фасадов8'!$H$379,Цена!$A$888,0)</f>
        <v>297.12412000000006</v>
      </c>
      <c r="L888" s="160">
        <f ca="1">OFFSET('Расчёт фасадов9'!$H$379,Цена!$A$888,0)</f>
        <v>297.12412000000006</v>
      </c>
      <c r="M888" s="160">
        <f ca="1">OFFSET('Расчёт фасадов10'!$H$379,Цена!$A$888,0)</f>
        <v>297.12412000000006</v>
      </c>
    </row>
    <row r="889" spans="1:13" ht="15" x14ac:dyDescent="0.2">
      <c r="A889">
        <v>3</v>
      </c>
      <c r="B889" s="75" t="s">
        <v>573</v>
      </c>
      <c r="C889" s="75" t="str">
        <f>B889&amp;'Спецификация - фасады'!$AO$59</f>
        <v>IT.4.FR_V.500./1+0-WC/PBG</v>
      </c>
      <c r="D889" s="160">
        <f ca="1">OFFSET('Расчёт фасадов'!$H$379,Цена!$A$889,0)</f>
        <v>297.12412000000006</v>
      </c>
      <c r="E889" s="160">
        <f ca="1">OFFSET('Расчёт фасадов2'!$H$379,Цена!$A$889,0)</f>
        <v>297.12412000000006</v>
      </c>
      <c r="F889" s="160">
        <f ca="1">OFFSET('Расчёт фасадов3'!$H$379,Цена!$A$889,0)</f>
        <v>297.12412000000006</v>
      </c>
      <c r="G889" s="160">
        <f ca="1">OFFSET('Расчёт фасадов4'!$H$379,Цена!$A$889,0)</f>
        <v>297.12412000000006</v>
      </c>
      <c r="H889" s="160">
        <f ca="1">OFFSET('Расчёт фасадов5'!$H$379,Цена!$A$889,0)</f>
        <v>297.12412000000006</v>
      </c>
      <c r="I889" s="160">
        <f ca="1">OFFSET('Расчёт фасадов6'!$H$379,Цена!$A$889,0)</f>
        <v>297.12412000000006</v>
      </c>
      <c r="J889" s="160">
        <f ca="1">OFFSET('Расчёт фасадов7'!$H$379,Цена!$A$889,0)</f>
        <v>297.12412000000006</v>
      </c>
      <c r="K889" s="160">
        <f ca="1">OFFSET('Расчёт фасадов8'!$H$379,Цена!$A$889,0)</f>
        <v>297.12412000000006</v>
      </c>
      <c r="L889" s="160">
        <f ca="1">OFFSET('Расчёт фасадов9'!$H$379,Цена!$A$889,0)</f>
        <v>297.12412000000006</v>
      </c>
      <c r="M889" s="160">
        <f ca="1">OFFSET('Расчёт фасадов10'!$H$379,Цена!$A$889,0)</f>
        <v>297.12412000000006</v>
      </c>
    </row>
    <row r="890" spans="1:13" ht="15" x14ac:dyDescent="0.2">
      <c r="A890">
        <v>3</v>
      </c>
      <c r="B890" s="75" t="s">
        <v>573</v>
      </c>
      <c r="C890" s="75" t="str">
        <f>B890&amp;'Спецификация - фасады'!$AO$60</f>
        <v>IT.4.FR_V.500./1+0-VT/PS</v>
      </c>
      <c r="D890" s="160">
        <f ca="1">OFFSET('Расчёт фасадов'!$H$379,Цена!$A$890,0)</f>
        <v>297.12412000000006</v>
      </c>
      <c r="E890" s="160">
        <f ca="1">OFFSET('Расчёт фасадов2'!$H$379,Цена!$A$890,0)</f>
        <v>297.12412000000006</v>
      </c>
      <c r="F890" s="160">
        <f ca="1">OFFSET('Расчёт фасадов3'!$H$379,Цена!$A$890,0)</f>
        <v>297.12412000000006</v>
      </c>
      <c r="G890" s="160">
        <f ca="1">OFFSET('Расчёт фасадов4'!$H$379,Цена!$A$890,0)</f>
        <v>297.12412000000006</v>
      </c>
      <c r="H890" s="160">
        <f ca="1">OFFSET('Расчёт фасадов5'!$H$379,Цена!$A$890,0)</f>
        <v>297.12412000000006</v>
      </c>
      <c r="I890" s="160">
        <f ca="1">OFFSET('Расчёт фасадов6'!$H$379,Цена!$A$890,0)</f>
        <v>297.12412000000006</v>
      </c>
      <c r="J890" s="160">
        <f ca="1">OFFSET('Расчёт фасадов7'!$H$379,Цена!$A$890,0)</f>
        <v>297.12412000000006</v>
      </c>
      <c r="K890" s="160">
        <f ca="1">OFFSET('Расчёт фасадов8'!$H$379,Цена!$A$890,0)</f>
        <v>297.12412000000006</v>
      </c>
      <c r="L890" s="160">
        <f ca="1">OFFSET('Расчёт фасадов9'!$H$379,Цена!$A$890,0)</f>
        <v>297.12412000000006</v>
      </c>
      <c r="M890" s="160">
        <f ca="1">OFFSET('Расчёт фасадов10'!$H$379,Цена!$A$890,0)</f>
        <v>297.12412000000006</v>
      </c>
    </row>
    <row r="891" spans="1:13" ht="15" x14ac:dyDescent="0.2">
      <c r="A891">
        <v>4</v>
      </c>
      <c r="B891" s="75" t="s">
        <v>573</v>
      </c>
      <c r="C891" s="75" t="str">
        <f>B891&amp;'Спецификация - фасады'!$AO$61</f>
        <v>IT.4.FR_V.500./1+0-BMO/PG</v>
      </c>
      <c r="D891" s="160">
        <f ca="1">OFFSET('Расчёт фасадов'!$H$379,Цена!$A$891,0)</f>
        <v>297.12412000000006</v>
      </c>
      <c r="E891" s="160">
        <f ca="1">OFFSET('Расчёт фасадов2'!$H$379,Цена!$A$891,0)</f>
        <v>297.12412000000006</v>
      </c>
      <c r="F891" s="160">
        <f ca="1">OFFSET('Расчёт фасадов3'!$H$379,Цена!$A$891,0)</f>
        <v>297.12412000000006</v>
      </c>
      <c r="G891" s="160">
        <f ca="1">OFFSET('Расчёт фасадов4'!$H$379,Цена!$A$891,0)</f>
        <v>297.12412000000006</v>
      </c>
      <c r="H891" s="160">
        <f ca="1">OFFSET('Расчёт фасадов5'!$H$379,Цена!$A$891,0)</f>
        <v>297.12412000000006</v>
      </c>
      <c r="I891" s="160">
        <f ca="1">OFFSET('Расчёт фасадов6'!$H$379,Цена!$A$891,0)</f>
        <v>297.12412000000006</v>
      </c>
      <c r="J891" s="160">
        <f ca="1">OFFSET('Расчёт фасадов7'!$H$379,Цена!$A$891,0)</f>
        <v>297.12412000000006</v>
      </c>
      <c r="K891" s="160">
        <f ca="1">OFFSET('Расчёт фасадов8'!$H$379,Цена!$A$891,0)</f>
        <v>297.12412000000006</v>
      </c>
      <c r="L891" s="160">
        <f ca="1">OFFSET('Расчёт фасадов9'!$H$379,Цена!$A$891,0)</f>
        <v>297.12412000000006</v>
      </c>
      <c r="M891" s="160">
        <f ca="1">OFFSET('Расчёт фасадов10'!$H$379,Цена!$A$891,0)</f>
        <v>297.12412000000006</v>
      </c>
    </row>
    <row r="892" spans="1:13" ht="15" x14ac:dyDescent="0.2">
      <c r="A892">
        <v>4</v>
      </c>
      <c r="B892" s="75" t="s">
        <v>573</v>
      </c>
      <c r="C892" s="75" t="str">
        <f>B892&amp;'Спецификация - фасады'!$AO$62</f>
        <v>IT.4.FR_V.500./1+0-BMO/PB</v>
      </c>
      <c r="D892" s="160">
        <f ca="1">OFFSET('Расчёт фасадов'!$H$379,Цена!$A$892,0)</f>
        <v>297.12412000000006</v>
      </c>
      <c r="E892" s="160">
        <f ca="1">OFFSET('Расчёт фасадов2'!$H$379,Цена!$A$892,0)</f>
        <v>297.12412000000006</v>
      </c>
      <c r="F892" s="160">
        <f ca="1">OFFSET('Расчёт фасадов3'!$H$379,Цена!$A$892,0)</f>
        <v>297.12412000000006</v>
      </c>
      <c r="G892" s="160">
        <f ca="1">OFFSET('Расчёт фасадов4'!$H$379,Цена!$A$892,0)</f>
        <v>297.12412000000006</v>
      </c>
      <c r="H892" s="160">
        <f ca="1">OFFSET('Расчёт фасадов5'!$H$379,Цена!$A$892,0)</f>
        <v>297.12412000000006</v>
      </c>
      <c r="I892" s="160">
        <f ca="1">OFFSET('Расчёт фасадов6'!$H$379,Цена!$A$892,0)</f>
        <v>297.12412000000006</v>
      </c>
      <c r="J892" s="160">
        <f ca="1">OFFSET('Расчёт фасадов7'!$H$379,Цена!$A$892,0)</f>
        <v>297.12412000000006</v>
      </c>
      <c r="K892" s="160">
        <f ca="1">OFFSET('Расчёт фасадов8'!$H$379,Цена!$A$892,0)</f>
        <v>297.12412000000006</v>
      </c>
      <c r="L892" s="160">
        <f ca="1">OFFSET('Расчёт фасадов9'!$H$379,Цена!$A$892,0)</f>
        <v>297.12412000000006</v>
      </c>
      <c r="M892" s="160">
        <f ca="1">OFFSET('Расчёт фасадов10'!$H$379,Цена!$A$892,0)</f>
        <v>297.12412000000006</v>
      </c>
    </row>
    <row r="893" spans="1:13" ht="15" x14ac:dyDescent="0.2">
      <c r="A893">
        <v>5</v>
      </c>
      <c r="B893" s="75" t="s">
        <v>573</v>
      </c>
      <c r="C893" s="75" t="str">
        <f>B893&amp;'Спецификация - фасады'!$AO$63</f>
        <v>IT.4.FR_V.500./1+0-GS/PG</v>
      </c>
      <c r="D893" s="160">
        <f ca="1">OFFSET('Расчёт фасадов'!$H$379,Цена!$A$893,0)</f>
        <v>297.12412000000006</v>
      </c>
      <c r="E893" s="160">
        <f ca="1">OFFSET('Расчёт фасадов2'!$H$379,Цена!$A$893,0)</f>
        <v>297.12412000000006</v>
      </c>
      <c r="F893" s="160">
        <f ca="1">OFFSET('Расчёт фасадов3'!$H$379,Цена!$A$893,0)</f>
        <v>297.12412000000006</v>
      </c>
      <c r="G893" s="160">
        <f ca="1">OFFSET('Расчёт фасадов4'!$H$379,Цена!$A$893,0)</f>
        <v>297.12412000000006</v>
      </c>
      <c r="H893" s="160">
        <f ca="1">OFFSET('Расчёт фасадов5'!$H$379,Цена!$A$893,0)</f>
        <v>297.12412000000006</v>
      </c>
      <c r="I893" s="160">
        <f ca="1">OFFSET('Расчёт фасадов6'!$H$379,Цена!$A$893,0)</f>
        <v>297.12412000000006</v>
      </c>
      <c r="J893" s="160">
        <f ca="1">OFFSET('Расчёт фасадов7'!$H$379,Цена!$A$893,0)</f>
        <v>297.12412000000006</v>
      </c>
      <c r="K893" s="160">
        <f ca="1">OFFSET('Расчёт фасадов8'!$H$379,Цена!$A$893,0)</f>
        <v>297.12412000000006</v>
      </c>
      <c r="L893" s="160">
        <f ca="1">OFFSET('Расчёт фасадов9'!$H$379,Цена!$A$893,0)</f>
        <v>297.12412000000006</v>
      </c>
      <c r="M893" s="160">
        <f ca="1">OFFSET('Расчёт фасадов10'!$H$379,Цена!$A$893,0)</f>
        <v>297.12412000000006</v>
      </c>
    </row>
    <row r="894" spans="1:13" ht="15" x14ac:dyDescent="0.2">
      <c r="A894">
        <v>5</v>
      </c>
      <c r="B894" s="75" t="s">
        <v>573</v>
      </c>
      <c r="C894" s="75" t="str">
        <f>B894&amp;'Спецификация - фасады'!$AO$64</f>
        <v>IT.4.FR_V.500./1+0-GS/PS</v>
      </c>
      <c r="D894" s="160">
        <f ca="1">OFFSET('Расчёт фасадов'!$H$379,Цена!$A$894,0)</f>
        <v>297.12412000000006</v>
      </c>
      <c r="E894" s="160">
        <f ca="1">OFFSET('Расчёт фасадов2'!$H$379,Цена!$A$894,0)</f>
        <v>297.12412000000006</v>
      </c>
      <c r="F894" s="160">
        <f ca="1">OFFSET('Расчёт фасадов3'!$H$379,Цена!$A$894,0)</f>
        <v>297.12412000000006</v>
      </c>
      <c r="G894" s="160">
        <f ca="1">OFFSET('Расчёт фасадов4'!$H$379,Цена!$A$894,0)</f>
        <v>297.12412000000006</v>
      </c>
      <c r="H894" s="160">
        <f ca="1">OFFSET('Расчёт фасадов5'!$H$379,Цена!$A$894,0)</f>
        <v>297.12412000000006</v>
      </c>
      <c r="I894" s="160">
        <f ca="1">OFFSET('Расчёт фасадов6'!$H$379,Цена!$A$894,0)</f>
        <v>297.12412000000006</v>
      </c>
      <c r="J894" s="160">
        <f ca="1">OFFSET('Расчёт фасадов7'!$H$379,Цена!$A$894,0)</f>
        <v>297.12412000000006</v>
      </c>
      <c r="K894" s="160">
        <f ca="1">OFFSET('Расчёт фасадов8'!$H$379,Цена!$A$894,0)</f>
        <v>297.12412000000006</v>
      </c>
      <c r="L894" s="160">
        <f ca="1">OFFSET('Расчёт фасадов9'!$H$379,Цена!$A$894,0)</f>
        <v>297.12412000000006</v>
      </c>
      <c r="M894" s="160">
        <f ca="1">OFFSET('Расчёт фасадов10'!$H$379,Цена!$A$894,0)</f>
        <v>297.12412000000006</v>
      </c>
    </row>
    <row r="895" spans="1:13" ht="15" x14ac:dyDescent="0.2">
      <c r="A895">
        <v>6</v>
      </c>
      <c r="B895" s="75" t="s">
        <v>573</v>
      </c>
      <c r="C895" s="75" t="str">
        <f>B895&amp;'Спецификация - фасады'!$AO$65</f>
        <v>IT.4.FR_V.500./1+0-WM/PG</v>
      </c>
      <c r="D895" s="160">
        <f ca="1">OFFSET('Расчёт фасадов'!$H$379,Цена!$A$895,0)</f>
        <v>297.12412000000006</v>
      </c>
      <c r="E895" s="160">
        <f ca="1">OFFSET('Расчёт фасадов2'!$H$379,Цена!$A$895,0)</f>
        <v>297.12412000000006</v>
      </c>
      <c r="F895" s="160">
        <f ca="1">OFFSET('Расчёт фасадов3'!$H$379,Цена!$A$895,0)</f>
        <v>297.12412000000006</v>
      </c>
      <c r="G895" s="160">
        <f ca="1">OFFSET('Расчёт фасадов4'!$H$379,Цена!$A$895,0)</f>
        <v>297.12412000000006</v>
      </c>
      <c r="H895" s="160">
        <f ca="1">OFFSET('Расчёт фасадов5'!$H$379,Цена!$A$895,0)</f>
        <v>297.12412000000006</v>
      </c>
      <c r="I895" s="160">
        <f ca="1">OFFSET('Расчёт фасадов6'!$H$379,Цена!$A$895,0)</f>
        <v>297.12412000000006</v>
      </c>
      <c r="J895" s="160">
        <f ca="1">OFFSET('Расчёт фасадов7'!$H$379,Цена!$A$895,0)</f>
        <v>297.12412000000006</v>
      </c>
      <c r="K895" s="160">
        <f ca="1">OFFSET('Расчёт фасадов8'!$H$379,Цена!$A$895,0)</f>
        <v>297.12412000000006</v>
      </c>
      <c r="L895" s="160">
        <f ca="1">OFFSET('Расчёт фасадов9'!$H$379,Цена!$A$895,0)</f>
        <v>297.12412000000006</v>
      </c>
      <c r="M895" s="160">
        <f ca="1">OFFSET('Расчёт фасадов10'!$H$379,Цена!$A$895,0)</f>
        <v>297.12412000000006</v>
      </c>
    </row>
    <row r="896" spans="1:13" ht="15" x14ac:dyDescent="0.2">
      <c r="A896">
        <v>6</v>
      </c>
      <c r="B896" s="75" t="s">
        <v>573</v>
      </c>
      <c r="C896" s="75" t="str">
        <f>B896&amp;'Спецификация - фасады'!$AO$66</f>
        <v>IT.4.FR_V.500./1+0-WM/PS</v>
      </c>
      <c r="D896" s="160">
        <f ca="1">OFFSET('Расчёт фасадов'!$H$379,Цена!$A$896,0)</f>
        <v>297.12412000000006</v>
      </c>
      <c r="E896" s="160">
        <f ca="1">OFFSET('Расчёт фасадов2'!$H$379,Цена!$A$896,0)</f>
        <v>297.12412000000006</v>
      </c>
      <c r="F896" s="160">
        <f ca="1">OFFSET('Расчёт фасадов3'!$H$379,Цена!$A$896,0)</f>
        <v>297.12412000000006</v>
      </c>
      <c r="G896" s="160">
        <f ca="1">OFFSET('Расчёт фасадов4'!$H$379,Цена!$A$896,0)</f>
        <v>297.12412000000006</v>
      </c>
      <c r="H896" s="160">
        <f ca="1">OFFSET('Расчёт фасадов5'!$H$379,Цена!$A$896,0)</f>
        <v>297.12412000000006</v>
      </c>
      <c r="I896" s="160">
        <f ca="1">OFFSET('Расчёт фасадов6'!$H$379,Цена!$A$896,0)</f>
        <v>297.12412000000006</v>
      </c>
      <c r="J896" s="160">
        <f ca="1">OFFSET('Расчёт фасадов7'!$H$379,Цена!$A$896,0)</f>
        <v>297.12412000000006</v>
      </c>
      <c r="K896" s="160">
        <f ca="1">OFFSET('Расчёт фасадов8'!$H$379,Цена!$A$896,0)</f>
        <v>297.12412000000006</v>
      </c>
      <c r="L896" s="160">
        <f ca="1">OFFSET('Расчёт фасадов9'!$H$379,Цена!$A$896,0)</f>
        <v>297.12412000000006</v>
      </c>
      <c r="M896" s="160">
        <f ca="1">OFFSET('Расчёт фасадов10'!$H$379,Цена!$A$896,0)</f>
        <v>297.12412000000006</v>
      </c>
    </row>
    <row r="897" spans="1:13" ht="15" x14ac:dyDescent="0.2">
      <c r="A897">
        <v>6</v>
      </c>
      <c r="B897" s="75" t="s">
        <v>573</v>
      </c>
      <c r="C897" s="75" t="str">
        <f>B897&amp;'Спецификация - фасады'!$AO$67</f>
        <v>IT.4.FR_V.500./1+0-WM/PBG</v>
      </c>
      <c r="D897" s="160">
        <f ca="1">OFFSET('Расчёт фасадов'!$H$379,Цена!$A$897,0)</f>
        <v>297.12412000000006</v>
      </c>
      <c r="E897" s="160">
        <f ca="1">OFFSET('Расчёт фасадов2'!$H$379,Цена!$A$897,0)</f>
        <v>297.12412000000006</v>
      </c>
      <c r="F897" s="160">
        <f ca="1">OFFSET('Расчёт фасадов3'!$H$379,Цена!$A$897,0)</f>
        <v>297.12412000000006</v>
      </c>
      <c r="G897" s="160">
        <f ca="1">OFFSET('Расчёт фасадов4'!$H$379,Цена!$A$897,0)</f>
        <v>297.12412000000006</v>
      </c>
      <c r="H897" s="160">
        <f ca="1">OFFSET('Расчёт фасадов5'!$H$379,Цена!$A$897,0)</f>
        <v>297.12412000000006</v>
      </c>
      <c r="I897" s="160">
        <f ca="1">OFFSET('Расчёт фасадов6'!$H$379,Цена!$A$897,0)</f>
        <v>297.12412000000006</v>
      </c>
      <c r="J897" s="160">
        <f ca="1">OFFSET('Расчёт фасадов7'!$H$379,Цена!$A$897,0)</f>
        <v>297.12412000000006</v>
      </c>
      <c r="K897" s="160">
        <f ca="1">OFFSET('Расчёт фасадов8'!$H$379,Цена!$A$897,0)</f>
        <v>297.12412000000006</v>
      </c>
      <c r="L897" s="160">
        <f ca="1">OFFSET('Расчёт фасадов9'!$H$379,Цена!$A$897,0)</f>
        <v>297.12412000000006</v>
      </c>
      <c r="M897" s="160">
        <f ca="1">OFFSET('Расчёт фасадов10'!$H$379,Цена!$A$897,0)</f>
        <v>297.12412000000006</v>
      </c>
    </row>
    <row r="898" spans="1:13" ht="15" x14ac:dyDescent="0.2">
      <c r="A898">
        <v>6</v>
      </c>
      <c r="B898" s="75" t="s">
        <v>573</v>
      </c>
      <c r="C898" s="75" t="str">
        <f>B898&amp;'Спецификация - фасады'!$AO$68</f>
        <v>IT.4.FR_V.500./1+0-IV/PG</v>
      </c>
      <c r="D898" s="160">
        <f ca="1">OFFSET('Расчёт фасадов'!$H$379,Цена!$A$898,0)</f>
        <v>297.12412000000006</v>
      </c>
      <c r="E898" s="160">
        <f ca="1">OFFSET('Расчёт фасадов2'!$H$379,Цена!$A$898,0)</f>
        <v>297.12412000000006</v>
      </c>
      <c r="F898" s="160">
        <f ca="1">OFFSET('Расчёт фасадов3'!$H$379,Цена!$A$898,0)</f>
        <v>297.12412000000006</v>
      </c>
      <c r="G898" s="160">
        <f ca="1">OFFSET('Расчёт фасадов4'!$H$379,Цена!$A$898,0)</f>
        <v>297.12412000000006</v>
      </c>
      <c r="H898" s="160">
        <f ca="1">OFFSET('Расчёт фасадов5'!$H$379,Цена!$A$898,0)</f>
        <v>297.12412000000006</v>
      </c>
      <c r="I898" s="160">
        <f ca="1">OFFSET('Расчёт фасадов6'!$H$379,Цена!$A$898,0)</f>
        <v>297.12412000000006</v>
      </c>
      <c r="J898" s="160">
        <f ca="1">OFFSET('Расчёт фасадов7'!$H$379,Цена!$A$898,0)</f>
        <v>297.12412000000006</v>
      </c>
      <c r="K898" s="160">
        <f ca="1">OFFSET('Расчёт фасадов8'!$H$379,Цена!$A$898,0)</f>
        <v>297.12412000000006</v>
      </c>
      <c r="L898" s="160">
        <f ca="1">OFFSET('Расчёт фасадов9'!$H$379,Цена!$A$898,0)</f>
        <v>297.12412000000006</v>
      </c>
      <c r="M898" s="160">
        <f ca="1">OFFSET('Расчёт фасадов10'!$H$379,Цена!$A$898,0)</f>
        <v>297.12412000000006</v>
      </c>
    </row>
    <row r="899" spans="1:13" ht="15" x14ac:dyDescent="0.2">
      <c r="A899">
        <v>6</v>
      </c>
      <c r="B899" s="75" t="s">
        <v>573</v>
      </c>
      <c r="C899" s="75" t="str">
        <f>B899&amp;'Спецификация - фасады'!$AO$69</f>
        <v>IT.4.FR_V.500./1+0-IV/PS</v>
      </c>
      <c r="D899" s="160">
        <f ca="1">OFFSET('Расчёт фасадов'!$H$379,Цена!$A$899,0)</f>
        <v>297.12412000000006</v>
      </c>
      <c r="E899" s="160">
        <f ca="1">OFFSET('Расчёт фасадов2'!$H$379,Цена!$A$899,0)</f>
        <v>297.12412000000006</v>
      </c>
      <c r="F899" s="160">
        <f ca="1">OFFSET('Расчёт фасадов3'!$H$379,Цена!$A$899,0)</f>
        <v>297.12412000000006</v>
      </c>
      <c r="G899" s="160">
        <f ca="1">OFFSET('Расчёт фасадов4'!$H$379,Цена!$A$899,0)</f>
        <v>297.12412000000006</v>
      </c>
      <c r="H899" s="160">
        <f ca="1">OFFSET('Расчёт фасадов5'!$H$379,Цена!$A$899,0)</f>
        <v>297.12412000000006</v>
      </c>
      <c r="I899" s="160">
        <f ca="1">OFFSET('Расчёт фасадов6'!$H$379,Цена!$A$899,0)</f>
        <v>297.12412000000006</v>
      </c>
      <c r="J899" s="160">
        <f ca="1">OFFSET('Расчёт фасадов7'!$H$379,Цена!$A$899,0)</f>
        <v>297.12412000000006</v>
      </c>
      <c r="K899" s="160">
        <f ca="1">OFFSET('Расчёт фасадов8'!$H$379,Цена!$A$899,0)</f>
        <v>297.12412000000006</v>
      </c>
      <c r="L899" s="160">
        <f ca="1">OFFSET('Расчёт фасадов9'!$H$379,Цена!$A$899,0)</f>
        <v>297.12412000000006</v>
      </c>
      <c r="M899" s="160">
        <f ca="1">OFFSET('Расчёт фасадов10'!$H$379,Цена!$A$899,0)</f>
        <v>297.12412000000006</v>
      </c>
    </row>
    <row r="900" spans="1:13" ht="15" x14ac:dyDescent="0.2">
      <c r="A900">
        <v>6</v>
      </c>
      <c r="B900" s="75" t="s">
        <v>573</v>
      </c>
      <c r="C900" s="75" t="str">
        <f>B900&amp;'Спецификация - фасады'!$AO$70</f>
        <v>IT.4.FR_V.500./1+0-IV/PBG</v>
      </c>
      <c r="D900" s="160">
        <f ca="1">OFFSET('Расчёт фасадов'!$H$379,Цена!$A$900,0)</f>
        <v>297.12412000000006</v>
      </c>
      <c r="E900" s="160">
        <f ca="1">OFFSET('Расчёт фасадов2'!$H$379,Цена!$A$900,0)</f>
        <v>297.12412000000006</v>
      </c>
      <c r="F900" s="160">
        <f ca="1">OFFSET('Расчёт фасадов3'!$H$379,Цена!$A$900,0)</f>
        <v>297.12412000000006</v>
      </c>
      <c r="G900" s="160">
        <f ca="1">OFFSET('Расчёт фасадов4'!$H$379,Цена!$A$900,0)</f>
        <v>297.12412000000006</v>
      </c>
      <c r="H900" s="160">
        <f ca="1">OFFSET('Расчёт фасадов5'!$H$379,Цена!$A$900,0)</f>
        <v>297.12412000000006</v>
      </c>
      <c r="I900" s="160">
        <f ca="1">OFFSET('Расчёт фасадов6'!$H$379,Цена!$A$900,0)</f>
        <v>297.12412000000006</v>
      </c>
      <c r="J900" s="160">
        <f ca="1">OFFSET('Расчёт фасадов7'!$H$379,Цена!$A$900,0)</f>
        <v>297.12412000000006</v>
      </c>
      <c r="K900" s="160">
        <f ca="1">OFFSET('Расчёт фасадов8'!$H$379,Цена!$A$900,0)</f>
        <v>297.12412000000006</v>
      </c>
      <c r="L900" s="160">
        <f ca="1">OFFSET('Расчёт фасадов9'!$H$379,Цена!$A$900,0)</f>
        <v>297.12412000000006</v>
      </c>
      <c r="M900" s="160">
        <f ca="1">OFFSET('Расчёт фасадов10'!$H$379,Цена!$A$900,0)</f>
        <v>297.12412000000006</v>
      </c>
    </row>
    <row r="902" spans="1:13" ht="15" x14ac:dyDescent="0.2">
      <c r="A902">
        <v>0</v>
      </c>
      <c r="B902" s="75" t="s">
        <v>574</v>
      </c>
      <c r="C902" s="75" t="str">
        <f>B902&amp;'Спецификация - фасады'!$AO$43</f>
        <v>IT.4.FR_V.500./1+1-PY27</v>
      </c>
      <c r="D902" s="160">
        <f ca="1">OFFSET('Расчёт фасадов'!$H$408,Цена!$A$902,0)</f>
        <v>297.12412000000006</v>
      </c>
      <c r="E902" s="160">
        <f ca="1">OFFSET('Расчёт фасадов2'!$H$408,Цена!$A$902,0)</f>
        <v>297.12412000000006</v>
      </c>
      <c r="F902" s="160">
        <f ca="1">OFFSET('Расчёт фасадов3'!$H$408,Цена!$A$902,0)</f>
        <v>297.12412000000006</v>
      </c>
      <c r="G902" s="160">
        <f ca="1">OFFSET('Расчёт фасадов4'!$H$408,Цена!$A$902,0)</f>
        <v>297.12412000000006</v>
      </c>
      <c r="H902" s="160">
        <f ca="1">OFFSET('Расчёт фасадов5'!$H$408,Цена!$A$902,0)</f>
        <v>297.12412000000006</v>
      </c>
      <c r="I902" s="160">
        <f ca="1">OFFSET('Расчёт фасадов6'!$H$408,Цена!$A$902,0)</f>
        <v>297.12412000000006</v>
      </c>
      <c r="J902" s="160">
        <f ca="1">OFFSET('Расчёт фасадов7'!$H$408,Цена!$A$902,0)</f>
        <v>297.12412000000006</v>
      </c>
      <c r="K902" s="160">
        <f ca="1">OFFSET('Расчёт фасадов8'!$H$408,Цена!$A$902,0)</f>
        <v>297.12412000000006</v>
      </c>
      <c r="L902" s="160">
        <f ca="1">OFFSET('Расчёт фасадов9'!$H$408,Цена!$A$902,0)</f>
        <v>297.12412000000006</v>
      </c>
      <c r="M902" s="160">
        <f ca="1">OFFSET('Расчёт фасадов10'!$H$408,Цена!$A$902,0)</f>
        <v>297.12412000000006</v>
      </c>
    </row>
    <row r="903" spans="1:13" ht="15" x14ac:dyDescent="0.2">
      <c r="A903">
        <v>0</v>
      </c>
      <c r="B903" s="75" t="s">
        <v>574</v>
      </c>
      <c r="C903" s="75" t="str">
        <f>B903&amp;'Спецификация - фасады'!$AO$44</f>
        <v>IT.4.FR_V.500./1+1-WC</v>
      </c>
      <c r="D903" s="160">
        <f ca="1">OFFSET('Расчёт фасадов'!$H$408,Цена!$A$903,0)</f>
        <v>297.12412000000006</v>
      </c>
      <c r="E903" s="160">
        <f ca="1">OFFSET('Расчёт фасадов2'!$H$408,Цена!$A$903,0)</f>
        <v>297.12412000000006</v>
      </c>
      <c r="F903" s="160">
        <f ca="1">OFFSET('Расчёт фасадов3'!$H$408,Цена!$A$903,0)</f>
        <v>297.12412000000006</v>
      </c>
      <c r="G903" s="160">
        <f ca="1">OFFSET('Расчёт фасадов4'!$H$408,Цена!$A$903,0)</f>
        <v>297.12412000000006</v>
      </c>
      <c r="H903" s="160">
        <f ca="1">OFFSET('Расчёт фасадов5'!$H$408,Цена!$A$903,0)</f>
        <v>297.12412000000006</v>
      </c>
      <c r="I903" s="160">
        <f ca="1">OFFSET('Расчёт фасадов6'!$H$408,Цена!$A$903,0)</f>
        <v>297.12412000000006</v>
      </c>
      <c r="J903" s="160">
        <f ca="1">OFFSET('Расчёт фасадов7'!$H$408,Цена!$A$903,0)</f>
        <v>297.12412000000006</v>
      </c>
      <c r="K903" s="160">
        <f ca="1">OFFSET('Расчёт фасадов8'!$H$408,Цена!$A$903,0)</f>
        <v>297.12412000000006</v>
      </c>
      <c r="L903" s="160">
        <f ca="1">OFFSET('Расчёт фасадов9'!$H$408,Цена!$A$903,0)</f>
        <v>297.12412000000006</v>
      </c>
      <c r="M903" s="160">
        <f ca="1">OFFSET('Расчёт фасадов10'!$H$408,Цена!$A$903,0)</f>
        <v>297.12412000000006</v>
      </c>
    </row>
    <row r="904" spans="1:13" ht="15" x14ac:dyDescent="0.2">
      <c r="A904">
        <v>0</v>
      </c>
      <c r="B904" s="75" t="s">
        <v>574</v>
      </c>
      <c r="C904" s="75" t="str">
        <f>B904&amp;'Спецификация - фасады'!$AO$45</f>
        <v>IT.4.FR_V.500./1+1-WP</v>
      </c>
      <c r="D904" s="160">
        <f ca="1">OFFSET('Расчёт фасадов'!$H$408,Цена!$A$904,0)</f>
        <v>297.12412000000006</v>
      </c>
      <c r="E904" s="160">
        <f ca="1">OFFSET('Расчёт фасадов2'!$H$408,Цена!$A$904,0)</f>
        <v>297.12412000000006</v>
      </c>
      <c r="F904" s="160">
        <f ca="1">OFFSET('Расчёт фасадов3'!$H$408,Цена!$A$904,0)</f>
        <v>297.12412000000006</v>
      </c>
      <c r="G904" s="160">
        <f ca="1">OFFSET('Расчёт фасадов4'!$H$408,Цена!$A$904,0)</f>
        <v>297.12412000000006</v>
      </c>
      <c r="H904" s="160">
        <f ca="1">OFFSET('Расчёт фасадов5'!$H$408,Цена!$A$904,0)</f>
        <v>297.12412000000006</v>
      </c>
      <c r="I904" s="160">
        <f ca="1">OFFSET('Расчёт фасадов6'!$H$408,Цена!$A$904,0)</f>
        <v>297.12412000000006</v>
      </c>
      <c r="J904" s="160">
        <f ca="1">OFFSET('Расчёт фасадов7'!$H$408,Цена!$A$904,0)</f>
        <v>297.12412000000006</v>
      </c>
      <c r="K904" s="160">
        <f ca="1">OFFSET('Расчёт фасадов8'!$H$408,Цена!$A$904,0)</f>
        <v>297.12412000000006</v>
      </c>
      <c r="L904" s="160">
        <f ca="1">OFFSET('Расчёт фасадов9'!$H$408,Цена!$A$904,0)</f>
        <v>297.12412000000006</v>
      </c>
      <c r="M904" s="160">
        <f ca="1">OFFSET('Расчёт фасадов10'!$H$408,Цена!$A$904,0)</f>
        <v>297.12412000000006</v>
      </c>
    </row>
    <row r="905" spans="1:13" ht="15" x14ac:dyDescent="0.2">
      <c r="A905">
        <v>0</v>
      </c>
      <c r="B905" s="75" t="s">
        <v>574</v>
      </c>
      <c r="C905" s="75" t="str">
        <f>B905&amp;'Спецификация - фасады'!$AO$46</f>
        <v>IT.4.FR_V.500./1+1-DS</v>
      </c>
      <c r="D905" s="160">
        <f ca="1">OFFSET('Расчёт фасадов'!$H$408,Цена!$A$905,0)</f>
        <v>297.12412000000006</v>
      </c>
      <c r="E905" s="160">
        <f ca="1">OFFSET('Расчёт фасадов2'!$H$408,Цена!$A$905,0)</f>
        <v>297.12412000000006</v>
      </c>
      <c r="F905" s="160">
        <f ca="1">OFFSET('Расчёт фасадов3'!$H$408,Цена!$A$905,0)</f>
        <v>297.12412000000006</v>
      </c>
      <c r="G905" s="160">
        <f ca="1">OFFSET('Расчёт фасадов4'!$H$408,Цена!$A$905,0)</f>
        <v>297.12412000000006</v>
      </c>
      <c r="H905" s="160">
        <f ca="1">OFFSET('Расчёт фасадов5'!$H$408,Цена!$A$905,0)</f>
        <v>297.12412000000006</v>
      </c>
      <c r="I905" s="160">
        <f ca="1">OFFSET('Расчёт фасадов6'!$H$408,Цена!$A$905,0)</f>
        <v>297.12412000000006</v>
      </c>
      <c r="J905" s="160">
        <f ca="1">OFFSET('Расчёт фасадов7'!$H$408,Цена!$A$905,0)</f>
        <v>297.12412000000006</v>
      </c>
      <c r="K905" s="160">
        <f ca="1">OFFSET('Расчёт фасадов8'!$H$408,Цена!$A$905,0)</f>
        <v>297.12412000000006</v>
      </c>
      <c r="L905" s="160">
        <f ca="1">OFFSET('Расчёт фасадов9'!$H$408,Цена!$A$905,0)</f>
        <v>297.12412000000006</v>
      </c>
      <c r="M905" s="160">
        <f ca="1">OFFSET('Расчёт фасадов10'!$H$408,Цена!$A$905,0)</f>
        <v>297.12412000000006</v>
      </c>
    </row>
    <row r="906" spans="1:13" ht="15" x14ac:dyDescent="0.2">
      <c r="A906">
        <v>0</v>
      </c>
      <c r="B906" s="75" t="s">
        <v>574</v>
      </c>
      <c r="C906" s="75" t="str">
        <f>B906&amp;'Спецификация - фасады'!$AO$47</f>
        <v>IT.4.FR_V.500./1+1-HS</v>
      </c>
      <c r="D906" s="160">
        <f ca="1">OFFSET('Расчёт фасадов'!$H$408,Цена!$A$906,0)</f>
        <v>297.12412000000006</v>
      </c>
      <c r="E906" s="160">
        <f ca="1">OFFSET('Расчёт фасадов2'!$H$408,Цена!$A$906,0)</f>
        <v>297.12412000000006</v>
      </c>
      <c r="F906" s="160">
        <f ca="1">OFFSET('Расчёт фасадов3'!$H$408,Цена!$A$906,0)</f>
        <v>297.12412000000006</v>
      </c>
      <c r="G906" s="160">
        <f ca="1">OFFSET('Расчёт фасадов4'!$H$408,Цена!$A$906,0)</f>
        <v>297.12412000000006</v>
      </c>
      <c r="H906" s="160">
        <f ca="1">OFFSET('Расчёт фасадов5'!$H$408,Цена!$A$906,0)</f>
        <v>297.12412000000006</v>
      </c>
      <c r="I906" s="160">
        <f ca="1">OFFSET('Расчёт фасадов6'!$H$408,Цена!$A$906,0)</f>
        <v>297.12412000000006</v>
      </c>
      <c r="J906" s="160">
        <f ca="1">OFFSET('Расчёт фасадов7'!$H$408,Цена!$A$906,0)</f>
        <v>297.12412000000006</v>
      </c>
      <c r="K906" s="160">
        <f ca="1">OFFSET('Расчёт фасадов8'!$H$408,Цена!$A$906,0)</f>
        <v>297.12412000000006</v>
      </c>
      <c r="L906" s="160">
        <f ca="1">OFFSET('Расчёт фасадов9'!$H$408,Цена!$A$906,0)</f>
        <v>297.12412000000006</v>
      </c>
      <c r="M906" s="160">
        <f ca="1">OFFSET('Расчёт фасадов10'!$H$408,Цена!$A$906,0)</f>
        <v>297.12412000000006</v>
      </c>
    </row>
    <row r="907" spans="1:13" ht="15" x14ac:dyDescent="0.2">
      <c r="A907">
        <v>0</v>
      </c>
      <c r="B907" s="75" t="s">
        <v>574</v>
      </c>
      <c r="C907" s="75" t="str">
        <f>B907&amp;'Спецификация - фасады'!$AO$48</f>
        <v>IT.4.FR_V.500./1+1-VT</v>
      </c>
      <c r="D907" s="160">
        <f ca="1">OFFSET('Расчёт фасадов'!$H$408,Цена!$A$907,0)</f>
        <v>297.12412000000006</v>
      </c>
      <c r="E907" s="160">
        <f ca="1">OFFSET('Расчёт фасадов2'!$H$408,Цена!$A$907,0)</f>
        <v>297.12412000000006</v>
      </c>
      <c r="F907" s="160">
        <f ca="1">OFFSET('Расчёт фасадов3'!$H$408,Цена!$A$907,0)</f>
        <v>297.12412000000006</v>
      </c>
      <c r="G907" s="160">
        <f ca="1">OFFSET('Расчёт фасадов4'!$H$408,Цена!$A$907,0)</f>
        <v>297.12412000000006</v>
      </c>
      <c r="H907" s="160">
        <f ca="1">OFFSET('Расчёт фасадов5'!$H$408,Цена!$A$907,0)</f>
        <v>297.12412000000006</v>
      </c>
      <c r="I907" s="160">
        <f ca="1">OFFSET('Расчёт фасадов6'!$H$408,Цена!$A$907,0)</f>
        <v>297.12412000000006</v>
      </c>
      <c r="J907" s="160">
        <f ca="1">OFFSET('Расчёт фасадов7'!$H$408,Цена!$A$907,0)</f>
        <v>297.12412000000006</v>
      </c>
      <c r="K907" s="160">
        <f ca="1">OFFSET('Расчёт фасадов8'!$H$408,Цена!$A$907,0)</f>
        <v>297.12412000000006</v>
      </c>
      <c r="L907" s="160">
        <f ca="1">OFFSET('Расчёт фасадов9'!$H$408,Цена!$A$907,0)</f>
        <v>297.12412000000006</v>
      </c>
      <c r="M907" s="160">
        <f ca="1">OFFSET('Расчёт фасадов10'!$H$408,Цена!$A$907,0)</f>
        <v>297.12412000000006</v>
      </c>
    </row>
    <row r="908" spans="1:13" ht="15" x14ac:dyDescent="0.2">
      <c r="A908">
        <v>0</v>
      </c>
      <c r="B908" s="75" t="s">
        <v>574</v>
      </c>
      <c r="C908" s="75" t="str">
        <f>B908&amp;'Спецификация - фасады'!$AO$49</f>
        <v>IT.4.FR_V.500./1+1-TD</v>
      </c>
      <c r="D908" s="160">
        <f ca="1">OFFSET('Расчёт фасадов'!$H$408,Цена!$A$908,0)</f>
        <v>297.12412000000006</v>
      </c>
      <c r="E908" s="160">
        <f ca="1">OFFSET('Расчёт фасадов2'!$H$408,Цена!$A$908,0)</f>
        <v>297.12412000000006</v>
      </c>
      <c r="F908" s="160">
        <f ca="1">OFFSET('Расчёт фасадов3'!$H$408,Цена!$A$908,0)</f>
        <v>297.12412000000006</v>
      </c>
      <c r="G908" s="160">
        <f ca="1">OFFSET('Расчёт фасадов4'!$H$408,Цена!$A$908,0)</f>
        <v>297.12412000000006</v>
      </c>
      <c r="H908" s="160">
        <f ca="1">OFFSET('Расчёт фасадов5'!$H$408,Цена!$A$908,0)</f>
        <v>297.12412000000006</v>
      </c>
      <c r="I908" s="160">
        <f ca="1">OFFSET('Расчёт фасадов6'!$H$408,Цена!$A$908,0)</f>
        <v>297.12412000000006</v>
      </c>
      <c r="J908" s="160">
        <f ca="1">OFFSET('Расчёт фасадов7'!$H$408,Цена!$A$908,0)</f>
        <v>297.12412000000006</v>
      </c>
      <c r="K908" s="160">
        <f ca="1">OFFSET('Расчёт фасадов8'!$H$408,Цена!$A$908,0)</f>
        <v>297.12412000000006</v>
      </c>
      <c r="L908" s="160">
        <f ca="1">OFFSET('Расчёт фасадов9'!$H$408,Цена!$A$908,0)</f>
        <v>297.12412000000006</v>
      </c>
      <c r="M908" s="160">
        <f ca="1">OFFSET('Расчёт фасадов10'!$H$408,Цена!$A$908,0)</f>
        <v>297.12412000000006</v>
      </c>
    </row>
    <row r="909" spans="1:13" ht="15" x14ac:dyDescent="0.2">
      <c r="A909">
        <v>0</v>
      </c>
      <c r="B909" s="75" t="s">
        <v>574</v>
      </c>
      <c r="C909" s="75" t="str">
        <f>B909&amp;'Спецификация - фасады'!$AO$50</f>
        <v>IT.4.FR_V.500./1+1-LO</v>
      </c>
      <c r="D909" s="160">
        <f ca="1">OFFSET('Расчёт фасадов'!$H$408,Цена!$A$909,0)</f>
        <v>297.12412000000006</v>
      </c>
      <c r="E909" s="160">
        <f ca="1">OFFSET('Расчёт фасадов2'!$H$408,Цена!$A$909,0)</f>
        <v>297.12412000000006</v>
      </c>
      <c r="F909" s="160">
        <f ca="1">OFFSET('Расчёт фасадов3'!$H$408,Цена!$A$909,0)</f>
        <v>297.12412000000006</v>
      </c>
      <c r="G909" s="160">
        <f ca="1">OFFSET('Расчёт фасадов4'!$H$408,Цена!$A$909,0)</f>
        <v>297.12412000000006</v>
      </c>
      <c r="H909" s="160">
        <f ca="1">OFFSET('Расчёт фасадов5'!$H$408,Цена!$A$909,0)</f>
        <v>297.12412000000006</v>
      </c>
      <c r="I909" s="160">
        <f ca="1">OFFSET('Расчёт фасадов6'!$H$408,Цена!$A$909,0)</f>
        <v>297.12412000000006</v>
      </c>
      <c r="J909" s="160">
        <f ca="1">OFFSET('Расчёт фасадов7'!$H$408,Цена!$A$909,0)</f>
        <v>297.12412000000006</v>
      </c>
      <c r="K909" s="160">
        <f ca="1">OFFSET('Расчёт фасадов8'!$H$408,Цена!$A$909,0)</f>
        <v>297.12412000000006</v>
      </c>
      <c r="L909" s="160">
        <f ca="1">OFFSET('Расчёт фасадов9'!$H$408,Цена!$A$909,0)</f>
        <v>297.12412000000006</v>
      </c>
      <c r="M909" s="160">
        <f ca="1">OFFSET('Расчёт фасадов10'!$H$408,Цена!$A$909,0)</f>
        <v>297.12412000000006</v>
      </c>
    </row>
    <row r="910" spans="1:13" ht="15" x14ac:dyDescent="0.2">
      <c r="A910">
        <v>0</v>
      </c>
      <c r="B910" s="75" t="s">
        <v>574</v>
      </c>
      <c r="C910" s="75" t="str">
        <f>B910&amp;'Спецификация - фасады'!$AO$51</f>
        <v>IT.4.FR_V.500./1+1-OM</v>
      </c>
      <c r="D910" s="160">
        <f ca="1">OFFSET('Расчёт фасадов'!$H$408,Цена!$A$910,0)</f>
        <v>297.12412000000006</v>
      </c>
      <c r="E910" s="160">
        <f ca="1">OFFSET('Расчёт фасадов2'!$H$408,Цена!$A$910,0)</f>
        <v>297.12412000000006</v>
      </c>
      <c r="F910" s="160">
        <f ca="1">OFFSET('Расчёт фасадов3'!$H$408,Цена!$A$910,0)</f>
        <v>297.12412000000006</v>
      </c>
      <c r="G910" s="160">
        <f ca="1">OFFSET('Расчёт фасадов4'!$H$408,Цена!$A$910,0)</f>
        <v>297.12412000000006</v>
      </c>
      <c r="H910" s="160">
        <f ca="1">OFFSET('Расчёт фасадов5'!$H$408,Цена!$A$910,0)</f>
        <v>297.12412000000006</v>
      </c>
      <c r="I910" s="160">
        <f ca="1">OFFSET('Расчёт фасадов6'!$H$408,Цена!$A$910,0)</f>
        <v>297.12412000000006</v>
      </c>
      <c r="J910" s="160">
        <f ca="1">OFFSET('Расчёт фасадов7'!$H$408,Цена!$A$910,0)</f>
        <v>297.12412000000006</v>
      </c>
      <c r="K910" s="160">
        <f ca="1">OFFSET('Расчёт фасадов8'!$H$408,Цена!$A$910,0)</f>
        <v>297.12412000000006</v>
      </c>
      <c r="L910" s="160">
        <f ca="1">OFFSET('Расчёт фасадов9'!$H$408,Цена!$A$910,0)</f>
        <v>297.12412000000006</v>
      </c>
      <c r="M910" s="160">
        <f ca="1">OFFSET('Расчёт фасадов10'!$H$408,Цена!$A$910,0)</f>
        <v>297.12412000000006</v>
      </c>
    </row>
    <row r="911" spans="1:13" ht="15" x14ac:dyDescent="0.2">
      <c r="A911">
        <v>0</v>
      </c>
      <c r="B911" s="75" t="s">
        <v>574</v>
      </c>
      <c r="C911" s="75" t="str">
        <f>B911&amp;'Спецификация - фасады'!$AO$52</f>
        <v>IT.4.FR_V.500./1+1-OE</v>
      </c>
      <c r="D911" s="160">
        <f ca="1">OFFSET('Расчёт фасадов'!$H$408,Цена!$A$911,0)</f>
        <v>297.12412000000006</v>
      </c>
      <c r="E911" s="160">
        <f ca="1">OFFSET('Расчёт фасадов2'!$H$408,Цена!$A$911,0)</f>
        <v>297.12412000000006</v>
      </c>
      <c r="F911" s="160">
        <f ca="1">OFFSET('Расчёт фасадов3'!$H$408,Цена!$A$911,0)</f>
        <v>297.12412000000006</v>
      </c>
      <c r="G911" s="160">
        <f ca="1">OFFSET('Расчёт фасадов4'!$H$408,Цена!$A$911,0)</f>
        <v>297.12412000000006</v>
      </c>
      <c r="H911" s="160">
        <f ca="1">OFFSET('Расчёт фасадов5'!$H$408,Цена!$A$911,0)</f>
        <v>297.12412000000006</v>
      </c>
      <c r="I911" s="160">
        <f ca="1">OFFSET('Расчёт фасадов6'!$H$408,Цена!$A$911,0)</f>
        <v>297.12412000000006</v>
      </c>
      <c r="J911" s="160">
        <f ca="1">OFFSET('Расчёт фасадов7'!$H$408,Цена!$A$911,0)</f>
        <v>297.12412000000006</v>
      </c>
      <c r="K911" s="160">
        <f ca="1">OFFSET('Расчёт фасадов8'!$H$408,Цена!$A$911,0)</f>
        <v>297.12412000000006</v>
      </c>
      <c r="L911" s="160">
        <f ca="1">OFFSET('Расчёт фасадов9'!$H$408,Цена!$A$911,0)</f>
        <v>297.12412000000006</v>
      </c>
      <c r="M911" s="160">
        <f ca="1">OFFSET('Расчёт фасадов10'!$H$408,Цена!$A$911,0)</f>
        <v>297.12412000000006</v>
      </c>
    </row>
    <row r="912" spans="1:13" ht="15" x14ac:dyDescent="0.2">
      <c r="A912">
        <v>0</v>
      </c>
      <c r="B912" s="75" t="s">
        <v>574</v>
      </c>
      <c r="C912" s="75" t="str">
        <f>B912&amp;'Спецификация - фасады'!$AO$53</f>
        <v>IT.4.FR_V.500./1+1-GS</v>
      </c>
      <c r="D912" s="160">
        <f ca="1">OFFSET('Расчёт фасадов'!$H$408,Цена!$A$912,0)</f>
        <v>297.12412000000006</v>
      </c>
      <c r="E912" s="160">
        <f ca="1">OFFSET('Расчёт фасадов2'!$H$408,Цена!$A$912,0)</f>
        <v>297.12412000000006</v>
      </c>
      <c r="F912" s="160">
        <f ca="1">OFFSET('Расчёт фасадов3'!$H$408,Цена!$A$912,0)</f>
        <v>297.12412000000006</v>
      </c>
      <c r="G912" s="160">
        <f ca="1">OFFSET('Расчёт фасадов4'!$H$408,Цена!$A$912,0)</f>
        <v>297.12412000000006</v>
      </c>
      <c r="H912" s="160">
        <f ca="1">OFFSET('Расчёт фасадов5'!$H$408,Цена!$A$912,0)</f>
        <v>297.12412000000006</v>
      </c>
      <c r="I912" s="160">
        <f ca="1">OFFSET('Расчёт фасадов6'!$H$408,Цена!$A$912,0)</f>
        <v>297.12412000000006</v>
      </c>
      <c r="J912" s="160">
        <f ca="1">OFFSET('Расчёт фасадов7'!$H$408,Цена!$A$912,0)</f>
        <v>297.12412000000006</v>
      </c>
      <c r="K912" s="160">
        <f ca="1">OFFSET('Расчёт фасадов8'!$H$408,Цена!$A$912,0)</f>
        <v>297.12412000000006</v>
      </c>
      <c r="L912" s="160">
        <f ca="1">OFFSET('Расчёт фасадов9'!$H$408,Цена!$A$912,0)</f>
        <v>297.12412000000006</v>
      </c>
      <c r="M912" s="160">
        <f ca="1">OFFSET('Расчёт фасадов10'!$H$408,Цена!$A$912,0)</f>
        <v>297.12412000000006</v>
      </c>
    </row>
    <row r="913" spans="1:13" ht="15" x14ac:dyDescent="0.2">
      <c r="A913">
        <v>1</v>
      </c>
      <c r="B913" s="75" t="s">
        <v>574</v>
      </c>
      <c r="C913" s="75" t="str">
        <f>B913&amp;'Спецификация - фасады'!$AO$54</f>
        <v>IT.4.FR_V.500./1+1-BMO</v>
      </c>
      <c r="D913" s="160">
        <f ca="1">OFFSET('Расчёт фасадов'!$H$408,Цена!$A$913,0)</f>
        <v>297.12412000000006</v>
      </c>
      <c r="E913" s="160">
        <f ca="1">OFFSET('Расчёт фасадов2'!$H$408,Цена!$A$913,0)</f>
        <v>297.12412000000006</v>
      </c>
      <c r="F913" s="160">
        <f ca="1">OFFSET('Расчёт фасадов3'!$H$408,Цена!$A$913,0)</f>
        <v>297.12412000000006</v>
      </c>
      <c r="G913" s="160">
        <f ca="1">OFFSET('Расчёт фасадов4'!$H$408,Цена!$A$913,0)</f>
        <v>297.12412000000006</v>
      </c>
      <c r="H913" s="160">
        <f ca="1">OFFSET('Расчёт фасадов5'!$H$408,Цена!$A$913,0)</f>
        <v>297.12412000000006</v>
      </c>
      <c r="I913" s="160">
        <f ca="1">OFFSET('Расчёт фасадов6'!$H$408,Цена!$A$913,0)</f>
        <v>297.12412000000006</v>
      </c>
      <c r="J913" s="160">
        <f ca="1">OFFSET('Расчёт фасадов7'!$H$408,Цена!$A$913,0)</f>
        <v>297.12412000000006</v>
      </c>
      <c r="K913" s="160">
        <f ca="1">OFFSET('Расчёт фасадов8'!$H$408,Цена!$A$913,0)</f>
        <v>297.12412000000006</v>
      </c>
      <c r="L913" s="160">
        <f ca="1">OFFSET('Расчёт фасадов9'!$H$408,Цена!$A$913,0)</f>
        <v>297.12412000000006</v>
      </c>
      <c r="M913" s="160">
        <f ca="1">OFFSET('Расчёт фасадов10'!$H$408,Цена!$A$913,0)</f>
        <v>297.12412000000006</v>
      </c>
    </row>
    <row r="914" spans="1:13" ht="15" x14ac:dyDescent="0.2">
      <c r="A914">
        <v>2</v>
      </c>
      <c r="B914" s="75" t="s">
        <v>574</v>
      </c>
      <c r="C914" s="75" t="str">
        <f>B914&amp;'Спецификация - фасады'!$AO$55</f>
        <v>IT.4.FR_V.500./1+1-WM</v>
      </c>
      <c r="D914" s="160">
        <f ca="1">OFFSET('Расчёт фасадов'!$H$408,Цена!$A$914,0)</f>
        <v>297.12412000000006</v>
      </c>
      <c r="E914" s="160">
        <f ca="1">OFFSET('Расчёт фасадов2'!$H$408,Цена!$A$914,0)</f>
        <v>297.12412000000006</v>
      </c>
      <c r="F914" s="160">
        <f ca="1">OFFSET('Расчёт фасадов3'!$H$408,Цена!$A$914,0)</f>
        <v>297.12412000000006</v>
      </c>
      <c r="G914" s="160">
        <f ca="1">OFFSET('Расчёт фасадов4'!$H$408,Цена!$A$914,0)</f>
        <v>297.12412000000006</v>
      </c>
      <c r="H914" s="160">
        <f ca="1">OFFSET('Расчёт фасадов5'!$H$408,Цена!$A$914,0)</f>
        <v>297.12412000000006</v>
      </c>
      <c r="I914" s="160">
        <f ca="1">OFFSET('Расчёт фасадов6'!$H$408,Цена!$A$914,0)</f>
        <v>297.12412000000006</v>
      </c>
      <c r="J914" s="160">
        <f ca="1">OFFSET('Расчёт фасадов7'!$H$408,Цена!$A$914,0)</f>
        <v>297.12412000000006</v>
      </c>
      <c r="K914" s="160">
        <f ca="1">OFFSET('Расчёт фасадов8'!$H$408,Цена!$A$914,0)</f>
        <v>297.12412000000006</v>
      </c>
      <c r="L914" s="160">
        <f ca="1">OFFSET('Расчёт фасадов9'!$H$408,Цена!$A$914,0)</f>
        <v>297.12412000000006</v>
      </c>
      <c r="M914" s="160">
        <f ca="1">OFFSET('Расчёт фасадов10'!$H$408,Цена!$A$914,0)</f>
        <v>297.12412000000006</v>
      </c>
    </row>
    <row r="915" spans="1:13" ht="15" x14ac:dyDescent="0.2">
      <c r="A915">
        <v>2</v>
      </c>
      <c r="B915" s="75" t="s">
        <v>574</v>
      </c>
      <c r="C915" s="75" t="str">
        <f>B915&amp;'Спецификация - фасады'!$AO$56</f>
        <v>IT.4.FR_V.500./1+1-IV</v>
      </c>
      <c r="D915" s="160">
        <f ca="1">OFFSET('Расчёт фасадов'!$H$408,Цена!$A$915,0)</f>
        <v>297.12412000000006</v>
      </c>
      <c r="E915" s="160">
        <f ca="1">OFFSET('Расчёт фасадов2'!$H$408,Цена!$A$915,0)</f>
        <v>297.12412000000006</v>
      </c>
      <c r="F915" s="160">
        <f ca="1">OFFSET('Расчёт фасадов3'!$H$408,Цена!$A$915,0)</f>
        <v>297.12412000000006</v>
      </c>
      <c r="G915" s="160">
        <f ca="1">OFFSET('Расчёт фасадов4'!$H$408,Цена!$A$915,0)</f>
        <v>297.12412000000006</v>
      </c>
      <c r="H915" s="160">
        <f ca="1">OFFSET('Расчёт фасадов5'!$H$408,Цена!$A$915,0)</f>
        <v>297.12412000000006</v>
      </c>
      <c r="I915" s="160">
        <f ca="1">OFFSET('Расчёт фасадов6'!$H$408,Цена!$A$915,0)</f>
        <v>297.12412000000006</v>
      </c>
      <c r="J915" s="160">
        <f ca="1">OFFSET('Расчёт фасадов7'!$H$408,Цена!$A$915,0)</f>
        <v>297.12412000000006</v>
      </c>
      <c r="K915" s="160">
        <f ca="1">OFFSET('Расчёт фасадов8'!$H$408,Цена!$A$915,0)</f>
        <v>297.12412000000006</v>
      </c>
      <c r="L915" s="160">
        <f ca="1">OFFSET('Расчёт фасадов9'!$H$408,Цена!$A$915,0)</f>
        <v>297.12412000000006</v>
      </c>
      <c r="M915" s="160">
        <f ca="1">OFFSET('Расчёт фасадов10'!$H$408,Цена!$A$915,0)</f>
        <v>297.12412000000006</v>
      </c>
    </row>
    <row r="916" spans="1:13" ht="15" x14ac:dyDescent="0.2">
      <c r="A916">
        <v>3</v>
      </c>
      <c r="B916" s="75" t="s">
        <v>574</v>
      </c>
      <c r="C916" s="75" t="str">
        <f>B916&amp;'Спецификация - фасады'!$AO$57</f>
        <v>IT.4.FR_V.500./1+1-WC/PG</v>
      </c>
      <c r="D916" s="160">
        <f ca="1">OFFSET('Расчёт фасадов'!$H$408,Цена!$A$916,0)</f>
        <v>297.12412000000006</v>
      </c>
      <c r="E916" s="160">
        <f ca="1">OFFSET('Расчёт фасадов2'!$H$408,Цена!$A$916,0)</f>
        <v>297.12412000000006</v>
      </c>
      <c r="F916" s="160">
        <f ca="1">OFFSET('Расчёт фасадов3'!$H$408,Цена!$A$916,0)</f>
        <v>297.12412000000006</v>
      </c>
      <c r="G916" s="160">
        <f ca="1">OFFSET('Расчёт фасадов4'!$H$408,Цена!$A$916,0)</f>
        <v>297.12412000000006</v>
      </c>
      <c r="H916" s="160">
        <f ca="1">OFFSET('Расчёт фасадов5'!$H$408,Цена!$A$916,0)</f>
        <v>297.12412000000006</v>
      </c>
      <c r="I916" s="160">
        <f ca="1">OFFSET('Расчёт фасадов6'!$H$408,Цена!$A$916,0)</f>
        <v>297.12412000000006</v>
      </c>
      <c r="J916" s="160">
        <f ca="1">OFFSET('Расчёт фасадов7'!$H$408,Цена!$A$916,0)</f>
        <v>297.12412000000006</v>
      </c>
      <c r="K916" s="160">
        <f ca="1">OFFSET('Расчёт фасадов8'!$H$408,Цена!$A$916,0)</f>
        <v>297.12412000000006</v>
      </c>
      <c r="L916" s="160">
        <f ca="1">OFFSET('Расчёт фасадов9'!$H$408,Цена!$A$916,0)</f>
        <v>297.12412000000006</v>
      </c>
      <c r="M916" s="160">
        <f ca="1">OFFSET('Расчёт фасадов10'!$H$408,Цена!$A$916,0)</f>
        <v>297.12412000000006</v>
      </c>
    </row>
    <row r="917" spans="1:13" ht="15" x14ac:dyDescent="0.2">
      <c r="A917">
        <v>3</v>
      </c>
      <c r="B917" s="75" t="s">
        <v>574</v>
      </c>
      <c r="C917" s="75" t="str">
        <f>B917&amp;'Спецификация - фасады'!$AO$58</f>
        <v>IT.4.FR_V.500./1+1-WC/PS</v>
      </c>
      <c r="D917" s="160">
        <f ca="1">OFFSET('Расчёт фасадов'!$H$408,Цена!$A$917,0)</f>
        <v>297.12412000000006</v>
      </c>
      <c r="E917" s="160">
        <f ca="1">OFFSET('Расчёт фасадов2'!$H$408,Цена!$A$917,0)</f>
        <v>297.12412000000006</v>
      </c>
      <c r="F917" s="160">
        <f ca="1">OFFSET('Расчёт фасадов3'!$H$408,Цена!$A$917,0)</f>
        <v>297.12412000000006</v>
      </c>
      <c r="G917" s="160">
        <f ca="1">OFFSET('Расчёт фасадов4'!$H$408,Цена!$A$917,0)</f>
        <v>297.12412000000006</v>
      </c>
      <c r="H917" s="160">
        <f ca="1">OFFSET('Расчёт фасадов5'!$H$408,Цена!$A$917,0)</f>
        <v>297.12412000000006</v>
      </c>
      <c r="I917" s="160">
        <f ca="1">OFFSET('Расчёт фасадов6'!$H$408,Цена!$A$917,0)</f>
        <v>297.12412000000006</v>
      </c>
      <c r="J917" s="160">
        <f ca="1">OFFSET('Расчёт фасадов7'!$H$408,Цена!$A$917,0)</f>
        <v>297.12412000000006</v>
      </c>
      <c r="K917" s="160">
        <f ca="1">OFFSET('Расчёт фасадов8'!$H$408,Цена!$A$917,0)</f>
        <v>297.12412000000006</v>
      </c>
      <c r="L917" s="160">
        <f ca="1">OFFSET('Расчёт фасадов9'!$H$408,Цена!$A$917,0)</f>
        <v>297.12412000000006</v>
      </c>
      <c r="M917" s="160">
        <f ca="1">OFFSET('Расчёт фасадов10'!$H$408,Цена!$A$917,0)</f>
        <v>297.12412000000006</v>
      </c>
    </row>
    <row r="918" spans="1:13" ht="15" x14ac:dyDescent="0.2">
      <c r="A918">
        <v>3</v>
      </c>
      <c r="B918" s="75" t="s">
        <v>574</v>
      </c>
      <c r="C918" s="75" t="str">
        <f>B918&amp;'Спецификация - фасады'!$AO$59</f>
        <v>IT.4.FR_V.500./1+1-WC/PBG</v>
      </c>
      <c r="D918" s="160">
        <f ca="1">OFFSET('Расчёт фасадов'!$H$408,Цена!$A$918,0)</f>
        <v>297.12412000000006</v>
      </c>
      <c r="E918" s="160">
        <f ca="1">OFFSET('Расчёт фасадов2'!$H$408,Цена!$A$918,0)</f>
        <v>297.12412000000006</v>
      </c>
      <c r="F918" s="160">
        <f ca="1">OFFSET('Расчёт фасадов3'!$H$408,Цена!$A$918,0)</f>
        <v>297.12412000000006</v>
      </c>
      <c r="G918" s="160">
        <f ca="1">OFFSET('Расчёт фасадов4'!$H$408,Цена!$A$918,0)</f>
        <v>297.12412000000006</v>
      </c>
      <c r="H918" s="160">
        <f ca="1">OFFSET('Расчёт фасадов5'!$H$408,Цена!$A$918,0)</f>
        <v>297.12412000000006</v>
      </c>
      <c r="I918" s="160">
        <f ca="1">OFFSET('Расчёт фасадов6'!$H$408,Цена!$A$918,0)</f>
        <v>297.12412000000006</v>
      </c>
      <c r="J918" s="160">
        <f ca="1">OFFSET('Расчёт фасадов7'!$H$408,Цена!$A$918,0)</f>
        <v>297.12412000000006</v>
      </c>
      <c r="K918" s="160">
        <f ca="1">OFFSET('Расчёт фасадов8'!$H$408,Цена!$A$918,0)</f>
        <v>297.12412000000006</v>
      </c>
      <c r="L918" s="160">
        <f ca="1">OFFSET('Расчёт фасадов9'!$H$408,Цена!$A$918,0)</f>
        <v>297.12412000000006</v>
      </c>
      <c r="M918" s="160">
        <f ca="1">OFFSET('Расчёт фасадов10'!$H$408,Цена!$A$918,0)</f>
        <v>297.12412000000006</v>
      </c>
    </row>
    <row r="919" spans="1:13" ht="15" x14ac:dyDescent="0.2">
      <c r="A919">
        <v>3</v>
      </c>
      <c r="B919" s="75" t="s">
        <v>574</v>
      </c>
      <c r="C919" s="75" t="str">
        <f>B919&amp;'Спецификация - фасады'!$AO$60</f>
        <v>IT.4.FR_V.500./1+1-VT/PS</v>
      </c>
      <c r="D919" s="160">
        <f ca="1">OFFSET('Расчёт фасадов'!$H$408,Цена!$A$919,0)</f>
        <v>297.12412000000006</v>
      </c>
      <c r="E919" s="160">
        <f ca="1">OFFSET('Расчёт фасадов2'!$H$408,Цена!$A$919,0)</f>
        <v>297.12412000000006</v>
      </c>
      <c r="F919" s="160">
        <f ca="1">OFFSET('Расчёт фасадов3'!$H$408,Цена!$A$919,0)</f>
        <v>297.12412000000006</v>
      </c>
      <c r="G919" s="160">
        <f ca="1">OFFSET('Расчёт фасадов4'!$H$408,Цена!$A$919,0)</f>
        <v>297.12412000000006</v>
      </c>
      <c r="H919" s="160">
        <f ca="1">OFFSET('Расчёт фасадов5'!$H$408,Цена!$A$919,0)</f>
        <v>297.12412000000006</v>
      </c>
      <c r="I919" s="160">
        <f ca="1">OFFSET('Расчёт фасадов6'!$H$408,Цена!$A$919,0)</f>
        <v>297.12412000000006</v>
      </c>
      <c r="J919" s="160">
        <f ca="1">OFFSET('Расчёт фасадов7'!$H$408,Цена!$A$919,0)</f>
        <v>297.12412000000006</v>
      </c>
      <c r="K919" s="160">
        <f ca="1">OFFSET('Расчёт фасадов8'!$H$408,Цена!$A$919,0)</f>
        <v>297.12412000000006</v>
      </c>
      <c r="L919" s="160">
        <f ca="1">OFFSET('Расчёт фасадов9'!$H$408,Цена!$A$919,0)</f>
        <v>297.12412000000006</v>
      </c>
      <c r="M919" s="160">
        <f ca="1">OFFSET('Расчёт фасадов10'!$H$408,Цена!$A$919,0)</f>
        <v>297.12412000000006</v>
      </c>
    </row>
    <row r="920" spans="1:13" ht="15" x14ac:dyDescent="0.2">
      <c r="A920">
        <v>4</v>
      </c>
      <c r="B920" s="75" t="s">
        <v>574</v>
      </c>
      <c r="C920" s="75" t="str">
        <f>B920&amp;'Спецификация - фасады'!$AO$61</f>
        <v>IT.4.FR_V.500./1+1-BMO/PG</v>
      </c>
      <c r="D920" s="160">
        <f ca="1">OFFSET('Расчёт фасадов'!$H$408,Цена!$A$920,0)</f>
        <v>297.12412000000006</v>
      </c>
      <c r="E920" s="160">
        <f ca="1">OFFSET('Расчёт фасадов2'!$H$408,Цена!$A$920,0)</f>
        <v>297.12412000000006</v>
      </c>
      <c r="F920" s="160">
        <f ca="1">OFFSET('Расчёт фасадов3'!$H$408,Цена!$A$920,0)</f>
        <v>297.12412000000006</v>
      </c>
      <c r="G920" s="160">
        <f ca="1">OFFSET('Расчёт фасадов4'!$H$408,Цена!$A$920,0)</f>
        <v>297.12412000000006</v>
      </c>
      <c r="H920" s="160">
        <f ca="1">OFFSET('Расчёт фасадов5'!$H$408,Цена!$A$920,0)</f>
        <v>297.12412000000006</v>
      </c>
      <c r="I920" s="160">
        <f ca="1">OFFSET('Расчёт фасадов6'!$H$408,Цена!$A$920,0)</f>
        <v>297.12412000000006</v>
      </c>
      <c r="J920" s="160">
        <f ca="1">OFFSET('Расчёт фасадов7'!$H$408,Цена!$A$920,0)</f>
        <v>297.12412000000006</v>
      </c>
      <c r="K920" s="160">
        <f ca="1">OFFSET('Расчёт фасадов8'!$H$408,Цена!$A$920,0)</f>
        <v>297.12412000000006</v>
      </c>
      <c r="L920" s="160">
        <f ca="1">OFFSET('Расчёт фасадов9'!$H$408,Цена!$A$920,0)</f>
        <v>297.12412000000006</v>
      </c>
      <c r="M920" s="160">
        <f ca="1">OFFSET('Расчёт фасадов10'!$H$408,Цена!$A$920,0)</f>
        <v>297.12412000000006</v>
      </c>
    </row>
    <row r="921" spans="1:13" ht="15" x14ac:dyDescent="0.2">
      <c r="A921">
        <v>4</v>
      </c>
      <c r="B921" s="75" t="s">
        <v>574</v>
      </c>
      <c r="C921" s="75" t="str">
        <f>B921&amp;'Спецификация - фасады'!$AO$62</f>
        <v>IT.4.FR_V.500./1+1-BMO/PB</v>
      </c>
      <c r="D921" s="160">
        <f ca="1">OFFSET('Расчёт фасадов'!$H$408,Цена!$A$921,0)</f>
        <v>297.12412000000006</v>
      </c>
      <c r="E921" s="160">
        <f ca="1">OFFSET('Расчёт фасадов2'!$H$408,Цена!$A$921,0)</f>
        <v>297.12412000000006</v>
      </c>
      <c r="F921" s="160">
        <f ca="1">OFFSET('Расчёт фасадов3'!$H$408,Цена!$A$921,0)</f>
        <v>297.12412000000006</v>
      </c>
      <c r="G921" s="160">
        <f ca="1">OFFSET('Расчёт фасадов4'!$H$408,Цена!$A$921,0)</f>
        <v>297.12412000000006</v>
      </c>
      <c r="H921" s="160">
        <f ca="1">OFFSET('Расчёт фасадов5'!$H$408,Цена!$A$921,0)</f>
        <v>297.12412000000006</v>
      </c>
      <c r="I921" s="160">
        <f ca="1">OFFSET('Расчёт фасадов6'!$H$408,Цена!$A$921,0)</f>
        <v>297.12412000000006</v>
      </c>
      <c r="J921" s="160">
        <f ca="1">OFFSET('Расчёт фасадов7'!$H$408,Цена!$A$921,0)</f>
        <v>297.12412000000006</v>
      </c>
      <c r="K921" s="160">
        <f ca="1">OFFSET('Расчёт фасадов8'!$H$408,Цена!$A$921,0)</f>
        <v>297.12412000000006</v>
      </c>
      <c r="L921" s="160">
        <f ca="1">OFFSET('Расчёт фасадов9'!$H$408,Цена!$A$921,0)</f>
        <v>297.12412000000006</v>
      </c>
      <c r="M921" s="160">
        <f ca="1">OFFSET('Расчёт фасадов10'!$H$408,Цена!$A$921,0)</f>
        <v>297.12412000000006</v>
      </c>
    </row>
    <row r="922" spans="1:13" ht="15" x14ac:dyDescent="0.2">
      <c r="A922">
        <v>5</v>
      </c>
      <c r="B922" s="75" t="s">
        <v>574</v>
      </c>
      <c r="C922" s="75" t="str">
        <f>B922&amp;'Спецификация - фасады'!$AO$63</f>
        <v>IT.4.FR_V.500./1+1-GS/PG</v>
      </c>
      <c r="D922" s="160">
        <f ca="1">OFFSET('Расчёт фасадов'!$H$408,Цена!$A$922,0)</f>
        <v>297.12412000000006</v>
      </c>
      <c r="E922" s="160">
        <f ca="1">OFFSET('Расчёт фасадов2'!$H$408,Цена!$A$922,0)</f>
        <v>297.12412000000006</v>
      </c>
      <c r="F922" s="160">
        <f ca="1">OFFSET('Расчёт фасадов3'!$H$408,Цена!$A$922,0)</f>
        <v>297.12412000000006</v>
      </c>
      <c r="G922" s="160">
        <f ca="1">OFFSET('Расчёт фасадов4'!$H$408,Цена!$A$922,0)</f>
        <v>297.12412000000006</v>
      </c>
      <c r="H922" s="160">
        <f ca="1">OFFSET('Расчёт фасадов5'!$H$408,Цена!$A$922,0)</f>
        <v>297.12412000000006</v>
      </c>
      <c r="I922" s="160">
        <f ca="1">OFFSET('Расчёт фасадов6'!$H$408,Цена!$A$922,0)</f>
        <v>297.12412000000006</v>
      </c>
      <c r="J922" s="160">
        <f ca="1">OFFSET('Расчёт фасадов7'!$H$408,Цена!$A$922,0)</f>
        <v>297.12412000000006</v>
      </c>
      <c r="K922" s="160">
        <f ca="1">OFFSET('Расчёт фасадов8'!$H$408,Цена!$A$922,0)</f>
        <v>297.12412000000006</v>
      </c>
      <c r="L922" s="160">
        <f ca="1">OFFSET('Расчёт фасадов9'!$H$408,Цена!$A$922,0)</f>
        <v>297.12412000000006</v>
      </c>
      <c r="M922" s="160">
        <f ca="1">OFFSET('Расчёт фасадов10'!$H$408,Цена!$A$922,0)</f>
        <v>297.12412000000006</v>
      </c>
    </row>
    <row r="923" spans="1:13" ht="15" x14ac:dyDescent="0.2">
      <c r="A923">
        <v>5</v>
      </c>
      <c r="B923" s="75" t="s">
        <v>574</v>
      </c>
      <c r="C923" s="75" t="str">
        <f>B923&amp;'Спецификация - фасады'!$AO$64</f>
        <v>IT.4.FR_V.500./1+1-GS/PS</v>
      </c>
      <c r="D923" s="160">
        <f ca="1">OFFSET('Расчёт фасадов'!$H$408,Цена!$A$923,0)</f>
        <v>297.12412000000006</v>
      </c>
      <c r="E923" s="160">
        <f ca="1">OFFSET('Расчёт фасадов2'!$H$408,Цена!$A$923,0)</f>
        <v>297.12412000000006</v>
      </c>
      <c r="F923" s="160">
        <f ca="1">OFFSET('Расчёт фасадов3'!$H$408,Цена!$A$923,0)</f>
        <v>297.12412000000006</v>
      </c>
      <c r="G923" s="160">
        <f ca="1">OFFSET('Расчёт фасадов4'!$H$408,Цена!$A$923,0)</f>
        <v>297.12412000000006</v>
      </c>
      <c r="H923" s="160">
        <f ca="1">OFFSET('Расчёт фасадов5'!$H$408,Цена!$A$923,0)</f>
        <v>297.12412000000006</v>
      </c>
      <c r="I923" s="160">
        <f ca="1">OFFSET('Расчёт фасадов6'!$H$408,Цена!$A$923,0)</f>
        <v>297.12412000000006</v>
      </c>
      <c r="J923" s="160">
        <f ca="1">OFFSET('Расчёт фасадов7'!$H$408,Цена!$A$923,0)</f>
        <v>297.12412000000006</v>
      </c>
      <c r="K923" s="160">
        <f ca="1">OFFSET('Расчёт фасадов8'!$H$408,Цена!$A$923,0)</f>
        <v>297.12412000000006</v>
      </c>
      <c r="L923" s="160">
        <f ca="1">OFFSET('Расчёт фасадов9'!$H$408,Цена!$A$923,0)</f>
        <v>297.12412000000006</v>
      </c>
      <c r="M923" s="160">
        <f ca="1">OFFSET('Расчёт фасадов10'!$H$408,Цена!$A$923,0)</f>
        <v>297.12412000000006</v>
      </c>
    </row>
    <row r="924" spans="1:13" ht="15" x14ac:dyDescent="0.2">
      <c r="A924">
        <v>6</v>
      </c>
      <c r="B924" s="75" t="s">
        <v>574</v>
      </c>
      <c r="C924" s="75" t="str">
        <f>B924&amp;'Спецификация - фасады'!$AO$65</f>
        <v>IT.4.FR_V.500./1+1-WM/PG</v>
      </c>
      <c r="D924" s="160">
        <f ca="1">OFFSET('Расчёт фасадов'!$H$408,Цена!$A$924,0)</f>
        <v>297.12412000000006</v>
      </c>
      <c r="E924" s="160">
        <f ca="1">OFFSET('Расчёт фасадов2'!$H$408,Цена!$A$924,0)</f>
        <v>297.12412000000006</v>
      </c>
      <c r="F924" s="160">
        <f ca="1">OFFSET('Расчёт фасадов3'!$H$408,Цена!$A$924,0)</f>
        <v>297.12412000000006</v>
      </c>
      <c r="G924" s="160">
        <f ca="1">OFFSET('Расчёт фасадов4'!$H$408,Цена!$A$924,0)</f>
        <v>297.12412000000006</v>
      </c>
      <c r="H924" s="160">
        <f ca="1">OFFSET('Расчёт фасадов5'!$H$408,Цена!$A$924,0)</f>
        <v>297.12412000000006</v>
      </c>
      <c r="I924" s="160">
        <f ca="1">OFFSET('Расчёт фасадов6'!$H$408,Цена!$A$924,0)</f>
        <v>297.12412000000006</v>
      </c>
      <c r="J924" s="160">
        <f ca="1">OFFSET('Расчёт фасадов7'!$H$408,Цена!$A$924,0)</f>
        <v>297.12412000000006</v>
      </c>
      <c r="K924" s="160">
        <f ca="1">OFFSET('Расчёт фасадов8'!$H$408,Цена!$A$924,0)</f>
        <v>297.12412000000006</v>
      </c>
      <c r="L924" s="160">
        <f ca="1">OFFSET('Расчёт фасадов9'!$H$408,Цена!$A$924,0)</f>
        <v>297.12412000000006</v>
      </c>
      <c r="M924" s="160">
        <f ca="1">OFFSET('Расчёт фасадов10'!$H$408,Цена!$A$924,0)</f>
        <v>297.12412000000006</v>
      </c>
    </row>
    <row r="925" spans="1:13" ht="15" x14ac:dyDescent="0.2">
      <c r="A925">
        <v>6</v>
      </c>
      <c r="B925" s="75" t="s">
        <v>574</v>
      </c>
      <c r="C925" s="75" t="str">
        <f>B925&amp;'Спецификация - фасады'!$AO$66</f>
        <v>IT.4.FR_V.500./1+1-WM/PS</v>
      </c>
      <c r="D925" s="160">
        <f ca="1">OFFSET('Расчёт фасадов'!$H$408,Цена!$A$925,0)</f>
        <v>297.12412000000006</v>
      </c>
      <c r="E925" s="160">
        <f ca="1">OFFSET('Расчёт фасадов2'!$H$408,Цена!$A$925,0)</f>
        <v>297.12412000000006</v>
      </c>
      <c r="F925" s="160">
        <f ca="1">OFFSET('Расчёт фасадов3'!$H$408,Цена!$A$925,0)</f>
        <v>297.12412000000006</v>
      </c>
      <c r="G925" s="160">
        <f ca="1">OFFSET('Расчёт фасадов4'!$H$408,Цена!$A$925,0)</f>
        <v>297.12412000000006</v>
      </c>
      <c r="H925" s="160">
        <f ca="1">OFFSET('Расчёт фасадов5'!$H$408,Цена!$A$925,0)</f>
        <v>297.12412000000006</v>
      </c>
      <c r="I925" s="160">
        <f ca="1">OFFSET('Расчёт фасадов6'!$H$408,Цена!$A$925,0)</f>
        <v>297.12412000000006</v>
      </c>
      <c r="J925" s="160">
        <f ca="1">OFFSET('Расчёт фасадов7'!$H$408,Цена!$A$925,0)</f>
        <v>297.12412000000006</v>
      </c>
      <c r="K925" s="160">
        <f ca="1">OFFSET('Расчёт фасадов8'!$H$408,Цена!$A$925,0)</f>
        <v>297.12412000000006</v>
      </c>
      <c r="L925" s="160">
        <f ca="1">OFFSET('Расчёт фасадов9'!$H$408,Цена!$A$925,0)</f>
        <v>297.12412000000006</v>
      </c>
      <c r="M925" s="160">
        <f ca="1">OFFSET('Расчёт фасадов10'!$H$408,Цена!$A$925,0)</f>
        <v>297.12412000000006</v>
      </c>
    </row>
    <row r="926" spans="1:13" ht="15" x14ac:dyDescent="0.2">
      <c r="A926">
        <v>6</v>
      </c>
      <c r="B926" s="75" t="s">
        <v>574</v>
      </c>
      <c r="C926" s="75" t="str">
        <f>B926&amp;'Спецификация - фасады'!$AO$67</f>
        <v>IT.4.FR_V.500./1+1-WM/PBG</v>
      </c>
      <c r="D926" s="160">
        <f ca="1">OFFSET('Расчёт фасадов'!$H$408,Цена!$A$926,0)</f>
        <v>297.12412000000006</v>
      </c>
      <c r="E926" s="160">
        <f ca="1">OFFSET('Расчёт фасадов2'!$H$408,Цена!$A$926,0)</f>
        <v>297.12412000000006</v>
      </c>
      <c r="F926" s="160">
        <f ca="1">OFFSET('Расчёт фасадов3'!$H$408,Цена!$A$926,0)</f>
        <v>297.12412000000006</v>
      </c>
      <c r="G926" s="160">
        <f ca="1">OFFSET('Расчёт фасадов4'!$H$408,Цена!$A$926,0)</f>
        <v>297.12412000000006</v>
      </c>
      <c r="H926" s="160">
        <f ca="1">OFFSET('Расчёт фасадов5'!$H$408,Цена!$A$926,0)</f>
        <v>297.12412000000006</v>
      </c>
      <c r="I926" s="160">
        <f ca="1">OFFSET('Расчёт фасадов6'!$H$408,Цена!$A$926,0)</f>
        <v>297.12412000000006</v>
      </c>
      <c r="J926" s="160">
        <f ca="1">OFFSET('Расчёт фасадов7'!$H$408,Цена!$A$926,0)</f>
        <v>297.12412000000006</v>
      </c>
      <c r="K926" s="160">
        <f ca="1">OFFSET('Расчёт фасадов8'!$H$408,Цена!$A$926,0)</f>
        <v>297.12412000000006</v>
      </c>
      <c r="L926" s="160">
        <f ca="1">OFFSET('Расчёт фасадов9'!$H$408,Цена!$A$926,0)</f>
        <v>297.12412000000006</v>
      </c>
      <c r="M926" s="160">
        <f ca="1">OFFSET('Расчёт фасадов10'!$H$408,Цена!$A$926,0)</f>
        <v>297.12412000000006</v>
      </c>
    </row>
    <row r="927" spans="1:13" ht="15" x14ac:dyDescent="0.2">
      <c r="A927">
        <v>6</v>
      </c>
      <c r="B927" s="75" t="s">
        <v>574</v>
      </c>
      <c r="C927" s="75" t="str">
        <f>B927&amp;'Спецификация - фасады'!$AO$68</f>
        <v>IT.4.FR_V.500./1+1-IV/PG</v>
      </c>
      <c r="D927" s="160">
        <f ca="1">OFFSET('Расчёт фасадов'!$H$408,Цена!$A$927,0)</f>
        <v>297.12412000000006</v>
      </c>
      <c r="E927" s="160">
        <f ca="1">OFFSET('Расчёт фасадов2'!$H$408,Цена!$A$927,0)</f>
        <v>297.12412000000006</v>
      </c>
      <c r="F927" s="160">
        <f ca="1">OFFSET('Расчёт фасадов3'!$H$408,Цена!$A$927,0)</f>
        <v>297.12412000000006</v>
      </c>
      <c r="G927" s="160">
        <f ca="1">OFFSET('Расчёт фасадов4'!$H$408,Цена!$A$927,0)</f>
        <v>297.12412000000006</v>
      </c>
      <c r="H927" s="160">
        <f ca="1">OFFSET('Расчёт фасадов5'!$H$408,Цена!$A$927,0)</f>
        <v>297.12412000000006</v>
      </c>
      <c r="I927" s="160">
        <f ca="1">OFFSET('Расчёт фасадов6'!$H$408,Цена!$A$927,0)</f>
        <v>297.12412000000006</v>
      </c>
      <c r="J927" s="160">
        <f ca="1">OFFSET('Расчёт фасадов7'!$H$408,Цена!$A$927,0)</f>
        <v>297.12412000000006</v>
      </c>
      <c r="K927" s="160">
        <f ca="1">OFFSET('Расчёт фасадов8'!$H$408,Цена!$A$927,0)</f>
        <v>297.12412000000006</v>
      </c>
      <c r="L927" s="160">
        <f ca="1">OFFSET('Расчёт фасадов9'!$H$408,Цена!$A$927,0)</f>
        <v>297.12412000000006</v>
      </c>
      <c r="M927" s="160">
        <f ca="1">OFFSET('Расчёт фасадов10'!$H$408,Цена!$A$927,0)</f>
        <v>297.12412000000006</v>
      </c>
    </row>
    <row r="928" spans="1:13" ht="15" x14ac:dyDescent="0.2">
      <c r="A928">
        <v>6</v>
      </c>
      <c r="B928" s="75" t="s">
        <v>574</v>
      </c>
      <c r="C928" s="75" t="str">
        <f>B928&amp;'Спецификация - фасады'!$AO$69</f>
        <v>IT.4.FR_V.500./1+1-IV/PS</v>
      </c>
      <c r="D928" s="160">
        <f ca="1">OFFSET('Расчёт фасадов'!$H$408,Цена!$A$928,0)</f>
        <v>297.12412000000006</v>
      </c>
      <c r="E928" s="160">
        <f ca="1">OFFSET('Расчёт фасадов2'!$H$408,Цена!$A$928,0)</f>
        <v>297.12412000000006</v>
      </c>
      <c r="F928" s="160">
        <f ca="1">OFFSET('Расчёт фасадов3'!$H$408,Цена!$A$928,0)</f>
        <v>297.12412000000006</v>
      </c>
      <c r="G928" s="160">
        <f ca="1">OFFSET('Расчёт фасадов4'!$H$408,Цена!$A$928,0)</f>
        <v>297.12412000000006</v>
      </c>
      <c r="H928" s="160">
        <f ca="1">OFFSET('Расчёт фасадов5'!$H$408,Цена!$A$928,0)</f>
        <v>297.12412000000006</v>
      </c>
      <c r="I928" s="160">
        <f ca="1">OFFSET('Расчёт фасадов6'!$H$408,Цена!$A$928,0)</f>
        <v>297.12412000000006</v>
      </c>
      <c r="J928" s="160">
        <f ca="1">OFFSET('Расчёт фасадов7'!$H$408,Цена!$A$928,0)</f>
        <v>297.12412000000006</v>
      </c>
      <c r="K928" s="160">
        <f ca="1">OFFSET('Расчёт фасадов8'!$H$408,Цена!$A$928,0)</f>
        <v>297.12412000000006</v>
      </c>
      <c r="L928" s="160">
        <f ca="1">OFFSET('Расчёт фасадов9'!$H$408,Цена!$A$928,0)</f>
        <v>297.12412000000006</v>
      </c>
      <c r="M928" s="160">
        <f ca="1">OFFSET('Расчёт фасадов10'!$H$408,Цена!$A$928,0)</f>
        <v>297.12412000000006</v>
      </c>
    </row>
    <row r="929" spans="1:13" ht="15" x14ac:dyDescent="0.2">
      <c r="A929">
        <v>6</v>
      </c>
      <c r="B929" s="75" t="s">
        <v>574</v>
      </c>
      <c r="C929" s="75" t="str">
        <f>B929&amp;'Спецификация - фасады'!$AO$70</f>
        <v>IT.4.FR_V.500./1+1-IV/PBG</v>
      </c>
      <c r="D929" s="160">
        <f ca="1">OFFSET('Расчёт фасадов'!$H$408,Цена!$A$929,0)</f>
        <v>297.12412000000006</v>
      </c>
      <c r="E929" s="160">
        <f ca="1">OFFSET('Расчёт фасадов2'!$H$408,Цена!$A$929,0)</f>
        <v>297.12412000000006</v>
      </c>
      <c r="F929" s="160">
        <f ca="1">OFFSET('Расчёт фасадов3'!$H$408,Цена!$A$929,0)</f>
        <v>297.12412000000006</v>
      </c>
      <c r="G929" s="160">
        <f ca="1">OFFSET('Расчёт фасадов4'!$H$408,Цена!$A$929,0)</f>
        <v>297.12412000000006</v>
      </c>
      <c r="H929" s="160">
        <f ca="1">OFFSET('Расчёт фасадов5'!$H$408,Цена!$A$929,0)</f>
        <v>297.12412000000006</v>
      </c>
      <c r="I929" s="160">
        <f ca="1">OFFSET('Расчёт фасадов6'!$H$408,Цена!$A$929,0)</f>
        <v>297.12412000000006</v>
      </c>
      <c r="J929" s="160">
        <f ca="1">OFFSET('Расчёт фасадов7'!$H$408,Цена!$A$929,0)</f>
        <v>297.12412000000006</v>
      </c>
      <c r="K929" s="160">
        <f ca="1">OFFSET('Расчёт фасадов8'!$H$408,Цена!$A$929,0)</f>
        <v>297.12412000000006</v>
      </c>
      <c r="L929" s="160">
        <f ca="1">OFFSET('Расчёт фасадов9'!$H$408,Цена!$A$929,0)</f>
        <v>297.12412000000006</v>
      </c>
      <c r="M929" s="160">
        <f ca="1">OFFSET('Расчёт фасадов10'!$H$408,Цена!$A$929,0)</f>
        <v>297.12412000000006</v>
      </c>
    </row>
    <row r="931" spans="1:13" ht="15" x14ac:dyDescent="0.2">
      <c r="A931">
        <v>0</v>
      </c>
      <c r="B931" s="75" t="s">
        <v>569</v>
      </c>
      <c r="C931" s="75" t="str">
        <f>B931&amp;'Спецификация - фасады'!$AO$43</f>
        <v>IT.4.FR_G.500./1+0-PY27</v>
      </c>
      <c r="D931" s="160">
        <f ca="1">OFFSET('Расчёт фасадов'!$H$494,Цена!$A$931,0)</f>
        <v>297.12412000000006</v>
      </c>
      <c r="E931" s="160">
        <f ca="1">OFFSET('Расчёт фасадов2'!$H$494,Цена!$A$931,0)</f>
        <v>297.12412000000006</v>
      </c>
      <c r="F931" s="160">
        <f ca="1">OFFSET('Расчёт фасадов3'!$H$494,Цена!$A$931,0)</f>
        <v>297.12412000000006</v>
      </c>
      <c r="G931" s="160">
        <f ca="1">OFFSET('Расчёт фасадов4'!$H$494,Цена!$A$931,0)</f>
        <v>297.12412000000006</v>
      </c>
      <c r="H931" s="160">
        <f ca="1">OFFSET('Расчёт фасадов5'!$H$494,Цена!$A$931,0)</f>
        <v>297.12412000000006</v>
      </c>
      <c r="I931" s="160">
        <f ca="1">OFFSET('Расчёт фасадов6'!$H$494,Цена!$A$931,0)</f>
        <v>297.12412000000006</v>
      </c>
      <c r="J931" s="160">
        <f ca="1">OFFSET('Расчёт фасадов7'!$H$494,Цена!$A$931,0)</f>
        <v>297.12412000000006</v>
      </c>
      <c r="K931" s="160">
        <f ca="1">OFFSET('Расчёт фасадов8'!$H$494,Цена!$A$931,0)</f>
        <v>297.12412000000006</v>
      </c>
      <c r="L931" s="160">
        <f ca="1">OFFSET('Расчёт фасадов9'!$H$494,Цена!$A$931,0)</f>
        <v>297.12412000000006</v>
      </c>
      <c r="M931" s="160">
        <f ca="1">OFFSET('Расчёт фасадов10'!$H$494,Цена!$A$931,0)</f>
        <v>297.12412000000006</v>
      </c>
    </row>
    <row r="932" spans="1:13" ht="15" x14ac:dyDescent="0.2">
      <c r="A932">
        <v>0</v>
      </c>
      <c r="B932" s="75" t="s">
        <v>569</v>
      </c>
      <c r="C932" s="75" t="str">
        <f>B932&amp;'Спецификация - фасады'!$AO$44</f>
        <v>IT.4.FR_G.500./1+0-WC</v>
      </c>
      <c r="D932" s="160">
        <f ca="1">OFFSET('Расчёт фасадов'!$H$494,Цена!$A$932,0)</f>
        <v>297.12412000000006</v>
      </c>
      <c r="E932" s="160">
        <f ca="1">OFFSET('Расчёт фасадов2'!$H$494,Цена!$A$932,0)</f>
        <v>297.12412000000006</v>
      </c>
      <c r="F932" s="160">
        <f ca="1">OFFSET('Расчёт фасадов3'!$H$494,Цена!$A$932,0)</f>
        <v>297.12412000000006</v>
      </c>
      <c r="G932" s="160">
        <f ca="1">OFFSET('Расчёт фасадов4'!$H$494,Цена!$A$932,0)</f>
        <v>297.12412000000006</v>
      </c>
      <c r="H932" s="160">
        <f ca="1">OFFSET('Расчёт фасадов5'!$H$494,Цена!$A$932,0)</f>
        <v>297.12412000000006</v>
      </c>
      <c r="I932" s="160">
        <f ca="1">OFFSET('Расчёт фасадов6'!$H$494,Цена!$A$932,0)</f>
        <v>297.12412000000006</v>
      </c>
      <c r="J932" s="160">
        <f ca="1">OFFSET('Расчёт фасадов7'!$H$494,Цена!$A$932,0)</f>
        <v>297.12412000000006</v>
      </c>
      <c r="K932" s="160">
        <f ca="1">OFFSET('Расчёт фасадов8'!$H$494,Цена!$A$932,0)</f>
        <v>297.12412000000006</v>
      </c>
      <c r="L932" s="160">
        <f ca="1">OFFSET('Расчёт фасадов9'!$H$494,Цена!$A$932,0)</f>
        <v>297.12412000000006</v>
      </c>
      <c r="M932" s="160">
        <f ca="1">OFFSET('Расчёт фасадов10'!$H$494,Цена!$A$932,0)</f>
        <v>297.12412000000006</v>
      </c>
    </row>
    <row r="933" spans="1:13" ht="15" x14ac:dyDescent="0.2">
      <c r="A933">
        <v>0</v>
      </c>
      <c r="B933" s="75" t="s">
        <v>569</v>
      </c>
      <c r="C933" s="75" t="str">
        <f>B933&amp;'Спецификация - фасады'!$AO$45</f>
        <v>IT.4.FR_G.500./1+0-WP</v>
      </c>
      <c r="D933" s="160">
        <f ca="1">OFFSET('Расчёт фасадов'!$H$494,Цена!$A$933,0)</f>
        <v>297.12412000000006</v>
      </c>
      <c r="E933" s="160">
        <f ca="1">OFFSET('Расчёт фасадов2'!$H$494,Цена!$A$933,0)</f>
        <v>297.12412000000006</v>
      </c>
      <c r="F933" s="160">
        <f ca="1">OFFSET('Расчёт фасадов3'!$H$494,Цена!$A$933,0)</f>
        <v>297.12412000000006</v>
      </c>
      <c r="G933" s="160">
        <f ca="1">OFFSET('Расчёт фасадов4'!$H$494,Цена!$A$933,0)</f>
        <v>297.12412000000006</v>
      </c>
      <c r="H933" s="160">
        <f ca="1">OFFSET('Расчёт фасадов5'!$H$494,Цена!$A$933,0)</f>
        <v>297.12412000000006</v>
      </c>
      <c r="I933" s="160">
        <f ca="1">OFFSET('Расчёт фасадов6'!$H$494,Цена!$A$933,0)</f>
        <v>297.12412000000006</v>
      </c>
      <c r="J933" s="160">
        <f ca="1">OFFSET('Расчёт фасадов7'!$H$494,Цена!$A$933,0)</f>
        <v>297.12412000000006</v>
      </c>
      <c r="K933" s="160">
        <f ca="1">OFFSET('Расчёт фасадов8'!$H$494,Цена!$A$933,0)</f>
        <v>297.12412000000006</v>
      </c>
      <c r="L933" s="160">
        <f ca="1">OFFSET('Расчёт фасадов9'!$H$494,Цена!$A$933,0)</f>
        <v>297.12412000000006</v>
      </c>
      <c r="M933" s="160">
        <f ca="1">OFFSET('Расчёт фасадов10'!$H$494,Цена!$A$933,0)</f>
        <v>297.12412000000006</v>
      </c>
    </row>
    <row r="934" spans="1:13" ht="15" x14ac:dyDescent="0.2">
      <c r="A934">
        <v>0</v>
      </c>
      <c r="B934" s="75" t="s">
        <v>569</v>
      </c>
      <c r="C934" s="75" t="str">
        <f>B934&amp;'Спецификация - фасады'!$AO$46</f>
        <v>IT.4.FR_G.500./1+0-DS</v>
      </c>
      <c r="D934" s="160">
        <f ca="1">OFFSET('Расчёт фасадов'!$H$494,Цена!$A$934,0)</f>
        <v>297.12412000000006</v>
      </c>
      <c r="E934" s="160">
        <f ca="1">OFFSET('Расчёт фасадов2'!$H$494,Цена!$A$934,0)</f>
        <v>297.12412000000006</v>
      </c>
      <c r="F934" s="160">
        <f ca="1">OFFSET('Расчёт фасадов3'!$H$494,Цена!$A$934,0)</f>
        <v>297.12412000000006</v>
      </c>
      <c r="G934" s="160">
        <f ca="1">OFFSET('Расчёт фасадов4'!$H$494,Цена!$A$934,0)</f>
        <v>297.12412000000006</v>
      </c>
      <c r="H934" s="160">
        <f ca="1">OFFSET('Расчёт фасадов5'!$H$494,Цена!$A$934,0)</f>
        <v>297.12412000000006</v>
      </c>
      <c r="I934" s="160">
        <f ca="1">OFFSET('Расчёт фасадов6'!$H$494,Цена!$A$934,0)</f>
        <v>297.12412000000006</v>
      </c>
      <c r="J934" s="160">
        <f ca="1">OFFSET('Расчёт фасадов7'!$H$494,Цена!$A$934,0)</f>
        <v>297.12412000000006</v>
      </c>
      <c r="K934" s="160">
        <f ca="1">OFFSET('Расчёт фасадов8'!$H$494,Цена!$A$934,0)</f>
        <v>297.12412000000006</v>
      </c>
      <c r="L934" s="160">
        <f ca="1">OFFSET('Расчёт фасадов9'!$H$494,Цена!$A$934,0)</f>
        <v>297.12412000000006</v>
      </c>
      <c r="M934" s="160">
        <f ca="1">OFFSET('Расчёт фасадов10'!$H$494,Цена!$A$934,0)</f>
        <v>297.12412000000006</v>
      </c>
    </row>
    <row r="935" spans="1:13" ht="15" x14ac:dyDescent="0.2">
      <c r="A935">
        <v>0</v>
      </c>
      <c r="B935" s="75" t="s">
        <v>569</v>
      </c>
      <c r="C935" s="75" t="str">
        <f>B935&amp;'Спецификация - фасады'!$AO$47</f>
        <v>IT.4.FR_G.500./1+0-HS</v>
      </c>
      <c r="D935" s="160">
        <f ca="1">OFFSET('Расчёт фасадов'!$H$494,Цена!$A$935,0)</f>
        <v>297.12412000000006</v>
      </c>
      <c r="E935" s="160">
        <f ca="1">OFFSET('Расчёт фасадов2'!$H$494,Цена!$A$935,0)</f>
        <v>297.12412000000006</v>
      </c>
      <c r="F935" s="160">
        <f ca="1">OFFSET('Расчёт фасадов3'!$H$494,Цена!$A$935,0)</f>
        <v>297.12412000000006</v>
      </c>
      <c r="G935" s="160">
        <f ca="1">OFFSET('Расчёт фасадов4'!$H$494,Цена!$A$935,0)</f>
        <v>297.12412000000006</v>
      </c>
      <c r="H935" s="160">
        <f ca="1">OFFSET('Расчёт фасадов5'!$H$494,Цена!$A$935,0)</f>
        <v>297.12412000000006</v>
      </c>
      <c r="I935" s="160">
        <f ca="1">OFFSET('Расчёт фасадов6'!$H$494,Цена!$A$935,0)</f>
        <v>297.12412000000006</v>
      </c>
      <c r="J935" s="160">
        <f ca="1">OFFSET('Расчёт фасадов7'!$H$494,Цена!$A$935,0)</f>
        <v>297.12412000000006</v>
      </c>
      <c r="K935" s="160">
        <f ca="1">OFFSET('Расчёт фасадов8'!$H$494,Цена!$A$935,0)</f>
        <v>297.12412000000006</v>
      </c>
      <c r="L935" s="160">
        <f ca="1">OFFSET('Расчёт фасадов9'!$H$494,Цена!$A$935,0)</f>
        <v>297.12412000000006</v>
      </c>
      <c r="M935" s="160">
        <f ca="1">OFFSET('Расчёт фасадов10'!$H$494,Цена!$A$935,0)</f>
        <v>297.12412000000006</v>
      </c>
    </row>
    <row r="936" spans="1:13" ht="15" x14ac:dyDescent="0.2">
      <c r="A936">
        <v>0</v>
      </c>
      <c r="B936" s="75" t="s">
        <v>569</v>
      </c>
      <c r="C936" s="75" t="str">
        <f>B936&amp;'Спецификация - фасады'!$AO$48</f>
        <v>IT.4.FR_G.500./1+0-VT</v>
      </c>
      <c r="D936" s="160">
        <f ca="1">OFFSET('Расчёт фасадов'!$H$494,Цена!$A$936,0)</f>
        <v>297.12412000000006</v>
      </c>
      <c r="E936" s="160">
        <f ca="1">OFFSET('Расчёт фасадов2'!$H$494,Цена!$A$936,0)</f>
        <v>297.12412000000006</v>
      </c>
      <c r="F936" s="160">
        <f ca="1">OFFSET('Расчёт фасадов3'!$H$494,Цена!$A$936,0)</f>
        <v>297.12412000000006</v>
      </c>
      <c r="G936" s="160">
        <f ca="1">OFFSET('Расчёт фасадов4'!$H$494,Цена!$A$936,0)</f>
        <v>297.12412000000006</v>
      </c>
      <c r="H936" s="160">
        <f ca="1">OFFSET('Расчёт фасадов5'!$H$494,Цена!$A$936,0)</f>
        <v>297.12412000000006</v>
      </c>
      <c r="I936" s="160">
        <f ca="1">OFFSET('Расчёт фасадов6'!$H$494,Цена!$A$936,0)</f>
        <v>297.12412000000006</v>
      </c>
      <c r="J936" s="160">
        <f ca="1">OFFSET('Расчёт фасадов7'!$H$494,Цена!$A$936,0)</f>
        <v>297.12412000000006</v>
      </c>
      <c r="K936" s="160">
        <f ca="1">OFFSET('Расчёт фасадов8'!$H$494,Цена!$A$936,0)</f>
        <v>297.12412000000006</v>
      </c>
      <c r="L936" s="160">
        <f ca="1">OFFSET('Расчёт фасадов9'!$H$494,Цена!$A$936,0)</f>
        <v>297.12412000000006</v>
      </c>
      <c r="M936" s="160">
        <f ca="1">OFFSET('Расчёт фасадов10'!$H$494,Цена!$A$936,0)</f>
        <v>297.12412000000006</v>
      </c>
    </row>
    <row r="937" spans="1:13" ht="15" x14ac:dyDescent="0.2">
      <c r="A937">
        <v>0</v>
      </c>
      <c r="B937" s="75" t="s">
        <v>569</v>
      </c>
      <c r="C937" s="75" t="str">
        <f>B937&amp;'Спецификация - фасады'!$AO$49</f>
        <v>IT.4.FR_G.500./1+0-TD</v>
      </c>
      <c r="D937" s="160">
        <f ca="1">OFFSET('Расчёт фасадов'!$H$494,Цена!$A$937,0)</f>
        <v>297.12412000000006</v>
      </c>
      <c r="E937" s="160">
        <f ca="1">OFFSET('Расчёт фасадов2'!$H$494,Цена!$A$937,0)</f>
        <v>297.12412000000006</v>
      </c>
      <c r="F937" s="160">
        <f ca="1">OFFSET('Расчёт фасадов3'!$H$494,Цена!$A$937,0)</f>
        <v>297.12412000000006</v>
      </c>
      <c r="G937" s="160">
        <f ca="1">OFFSET('Расчёт фасадов4'!$H$494,Цена!$A$937,0)</f>
        <v>297.12412000000006</v>
      </c>
      <c r="H937" s="160">
        <f ca="1">OFFSET('Расчёт фасадов5'!$H$494,Цена!$A$937,0)</f>
        <v>297.12412000000006</v>
      </c>
      <c r="I937" s="160">
        <f ca="1">OFFSET('Расчёт фасадов6'!$H$494,Цена!$A$937,0)</f>
        <v>297.12412000000006</v>
      </c>
      <c r="J937" s="160">
        <f ca="1">OFFSET('Расчёт фасадов7'!$H$494,Цена!$A$937,0)</f>
        <v>297.12412000000006</v>
      </c>
      <c r="K937" s="160">
        <f ca="1">OFFSET('Расчёт фасадов8'!$H$494,Цена!$A$937,0)</f>
        <v>297.12412000000006</v>
      </c>
      <c r="L937" s="160">
        <f ca="1">OFFSET('Расчёт фасадов9'!$H$494,Цена!$A$937,0)</f>
        <v>297.12412000000006</v>
      </c>
      <c r="M937" s="160">
        <f ca="1">OFFSET('Расчёт фасадов10'!$H$494,Цена!$A$937,0)</f>
        <v>297.12412000000006</v>
      </c>
    </row>
    <row r="938" spans="1:13" ht="15" x14ac:dyDescent="0.2">
      <c r="A938">
        <v>0</v>
      </c>
      <c r="B938" s="75" t="s">
        <v>569</v>
      </c>
      <c r="C938" s="75" t="str">
        <f>B938&amp;'Спецификация - фасады'!$AO$50</f>
        <v>IT.4.FR_G.500./1+0-LO</v>
      </c>
      <c r="D938" s="160">
        <f ca="1">OFFSET('Расчёт фасадов'!$H$494,Цена!$A$938,0)</f>
        <v>297.12412000000006</v>
      </c>
      <c r="E938" s="160">
        <f ca="1">OFFSET('Расчёт фасадов2'!$H$494,Цена!$A$938,0)</f>
        <v>297.12412000000006</v>
      </c>
      <c r="F938" s="160">
        <f ca="1">OFFSET('Расчёт фасадов3'!$H$494,Цена!$A$938,0)</f>
        <v>297.12412000000006</v>
      </c>
      <c r="G938" s="160">
        <f ca="1">OFFSET('Расчёт фасадов4'!$H$494,Цена!$A$938,0)</f>
        <v>297.12412000000006</v>
      </c>
      <c r="H938" s="160">
        <f ca="1">OFFSET('Расчёт фасадов5'!$H$494,Цена!$A$938,0)</f>
        <v>297.12412000000006</v>
      </c>
      <c r="I938" s="160">
        <f ca="1">OFFSET('Расчёт фасадов6'!$H$494,Цена!$A$938,0)</f>
        <v>297.12412000000006</v>
      </c>
      <c r="J938" s="160">
        <f ca="1">OFFSET('Расчёт фасадов7'!$H$494,Цена!$A$938,0)</f>
        <v>297.12412000000006</v>
      </c>
      <c r="K938" s="160">
        <f ca="1">OFFSET('Расчёт фасадов8'!$H$494,Цена!$A$938,0)</f>
        <v>297.12412000000006</v>
      </c>
      <c r="L938" s="160">
        <f ca="1">OFFSET('Расчёт фасадов9'!$H$494,Цена!$A$938,0)</f>
        <v>297.12412000000006</v>
      </c>
      <c r="M938" s="160">
        <f ca="1">OFFSET('Расчёт фасадов10'!$H$494,Цена!$A$938,0)</f>
        <v>297.12412000000006</v>
      </c>
    </row>
    <row r="939" spans="1:13" ht="15" x14ac:dyDescent="0.2">
      <c r="A939">
        <v>0</v>
      </c>
      <c r="B939" s="75" t="s">
        <v>569</v>
      </c>
      <c r="C939" s="75" t="str">
        <f>B939&amp;'Спецификация - фасады'!$AO$51</f>
        <v>IT.4.FR_G.500./1+0-OM</v>
      </c>
      <c r="D939" s="160">
        <f ca="1">OFFSET('Расчёт фасадов'!$H$494,Цена!$A$939,0)</f>
        <v>297.12412000000006</v>
      </c>
      <c r="E939" s="160">
        <f ca="1">OFFSET('Расчёт фасадов2'!$H$494,Цена!$A$939,0)</f>
        <v>297.12412000000006</v>
      </c>
      <c r="F939" s="160">
        <f ca="1">OFFSET('Расчёт фасадов3'!$H$494,Цена!$A$939,0)</f>
        <v>297.12412000000006</v>
      </c>
      <c r="G939" s="160">
        <f ca="1">OFFSET('Расчёт фасадов4'!$H$494,Цена!$A$939,0)</f>
        <v>297.12412000000006</v>
      </c>
      <c r="H939" s="160">
        <f ca="1">OFFSET('Расчёт фасадов5'!$H$494,Цена!$A$939,0)</f>
        <v>297.12412000000006</v>
      </c>
      <c r="I939" s="160">
        <f ca="1">OFFSET('Расчёт фасадов6'!$H$494,Цена!$A$939,0)</f>
        <v>297.12412000000006</v>
      </c>
      <c r="J939" s="160">
        <f ca="1">OFFSET('Расчёт фасадов7'!$H$494,Цена!$A$939,0)</f>
        <v>297.12412000000006</v>
      </c>
      <c r="K939" s="160">
        <f ca="1">OFFSET('Расчёт фасадов8'!$H$494,Цена!$A$939,0)</f>
        <v>297.12412000000006</v>
      </c>
      <c r="L939" s="160">
        <f ca="1">OFFSET('Расчёт фасадов9'!$H$494,Цена!$A$939,0)</f>
        <v>297.12412000000006</v>
      </c>
      <c r="M939" s="160">
        <f ca="1">OFFSET('Расчёт фасадов10'!$H$494,Цена!$A$939,0)</f>
        <v>297.12412000000006</v>
      </c>
    </row>
    <row r="940" spans="1:13" ht="15" x14ac:dyDescent="0.2">
      <c r="A940">
        <v>0</v>
      </c>
      <c r="B940" s="75" t="s">
        <v>569</v>
      </c>
      <c r="C940" s="75" t="str">
        <f>B940&amp;'Спецификация - фасады'!$AO$52</f>
        <v>IT.4.FR_G.500./1+0-OE</v>
      </c>
      <c r="D940" s="160">
        <f ca="1">OFFSET('Расчёт фасадов'!$H$494,Цена!$A$940,0)</f>
        <v>297.12412000000006</v>
      </c>
      <c r="E940" s="160">
        <f ca="1">OFFSET('Расчёт фасадов2'!$H$494,Цена!$A$940,0)</f>
        <v>297.12412000000006</v>
      </c>
      <c r="F940" s="160">
        <f ca="1">OFFSET('Расчёт фасадов3'!$H$494,Цена!$A$940,0)</f>
        <v>297.12412000000006</v>
      </c>
      <c r="G940" s="160">
        <f ca="1">OFFSET('Расчёт фасадов4'!$H$494,Цена!$A$940,0)</f>
        <v>297.12412000000006</v>
      </c>
      <c r="H940" s="160">
        <f ca="1">OFFSET('Расчёт фасадов5'!$H$494,Цена!$A$940,0)</f>
        <v>297.12412000000006</v>
      </c>
      <c r="I940" s="160">
        <f ca="1">OFFSET('Расчёт фасадов6'!$H$494,Цена!$A$940,0)</f>
        <v>297.12412000000006</v>
      </c>
      <c r="J940" s="160">
        <f ca="1">OFFSET('Расчёт фасадов7'!$H$494,Цена!$A$940,0)</f>
        <v>297.12412000000006</v>
      </c>
      <c r="K940" s="160">
        <f ca="1">OFFSET('Расчёт фасадов8'!$H$494,Цена!$A$940,0)</f>
        <v>297.12412000000006</v>
      </c>
      <c r="L940" s="160">
        <f ca="1">OFFSET('Расчёт фасадов9'!$H$494,Цена!$A$940,0)</f>
        <v>297.12412000000006</v>
      </c>
      <c r="M940" s="160">
        <f ca="1">OFFSET('Расчёт фасадов10'!$H$494,Цена!$A$940,0)</f>
        <v>297.12412000000006</v>
      </c>
    </row>
    <row r="941" spans="1:13" ht="15" x14ac:dyDescent="0.2">
      <c r="A941">
        <v>0</v>
      </c>
      <c r="B941" s="75" t="s">
        <v>569</v>
      </c>
      <c r="C941" s="75" t="str">
        <f>B941&amp;'Спецификация - фасады'!$AO$53</f>
        <v>IT.4.FR_G.500./1+0-GS</v>
      </c>
      <c r="D941" s="160">
        <f ca="1">OFFSET('Расчёт фасадов'!$H$494,Цена!$A$941,0)</f>
        <v>297.12412000000006</v>
      </c>
      <c r="E941" s="160">
        <f ca="1">OFFSET('Расчёт фасадов2'!$H$494,Цена!$A$941,0)</f>
        <v>297.12412000000006</v>
      </c>
      <c r="F941" s="160">
        <f ca="1">OFFSET('Расчёт фасадов3'!$H$494,Цена!$A$941,0)</f>
        <v>297.12412000000006</v>
      </c>
      <c r="G941" s="160">
        <f ca="1">OFFSET('Расчёт фасадов4'!$H$494,Цена!$A$941,0)</f>
        <v>297.12412000000006</v>
      </c>
      <c r="H941" s="160">
        <f ca="1">OFFSET('Расчёт фасадов5'!$H$494,Цена!$A$941,0)</f>
        <v>297.12412000000006</v>
      </c>
      <c r="I941" s="160">
        <f ca="1">OFFSET('Расчёт фасадов6'!$H$494,Цена!$A$941,0)</f>
        <v>297.12412000000006</v>
      </c>
      <c r="J941" s="160">
        <f ca="1">OFFSET('Расчёт фасадов7'!$H$494,Цена!$A$941,0)</f>
        <v>297.12412000000006</v>
      </c>
      <c r="K941" s="160">
        <f ca="1">OFFSET('Расчёт фасадов8'!$H$494,Цена!$A$941,0)</f>
        <v>297.12412000000006</v>
      </c>
      <c r="L941" s="160">
        <f ca="1">OFFSET('Расчёт фасадов9'!$H$494,Цена!$A$941,0)</f>
        <v>297.12412000000006</v>
      </c>
      <c r="M941" s="160">
        <f ca="1">OFFSET('Расчёт фасадов10'!$H$494,Цена!$A$941,0)</f>
        <v>297.12412000000006</v>
      </c>
    </row>
    <row r="942" spans="1:13" ht="15" x14ac:dyDescent="0.2">
      <c r="A942">
        <v>1</v>
      </c>
      <c r="B942" s="75" t="s">
        <v>569</v>
      </c>
      <c r="C942" s="75" t="str">
        <f>B942&amp;'Спецификация - фасады'!$AO$54</f>
        <v>IT.4.FR_G.500./1+0-BMO</v>
      </c>
      <c r="D942" s="160">
        <f ca="1">OFFSET('Расчёт фасадов'!$H$494,Цена!$A$942,0)</f>
        <v>297.12412000000006</v>
      </c>
      <c r="E942" s="160">
        <f ca="1">OFFSET('Расчёт фасадов2'!$H$494,Цена!$A$942,0)</f>
        <v>297.12412000000006</v>
      </c>
      <c r="F942" s="160">
        <f ca="1">OFFSET('Расчёт фасадов3'!$H$494,Цена!$A$942,0)</f>
        <v>297.12412000000006</v>
      </c>
      <c r="G942" s="160">
        <f ca="1">OFFSET('Расчёт фасадов4'!$H$494,Цена!$A$942,0)</f>
        <v>297.12412000000006</v>
      </c>
      <c r="H942" s="160">
        <f ca="1">OFFSET('Расчёт фасадов5'!$H$494,Цена!$A$942,0)</f>
        <v>297.12412000000006</v>
      </c>
      <c r="I942" s="160">
        <f ca="1">OFFSET('Расчёт фасадов6'!$H$494,Цена!$A$942,0)</f>
        <v>297.12412000000006</v>
      </c>
      <c r="J942" s="160">
        <f ca="1">OFFSET('Расчёт фасадов7'!$H$494,Цена!$A$942,0)</f>
        <v>297.12412000000006</v>
      </c>
      <c r="K942" s="160">
        <f ca="1">OFFSET('Расчёт фасадов8'!$H$494,Цена!$A$942,0)</f>
        <v>297.12412000000006</v>
      </c>
      <c r="L942" s="160">
        <f ca="1">OFFSET('Расчёт фасадов9'!$H$494,Цена!$A$942,0)</f>
        <v>297.12412000000006</v>
      </c>
      <c r="M942" s="160">
        <f ca="1">OFFSET('Расчёт фасадов10'!$H$494,Цена!$A$942,0)</f>
        <v>297.12412000000006</v>
      </c>
    </row>
    <row r="943" spans="1:13" ht="15" x14ac:dyDescent="0.2">
      <c r="A943">
        <v>2</v>
      </c>
      <c r="B943" s="75" t="s">
        <v>569</v>
      </c>
      <c r="C943" s="75" t="str">
        <f>B943&amp;'Спецификация - фасады'!$AO$55</f>
        <v>IT.4.FR_G.500./1+0-WM</v>
      </c>
      <c r="D943" s="160">
        <f ca="1">OFFSET('Расчёт фасадов'!$H$494,Цена!$A$943,0)</f>
        <v>297.12412000000006</v>
      </c>
      <c r="E943" s="160">
        <f ca="1">OFFSET('Расчёт фасадов2'!$H$494,Цена!$A$943,0)</f>
        <v>297.12412000000006</v>
      </c>
      <c r="F943" s="160">
        <f ca="1">OFFSET('Расчёт фасадов3'!$H$494,Цена!$A$943,0)</f>
        <v>297.12412000000006</v>
      </c>
      <c r="G943" s="160">
        <f ca="1">OFFSET('Расчёт фасадов4'!$H$494,Цена!$A$943,0)</f>
        <v>297.12412000000006</v>
      </c>
      <c r="H943" s="160">
        <f ca="1">OFFSET('Расчёт фасадов5'!$H$494,Цена!$A$943,0)</f>
        <v>297.12412000000006</v>
      </c>
      <c r="I943" s="160">
        <f ca="1">OFFSET('Расчёт фасадов6'!$H$494,Цена!$A$943,0)</f>
        <v>297.12412000000006</v>
      </c>
      <c r="J943" s="160">
        <f ca="1">OFFSET('Расчёт фасадов7'!$H$494,Цена!$A$943,0)</f>
        <v>297.12412000000006</v>
      </c>
      <c r="K943" s="160">
        <f ca="1">OFFSET('Расчёт фасадов8'!$H$494,Цена!$A$943,0)</f>
        <v>297.12412000000006</v>
      </c>
      <c r="L943" s="160">
        <f ca="1">OFFSET('Расчёт фасадов9'!$H$494,Цена!$A$943,0)</f>
        <v>297.12412000000006</v>
      </c>
      <c r="M943" s="160">
        <f ca="1">OFFSET('Расчёт фасадов10'!$H$494,Цена!$A$943,0)</f>
        <v>297.12412000000006</v>
      </c>
    </row>
    <row r="944" spans="1:13" ht="15" x14ac:dyDescent="0.2">
      <c r="A944">
        <v>2</v>
      </c>
      <c r="B944" s="75" t="s">
        <v>569</v>
      </c>
      <c r="C944" s="75" t="str">
        <f>B944&amp;'Спецификация - фасады'!$AO$56</f>
        <v>IT.4.FR_G.500./1+0-IV</v>
      </c>
      <c r="D944" s="160">
        <f ca="1">OFFSET('Расчёт фасадов'!$H$494,Цена!$A$944,0)</f>
        <v>297.12412000000006</v>
      </c>
      <c r="E944" s="160">
        <f ca="1">OFFSET('Расчёт фасадов2'!$H$494,Цена!$A$944,0)</f>
        <v>297.12412000000006</v>
      </c>
      <c r="F944" s="160">
        <f ca="1">OFFSET('Расчёт фасадов3'!$H$494,Цена!$A$944,0)</f>
        <v>297.12412000000006</v>
      </c>
      <c r="G944" s="160">
        <f ca="1">OFFSET('Расчёт фасадов4'!$H$494,Цена!$A$944,0)</f>
        <v>297.12412000000006</v>
      </c>
      <c r="H944" s="160">
        <f ca="1">OFFSET('Расчёт фасадов5'!$H$494,Цена!$A$944,0)</f>
        <v>297.12412000000006</v>
      </c>
      <c r="I944" s="160">
        <f ca="1">OFFSET('Расчёт фасадов6'!$H$494,Цена!$A$944,0)</f>
        <v>297.12412000000006</v>
      </c>
      <c r="J944" s="160">
        <f ca="1">OFFSET('Расчёт фасадов7'!$H$494,Цена!$A$944,0)</f>
        <v>297.12412000000006</v>
      </c>
      <c r="K944" s="160">
        <f ca="1">OFFSET('Расчёт фасадов8'!$H$494,Цена!$A$944,0)</f>
        <v>297.12412000000006</v>
      </c>
      <c r="L944" s="160">
        <f ca="1">OFFSET('Расчёт фасадов9'!$H$494,Цена!$A$944,0)</f>
        <v>297.12412000000006</v>
      </c>
      <c r="M944" s="160">
        <f ca="1">OFFSET('Расчёт фасадов10'!$H$494,Цена!$A$944,0)</f>
        <v>297.12412000000006</v>
      </c>
    </row>
    <row r="945" spans="1:13" ht="15" x14ac:dyDescent="0.2">
      <c r="A945">
        <v>3</v>
      </c>
      <c r="B945" s="75" t="s">
        <v>569</v>
      </c>
      <c r="C945" s="75" t="str">
        <f>B945&amp;'Спецификация - фасады'!$AO$57</f>
        <v>IT.4.FR_G.500./1+0-WC/PG</v>
      </c>
      <c r="D945" s="160">
        <f ca="1">OFFSET('Расчёт фасадов'!$H$494,Цена!$A$945,0)</f>
        <v>297.12412000000006</v>
      </c>
      <c r="E945" s="160">
        <f ca="1">OFFSET('Расчёт фасадов2'!$H$494,Цена!$A$945,0)</f>
        <v>297.12412000000006</v>
      </c>
      <c r="F945" s="160">
        <f ca="1">OFFSET('Расчёт фасадов3'!$H$494,Цена!$A$945,0)</f>
        <v>297.12412000000006</v>
      </c>
      <c r="G945" s="160">
        <f ca="1">OFFSET('Расчёт фасадов4'!$H$494,Цена!$A$945,0)</f>
        <v>297.12412000000006</v>
      </c>
      <c r="H945" s="160">
        <f ca="1">OFFSET('Расчёт фасадов5'!$H$494,Цена!$A$945,0)</f>
        <v>297.12412000000006</v>
      </c>
      <c r="I945" s="160">
        <f ca="1">OFFSET('Расчёт фасадов6'!$H$494,Цена!$A$945,0)</f>
        <v>297.12412000000006</v>
      </c>
      <c r="J945" s="160">
        <f ca="1">OFFSET('Расчёт фасадов7'!$H$494,Цена!$A$945,0)</f>
        <v>297.12412000000006</v>
      </c>
      <c r="K945" s="160">
        <f ca="1">OFFSET('Расчёт фасадов8'!$H$494,Цена!$A$945,0)</f>
        <v>297.12412000000006</v>
      </c>
      <c r="L945" s="160">
        <f ca="1">OFFSET('Расчёт фасадов9'!$H$494,Цена!$A$945,0)</f>
        <v>297.12412000000006</v>
      </c>
      <c r="M945" s="160">
        <f ca="1">OFFSET('Расчёт фасадов10'!$H$494,Цена!$A$945,0)</f>
        <v>297.12412000000006</v>
      </c>
    </row>
    <row r="946" spans="1:13" ht="15" x14ac:dyDescent="0.2">
      <c r="A946">
        <v>3</v>
      </c>
      <c r="B946" s="75" t="s">
        <v>569</v>
      </c>
      <c r="C946" s="75" t="str">
        <f>B946&amp;'Спецификация - фасады'!$AO$58</f>
        <v>IT.4.FR_G.500./1+0-WC/PS</v>
      </c>
      <c r="D946" s="160">
        <f ca="1">OFFSET('Расчёт фасадов'!$H$494,Цена!$A$946,0)</f>
        <v>297.12412000000006</v>
      </c>
      <c r="E946" s="160">
        <f ca="1">OFFSET('Расчёт фасадов2'!$H$494,Цена!$A$946,0)</f>
        <v>297.12412000000006</v>
      </c>
      <c r="F946" s="160">
        <f ca="1">OFFSET('Расчёт фасадов3'!$H$494,Цена!$A$946,0)</f>
        <v>297.12412000000006</v>
      </c>
      <c r="G946" s="160">
        <f ca="1">OFFSET('Расчёт фасадов4'!$H$494,Цена!$A$946,0)</f>
        <v>297.12412000000006</v>
      </c>
      <c r="H946" s="160">
        <f ca="1">OFFSET('Расчёт фасадов5'!$H$494,Цена!$A$946,0)</f>
        <v>297.12412000000006</v>
      </c>
      <c r="I946" s="160">
        <f ca="1">OFFSET('Расчёт фасадов6'!$H$494,Цена!$A$946,0)</f>
        <v>297.12412000000006</v>
      </c>
      <c r="J946" s="160">
        <f ca="1">OFFSET('Расчёт фасадов7'!$H$494,Цена!$A$946,0)</f>
        <v>297.12412000000006</v>
      </c>
      <c r="K946" s="160">
        <f ca="1">OFFSET('Расчёт фасадов8'!$H$494,Цена!$A$946,0)</f>
        <v>297.12412000000006</v>
      </c>
      <c r="L946" s="160">
        <f ca="1">OFFSET('Расчёт фасадов9'!$H$494,Цена!$A$946,0)</f>
        <v>297.12412000000006</v>
      </c>
      <c r="M946" s="160">
        <f ca="1">OFFSET('Расчёт фасадов10'!$H$494,Цена!$A$946,0)</f>
        <v>297.12412000000006</v>
      </c>
    </row>
    <row r="947" spans="1:13" ht="15" x14ac:dyDescent="0.2">
      <c r="A947">
        <v>3</v>
      </c>
      <c r="B947" s="75" t="s">
        <v>569</v>
      </c>
      <c r="C947" s="75" t="str">
        <f>B947&amp;'Спецификация - фасады'!$AO$59</f>
        <v>IT.4.FR_G.500./1+0-WC/PBG</v>
      </c>
      <c r="D947" s="160">
        <f ca="1">OFFSET('Расчёт фасадов'!$H$494,Цена!$A$947,0)</f>
        <v>297.12412000000006</v>
      </c>
      <c r="E947" s="160">
        <f ca="1">OFFSET('Расчёт фасадов2'!$H$494,Цена!$A$947,0)</f>
        <v>297.12412000000006</v>
      </c>
      <c r="F947" s="160">
        <f ca="1">OFFSET('Расчёт фасадов3'!$H$494,Цена!$A$947,0)</f>
        <v>297.12412000000006</v>
      </c>
      <c r="G947" s="160">
        <f ca="1">OFFSET('Расчёт фасадов4'!$H$494,Цена!$A$947,0)</f>
        <v>297.12412000000006</v>
      </c>
      <c r="H947" s="160">
        <f ca="1">OFFSET('Расчёт фасадов5'!$H$494,Цена!$A$947,0)</f>
        <v>297.12412000000006</v>
      </c>
      <c r="I947" s="160">
        <f ca="1">OFFSET('Расчёт фасадов6'!$H$494,Цена!$A$947,0)</f>
        <v>297.12412000000006</v>
      </c>
      <c r="J947" s="160">
        <f ca="1">OFFSET('Расчёт фасадов7'!$H$494,Цена!$A$947,0)</f>
        <v>297.12412000000006</v>
      </c>
      <c r="K947" s="160">
        <f ca="1">OFFSET('Расчёт фасадов8'!$H$494,Цена!$A$947,0)</f>
        <v>297.12412000000006</v>
      </c>
      <c r="L947" s="160">
        <f ca="1">OFFSET('Расчёт фасадов9'!$H$494,Цена!$A$947,0)</f>
        <v>297.12412000000006</v>
      </c>
      <c r="M947" s="160">
        <f ca="1">OFFSET('Расчёт фасадов10'!$H$494,Цена!$A$947,0)</f>
        <v>297.12412000000006</v>
      </c>
    </row>
    <row r="948" spans="1:13" ht="15" x14ac:dyDescent="0.2">
      <c r="A948">
        <v>3</v>
      </c>
      <c r="B948" s="75" t="s">
        <v>569</v>
      </c>
      <c r="C948" s="75" t="str">
        <f>B948&amp;'Спецификация - фасады'!$AO$60</f>
        <v>IT.4.FR_G.500./1+0-VT/PS</v>
      </c>
      <c r="D948" s="160">
        <f ca="1">OFFSET('Расчёт фасадов'!$H$494,Цена!$A$948,0)</f>
        <v>297.12412000000006</v>
      </c>
      <c r="E948" s="160">
        <f ca="1">OFFSET('Расчёт фасадов2'!$H$494,Цена!$A$948,0)</f>
        <v>297.12412000000006</v>
      </c>
      <c r="F948" s="160">
        <f ca="1">OFFSET('Расчёт фасадов3'!$H$494,Цена!$A$948,0)</f>
        <v>297.12412000000006</v>
      </c>
      <c r="G948" s="160">
        <f ca="1">OFFSET('Расчёт фасадов4'!$H$494,Цена!$A$948,0)</f>
        <v>297.12412000000006</v>
      </c>
      <c r="H948" s="160">
        <f ca="1">OFFSET('Расчёт фасадов5'!$H$494,Цена!$A$948,0)</f>
        <v>297.12412000000006</v>
      </c>
      <c r="I948" s="160">
        <f ca="1">OFFSET('Расчёт фасадов6'!$H$494,Цена!$A$948,0)</f>
        <v>297.12412000000006</v>
      </c>
      <c r="J948" s="160">
        <f ca="1">OFFSET('Расчёт фасадов7'!$H$494,Цена!$A$948,0)</f>
        <v>297.12412000000006</v>
      </c>
      <c r="K948" s="160">
        <f ca="1">OFFSET('Расчёт фасадов8'!$H$494,Цена!$A$948,0)</f>
        <v>297.12412000000006</v>
      </c>
      <c r="L948" s="160">
        <f ca="1">OFFSET('Расчёт фасадов9'!$H$494,Цена!$A$948,0)</f>
        <v>297.12412000000006</v>
      </c>
      <c r="M948" s="160">
        <f ca="1">OFFSET('Расчёт фасадов10'!$H$494,Цена!$A$948,0)</f>
        <v>297.12412000000006</v>
      </c>
    </row>
    <row r="949" spans="1:13" ht="15" x14ac:dyDescent="0.2">
      <c r="A949">
        <v>4</v>
      </c>
      <c r="B949" s="75" t="s">
        <v>569</v>
      </c>
      <c r="C949" s="75" t="str">
        <f>B949&amp;'Спецификация - фасады'!$AO$61</f>
        <v>IT.4.FR_G.500./1+0-BMO/PG</v>
      </c>
      <c r="D949" s="160">
        <f ca="1">OFFSET('Расчёт фасадов'!$H$494,Цена!$A$949,0)</f>
        <v>297.12412000000006</v>
      </c>
      <c r="E949" s="160">
        <f ca="1">OFFSET('Расчёт фасадов2'!$H$494,Цена!$A$949,0)</f>
        <v>297.12412000000006</v>
      </c>
      <c r="F949" s="160">
        <f ca="1">OFFSET('Расчёт фасадов3'!$H$494,Цена!$A$949,0)</f>
        <v>297.12412000000006</v>
      </c>
      <c r="G949" s="160">
        <f ca="1">OFFSET('Расчёт фасадов4'!$H$494,Цена!$A$949,0)</f>
        <v>297.12412000000006</v>
      </c>
      <c r="H949" s="160">
        <f ca="1">OFFSET('Расчёт фасадов5'!$H$494,Цена!$A$949,0)</f>
        <v>297.12412000000006</v>
      </c>
      <c r="I949" s="160">
        <f ca="1">OFFSET('Расчёт фасадов6'!$H$494,Цена!$A$949,0)</f>
        <v>297.12412000000006</v>
      </c>
      <c r="J949" s="160">
        <f ca="1">OFFSET('Расчёт фасадов7'!$H$494,Цена!$A$949,0)</f>
        <v>297.12412000000006</v>
      </c>
      <c r="K949" s="160">
        <f ca="1">OFFSET('Расчёт фасадов8'!$H$494,Цена!$A$949,0)</f>
        <v>297.12412000000006</v>
      </c>
      <c r="L949" s="160">
        <f ca="1">OFFSET('Расчёт фасадов9'!$H$494,Цена!$A$949,0)</f>
        <v>297.12412000000006</v>
      </c>
      <c r="M949" s="160">
        <f ca="1">OFFSET('Расчёт фасадов10'!$H$494,Цена!$A$949,0)</f>
        <v>297.12412000000006</v>
      </c>
    </row>
    <row r="950" spans="1:13" ht="15" x14ac:dyDescent="0.2">
      <c r="A950">
        <v>4</v>
      </c>
      <c r="B950" s="75" t="s">
        <v>569</v>
      </c>
      <c r="C950" s="75" t="str">
        <f>B950&amp;'Спецификация - фасады'!$AO$62</f>
        <v>IT.4.FR_G.500./1+0-BMO/PB</v>
      </c>
      <c r="D950" s="160">
        <f ca="1">OFFSET('Расчёт фасадов'!$H$494,Цена!$A$950,0)</f>
        <v>297.12412000000006</v>
      </c>
      <c r="E950" s="160">
        <f ca="1">OFFSET('Расчёт фасадов2'!$H$494,Цена!$A$950,0)</f>
        <v>297.12412000000006</v>
      </c>
      <c r="F950" s="160">
        <f ca="1">OFFSET('Расчёт фасадов3'!$H$494,Цена!$A$950,0)</f>
        <v>297.12412000000006</v>
      </c>
      <c r="G950" s="160">
        <f ca="1">OFFSET('Расчёт фасадов4'!$H$494,Цена!$A$950,0)</f>
        <v>297.12412000000006</v>
      </c>
      <c r="H950" s="160">
        <f ca="1">OFFSET('Расчёт фасадов5'!$H$494,Цена!$A$950,0)</f>
        <v>297.12412000000006</v>
      </c>
      <c r="I950" s="160">
        <f ca="1">OFFSET('Расчёт фасадов6'!$H$494,Цена!$A$950,0)</f>
        <v>297.12412000000006</v>
      </c>
      <c r="J950" s="160">
        <f ca="1">OFFSET('Расчёт фасадов7'!$H$494,Цена!$A$950,0)</f>
        <v>297.12412000000006</v>
      </c>
      <c r="K950" s="160">
        <f ca="1">OFFSET('Расчёт фасадов8'!$H$494,Цена!$A$950,0)</f>
        <v>297.12412000000006</v>
      </c>
      <c r="L950" s="160">
        <f ca="1">OFFSET('Расчёт фасадов9'!$H$494,Цена!$A$950,0)</f>
        <v>297.12412000000006</v>
      </c>
      <c r="M950" s="160">
        <f ca="1">OFFSET('Расчёт фасадов10'!$H$494,Цена!$A$950,0)</f>
        <v>297.12412000000006</v>
      </c>
    </row>
    <row r="951" spans="1:13" ht="15" x14ac:dyDescent="0.2">
      <c r="A951">
        <v>5</v>
      </c>
      <c r="B951" s="75" t="s">
        <v>569</v>
      </c>
      <c r="C951" s="75" t="str">
        <f>B951&amp;'Спецификация - фасады'!$AO$63</f>
        <v>IT.4.FR_G.500./1+0-GS/PG</v>
      </c>
      <c r="D951" s="160">
        <f ca="1">OFFSET('Расчёт фасадов'!$H$494,Цена!$A$951,0)</f>
        <v>297.12412000000006</v>
      </c>
      <c r="E951" s="160">
        <f ca="1">OFFSET('Расчёт фасадов2'!$H$494,Цена!$A$951,0)</f>
        <v>297.12412000000006</v>
      </c>
      <c r="F951" s="160">
        <f ca="1">OFFSET('Расчёт фасадов3'!$H$494,Цена!$A$951,0)</f>
        <v>297.12412000000006</v>
      </c>
      <c r="G951" s="160">
        <f ca="1">OFFSET('Расчёт фасадов4'!$H$494,Цена!$A$951,0)</f>
        <v>297.12412000000006</v>
      </c>
      <c r="H951" s="160">
        <f ca="1">OFFSET('Расчёт фасадов5'!$H$494,Цена!$A$951,0)</f>
        <v>297.12412000000006</v>
      </c>
      <c r="I951" s="160">
        <f ca="1">OFFSET('Расчёт фасадов6'!$H$494,Цена!$A$951,0)</f>
        <v>297.12412000000006</v>
      </c>
      <c r="J951" s="160">
        <f ca="1">OFFSET('Расчёт фасадов7'!$H$494,Цена!$A$951,0)</f>
        <v>297.12412000000006</v>
      </c>
      <c r="K951" s="160">
        <f ca="1">OFFSET('Расчёт фасадов8'!$H$494,Цена!$A$951,0)</f>
        <v>297.12412000000006</v>
      </c>
      <c r="L951" s="160">
        <f ca="1">OFFSET('Расчёт фасадов9'!$H$494,Цена!$A$951,0)</f>
        <v>297.12412000000006</v>
      </c>
      <c r="M951" s="160">
        <f ca="1">OFFSET('Расчёт фасадов10'!$H$494,Цена!$A$951,0)</f>
        <v>297.12412000000006</v>
      </c>
    </row>
    <row r="952" spans="1:13" ht="15" x14ac:dyDescent="0.2">
      <c r="A952">
        <v>5</v>
      </c>
      <c r="B952" s="75" t="s">
        <v>569</v>
      </c>
      <c r="C952" s="75" t="str">
        <f>B952&amp;'Спецификация - фасады'!$AO$64</f>
        <v>IT.4.FR_G.500./1+0-GS/PS</v>
      </c>
      <c r="D952" s="160">
        <f ca="1">OFFSET('Расчёт фасадов'!$H$494,Цена!$A$952,0)</f>
        <v>297.12412000000006</v>
      </c>
      <c r="E952" s="160">
        <f ca="1">OFFSET('Расчёт фасадов2'!$H$494,Цена!$A$952,0)</f>
        <v>297.12412000000006</v>
      </c>
      <c r="F952" s="160">
        <f ca="1">OFFSET('Расчёт фасадов3'!$H$494,Цена!$A$952,0)</f>
        <v>297.12412000000006</v>
      </c>
      <c r="G952" s="160">
        <f ca="1">OFFSET('Расчёт фасадов4'!$H$494,Цена!$A$952,0)</f>
        <v>297.12412000000006</v>
      </c>
      <c r="H952" s="160">
        <f ca="1">OFFSET('Расчёт фасадов5'!$H$494,Цена!$A$952,0)</f>
        <v>297.12412000000006</v>
      </c>
      <c r="I952" s="160">
        <f ca="1">OFFSET('Расчёт фасадов6'!$H$494,Цена!$A$952,0)</f>
        <v>297.12412000000006</v>
      </c>
      <c r="J952" s="160">
        <f ca="1">OFFSET('Расчёт фасадов7'!$H$494,Цена!$A$952,0)</f>
        <v>297.12412000000006</v>
      </c>
      <c r="K952" s="160">
        <f ca="1">OFFSET('Расчёт фасадов8'!$H$494,Цена!$A$952,0)</f>
        <v>297.12412000000006</v>
      </c>
      <c r="L952" s="160">
        <f ca="1">OFFSET('Расчёт фасадов9'!$H$494,Цена!$A$952,0)</f>
        <v>297.12412000000006</v>
      </c>
      <c r="M952" s="160">
        <f ca="1">OFFSET('Расчёт фасадов10'!$H$494,Цена!$A$952,0)</f>
        <v>297.12412000000006</v>
      </c>
    </row>
    <row r="953" spans="1:13" ht="15" x14ac:dyDescent="0.2">
      <c r="A953">
        <v>6</v>
      </c>
      <c r="B953" s="75" t="s">
        <v>569</v>
      </c>
      <c r="C953" s="75" t="str">
        <f>B953&amp;'Спецификация - фасады'!$AO$65</f>
        <v>IT.4.FR_G.500./1+0-WM/PG</v>
      </c>
      <c r="D953" s="160">
        <f ca="1">OFFSET('Расчёт фасадов'!$H$494,Цена!$A$953,0)</f>
        <v>297.12412000000006</v>
      </c>
      <c r="E953" s="160">
        <f ca="1">OFFSET('Расчёт фасадов2'!$H$494,Цена!$A$953,0)</f>
        <v>297.12412000000006</v>
      </c>
      <c r="F953" s="160">
        <f ca="1">OFFSET('Расчёт фасадов3'!$H$494,Цена!$A$953,0)</f>
        <v>297.12412000000006</v>
      </c>
      <c r="G953" s="160">
        <f ca="1">OFFSET('Расчёт фасадов4'!$H$494,Цена!$A$953,0)</f>
        <v>297.12412000000006</v>
      </c>
      <c r="H953" s="160">
        <f ca="1">OFFSET('Расчёт фасадов5'!$H$494,Цена!$A$953,0)</f>
        <v>297.12412000000006</v>
      </c>
      <c r="I953" s="160">
        <f ca="1">OFFSET('Расчёт фасадов6'!$H$494,Цена!$A$953,0)</f>
        <v>297.12412000000006</v>
      </c>
      <c r="J953" s="160">
        <f ca="1">OFFSET('Расчёт фасадов7'!$H$494,Цена!$A$953,0)</f>
        <v>297.12412000000006</v>
      </c>
      <c r="K953" s="160">
        <f ca="1">OFFSET('Расчёт фасадов8'!$H$494,Цена!$A$953,0)</f>
        <v>297.12412000000006</v>
      </c>
      <c r="L953" s="160">
        <f ca="1">OFFSET('Расчёт фасадов9'!$H$494,Цена!$A$953,0)</f>
        <v>297.12412000000006</v>
      </c>
      <c r="M953" s="160">
        <f ca="1">OFFSET('Расчёт фасадов10'!$H$494,Цена!$A$953,0)</f>
        <v>297.12412000000006</v>
      </c>
    </row>
    <row r="954" spans="1:13" ht="15" x14ac:dyDescent="0.2">
      <c r="A954">
        <v>6</v>
      </c>
      <c r="B954" s="75" t="s">
        <v>569</v>
      </c>
      <c r="C954" s="75" t="str">
        <f>B954&amp;'Спецификация - фасады'!$AO$66</f>
        <v>IT.4.FR_G.500./1+0-WM/PS</v>
      </c>
      <c r="D954" s="160">
        <f ca="1">OFFSET('Расчёт фасадов'!$H$494,Цена!$A$954,0)</f>
        <v>297.12412000000006</v>
      </c>
      <c r="E954" s="160">
        <f ca="1">OFFSET('Расчёт фасадов2'!$H$494,Цена!$A$954,0)</f>
        <v>297.12412000000006</v>
      </c>
      <c r="F954" s="160">
        <f ca="1">OFFSET('Расчёт фасадов3'!$H$494,Цена!$A$954,0)</f>
        <v>297.12412000000006</v>
      </c>
      <c r="G954" s="160">
        <f ca="1">OFFSET('Расчёт фасадов4'!$H$494,Цена!$A$954,0)</f>
        <v>297.12412000000006</v>
      </c>
      <c r="H954" s="160">
        <f ca="1">OFFSET('Расчёт фасадов5'!$H$494,Цена!$A$954,0)</f>
        <v>297.12412000000006</v>
      </c>
      <c r="I954" s="160">
        <f ca="1">OFFSET('Расчёт фасадов6'!$H$494,Цена!$A$954,0)</f>
        <v>297.12412000000006</v>
      </c>
      <c r="J954" s="160">
        <f ca="1">OFFSET('Расчёт фасадов7'!$H$494,Цена!$A$954,0)</f>
        <v>297.12412000000006</v>
      </c>
      <c r="K954" s="160">
        <f ca="1">OFFSET('Расчёт фасадов8'!$H$494,Цена!$A$954,0)</f>
        <v>297.12412000000006</v>
      </c>
      <c r="L954" s="160">
        <f ca="1">OFFSET('Расчёт фасадов9'!$H$494,Цена!$A$954,0)</f>
        <v>297.12412000000006</v>
      </c>
      <c r="M954" s="160">
        <f ca="1">OFFSET('Расчёт фасадов10'!$H$494,Цена!$A$954,0)</f>
        <v>297.12412000000006</v>
      </c>
    </row>
    <row r="955" spans="1:13" ht="15" x14ac:dyDescent="0.2">
      <c r="A955">
        <v>6</v>
      </c>
      <c r="B955" s="75" t="s">
        <v>569</v>
      </c>
      <c r="C955" s="75" t="str">
        <f>B955&amp;'Спецификация - фасады'!$AO$67</f>
        <v>IT.4.FR_G.500./1+0-WM/PBG</v>
      </c>
      <c r="D955" s="160">
        <f ca="1">OFFSET('Расчёт фасадов'!$H$494,Цена!$A$955,0)</f>
        <v>297.12412000000006</v>
      </c>
      <c r="E955" s="160">
        <f ca="1">OFFSET('Расчёт фасадов2'!$H$494,Цена!$A$955,0)</f>
        <v>297.12412000000006</v>
      </c>
      <c r="F955" s="160">
        <f ca="1">OFFSET('Расчёт фасадов3'!$H$494,Цена!$A$955,0)</f>
        <v>297.12412000000006</v>
      </c>
      <c r="G955" s="160">
        <f ca="1">OFFSET('Расчёт фасадов4'!$H$494,Цена!$A$955,0)</f>
        <v>297.12412000000006</v>
      </c>
      <c r="H955" s="160">
        <f ca="1">OFFSET('Расчёт фасадов5'!$H$494,Цена!$A$955,0)</f>
        <v>297.12412000000006</v>
      </c>
      <c r="I955" s="160">
        <f ca="1">OFFSET('Расчёт фасадов6'!$H$494,Цена!$A$955,0)</f>
        <v>297.12412000000006</v>
      </c>
      <c r="J955" s="160">
        <f ca="1">OFFSET('Расчёт фасадов7'!$H$494,Цена!$A$955,0)</f>
        <v>297.12412000000006</v>
      </c>
      <c r="K955" s="160">
        <f ca="1">OFFSET('Расчёт фасадов8'!$H$494,Цена!$A$955,0)</f>
        <v>297.12412000000006</v>
      </c>
      <c r="L955" s="160">
        <f ca="1">OFFSET('Расчёт фасадов9'!$H$494,Цена!$A$955,0)</f>
        <v>297.12412000000006</v>
      </c>
      <c r="M955" s="160">
        <f ca="1">OFFSET('Расчёт фасадов10'!$H$494,Цена!$A$955,0)</f>
        <v>297.12412000000006</v>
      </c>
    </row>
    <row r="956" spans="1:13" ht="15" x14ac:dyDescent="0.2">
      <c r="A956">
        <v>6</v>
      </c>
      <c r="B956" s="75" t="s">
        <v>569</v>
      </c>
      <c r="C956" s="75" t="str">
        <f>B956&amp;'Спецификация - фасады'!$AO$68</f>
        <v>IT.4.FR_G.500./1+0-IV/PG</v>
      </c>
      <c r="D956" s="160">
        <f ca="1">OFFSET('Расчёт фасадов'!$H$494,Цена!$A$956,0)</f>
        <v>297.12412000000006</v>
      </c>
      <c r="E956" s="160">
        <f ca="1">OFFSET('Расчёт фасадов2'!$H$494,Цена!$A$956,0)</f>
        <v>297.12412000000006</v>
      </c>
      <c r="F956" s="160">
        <f ca="1">OFFSET('Расчёт фасадов3'!$H$494,Цена!$A$956,0)</f>
        <v>297.12412000000006</v>
      </c>
      <c r="G956" s="160">
        <f ca="1">OFFSET('Расчёт фасадов4'!$H$494,Цена!$A$956,0)</f>
        <v>297.12412000000006</v>
      </c>
      <c r="H956" s="160">
        <f ca="1">OFFSET('Расчёт фасадов5'!$H$494,Цена!$A$956,0)</f>
        <v>297.12412000000006</v>
      </c>
      <c r="I956" s="160">
        <f ca="1">OFFSET('Расчёт фасадов6'!$H$494,Цена!$A$956,0)</f>
        <v>297.12412000000006</v>
      </c>
      <c r="J956" s="160">
        <f ca="1">OFFSET('Расчёт фасадов7'!$H$494,Цена!$A$956,0)</f>
        <v>297.12412000000006</v>
      </c>
      <c r="K956" s="160">
        <f ca="1">OFFSET('Расчёт фасадов8'!$H$494,Цена!$A$956,0)</f>
        <v>297.12412000000006</v>
      </c>
      <c r="L956" s="160">
        <f ca="1">OFFSET('Расчёт фасадов9'!$H$494,Цена!$A$956,0)</f>
        <v>297.12412000000006</v>
      </c>
      <c r="M956" s="160">
        <f ca="1">OFFSET('Расчёт фасадов10'!$H$494,Цена!$A$956,0)</f>
        <v>297.12412000000006</v>
      </c>
    </row>
    <row r="957" spans="1:13" ht="15" x14ac:dyDescent="0.2">
      <c r="A957">
        <v>6</v>
      </c>
      <c r="B957" s="75" t="s">
        <v>569</v>
      </c>
      <c r="C957" s="75" t="str">
        <f>B957&amp;'Спецификация - фасады'!$AO$69</f>
        <v>IT.4.FR_G.500./1+0-IV/PS</v>
      </c>
      <c r="D957" s="160">
        <f ca="1">OFFSET('Расчёт фасадов'!$H$494,Цена!$A$957,0)</f>
        <v>297.12412000000006</v>
      </c>
      <c r="E957" s="160">
        <f ca="1">OFFSET('Расчёт фасадов2'!$H$494,Цена!$A$957,0)</f>
        <v>297.12412000000006</v>
      </c>
      <c r="F957" s="160">
        <f ca="1">OFFSET('Расчёт фасадов3'!$H$494,Цена!$A$957,0)</f>
        <v>297.12412000000006</v>
      </c>
      <c r="G957" s="160">
        <f ca="1">OFFSET('Расчёт фасадов4'!$H$494,Цена!$A$957,0)</f>
        <v>297.12412000000006</v>
      </c>
      <c r="H957" s="160">
        <f ca="1">OFFSET('Расчёт фасадов5'!$H$494,Цена!$A$957,0)</f>
        <v>297.12412000000006</v>
      </c>
      <c r="I957" s="160">
        <f ca="1">OFFSET('Расчёт фасадов6'!$H$494,Цена!$A$957,0)</f>
        <v>297.12412000000006</v>
      </c>
      <c r="J957" s="160">
        <f ca="1">OFFSET('Расчёт фасадов7'!$H$494,Цена!$A$957,0)</f>
        <v>297.12412000000006</v>
      </c>
      <c r="K957" s="160">
        <f ca="1">OFFSET('Расчёт фасадов8'!$H$494,Цена!$A$957,0)</f>
        <v>297.12412000000006</v>
      </c>
      <c r="L957" s="160">
        <f ca="1">OFFSET('Расчёт фасадов9'!$H$494,Цена!$A$957,0)</f>
        <v>297.12412000000006</v>
      </c>
      <c r="M957" s="160">
        <f ca="1">OFFSET('Расчёт фасадов10'!$H$494,Цена!$A$957,0)</f>
        <v>297.12412000000006</v>
      </c>
    </row>
    <row r="958" spans="1:13" ht="15" x14ac:dyDescent="0.2">
      <c r="A958">
        <v>6</v>
      </c>
      <c r="B958" s="75" t="s">
        <v>569</v>
      </c>
      <c r="C958" s="75" t="str">
        <f>B958&amp;'Спецификация - фасады'!$AO$70</f>
        <v>IT.4.FR_G.500./1+0-IV/PBG</v>
      </c>
      <c r="D958" s="160">
        <f ca="1">OFFSET('Расчёт фасадов'!$H$494,Цена!$A$958,0)</f>
        <v>297.12412000000006</v>
      </c>
      <c r="E958" s="160">
        <f ca="1">OFFSET('Расчёт фасадов2'!$H$494,Цена!$A$958,0)</f>
        <v>297.12412000000006</v>
      </c>
      <c r="F958" s="160">
        <f ca="1">OFFSET('Расчёт фасадов3'!$H$494,Цена!$A$958,0)</f>
        <v>297.12412000000006</v>
      </c>
      <c r="G958" s="160">
        <f ca="1">OFFSET('Расчёт фасадов4'!$H$494,Цена!$A$958,0)</f>
        <v>297.12412000000006</v>
      </c>
      <c r="H958" s="160">
        <f ca="1">OFFSET('Расчёт фасадов5'!$H$494,Цена!$A$958,0)</f>
        <v>297.12412000000006</v>
      </c>
      <c r="I958" s="160">
        <f ca="1">OFFSET('Расчёт фасадов6'!$H$494,Цена!$A$958,0)</f>
        <v>297.12412000000006</v>
      </c>
      <c r="J958" s="160">
        <f ca="1">OFFSET('Расчёт фасадов7'!$H$494,Цена!$A$958,0)</f>
        <v>297.12412000000006</v>
      </c>
      <c r="K958" s="160">
        <f ca="1">OFFSET('Расчёт фасадов8'!$H$494,Цена!$A$958,0)</f>
        <v>297.12412000000006</v>
      </c>
      <c r="L958" s="160">
        <f ca="1">OFFSET('Расчёт фасадов9'!$H$494,Цена!$A$958,0)</f>
        <v>297.12412000000006</v>
      </c>
      <c r="M958" s="160">
        <f ca="1">OFFSET('Расчёт фасадов10'!$H$494,Цена!$A$958,0)</f>
        <v>297.12412000000006</v>
      </c>
    </row>
    <row r="960" spans="1:13" ht="15" x14ac:dyDescent="0.2">
      <c r="A960">
        <v>0</v>
      </c>
      <c r="B960" s="75" t="s">
        <v>570</v>
      </c>
      <c r="C960" s="75" t="str">
        <f>B960&amp;'Спецификация - фасады'!$AO$43</f>
        <v>IT.4.FR_G.500./1+1-PY27</v>
      </c>
      <c r="D960" s="160">
        <f ca="1">OFFSET('Расчёт фасадов'!$H$523,Цена!$A$960,0)</f>
        <v>297.12412000000006</v>
      </c>
      <c r="E960" s="160">
        <f ca="1">OFFSET('Расчёт фасадов2'!$H$523,Цена!$A$960,0)</f>
        <v>297.12412000000006</v>
      </c>
      <c r="F960" s="160">
        <f ca="1">OFFSET('Расчёт фасадов3'!$H$523,Цена!$A$960,0)</f>
        <v>297.12412000000006</v>
      </c>
      <c r="G960" s="160">
        <f ca="1">OFFSET('Расчёт фасадов4'!$H$523,Цена!$A$960,0)</f>
        <v>297.12412000000006</v>
      </c>
      <c r="H960" s="160">
        <f ca="1">OFFSET('Расчёт фасадов5'!$H$523,Цена!$A$960,0)</f>
        <v>297.12412000000006</v>
      </c>
      <c r="I960" s="160">
        <f ca="1">OFFSET('Расчёт фасадов6'!$H$523,Цена!$A$960,0)</f>
        <v>297.12412000000006</v>
      </c>
      <c r="J960" s="160">
        <f ca="1">OFFSET('Расчёт фасадов7'!$H$523,Цена!$A$960,0)</f>
        <v>297.12412000000006</v>
      </c>
      <c r="K960" s="160">
        <f ca="1">OFFSET('Расчёт фасадов8'!$H$523,Цена!$A$960,0)</f>
        <v>297.12412000000006</v>
      </c>
      <c r="L960" s="160">
        <f ca="1">OFFSET('Расчёт фасадов9'!$H$523,Цена!$A$960,0)</f>
        <v>297.12412000000006</v>
      </c>
      <c r="M960" s="160">
        <f ca="1">OFFSET('Расчёт фасадов10'!$H$523,Цена!$A$960,0)</f>
        <v>297.12412000000006</v>
      </c>
    </row>
    <row r="961" spans="1:13" ht="15" x14ac:dyDescent="0.2">
      <c r="A961">
        <v>0</v>
      </c>
      <c r="B961" s="75" t="s">
        <v>570</v>
      </c>
      <c r="C961" s="75" t="str">
        <f>B961&amp;'Спецификация - фасады'!$AO$44</f>
        <v>IT.4.FR_G.500./1+1-WC</v>
      </c>
      <c r="D961" s="160">
        <f ca="1">OFFSET('Расчёт фасадов'!$H$523,Цена!$A$961,0)</f>
        <v>297.12412000000006</v>
      </c>
      <c r="E961" s="160">
        <f ca="1">OFFSET('Расчёт фасадов2'!$H$523,Цена!$A$961,0)</f>
        <v>297.12412000000006</v>
      </c>
      <c r="F961" s="160">
        <f ca="1">OFFSET('Расчёт фасадов3'!$H$523,Цена!$A$961,0)</f>
        <v>297.12412000000006</v>
      </c>
      <c r="G961" s="160">
        <f ca="1">OFFSET('Расчёт фасадов4'!$H$523,Цена!$A$961,0)</f>
        <v>297.12412000000006</v>
      </c>
      <c r="H961" s="160">
        <f ca="1">OFFSET('Расчёт фасадов5'!$H$523,Цена!$A$961,0)</f>
        <v>297.12412000000006</v>
      </c>
      <c r="I961" s="160">
        <f ca="1">OFFSET('Расчёт фасадов6'!$H$523,Цена!$A$961,0)</f>
        <v>297.12412000000006</v>
      </c>
      <c r="J961" s="160">
        <f ca="1">OFFSET('Расчёт фасадов7'!$H$523,Цена!$A$961,0)</f>
        <v>297.12412000000006</v>
      </c>
      <c r="K961" s="160">
        <f ca="1">OFFSET('Расчёт фасадов8'!$H$523,Цена!$A$961,0)</f>
        <v>297.12412000000006</v>
      </c>
      <c r="L961" s="160">
        <f ca="1">OFFSET('Расчёт фасадов9'!$H$523,Цена!$A$961,0)</f>
        <v>297.12412000000006</v>
      </c>
      <c r="M961" s="160">
        <f ca="1">OFFSET('Расчёт фасадов10'!$H$523,Цена!$A$961,0)</f>
        <v>297.12412000000006</v>
      </c>
    </row>
    <row r="962" spans="1:13" ht="15" x14ac:dyDescent="0.2">
      <c r="A962">
        <v>0</v>
      </c>
      <c r="B962" s="75" t="s">
        <v>570</v>
      </c>
      <c r="C962" s="75" t="str">
        <f>B962&amp;'Спецификация - фасады'!$AO$45</f>
        <v>IT.4.FR_G.500./1+1-WP</v>
      </c>
      <c r="D962" s="160">
        <f ca="1">OFFSET('Расчёт фасадов'!$H$523,Цена!$A$962,0)</f>
        <v>297.12412000000006</v>
      </c>
      <c r="E962" s="160">
        <f ca="1">OFFSET('Расчёт фасадов2'!$H$523,Цена!$A$962,0)</f>
        <v>297.12412000000006</v>
      </c>
      <c r="F962" s="160">
        <f ca="1">OFFSET('Расчёт фасадов3'!$H$523,Цена!$A$962,0)</f>
        <v>297.12412000000006</v>
      </c>
      <c r="G962" s="160">
        <f ca="1">OFFSET('Расчёт фасадов4'!$H$523,Цена!$A$962,0)</f>
        <v>297.12412000000006</v>
      </c>
      <c r="H962" s="160">
        <f ca="1">OFFSET('Расчёт фасадов5'!$H$523,Цена!$A$962,0)</f>
        <v>297.12412000000006</v>
      </c>
      <c r="I962" s="160">
        <f ca="1">OFFSET('Расчёт фасадов6'!$H$523,Цена!$A$962,0)</f>
        <v>297.12412000000006</v>
      </c>
      <c r="J962" s="160">
        <f ca="1">OFFSET('Расчёт фасадов7'!$H$523,Цена!$A$962,0)</f>
        <v>297.12412000000006</v>
      </c>
      <c r="K962" s="160">
        <f ca="1">OFFSET('Расчёт фасадов8'!$H$523,Цена!$A$962,0)</f>
        <v>297.12412000000006</v>
      </c>
      <c r="L962" s="160">
        <f ca="1">OFFSET('Расчёт фасадов9'!$H$523,Цена!$A$962,0)</f>
        <v>297.12412000000006</v>
      </c>
      <c r="M962" s="160">
        <f ca="1">OFFSET('Расчёт фасадов10'!$H$523,Цена!$A$962,0)</f>
        <v>297.12412000000006</v>
      </c>
    </row>
    <row r="963" spans="1:13" ht="15" x14ac:dyDescent="0.2">
      <c r="A963">
        <v>0</v>
      </c>
      <c r="B963" s="75" t="s">
        <v>570</v>
      </c>
      <c r="C963" s="75" t="str">
        <f>B963&amp;'Спецификация - фасады'!$AO$46</f>
        <v>IT.4.FR_G.500./1+1-DS</v>
      </c>
      <c r="D963" s="160">
        <f ca="1">OFFSET('Расчёт фасадов'!$H$523,Цена!$A$963,0)</f>
        <v>297.12412000000006</v>
      </c>
      <c r="E963" s="160">
        <f ca="1">OFFSET('Расчёт фасадов2'!$H$523,Цена!$A$963,0)</f>
        <v>297.12412000000006</v>
      </c>
      <c r="F963" s="160">
        <f ca="1">OFFSET('Расчёт фасадов3'!$H$523,Цена!$A$963,0)</f>
        <v>297.12412000000006</v>
      </c>
      <c r="G963" s="160">
        <f ca="1">OFFSET('Расчёт фасадов4'!$H$523,Цена!$A$963,0)</f>
        <v>297.12412000000006</v>
      </c>
      <c r="H963" s="160">
        <f ca="1">OFFSET('Расчёт фасадов5'!$H$523,Цена!$A$963,0)</f>
        <v>297.12412000000006</v>
      </c>
      <c r="I963" s="160">
        <f ca="1">OFFSET('Расчёт фасадов6'!$H$523,Цена!$A$963,0)</f>
        <v>297.12412000000006</v>
      </c>
      <c r="J963" s="160">
        <f ca="1">OFFSET('Расчёт фасадов7'!$H$523,Цена!$A$963,0)</f>
        <v>297.12412000000006</v>
      </c>
      <c r="K963" s="160">
        <f ca="1">OFFSET('Расчёт фасадов8'!$H$523,Цена!$A$963,0)</f>
        <v>297.12412000000006</v>
      </c>
      <c r="L963" s="160">
        <f ca="1">OFFSET('Расчёт фасадов9'!$H$523,Цена!$A$963,0)</f>
        <v>297.12412000000006</v>
      </c>
      <c r="M963" s="160">
        <f ca="1">OFFSET('Расчёт фасадов10'!$H$523,Цена!$A$963,0)</f>
        <v>297.12412000000006</v>
      </c>
    </row>
    <row r="964" spans="1:13" ht="15" x14ac:dyDescent="0.2">
      <c r="A964">
        <v>0</v>
      </c>
      <c r="B964" s="75" t="s">
        <v>570</v>
      </c>
      <c r="C964" s="75" t="str">
        <f>B964&amp;'Спецификация - фасады'!$AO$47</f>
        <v>IT.4.FR_G.500./1+1-HS</v>
      </c>
      <c r="D964" s="160">
        <f ca="1">OFFSET('Расчёт фасадов'!$H$523,Цена!$A$964,0)</f>
        <v>297.12412000000006</v>
      </c>
      <c r="E964" s="160">
        <f ca="1">OFFSET('Расчёт фасадов2'!$H$523,Цена!$A$964,0)</f>
        <v>297.12412000000006</v>
      </c>
      <c r="F964" s="160">
        <f ca="1">OFFSET('Расчёт фасадов3'!$H$523,Цена!$A$964,0)</f>
        <v>297.12412000000006</v>
      </c>
      <c r="G964" s="160">
        <f ca="1">OFFSET('Расчёт фасадов4'!$H$523,Цена!$A$964,0)</f>
        <v>297.12412000000006</v>
      </c>
      <c r="H964" s="160">
        <f ca="1">OFFSET('Расчёт фасадов5'!$H$523,Цена!$A$964,0)</f>
        <v>297.12412000000006</v>
      </c>
      <c r="I964" s="160">
        <f ca="1">OFFSET('Расчёт фасадов6'!$H$523,Цена!$A$964,0)</f>
        <v>297.12412000000006</v>
      </c>
      <c r="J964" s="160">
        <f ca="1">OFFSET('Расчёт фасадов7'!$H$523,Цена!$A$964,0)</f>
        <v>297.12412000000006</v>
      </c>
      <c r="K964" s="160">
        <f ca="1">OFFSET('Расчёт фасадов8'!$H$523,Цена!$A$964,0)</f>
        <v>297.12412000000006</v>
      </c>
      <c r="L964" s="160">
        <f ca="1">OFFSET('Расчёт фасадов9'!$H$523,Цена!$A$964,0)</f>
        <v>297.12412000000006</v>
      </c>
      <c r="M964" s="160">
        <f ca="1">OFFSET('Расчёт фасадов10'!$H$523,Цена!$A$964,0)</f>
        <v>297.12412000000006</v>
      </c>
    </row>
    <row r="965" spans="1:13" ht="15" x14ac:dyDescent="0.2">
      <c r="A965">
        <v>0</v>
      </c>
      <c r="B965" s="75" t="s">
        <v>570</v>
      </c>
      <c r="C965" s="75" t="str">
        <f>B965&amp;'Спецификация - фасады'!$AO$48</f>
        <v>IT.4.FR_G.500./1+1-VT</v>
      </c>
      <c r="D965" s="160">
        <f ca="1">OFFSET('Расчёт фасадов'!$H$523,Цена!$A$965,0)</f>
        <v>297.12412000000006</v>
      </c>
      <c r="E965" s="160">
        <f ca="1">OFFSET('Расчёт фасадов2'!$H$523,Цена!$A$965,0)</f>
        <v>297.12412000000006</v>
      </c>
      <c r="F965" s="160">
        <f ca="1">OFFSET('Расчёт фасадов3'!$H$523,Цена!$A$965,0)</f>
        <v>297.12412000000006</v>
      </c>
      <c r="G965" s="160">
        <f ca="1">OFFSET('Расчёт фасадов4'!$H$523,Цена!$A$965,0)</f>
        <v>297.12412000000006</v>
      </c>
      <c r="H965" s="160">
        <f ca="1">OFFSET('Расчёт фасадов5'!$H$523,Цена!$A$965,0)</f>
        <v>297.12412000000006</v>
      </c>
      <c r="I965" s="160">
        <f ca="1">OFFSET('Расчёт фасадов6'!$H$523,Цена!$A$965,0)</f>
        <v>297.12412000000006</v>
      </c>
      <c r="J965" s="160">
        <f ca="1">OFFSET('Расчёт фасадов7'!$H$523,Цена!$A$965,0)</f>
        <v>297.12412000000006</v>
      </c>
      <c r="K965" s="160">
        <f ca="1">OFFSET('Расчёт фасадов8'!$H$523,Цена!$A$965,0)</f>
        <v>297.12412000000006</v>
      </c>
      <c r="L965" s="160">
        <f ca="1">OFFSET('Расчёт фасадов9'!$H$523,Цена!$A$965,0)</f>
        <v>297.12412000000006</v>
      </c>
      <c r="M965" s="160">
        <f ca="1">OFFSET('Расчёт фасадов10'!$H$523,Цена!$A$965,0)</f>
        <v>297.12412000000006</v>
      </c>
    </row>
    <row r="966" spans="1:13" ht="15" x14ac:dyDescent="0.2">
      <c r="A966">
        <v>0</v>
      </c>
      <c r="B966" s="75" t="s">
        <v>570</v>
      </c>
      <c r="C966" s="75" t="str">
        <f>B966&amp;'Спецификация - фасады'!$AO$49</f>
        <v>IT.4.FR_G.500./1+1-TD</v>
      </c>
      <c r="D966" s="160">
        <f ca="1">OFFSET('Расчёт фасадов'!$H$523,Цена!$A$966,0)</f>
        <v>297.12412000000006</v>
      </c>
      <c r="E966" s="160">
        <f ca="1">OFFSET('Расчёт фасадов2'!$H$523,Цена!$A$966,0)</f>
        <v>297.12412000000006</v>
      </c>
      <c r="F966" s="160">
        <f ca="1">OFFSET('Расчёт фасадов3'!$H$523,Цена!$A$966,0)</f>
        <v>297.12412000000006</v>
      </c>
      <c r="G966" s="160">
        <f ca="1">OFFSET('Расчёт фасадов4'!$H$523,Цена!$A$966,0)</f>
        <v>297.12412000000006</v>
      </c>
      <c r="H966" s="160">
        <f ca="1">OFFSET('Расчёт фасадов5'!$H$523,Цена!$A$966,0)</f>
        <v>297.12412000000006</v>
      </c>
      <c r="I966" s="160">
        <f ca="1">OFFSET('Расчёт фасадов6'!$H$523,Цена!$A$966,0)</f>
        <v>297.12412000000006</v>
      </c>
      <c r="J966" s="160">
        <f ca="1">OFFSET('Расчёт фасадов7'!$H$523,Цена!$A$966,0)</f>
        <v>297.12412000000006</v>
      </c>
      <c r="K966" s="160">
        <f ca="1">OFFSET('Расчёт фасадов8'!$H$523,Цена!$A$966,0)</f>
        <v>297.12412000000006</v>
      </c>
      <c r="L966" s="160">
        <f ca="1">OFFSET('Расчёт фасадов9'!$H$523,Цена!$A$966,0)</f>
        <v>297.12412000000006</v>
      </c>
      <c r="M966" s="160">
        <f ca="1">OFFSET('Расчёт фасадов10'!$H$523,Цена!$A$966,0)</f>
        <v>297.12412000000006</v>
      </c>
    </row>
    <row r="967" spans="1:13" ht="15" x14ac:dyDescent="0.2">
      <c r="A967">
        <v>0</v>
      </c>
      <c r="B967" s="75" t="s">
        <v>570</v>
      </c>
      <c r="C967" s="75" t="str">
        <f>B967&amp;'Спецификация - фасады'!$AO$50</f>
        <v>IT.4.FR_G.500./1+1-LO</v>
      </c>
      <c r="D967" s="160">
        <f ca="1">OFFSET('Расчёт фасадов'!$H$523,Цена!$A$967,0)</f>
        <v>297.12412000000006</v>
      </c>
      <c r="E967" s="160">
        <f ca="1">OFFSET('Расчёт фасадов2'!$H$523,Цена!$A$967,0)</f>
        <v>297.12412000000006</v>
      </c>
      <c r="F967" s="160">
        <f ca="1">OFFSET('Расчёт фасадов3'!$H$523,Цена!$A$967,0)</f>
        <v>297.12412000000006</v>
      </c>
      <c r="G967" s="160">
        <f ca="1">OFFSET('Расчёт фасадов4'!$H$523,Цена!$A$967,0)</f>
        <v>297.12412000000006</v>
      </c>
      <c r="H967" s="160">
        <f ca="1">OFFSET('Расчёт фасадов5'!$H$523,Цена!$A$967,0)</f>
        <v>297.12412000000006</v>
      </c>
      <c r="I967" s="160">
        <f ca="1">OFFSET('Расчёт фасадов6'!$H$523,Цена!$A$967,0)</f>
        <v>297.12412000000006</v>
      </c>
      <c r="J967" s="160">
        <f ca="1">OFFSET('Расчёт фасадов7'!$H$523,Цена!$A$967,0)</f>
        <v>297.12412000000006</v>
      </c>
      <c r="K967" s="160">
        <f ca="1">OFFSET('Расчёт фасадов8'!$H$523,Цена!$A$967,0)</f>
        <v>297.12412000000006</v>
      </c>
      <c r="L967" s="160">
        <f ca="1">OFFSET('Расчёт фасадов9'!$H$523,Цена!$A$967,0)</f>
        <v>297.12412000000006</v>
      </c>
      <c r="M967" s="160">
        <f ca="1">OFFSET('Расчёт фасадов10'!$H$523,Цена!$A$967,0)</f>
        <v>297.12412000000006</v>
      </c>
    </row>
    <row r="968" spans="1:13" ht="15" x14ac:dyDescent="0.2">
      <c r="A968">
        <v>0</v>
      </c>
      <c r="B968" s="75" t="s">
        <v>570</v>
      </c>
      <c r="C968" s="75" t="str">
        <f>B968&amp;'Спецификация - фасады'!$AO$51</f>
        <v>IT.4.FR_G.500./1+1-OM</v>
      </c>
      <c r="D968" s="160">
        <f ca="1">OFFSET('Расчёт фасадов'!$H$523,Цена!$A$968,0)</f>
        <v>297.12412000000006</v>
      </c>
      <c r="E968" s="160">
        <f ca="1">OFFSET('Расчёт фасадов2'!$H$523,Цена!$A$968,0)</f>
        <v>297.12412000000006</v>
      </c>
      <c r="F968" s="160">
        <f ca="1">OFFSET('Расчёт фасадов3'!$H$523,Цена!$A$968,0)</f>
        <v>297.12412000000006</v>
      </c>
      <c r="G968" s="160">
        <f ca="1">OFFSET('Расчёт фасадов4'!$H$523,Цена!$A$968,0)</f>
        <v>297.12412000000006</v>
      </c>
      <c r="H968" s="160">
        <f ca="1">OFFSET('Расчёт фасадов5'!$H$523,Цена!$A$968,0)</f>
        <v>297.12412000000006</v>
      </c>
      <c r="I968" s="160">
        <f ca="1">OFFSET('Расчёт фасадов6'!$H$523,Цена!$A$968,0)</f>
        <v>297.12412000000006</v>
      </c>
      <c r="J968" s="160">
        <f ca="1">OFFSET('Расчёт фасадов7'!$H$523,Цена!$A$968,0)</f>
        <v>297.12412000000006</v>
      </c>
      <c r="K968" s="160">
        <f ca="1">OFFSET('Расчёт фасадов8'!$H$523,Цена!$A$968,0)</f>
        <v>297.12412000000006</v>
      </c>
      <c r="L968" s="160">
        <f ca="1">OFFSET('Расчёт фасадов9'!$H$523,Цена!$A$968,0)</f>
        <v>297.12412000000006</v>
      </c>
      <c r="M968" s="160">
        <f ca="1">OFFSET('Расчёт фасадов10'!$H$523,Цена!$A$968,0)</f>
        <v>297.12412000000006</v>
      </c>
    </row>
    <row r="969" spans="1:13" ht="15" x14ac:dyDescent="0.2">
      <c r="A969">
        <v>0</v>
      </c>
      <c r="B969" s="75" t="s">
        <v>570</v>
      </c>
      <c r="C969" s="75" t="str">
        <f>B969&amp;'Спецификация - фасады'!$AO$52</f>
        <v>IT.4.FR_G.500./1+1-OE</v>
      </c>
      <c r="D969" s="160">
        <f ca="1">OFFSET('Расчёт фасадов'!$H$523,Цена!$A$969,0)</f>
        <v>297.12412000000006</v>
      </c>
      <c r="E969" s="160">
        <f ca="1">OFFSET('Расчёт фасадов2'!$H$523,Цена!$A$969,0)</f>
        <v>297.12412000000006</v>
      </c>
      <c r="F969" s="160">
        <f ca="1">OFFSET('Расчёт фасадов3'!$H$523,Цена!$A$969,0)</f>
        <v>297.12412000000006</v>
      </c>
      <c r="G969" s="160">
        <f ca="1">OFFSET('Расчёт фасадов4'!$H$523,Цена!$A$969,0)</f>
        <v>297.12412000000006</v>
      </c>
      <c r="H969" s="160">
        <f ca="1">OFFSET('Расчёт фасадов5'!$H$523,Цена!$A$969,0)</f>
        <v>297.12412000000006</v>
      </c>
      <c r="I969" s="160">
        <f ca="1">OFFSET('Расчёт фасадов6'!$H$523,Цена!$A$969,0)</f>
        <v>297.12412000000006</v>
      </c>
      <c r="J969" s="160">
        <f ca="1">OFFSET('Расчёт фасадов7'!$H$523,Цена!$A$969,0)</f>
        <v>297.12412000000006</v>
      </c>
      <c r="K969" s="160">
        <f ca="1">OFFSET('Расчёт фасадов8'!$H$523,Цена!$A$969,0)</f>
        <v>297.12412000000006</v>
      </c>
      <c r="L969" s="160">
        <f ca="1">OFFSET('Расчёт фасадов9'!$H$523,Цена!$A$969,0)</f>
        <v>297.12412000000006</v>
      </c>
      <c r="M969" s="160">
        <f ca="1">OFFSET('Расчёт фасадов10'!$H$523,Цена!$A$969,0)</f>
        <v>297.12412000000006</v>
      </c>
    </row>
    <row r="970" spans="1:13" ht="15" x14ac:dyDescent="0.2">
      <c r="A970">
        <v>0</v>
      </c>
      <c r="B970" s="75" t="s">
        <v>570</v>
      </c>
      <c r="C970" s="75" t="str">
        <f>B970&amp;'Спецификация - фасады'!$AO$53</f>
        <v>IT.4.FR_G.500./1+1-GS</v>
      </c>
      <c r="D970" s="160">
        <f ca="1">OFFSET('Расчёт фасадов'!$H$523,Цена!$A$970,0)</f>
        <v>297.12412000000006</v>
      </c>
      <c r="E970" s="160">
        <f ca="1">OFFSET('Расчёт фасадов2'!$H$523,Цена!$A$970,0)</f>
        <v>297.12412000000006</v>
      </c>
      <c r="F970" s="160">
        <f ca="1">OFFSET('Расчёт фасадов3'!$H$523,Цена!$A$970,0)</f>
        <v>297.12412000000006</v>
      </c>
      <c r="G970" s="160">
        <f ca="1">OFFSET('Расчёт фасадов4'!$H$523,Цена!$A$970,0)</f>
        <v>297.12412000000006</v>
      </c>
      <c r="H970" s="160">
        <f ca="1">OFFSET('Расчёт фасадов5'!$H$523,Цена!$A$970,0)</f>
        <v>297.12412000000006</v>
      </c>
      <c r="I970" s="160">
        <f ca="1">OFFSET('Расчёт фасадов6'!$H$523,Цена!$A$970,0)</f>
        <v>297.12412000000006</v>
      </c>
      <c r="J970" s="160">
        <f ca="1">OFFSET('Расчёт фасадов7'!$H$523,Цена!$A$970,0)</f>
        <v>297.12412000000006</v>
      </c>
      <c r="K970" s="160">
        <f ca="1">OFFSET('Расчёт фасадов8'!$H$523,Цена!$A$970,0)</f>
        <v>297.12412000000006</v>
      </c>
      <c r="L970" s="160">
        <f ca="1">OFFSET('Расчёт фасадов9'!$H$523,Цена!$A$970,0)</f>
        <v>297.12412000000006</v>
      </c>
      <c r="M970" s="160">
        <f ca="1">OFFSET('Расчёт фасадов10'!$H$523,Цена!$A$970,0)</f>
        <v>297.12412000000006</v>
      </c>
    </row>
    <row r="971" spans="1:13" ht="15" x14ac:dyDescent="0.2">
      <c r="A971">
        <v>1</v>
      </c>
      <c r="B971" s="75" t="s">
        <v>570</v>
      </c>
      <c r="C971" s="75" t="str">
        <f>B971&amp;'Спецификация - фасады'!$AO$54</f>
        <v>IT.4.FR_G.500./1+1-BMO</v>
      </c>
      <c r="D971" s="160">
        <f ca="1">OFFSET('Расчёт фасадов'!$H$523,Цена!$A$971,0)</f>
        <v>297.12412000000006</v>
      </c>
      <c r="E971" s="160">
        <f ca="1">OFFSET('Расчёт фасадов2'!$H$523,Цена!$A$971,0)</f>
        <v>297.12412000000006</v>
      </c>
      <c r="F971" s="160">
        <f ca="1">OFFSET('Расчёт фасадов3'!$H$523,Цена!$A$971,0)</f>
        <v>297.12412000000006</v>
      </c>
      <c r="G971" s="160">
        <f ca="1">OFFSET('Расчёт фасадов4'!$H$523,Цена!$A$971,0)</f>
        <v>297.12412000000006</v>
      </c>
      <c r="H971" s="160">
        <f ca="1">OFFSET('Расчёт фасадов5'!$H$523,Цена!$A$971,0)</f>
        <v>297.12412000000006</v>
      </c>
      <c r="I971" s="160">
        <f ca="1">OFFSET('Расчёт фасадов6'!$H$523,Цена!$A$971,0)</f>
        <v>297.12412000000006</v>
      </c>
      <c r="J971" s="160">
        <f ca="1">OFFSET('Расчёт фасадов7'!$H$523,Цена!$A$971,0)</f>
        <v>297.12412000000006</v>
      </c>
      <c r="K971" s="160">
        <f ca="1">OFFSET('Расчёт фасадов8'!$H$523,Цена!$A$971,0)</f>
        <v>297.12412000000006</v>
      </c>
      <c r="L971" s="160">
        <f ca="1">OFFSET('Расчёт фасадов9'!$H$523,Цена!$A$971,0)</f>
        <v>297.12412000000006</v>
      </c>
      <c r="M971" s="160">
        <f ca="1">OFFSET('Расчёт фасадов10'!$H$523,Цена!$A$971,0)</f>
        <v>297.12412000000006</v>
      </c>
    </row>
    <row r="972" spans="1:13" ht="15" x14ac:dyDescent="0.2">
      <c r="A972">
        <v>2</v>
      </c>
      <c r="B972" s="75" t="s">
        <v>570</v>
      </c>
      <c r="C972" s="75" t="str">
        <f>B972&amp;'Спецификация - фасады'!$AO$55</f>
        <v>IT.4.FR_G.500./1+1-WM</v>
      </c>
      <c r="D972" s="160">
        <f ca="1">OFFSET('Расчёт фасадов'!$H$523,Цена!$A$972,0)</f>
        <v>297.12412000000006</v>
      </c>
      <c r="E972" s="160">
        <f ca="1">OFFSET('Расчёт фасадов2'!$H$523,Цена!$A$972,0)</f>
        <v>297.12412000000006</v>
      </c>
      <c r="F972" s="160">
        <f ca="1">OFFSET('Расчёт фасадов3'!$H$523,Цена!$A$972,0)</f>
        <v>297.12412000000006</v>
      </c>
      <c r="G972" s="160">
        <f ca="1">OFFSET('Расчёт фасадов4'!$H$523,Цена!$A$972,0)</f>
        <v>297.12412000000006</v>
      </c>
      <c r="H972" s="160">
        <f ca="1">OFFSET('Расчёт фасадов5'!$H$523,Цена!$A$972,0)</f>
        <v>297.12412000000006</v>
      </c>
      <c r="I972" s="160">
        <f ca="1">OFFSET('Расчёт фасадов6'!$H$523,Цена!$A$972,0)</f>
        <v>297.12412000000006</v>
      </c>
      <c r="J972" s="160">
        <f ca="1">OFFSET('Расчёт фасадов7'!$H$523,Цена!$A$972,0)</f>
        <v>297.12412000000006</v>
      </c>
      <c r="K972" s="160">
        <f ca="1">OFFSET('Расчёт фасадов8'!$H$523,Цена!$A$972,0)</f>
        <v>297.12412000000006</v>
      </c>
      <c r="L972" s="160">
        <f ca="1">OFFSET('Расчёт фасадов9'!$H$523,Цена!$A$972,0)</f>
        <v>297.12412000000006</v>
      </c>
      <c r="M972" s="160">
        <f ca="1">OFFSET('Расчёт фасадов10'!$H$523,Цена!$A$972,0)</f>
        <v>297.12412000000006</v>
      </c>
    </row>
    <row r="973" spans="1:13" ht="15" x14ac:dyDescent="0.2">
      <c r="A973">
        <v>2</v>
      </c>
      <c r="B973" s="75" t="s">
        <v>570</v>
      </c>
      <c r="C973" s="75" t="str">
        <f>B973&amp;'Спецификация - фасады'!$AO$56</f>
        <v>IT.4.FR_G.500./1+1-IV</v>
      </c>
      <c r="D973" s="160">
        <f ca="1">OFFSET('Расчёт фасадов'!$H$523,Цена!$A$973,0)</f>
        <v>297.12412000000006</v>
      </c>
      <c r="E973" s="160">
        <f ca="1">OFFSET('Расчёт фасадов2'!$H$523,Цена!$A$973,0)</f>
        <v>297.12412000000006</v>
      </c>
      <c r="F973" s="160">
        <f ca="1">OFFSET('Расчёт фасадов3'!$H$523,Цена!$A$973,0)</f>
        <v>297.12412000000006</v>
      </c>
      <c r="G973" s="160">
        <f ca="1">OFFSET('Расчёт фасадов4'!$H$523,Цена!$A$973,0)</f>
        <v>297.12412000000006</v>
      </c>
      <c r="H973" s="160">
        <f ca="1">OFFSET('Расчёт фасадов5'!$H$523,Цена!$A$973,0)</f>
        <v>297.12412000000006</v>
      </c>
      <c r="I973" s="160">
        <f ca="1">OFFSET('Расчёт фасадов6'!$H$523,Цена!$A$973,0)</f>
        <v>297.12412000000006</v>
      </c>
      <c r="J973" s="160">
        <f ca="1">OFFSET('Расчёт фасадов7'!$H$523,Цена!$A$973,0)</f>
        <v>297.12412000000006</v>
      </c>
      <c r="K973" s="160">
        <f ca="1">OFFSET('Расчёт фасадов8'!$H$523,Цена!$A$973,0)</f>
        <v>297.12412000000006</v>
      </c>
      <c r="L973" s="160">
        <f ca="1">OFFSET('Расчёт фасадов9'!$H$523,Цена!$A$973,0)</f>
        <v>297.12412000000006</v>
      </c>
      <c r="M973" s="160">
        <f ca="1">OFFSET('Расчёт фасадов10'!$H$523,Цена!$A$973,0)</f>
        <v>297.12412000000006</v>
      </c>
    </row>
    <row r="974" spans="1:13" ht="15" x14ac:dyDescent="0.2">
      <c r="A974">
        <v>3</v>
      </c>
      <c r="B974" s="75" t="s">
        <v>570</v>
      </c>
      <c r="C974" s="75" t="str">
        <f>B974&amp;'Спецификация - фасады'!$AO$57</f>
        <v>IT.4.FR_G.500./1+1-WC/PG</v>
      </c>
      <c r="D974" s="160">
        <f ca="1">OFFSET('Расчёт фасадов'!$H$523,Цена!$A$974,0)</f>
        <v>297.12412000000006</v>
      </c>
      <c r="E974" s="160">
        <f ca="1">OFFSET('Расчёт фасадов2'!$H$523,Цена!$A$974,0)</f>
        <v>297.12412000000006</v>
      </c>
      <c r="F974" s="160">
        <f ca="1">OFFSET('Расчёт фасадов3'!$H$523,Цена!$A$974,0)</f>
        <v>297.12412000000006</v>
      </c>
      <c r="G974" s="160">
        <f ca="1">OFFSET('Расчёт фасадов4'!$H$523,Цена!$A$974,0)</f>
        <v>297.12412000000006</v>
      </c>
      <c r="H974" s="160">
        <f ca="1">OFFSET('Расчёт фасадов5'!$H$523,Цена!$A$974,0)</f>
        <v>297.12412000000006</v>
      </c>
      <c r="I974" s="160">
        <f ca="1">OFFSET('Расчёт фасадов6'!$H$523,Цена!$A$974,0)</f>
        <v>297.12412000000006</v>
      </c>
      <c r="J974" s="160">
        <f ca="1">OFFSET('Расчёт фасадов7'!$H$523,Цена!$A$974,0)</f>
        <v>297.12412000000006</v>
      </c>
      <c r="K974" s="160">
        <f ca="1">OFFSET('Расчёт фасадов8'!$H$523,Цена!$A$974,0)</f>
        <v>297.12412000000006</v>
      </c>
      <c r="L974" s="160">
        <f ca="1">OFFSET('Расчёт фасадов9'!$H$523,Цена!$A$974,0)</f>
        <v>297.12412000000006</v>
      </c>
      <c r="M974" s="160">
        <f ca="1">OFFSET('Расчёт фасадов10'!$H$523,Цена!$A$974,0)</f>
        <v>297.12412000000006</v>
      </c>
    </row>
    <row r="975" spans="1:13" ht="15" x14ac:dyDescent="0.2">
      <c r="A975">
        <v>3</v>
      </c>
      <c r="B975" s="75" t="s">
        <v>570</v>
      </c>
      <c r="C975" s="75" t="str">
        <f>B975&amp;'Спецификация - фасады'!$AO$58</f>
        <v>IT.4.FR_G.500./1+1-WC/PS</v>
      </c>
      <c r="D975" s="160">
        <f ca="1">OFFSET('Расчёт фасадов'!$H$523,Цена!$A$975,0)</f>
        <v>297.12412000000006</v>
      </c>
      <c r="E975" s="160">
        <f ca="1">OFFSET('Расчёт фасадов2'!$H$523,Цена!$A$975,0)</f>
        <v>297.12412000000006</v>
      </c>
      <c r="F975" s="160">
        <f ca="1">OFFSET('Расчёт фасадов3'!$H$523,Цена!$A$975,0)</f>
        <v>297.12412000000006</v>
      </c>
      <c r="G975" s="160">
        <f ca="1">OFFSET('Расчёт фасадов4'!$H$523,Цена!$A$975,0)</f>
        <v>297.12412000000006</v>
      </c>
      <c r="H975" s="160">
        <f ca="1">OFFSET('Расчёт фасадов5'!$H$523,Цена!$A$975,0)</f>
        <v>297.12412000000006</v>
      </c>
      <c r="I975" s="160">
        <f ca="1">OFFSET('Расчёт фасадов6'!$H$523,Цена!$A$975,0)</f>
        <v>297.12412000000006</v>
      </c>
      <c r="J975" s="160">
        <f ca="1">OFFSET('Расчёт фасадов7'!$H$523,Цена!$A$975,0)</f>
        <v>297.12412000000006</v>
      </c>
      <c r="K975" s="160">
        <f ca="1">OFFSET('Расчёт фасадов8'!$H$523,Цена!$A$975,0)</f>
        <v>297.12412000000006</v>
      </c>
      <c r="L975" s="160">
        <f ca="1">OFFSET('Расчёт фасадов9'!$H$523,Цена!$A$975,0)</f>
        <v>297.12412000000006</v>
      </c>
      <c r="M975" s="160">
        <f ca="1">OFFSET('Расчёт фасадов10'!$H$523,Цена!$A$975,0)</f>
        <v>297.12412000000006</v>
      </c>
    </row>
    <row r="976" spans="1:13" ht="15" x14ac:dyDescent="0.2">
      <c r="A976">
        <v>3</v>
      </c>
      <c r="B976" s="75" t="s">
        <v>570</v>
      </c>
      <c r="C976" s="75" t="str">
        <f>B976&amp;'Спецификация - фасады'!$AO$59</f>
        <v>IT.4.FR_G.500./1+1-WC/PBG</v>
      </c>
      <c r="D976" s="160">
        <f ca="1">OFFSET('Расчёт фасадов'!$H$523,Цена!$A$976,0)</f>
        <v>297.12412000000006</v>
      </c>
      <c r="E976" s="160">
        <f ca="1">OFFSET('Расчёт фасадов2'!$H$523,Цена!$A$976,0)</f>
        <v>297.12412000000006</v>
      </c>
      <c r="F976" s="160">
        <f ca="1">OFFSET('Расчёт фасадов3'!$H$523,Цена!$A$976,0)</f>
        <v>297.12412000000006</v>
      </c>
      <c r="G976" s="160">
        <f ca="1">OFFSET('Расчёт фасадов4'!$H$523,Цена!$A$976,0)</f>
        <v>297.12412000000006</v>
      </c>
      <c r="H976" s="160">
        <f ca="1">OFFSET('Расчёт фасадов5'!$H$523,Цена!$A$976,0)</f>
        <v>297.12412000000006</v>
      </c>
      <c r="I976" s="160">
        <f ca="1">OFFSET('Расчёт фасадов6'!$H$523,Цена!$A$976,0)</f>
        <v>297.12412000000006</v>
      </c>
      <c r="J976" s="160">
        <f ca="1">OFFSET('Расчёт фасадов7'!$H$523,Цена!$A$976,0)</f>
        <v>297.12412000000006</v>
      </c>
      <c r="K976" s="160">
        <f ca="1">OFFSET('Расчёт фасадов8'!$H$523,Цена!$A$976,0)</f>
        <v>297.12412000000006</v>
      </c>
      <c r="L976" s="160">
        <f ca="1">OFFSET('Расчёт фасадов9'!$H$523,Цена!$A$976,0)</f>
        <v>297.12412000000006</v>
      </c>
      <c r="M976" s="160">
        <f ca="1">OFFSET('Расчёт фасадов10'!$H$523,Цена!$A$976,0)</f>
        <v>297.12412000000006</v>
      </c>
    </row>
    <row r="977" spans="1:13" ht="15" x14ac:dyDescent="0.2">
      <c r="A977">
        <v>3</v>
      </c>
      <c r="B977" s="75" t="s">
        <v>570</v>
      </c>
      <c r="C977" s="75" t="str">
        <f>B977&amp;'Спецификация - фасады'!$AO$60</f>
        <v>IT.4.FR_G.500./1+1-VT/PS</v>
      </c>
      <c r="D977" s="160">
        <f ca="1">OFFSET('Расчёт фасадов'!$H$523,Цена!$A$977,0)</f>
        <v>297.12412000000006</v>
      </c>
      <c r="E977" s="160">
        <f ca="1">OFFSET('Расчёт фасадов2'!$H$523,Цена!$A$977,0)</f>
        <v>297.12412000000006</v>
      </c>
      <c r="F977" s="160">
        <f ca="1">OFFSET('Расчёт фасадов3'!$H$523,Цена!$A$977,0)</f>
        <v>297.12412000000006</v>
      </c>
      <c r="G977" s="160">
        <f ca="1">OFFSET('Расчёт фасадов4'!$H$523,Цена!$A$977,0)</f>
        <v>297.12412000000006</v>
      </c>
      <c r="H977" s="160">
        <f ca="1">OFFSET('Расчёт фасадов5'!$H$523,Цена!$A$977,0)</f>
        <v>297.12412000000006</v>
      </c>
      <c r="I977" s="160">
        <f ca="1">OFFSET('Расчёт фасадов6'!$H$523,Цена!$A$977,0)</f>
        <v>297.12412000000006</v>
      </c>
      <c r="J977" s="160">
        <f ca="1">OFFSET('Расчёт фасадов7'!$H$523,Цена!$A$977,0)</f>
        <v>297.12412000000006</v>
      </c>
      <c r="K977" s="160">
        <f ca="1">OFFSET('Расчёт фасадов8'!$H$523,Цена!$A$977,0)</f>
        <v>297.12412000000006</v>
      </c>
      <c r="L977" s="160">
        <f ca="1">OFFSET('Расчёт фасадов9'!$H$523,Цена!$A$977,0)</f>
        <v>297.12412000000006</v>
      </c>
      <c r="M977" s="160">
        <f ca="1">OFFSET('Расчёт фасадов10'!$H$523,Цена!$A$977,0)</f>
        <v>297.12412000000006</v>
      </c>
    </row>
    <row r="978" spans="1:13" ht="15" x14ac:dyDescent="0.2">
      <c r="A978">
        <v>4</v>
      </c>
      <c r="B978" s="75" t="s">
        <v>570</v>
      </c>
      <c r="C978" s="75" t="str">
        <f>B978&amp;'Спецификация - фасады'!$AO$61</f>
        <v>IT.4.FR_G.500./1+1-BMO/PG</v>
      </c>
      <c r="D978" s="160">
        <f ca="1">OFFSET('Расчёт фасадов'!$H$523,Цена!$A$978,0)</f>
        <v>297.12412000000006</v>
      </c>
      <c r="E978" s="160">
        <f ca="1">OFFSET('Расчёт фасадов2'!$H$523,Цена!$A$978,0)</f>
        <v>297.12412000000006</v>
      </c>
      <c r="F978" s="160">
        <f ca="1">OFFSET('Расчёт фасадов3'!$H$523,Цена!$A$978,0)</f>
        <v>297.12412000000006</v>
      </c>
      <c r="G978" s="160">
        <f ca="1">OFFSET('Расчёт фасадов4'!$H$523,Цена!$A$978,0)</f>
        <v>297.12412000000006</v>
      </c>
      <c r="H978" s="160">
        <f ca="1">OFFSET('Расчёт фасадов5'!$H$523,Цена!$A$978,0)</f>
        <v>297.12412000000006</v>
      </c>
      <c r="I978" s="160">
        <f ca="1">OFFSET('Расчёт фасадов6'!$H$523,Цена!$A$978,0)</f>
        <v>297.12412000000006</v>
      </c>
      <c r="J978" s="160">
        <f ca="1">OFFSET('Расчёт фасадов7'!$H$523,Цена!$A$978,0)</f>
        <v>297.12412000000006</v>
      </c>
      <c r="K978" s="160">
        <f ca="1">OFFSET('Расчёт фасадов8'!$H$523,Цена!$A$978,0)</f>
        <v>297.12412000000006</v>
      </c>
      <c r="L978" s="160">
        <f ca="1">OFFSET('Расчёт фасадов9'!$H$523,Цена!$A$978,0)</f>
        <v>297.12412000000006</v>
      </c>
      <c r="M978" s="160">
        <f ca="1">OFFSET('Расчёт фасадов10'!$H$523,Цена!$A$978,0)</f>
        <v>297.12412000000006</v>
      </c>
    </row>
    <row r="979" spans="1:13" ht="15" x14ac:dyDescent="0.2">
      <c r="A979">
        <v>4</v>
      </c>
      <c r="B979" s="75" t="s">
        <v>570</v>
      </c>
      <c r="C979" s="75" t="str">
        <f>B979&amp;'Спецификация - фасады'!$AO$62</f>
        <v>IT.4.FR_G.500./1+1-BMO/PB</v>
      </c>
      <c r="D979" s="160">
        <f ca="1">OFFSET('Расчёт фасадов'!$H$523,Цена!$A$979,0)</f>
        <v>297.12412000000006</v>
      </c>
      <c r="E979" s="160">
        <f ca="1">OFFSET('Расчёт фасадов2'!$H$523,Цена!$A$979,0)</f>
        <v>297.12412000000006</v>
      </c>
      <c r="F979" s="160">
        <f ca="1">OFFSET('Расчёт фасадов3'!$H$523,Цена!$A$979,0)</f>
        <v>297.12412000000006</v>
      </c>
      <c r="G979" s="160">
        <f ca="1">OFFSET('Расчёт фасадов4'!$H$523,Цена!$A$979,0)</f>
        <v>297.12412000000006</v>
      </c>
      <c r="H979" s="160">
        <f ca="1">OFFSET('Расчёт фасадов5'!$H$523,Цена!$A$979,0)</f>
        <v>297.12412000000006</v>
      </c>
      <c r="I979" s="160">
        <f ca="1">OFFSET('Расчёт фасадов6'!$H$523,Цена!$A$979,0)</f>
        <v>297.12412000000006</v>
      </c>
      <c r="J979" s="160">
        <f ca="1">OFFSET('Расчёт фасадов7'!$H$523,Цена!$A$979,0)</f>
        <v>297.12412000000006</v>
      </c>
      <c r="K979" s="160">
        <f ca="1">OFFSET('Расчёт фасадов8'!$H$523,Цена!$A$979,0)</f>
        <v>297.12412000000006</v>
      </c>
      <c r="L979" s="160">
        <f ca="1">OFFSET('Расчёт фасадов9'!$H$523,Цена!$A$979,0)</f>
        <v>297.12412000000006</v>
      </c>
      <c r="M979" s="160">
        <f ca="1">OFFSET('Расчёт фасадов10'!$H$523,Цена!$A$979,0)</f>
        <v>297.12412000000006</v>
      </c>
    </row>
    <row r="980" spans="1:13" ht="15" x14ac:dyDescent="0.2">
      <c r="A980">
        <v>5</v>
      </c>
      <c r="B980" s="75" t="s">
        <v>570</v>
      </c>
      <c r="C980" s="75" t="str">
        <f>B980&amp;'Спецификация - фасады'!$AO$63</f>
        <v>IT.4.FR_G.500./1+1-GS/PG</v>
      </c>
      <c r="D980" s="160">
        <f ca="1">OFFSET('Расчёт фасадов'!$H$523,Цена!$A$980,0)</f>
        <v>297.12412000000006</v>
      </c>
      <c r="E980" s="160">
        <f ca="1">OFFSET('Расчёт фасадов2'!$H$523,Цена!$A$980,0)</f>
        <v>297.12412000000006</v>
      </c>
      <c r="F980" s="160">
        <f ca="1">OFFSET('Расчёт фасадов3'!$H$523,Цена!$A$980,0)</f>
        <v>297.12412000000006</v>
      </c>
      <c r="G980" s="160">
        <f ca="1">OFFSET('Расчёт фасадов4'!$H$523,Цена!$A$980,0)</f>
        <v>297.12412000000006</v>
      </c>
      <c r="H980" s="160">
        <f ca="1">OFFSET('Расчёт фасадов5'!$H$523,Цена!$A$980,0)</f>
        <v>297.12412000000006</v>
      </c>
      <c r="I980" s="160">
        <f ca="1">OFFSET('Расчёт фасадов6'!$H$523,Цена!$A$980,0)</f>
        <v>297.12412000000006</v>
      </c>
      <c r="J980" s="160">
        <f ca="1">OFFSET('Расчёт фасадов7'!$H$523,Цена!$A$980,0)</f>
        <v>297.12412000000006</v>
      </c>
      <c r="K980" s="160">
        <f ca="1">OFFSET('Расчёт фасадов8'!$H$523,Цена!$A$980,0)</f>
        <v>297.12412000000006</v>
      </c>
      <c r="L980" s="160">
        <f ca="1">OFFSET('Расчёт фасадов9'!$H$523,Цена!$A$980,0)</f>
        <v>297.12412000000006</v>
      </c>
      <c r="M980" s="160">
        <f ca="1">OFFSET('Расчёт фасадов10'!$H$523,Цена!$A$980,0)</f>
        <v>297.12412000000006</v>
      </c>
    </row>
    <row r="981" spans="1:13" ht="15" x14ac:dyDescent="0.2">
      <c r="A981">
        <v>5</v>
      </c>
      <c r="B981" s="75" t="s">
        <v>570</v>
      </c>
      <c r="C981" s="75" t="str">
        <f>B981&amp;'Спецификация - фасады'!$AO$64</f>
        <v>IT.4.FR_G.500./1+1-GS/PS</v>
      </c>
      <c r="D981" s="160">
        <f ca="1">OFFSET('Расчёт фасадов'!$H$523,Цена!$A$981,0)</f>
        <v>297.12412000000006</v>
      </c>
      <c r="E981" s="160">
        <f ca="1">OFFSET('Расчёт фасадов2'!$H$523,Цена!$A$981,0)</f>
        <v>297.12412000000006</v>
      </c>
      <c r="F981" s="160">
        <f ca="1">OFFSET('Расчёт фасадов3'!$H$523,Цена!$A$981,0)</f>
        <v>297.12412000000006</v>
      </c>
      <c r="G981" s="160">
        <f ca="1">OFFSET('Расчёт фасадов4'!$H$523,Цена!$A$981,0)</f>
        <v>297.12412000000006</v>
      </c>
      <c r="H981" s="160">
        <f ca="1">OFFSET('Расчёт фасадов5'!$H$523,Цена!$A$981,0)</f>
        <v>297.12412000000006</v>
      </c>
      <c r="I981" s="160">
        <f ca="1">OFFSET('Расчёт фасадов6'!$H$523,Цена!$A$981,0)</f>
        <v>297.12412000000006</v>
      </c>
      <c r="J981" s="160">
        <f ca="1">OFFSET('Расчёт фасадов7'!$H$523,Цена!$A$981,0)</f>
        <v>297.12412000000006</v>
      </c>
      <c r="K981" s="160">
        <f ca="1">OFFSET('Расчёт фасадов8'!$H$523,Цена!$A$981,0)</f>
        <v>297.12412000000006</v>
      </c>
      <c r="L981" s="160">
        <f ca="1">OFFSET('Расчёт фасадов9'!$H$523,Цена!$A$981,0)</f>
        <v>297.12412000000006</v>
      </c>
      <c r="M981" s="160">
        <f ca="1">OFFSET('Расчёт фасадов10'!$H$523,Цена!$A$981,0)</f>
        <v>297.12412000000006</v>
      </c>
    </row>
    <row r="982" spans="1:13" ht="15" x14ac:dyDescent="0.2">
      <c r="A982">
        <v>6</v>
      </c>
      <c r="B982" s="75" t="s">
        <v>570</v>
      </c>
      <c r="C982" s="75" t="str">
        <f>B982&amp;'Спецификация - фасады'!$AO$65</f>
        <v>IT.4.FR_G.500./1+1-WM/PG</v>
      </c>
      <c r="D982" s="160">
        <f ca="1">OFFSET('Расчёт фасадов'!$H$523,Цена!$A$982,0)</f>
        <v>297.12412000000006</v>
      </c>
      <c r="E982" s="160">
        <f ca="1">OFFSET('Расчёт фасадов2'!$H$523,Цена!$A$982,0)</f>
        <v>297.12412000000006</v>
      </c>
      <c r="F982" s="160">
        <f ca="1">OFFSET('Расчёт фасадов3'!$H$523,Цена!$A$982,0)</f>
        <v>297.12412000000006</v>
      </c>
      <c r="G982" s="160">
        <f ca="1">OFFSET('Расчёт фасадов4'!$H$523,Цена!$A$982,0)</f>
        <v>297.12412000000006</v>
      </c>
      <c r="H982" s="160">
        <f ca="1">OFFSET('Расчёт фасадов5'!$H$523,Цена!$A$982,0)</f>
        <v>297.12412000000006</v>
      </c>
      <c r="I982" s="160">
        <f ca="1">OFFSET('Расчёт фасадов6'!$H$523,Цена!$A$982,0)</f>
        <v>297.12412000000006</v>
      </c>
      <c r="J982" s="160">
        <f ca="1">OFFSET('Расчёт фасадов7'!$H$523,Цена!$A$982,0)</f>
        <v>297.12412000000006</v>
      </c>
      <c r="K982" s="160">
        <f ca="1">OFFSET('Расчёт фасадов8'!$H$523,Цена!$A$982,0)</f>
        <v>297.12412000000006</v>
      </c>
      <c r="L982" s="160">
        <f ca="1">OFFSET('Расчёт фасадов9'!$H$523,Цена!$A$982,0)</f>
        <v>297.12412000000006</v>
      </c>
      <c r="M982" s="160">
        <f ca="1">OFFSET('Расчёт фасадов10'!$H$523,Цена!$A$982,0)</f>
        <v>297.12412000000006</v>
      </c>
    </row>
    <row r="983" spans="1:13" ht="15" x14ac:dyDescent="0.2">
      <c r="A983">
        <v>6</v>
      </c>
      <c r="B983" s="75" t="s">
        <v>570</v>
      </c>
      <c r="C983" s="75" t="str">
        <f>B983&amp;'Спецификация - фасады'!$AO$66</f>
        <v>IT.4.FR_G.500./1+1-WM/PS</v>
      </c>
      <c r="D983" s="160">
        <f ca="1">OFFSET('Расчёт фасадов'!$H$523,Цена!$A$983,0)</f>
        <v>297.12412000000006</v>
      </c>
      <c r="E983" s="160">
        <f ca="1">OFFSET('Расчёт фасадов2'!$H$523,Цена!$A$983,0)</f>
        <v>297.12412000000006</v>
      </c>
      <c r="F983" s="160">
        <f ca="1">OFFSET('Расчёт фасадов3'!$H$523,Цена!$A$983,0)</f>
        <v>297.12412000000006</v>
      </c>
      <c r="G983" s="160">
        <f ca="1">OFFSET('Расчёт фасадов4'!$H$523,Цена!$A$983,0)</f>
        <v>297.12412000000006</v>
      </c>
      <c r="H983" s="160">
        <f ca="1">OFFSET('Расчёт фасадов5'!$H$523,Цена!$A$983,0)</f>
        <v>297.12412000000006</v>
      </c>
      <c r="I983" s="160">
        <f ca="1">OFFSET('Расчёт фасадов6'!$H$523,Цена!$A$983,0)</f>
        <v>297.12412000000006</v>
      </c>
      <c r="J983" s="160">
        <f ca="1">OFFSET('Расчёт фасадов7'!$H$523,Цена!$A$983,0)</f>
        <v>297.12412000000006</v>
      </c>
      <c r="K983" s="160">
        <f ca="1">OFFSET('Расчёт фасадов8'!$H$523,Цена!$A$983,0)</f>
        <v>297.12412000000006</v>
      </c>
      <c r="L983" s="160">
        <f ca="1">OFFSET('Расчёт фасадов9'!$H$523,Цена!$A$983,0)</f>
        <v>297.12412000000006</v>
      </c>
      <c r="M983" s="160">
        <f ca="1">OFFSET('Расчёт фасадов10'!$H$523,Цена!$A$983,0)</f>
        <v>297.12412000000006</v>
      </c>
    </row>
    <row r="984" spans="1:13" ht="15" x14ac:dyDescent="0.2">
      <c r="A984">
        <v>6</v>
      </c>
      <c r="B984" s="75" t="s">
        <v>570</v>
      </c>
      <c r="C984" s="75" t="str">
        <f>B984&amp;'Спецификация - фасады'!$AO$67</f>
        <v>IT.4.FR_G.500./1+1-WM/PBG</v>
      </c>
      <c r="D984" s="160">
        <f ca="1">OFFSET('Расчёт фасадов'!$H$523,Цена!$A$984,0)</f>
        <v>297.12412000000006</v>
      </c>
      <c r="E984" s="160">
        <f ca="1">OFFSET('Расчёт фасадов2'!$H$523,Цена!$A$984,0)</f>
        <v>297.12412000000006</v>
      </c>
      <c r="F984" s="160">
        <f ca="1">OFFSET('Расчёт фасадов3'!$H$523,Цена!$A$984,0)</f>
        <v>297.12412000000006</v>
      </c>
      <c r="G984" s="160">
        <f ca="1">OFFSET('Расчёт фасадов4'!$H$523,Цена!$A$984,0)</f>
        <v>297.12412000000006</v>
      </c>
      <c r="H984" s="160">
        <f ca="1">OFFSET('Расчёт фасадов5'!$H$523,Цена!$A$984,0)</f>
        <v>297.12412000000006</v>
      </c>
      <c r="I984" s="160">
        <f ca="1">OFFSET('Расчёт фасадов6'!$H$523,Цена!$A$984,0)</f>
        <v>297.12412000000006</v>
      </c>
      <c r="J984" s="160">
        <f ca="1">OFFSET('Расчёт фасадов7'!$H$523,Цена!$A$984,0)</f>
        <v>297.12412000000006</v>
      </c>
      <c r="K984" s="160">
        <f ca="1">OFFSET('Расчёт фасадов8'!$H$523,Цена!$A$984,0)</f>
        <v>297.12412000000006</v>
      </c>
      <c r="L984" s="160">
        <f ca="1">OFFSET('Расчёт фасадов9'!$H$523,Цена!$A$984,0)</f>
        <v>297.12412000000006</v>
      </c>
      <c r="M984" s="160">
        <f ca="1">OFFSET('Расчёт фасадов10'!$H$523,Цена!$A$984,0)</f>
        <v>297.12412000000006</v>
      </c>
    </row>
    <row r="985" spans="1:13" ht="15" x14ac:dyDescent="0.2">
      <c r="A985">
        <v>6</v>
      </c>
      <c r="B985" s="75" t="s">
        <v>570</v>
      </c>
      <c r="C985" s="75" t="str">
        <f>B985&amp;'Спецификация - фасады'!$AO$68</f>
        <v>IT.4.FR_G.500./1+1-IV/PG</v>
      </c>
      <c r="D985" s="160">
        <f ca="1">OFFSET('Расчёт фасадов'!$H$523,Цена!$A$985,0)</f>
        <v>297.12412000000006</v>
      </c>
      <c r="E985" s="160">
        <f ca="1">OFFSET('Расчёт фасадов2'!$H$523,Цена!$A$985,0)</f>
        <v>297.12412000000006</v>
      </c>
      <c r="F985" s="160">
        <f ca="1">OFFSET('Расчёт фасадов3'!$H$523,Цена!$A$985,0)</f>
        <v>297.12412000000006</v>
      </c>
      <c r="G985" s="160">
        <f ca="1">OFFSET('Расчёт фасадов4'!$H$523,Цена!$A$985,0)</f>
        <v>297.12412000000006</v>
      </c>
      <c r="H985" s="160">
        <f ca="1">OFFSET('Расчёт фасадов5'!$H$523,Цена!$A$985,0)</f>
        <v>297.12412000000006</v>
      </c>
      <c r="I985" s="160">
        <f ca="1">OFFSET('Расчёт фасадов6'!$H$523,Цена!$A$985,0)</f>
        <v>297.12412000000006</v>
      </c>
      <c r="J985" s="160">
        <f ca="1">OFFSET('Расчёт фасадов7'!$H$523,Цена!$A$985,0)</f>
        <v>297.12412000000006</v>
      </c>
      <c r="K985" s="160">
        <f ca="1">OFFSET('Расчёт фасадов8'!$H$523,Цена!$A$985,0)</f>
        <v>297.12412000000006</v>
      </c>
      <c r="L985" s="160">
        <f ca="1">OFFSET('Расчёт фасадов9'!$H$523,Цена!$A$985,0)</f>
        <v>297.12412000000006</v>
      </c>
      <c r="M985" s="160">
        <f ca="1">OFFSET('Расчёт фасадов10'!$H$523,Цена!$A$985,0)</f>
        <v>297.12412000000006</v>
      </c>
    </row>
    <row r="986" spans="1:13" ht="15" x14ac:dyDescent="0.2">
      <c r="A986">
        <v>6</v>
      </c>
      <c r="B986" s="75" t="s">
        <v>570</v>
      </c>
      <c r="C986" s="75" t="str">
        <f>B986&amp;'Спецификация - фасады'!$AO$69</f>
        <v>IT.4.FR_G.500./1+1-IV/PS</v>
      </c>
      <c r="D986" s="160">
        <f ca="1">OFFSET('Расчёт фасадов'!$H$523,Цена!$A$986,0)</f>
        <v>297.12412000000006</v>
      </c>
      <c r="E986" s="160">
        <f ca="1">OFFSET('Расчёт фасадов2'!$H$523,Цена!$A$986,0)</f>
        <v>297.12412000000006</v>
      </c>
      <c r="F986" s="160">
        <f ca="1">OFFSET('Расчёт фасадов3'!$H$523,Цена!$A$986,0)</f>
        <v>297.12412000000006</v>
      </c>
      <c r="G986" s="160">
        <f ca="1">OFFSET('Расчёт фасадов4'!$H$523,Цена!$A$986,0)</f>
        <v>297.12412000000006</v>
      </c>
      <c r="H986" s="160">
        <f ca="1">OFFSET('Расчёт фасадов5'!$H$523,Цена!$A$986,0)</f>
        <v>297.12412000000006</v>
      </c>
      <c r="I986" s="160">
        <f ca="1">OFFSET('Расчёт фасадов6'!$H$523,Цена!$A$986,0)</f>
        <v>297.12412000000006</v>
      </c>
      <c r="J986" s="160">
        <f ca="1">OFFSET('Расчёт фасадов7'!$H$523,Цена!$A$986,0)</f>
        <v>297.12412000000006</v>
      </c>
      <c r="K986" s="160">
        <f ca="1">OFFSET('Расчёт фасадов8'!$H$523,Цена!$A$986,0)</f>
        <v>297.12412000000006</v>
      </c>
      <c r="L986" s="160">
        <f ca="1">OFFSET('Расчёт фасадов9'!$H$523,Цена!$A$986,0)</f>
        <v>297.12412000000006</v>
      </c>
      <c r="M986" s="160">
        <f ca="1">OFFSET('Расчёт фасадов10'!$H$523,Цена!$A$986,0)</f>
        <v>297.12412000000006</v>
      </c>
    </row>
    <row r="987" spans="1:13" ht="15" x14ac:dyDescent="0.2">
      <c r="A987">
        <v>6</v>
      </c>
      <c r="B987" s="75" t="s">
        <v>570</v>
      </c>
      <c r="C987" s="75" t="str">
        <f>B987&amp;'Спецификация - фасады'!$AO$70</f>
        <v>IT.4.FR_G.500./1+1-IV/PBG</v>
      </c>
      <c r="D987" s="160">
        <f ca="1">OFFSET('Расчёт фасадов'!$H$523,Цена!$A$987,0)</f>
        <v>297.12412000000006</v>
      </c>
      <c r="E987" s="160">
        <f ca="1">OFFSET('Расчёт фасадов2'!$H$523,Цена!$A$987,0)</f>
        <v>297.12412000000006</v>
      </c>
      <c r="F987" s="160">
        <f ca="1">OFFSET('Расчёт фасадов3'!$H$523,Цена!$A$987,0)</f>
        <v>297.12412000000006</v>
      </c>
      <c r="G987" s="160">
        <f ca="1">OFFSET('Расчёт фасадов4'!$H$523,Цена!$A$987,0)</f>
        <v>297.12412000000006</v>
      </c>
      <c r="H987" s="160">
        <f ca="1">OFFSET('Расчёт фасадов5'!$H$523,Цена!$A$987,0)</f>
        <v>297.12412000000006</v>
      </c>
      <c r="I987" s="160">
        <f ca="1">OFFSET('Расчёт фасадов6'!$H$523,Цена!$A$987,0)</f>
        <v>297.12412000000006</v>
      </c>
      <c r="J987" s="160">
        <f ca="1">OFFSET('Расчёт фасадов7'!$H$523,Цена!$A$987,0)</f>
        <v>297.12412000000006</v>
      </c>
      <c r="K987" s="160">
        <f ca="1">OFFSET('Расчёт фасадов8'!$H$523,Цена!$A$987,0)</f>
        <v>297.12412000000006</v>
      </c>
      <c r="L987" s="160">
        <f ca="1">OFFSET('Расчёт фасадов9'!$H$523,Цена!$A$987,0)</f>
        <v>297.12412000000006</v>
      </c>
      <c r="M987" s="160">
        <f ca="1">OFFSET('Расчёт фасадов10'!$H$523,Цена!$A$987,0)</f>
        <v>297.12412000000006</v>
      </c>
    </row>
    <row r="989" spans="1:13" ht="15" x14ac:dyDescent="0.2">
      <c r="A989">
        <v>0</v>
      </c>
      <c r="B989" s="75" t="s">
        <v>575</v>
      </c>
      <c r="C989" s="75" t="str">
        <f>B989&amp;'Спецификация - фасады'!$AO$43</f>
        <v>IT.4.FVR_V.500./1+0-PY27</v>
      </c>
      <c r="D989" s="160" t="e">
        <f ca="1">OFFSET('Расчёт фасадов'!$H$617,Цена!$A$989,0)</f>
        <v>#N/A</v>
      </c>
      <c r="E989" s="160" t="e">
        <f ca="1">OFFSET('Расчёт фасадов2'!$H$617,Цена!$A$989,0)</f>
        <v>#N/A</v>
      </c>
      <c r="F989" s="160" t="e">
        <f ca="1">OFFSET('Расчёт фасадов3'!$H$617,Цена!$A$989,0)</f>
        <v>#N/A</v>
      </c>
      <c r="G989" s="160" t="e">
        <f ca="1">OFFSET('Расчёт фасадов4'!$H$617,Цена!$A$989,0)</f>
        <v>#N/A</v>
      </c>
      <c r="H989" s="160" t="e">
        <f ca="1">OFFSET('Расчёт фасадов5'!$H$617,Цена!$A$989,0)</f>
        <v>#N/A</v>
      </c>
      <c r="I989" s="160" t="e">
        <f ca="1">OFFSET('Расчёт фасадов6'!$H$617,Цена!$A$989,0)</f>
        <v>#N/A</v>
      </c>
      <c r="J989" s="160" t="e">
        <f ca="1">OFFSET('Расчёт фасадов7'!$H$617,Цена!$A$989,0)</f>
        <v>#N/A</v>
      </c>
      <c r="K989" s="160" t="e">
        <f ca="1">OFFSET('Расчёт фасадов8'!$H$617,Цена!$A$989,0)</f>
        <v>#N/A</v>
      </c>
      <c r="L989" s="160" t="e">
        <f ca="1">OFFSET('Расчёт фасадов9'!$H$617,Цена!$A$989,0)</f>
        <v>#N/A</v>
      </c>
      <c r="M989" s="160" t="e">
        <f ca="1">OFFSET('Расчёт фасадов10'!$H$617,Цена!$A$989,0)</f>
        <v>#N/A</v>
      </c>
    </row>
    <row r="990" spans="1:13" ht="15" x14ac:dyDescent="0.2">
      <c r="A990">
        <v>0</v>
      </c>
      <c r="B990" s="75" t="s">
        <v>575</v>
      </c>
      <c r="C990" s="75" t="str">
        <f>B990&amp;'Спецификация - фасады'!$AO$44</f>
        <v>IT.4.FVR_V.500./1+0-WC</v>
      </c>
      <c r="D990" s="160" t="e">
        <f ca="1">OFFSET('Расчёт фасадов'!$H$617,Цена!$A$990,0)</f>
        <v>#N/A</v>
      </c>
      <c r="E990" s="160" t="e">
        <f ca="1">OFFSET('Расчёт фасадов2'!$H$617,Цена!$A$990,0)</f>
        <v>#N/A</v>
      </c>
      <c r="F990" s="160" t="e">
        <f ca="1">OFFSET('Расчёт фасадов3'!$H$617,Цена!$A$990,0)</f>
        <v>#N/A</v>
      </c>
      <c r="G990" s="160" t="e">
        <f ca="1">OFFSET('Расчёт фасадов4'!$H$617,Цена!$A$990,0)</f>
        <v>#N/A</v>
      </c>
      <c r="H990" s="160" t="e">
        <f ca="1">OFFSET('Расчёт фасадов5'!$H$617,Цена!$A$990,0)</f>
        <v>#N/A</v>
      </c>
      <c r="I990" s="160" t="e">
        <f ca="1">OFFSET('Расчёт фасадов6'!$H$617,Цена!$A$990,0)</f>
        <v>#N/A</v>
      </c>
      <c r="J990" s="160" t="e">
        <f ca="1">OFFSET('Расчёт фасадов7'!$H$617,Цена!$A$990,0)</f>
        <v>#N/A</v>
      </c>
      <c r="K990" s="160" t="e">
        <f ca="1">OFFSET('Расчёт фасадов8'!$H$617,Цена!$A$990,0)</f>
        <v>#N/A</v>
      </c>
      <c r="L990" s="160" t="e">
        <f ca="1">OFFSET('Расчёт фасадов9'!$H$617,Цена!$A$990,0)</f>
        <v>#N/A</v>
      </c>
      <c r="M990" s="160" t="e">
        <f ca="1">OFFSET('Расчёт фасадов10'!$H$617,Цена!$A$990,0)</f>
        <v>#N/A</v>
      </c>
    </row>
    <row r="991" spans="1:13" ht="15" x14ac:dyDescent="0.2">
      <c r="A991">
        <v>0</v>
      </c>
      <c r="B991" s="75" t="s">
        <v>575</v>
      </c>
      <c r="C991" s="75" t="str">
        <f>B991&amp;'Спецификация - фасады'!$AO$45</f>
        <v>IT.4.FVR_V.500./1+0-WP</v>
      </c>
      <c r="D991" s="160" t="e">
        <f ca="1">OFFSET('Расчёт фасадов'!$H$617,Цена!$A$991,0)</f>
        <v>#N/A</v>
      </c>
      <c r="E991" s="160" t="e">
        <f ca="1">OFFSET('Расчёт фасадов2'!$H$617,Цена!$A$991,0)</f>
        <v>#N/A</v>
      </c>
      <c r="F991" s="160" t="e">
        <f ca="1">OFFSET('Расчёт фасадов3'!$H$617,Цена!$A$991,0)</f>
        <v>#N/A</v>
      </c>
      <c r="G991" s="160" t="e">
        <f ca="1">OFFSET('Расчёт фасадов4'!$H$617,Цена!$A$991,0)</f>
        <v>#N/A</v>
      </c>
      <c r="H991" s="160" t="e">
        <f ca="1">OFFSET('Расчёт фасадов5'!$H$617,Цена!$A$991,0)</f>
        <v>#N/A</v>
      </c>
      <c r="I991" s="160" t="e">
        <f ca="1">OFFSET('Расчёт фасадов6'!$H$617,Цена!$A$991,0)</f>
        <v>#N/A</v>
      </c>
      <c r="J991" s="160" t="e">
        <f ca="1">OFFSET('Расчёт фасадов7'!$H$617,Цена!$A$991,0)</f>
        <v>#N/A</v>
      </c>
      <c r="K991" s="160" t="e">
        <f ca="1">OFFSET('Расчёт фасадов8'!$H$617,Цена!$A$991,0)</f>
        <v>#N/A</v>
      </c>
      <c r="L991" s="160" t="e">
        <f ca="1">OFFSET('Расчёт фасадов9'!$H$617,Цена!$A$991,0)</f>
        <v>#N/A</v>
      </c>
      <c r="M991" s="160" t="e">
        <f ca="1">OFFSET('Расчёт фасадов10'!$H$617,Цена!$A$991,0)</f>
        <v>#N/A</v>
      </c>
    </row>
    <row r="992" spans="1:13" ht="15" x14ac:dyDescent="0.2">
      <c r="A992">
        <v>0</v>
      </c>
      <c r="B992" s="75" t="s">
        <v>575</v>
      </c>
      <c r="C992" s="75" t="str">
        <f>B992&amp;'Спецификация - фасады'!$AO$46</f>
        <v>IT.4.FVR_V.500./1+0-DS</v>
      </c>
      <c r="D992" s="160" t="e">
        <f ca="1">OFFSET('Расчёт фасадов'!$H$617,Цена!$A$992,0)</f>
        <v>#N/A</v>
      </c>
      <c r="E992" s="160" t="e">
        <f ca="1">OFFSET('Расчёт фасадов2'!$H$617,Цена!$A$992,0)</f>
        <v>#N/A</v>
      </c>
      <c r="F992" s="160" t="e">
        <f ca="1">OFFSET('Расчёт фасадов3'!$H$617,Цена!$A$992,0)</f>
        <v>#N/A</v>
      </c>
      <c r="G992" s="160" t="e">
        <f ca="1">OFFSET('Расчёт фасадов4'!$H$617,Цена!$A$992,0)</f>
        <v>#N/A</v>
      </c>
      <c r="H992" s="160" t="e">
        <f ca="1">OFFSET('Расчёт фасадов5'!$H$617,Цена!$A$992,0)</f>
        <v>#N/A</v>
      </c>
      <c r="I992" s="160" t="e">
        <f ca="1">OFFSET('Расчёт фасадов6'!$H$617,Цена!$A$992,0)</f>
        <v>#N/A</v>
      </c>
      <c r="J992" s="160" t="e">
        <f ca="1">OFFSET('Расчёт фасадов7'!$H$617,Цена!$A$992,0)</f>
        <v>#N/A</v>
      </c>
      <c r="K992" s="160" t="e">
        <f ca="1">OFFSET('Расчёт фасадов8'!$H$617,Цена!$A$992,0)</f>
        <v>#N/A</v>
      </c>
      <c r="L992" s="160" t="e">
        <f ca="1">OFFSET('Расчёт фасадов9'!$H$617,Цена!$A$992,0)</f>
        <v>#N/A</v>
      </c>
      <c r="M992" s="160" t="e">
        <f ca="1">OFFSET('Расчёт фасадов10'!$H$617,Цена!$A$992,0)</f>
        <v>#N/A</v>
      </c>
    </row>
    <row r="993" spans="1:13" ht="15" x14ac:dyDescent="0.2">
      <c r="A993">
        <v>0</v>
      </c>
      <c r="B993" s="75" t="s">
        <v>575</v>
      </c>
      <c r="C993" s="75" t="str">
        <f>B993&amp;'Спецификация - фасады'!$AO$47</f>
        <v>IT.4.FVR_V.500./1+0-HS</v>
      </c>
      <c r="D993" s="160" t="e">
        <f ca="1">OFFSET('Расчёт фасадов'!$H$617,Цена!$A$993,0)</f>
        <v>#N/A</v>
      </c>
      <c r="E993" s="160" t="e">
        <f ca="1">OFFSET('Расчёт фасадов2'!$H$617,Цена!$A$993,0)</f>
        <v>#N/A</v>
      </c>
      <c r="F993" s="160" t="e">
        <f ca="1">OFFSET('Расчёт фасадов3'!$H$617,Цена!$A$993,0)</f>
        <v>#N/A</v>
      </c>
      <c r="G993" s="160" t="e">
        <f ca="1">OFFSET('Расчёт фасадов4'!$H$617,Цена!$A$993,0)</f>
        <v>#N/A</v>
      </c>
      <c r="H993" s="160" t="e">
        <f ca="1">OFFSET('Расчёт фасадов5'!$H$617,Цена!$A$993,0)</f>
        <v>#N/A</v>
      </c>
      <c r="I993" s="160" t="e">
        <f ca="1">OFFSET('Расчёт фасадов6'!$H$617,Цена!$A$993,0)</f>
        <v>#N/A</v>
      </c>
      <c r="J993" s="160" t="e">
        <f ca="1">OFFSET('Расчёт фасадов7'!$H$617,Цена!$A$993,0)</f>
        <v>#N/A</v>
      </c>
      <c r="K993" s="160" t="e">
        <f ca="1">OFFSET('Расчёт фасадов8'!$H$617,Цена!$A$993,0)</f>
        <v>#N/A</v>
      </c>
      <c r="L993" s="160" t="e">
        <f ca="1">OFFSET('Расчёт фасадов9'!$H$617,Цена!$A$993,0)</f>
        <v>#N/A</v>
      </c>
      <c r="M993" s="160" t="e">
        <f ca="1">OFFSET('Расчёт фасадов10'!$H$617,Цена!$A$993,0)</f>
        <v>#N/A</v>
      </c>
    </row>
    <row r="994" spans="1:13" ht="15" x14ac:dyDescent="0.2">
      <c r="A994">
        <v>0</v>
      </c>
      <c r="B994" s="75" t="s">
        <v>575</v>
      </c>
      <c r="C994" s="75" t="str">
        <f>B994&amp;'Спецификация - фасады'!$AO$48</f>
        <v>IT.4.FVR_V.500./1+0-VT</v>
      </c>
      <c r="D994" s="160" t="e">
        <f ca="1">OFFSET('Расчёт фасадов'!$H$617,Цена!$A$994,0)</f>
        <v>#N/A</v>
      </c>
      <c r="E994" s="160" t="e">
        <f ca="1">OFFSET('Расчёт фасадов2'!$H$617,Цена!$A$994,0)</f>
        <v>#N/A</v>
      </c>
      <c r="F994" s="160" t="e">
        <f ca="1">OFFSET('Расчёт фасадов3'!$H$617,Цена!$A$994,0)</f>
        <v>#N/A</v>
      </c>
      <c r="G994" s="160" t="e">
        <f ca="1">OFFSET('Расчёт фасадов4'!$H$617,Цена!$A$994,0)</f>
        <v>#N/A</v>
      </c>
      <c r="H994" s="160" t="e">
        <f ca="1">OFFSET('Расчёт фасадов5'!$H$617,Цена!$A$994,0)</f>
        <v>#N/A</v>
      </c>
      <c r="I994" s="160" t="e">
        <f ca="1">OFFSET('Расчёт фасадов6'!$H$617,Цена!$A$994,0)</f>
        <v>#N/A</v>
      </c>
      <c r="J994" s="160" t="e">
        <f ca="1">OFFSET('Расчёт фасадов7'!$H$617,Цена!$A$994,0)</f>
        <v>#N/A</v>
      </c>
      <c r="K994" s="160" t="e">
        <f ca="1">OFFSET('Расчёт фасадов8'!$H$617,Цена!$A$994,0)</f>
        <v>#N/A</v>
      </c>
      <c r="L994" s="160" t="e">
        <f ca="1">OFFSET('Расчёт фасадов9'!$H$617,Цена!$A$994,0)</f>
        <v>#N/A</v>
      </c>
      <c r="M994" s="160" t="e">
        <f ca="1">OFFSET('Расчёт фасадов10'!$H$617,Цена!$A$994,0)</f>
        <v>#N/A</v>
      </c>
    </row>
    <row r="995" spans="1:13" ht="15" x14ac:dyDescent="0.2">
      <c r="A995">
        <v>0</v>
      </c>
      <c r="B995" s="75" t="s">
        <v>575</v>
      </c>
      <c r="C995" s="75" t="str">
        <f>B995&amp;'Спецификация - фасады'!$AO$49</f>
        <v>IT.4.FVR_V.500./1+0-TD</v>
      </c>
      <c r="D995" s="160" t="e">
        <f ca="1">OFFSET('Расчёт фасадов'!$H$617,Цена!$A$995,0)</f>
        <v>#N/A</v>
      </c>
      <c r="E995" s="160" t="e">
        <f ca="1">OFFSET('Расчёт фасадов2'!$H$617,Цена!$A$995,0)</f>
        <v>#N/A</v>
      </c>
      <c r="F995" s="160" t="e">
        <f ca="1">OFFSET('Расчёт фасадов3'!$H$617,Цена!$A$995,0)</f>
        <v>#N/A</v>
      </c>
      <c r="G995" s="160" t="e">
        <f ca="1">OFFSET('Расчёт фасадов4'!$H$617,Цена!$A$995,0)</f>
        <v>#N/A</v>
      </c>
      <c r="H995" s="160" t="e">
        <f ca="1">OFFSET('Расчёт фасадов5'!$H$617,Цена!$A$995,0)</f>
        <v>#N/A</v>
      </c>
      <c r="I995" s="160" t="e">
        <f ca="1">OFFSET('Расчёт фасадов6'!$H$617,Цена!$A$995,0)</f>
        <v>#N/A</v>
      </c>
      <c r="J995" s="160" t="e">
        <f ca="1">OFFSET('Расчёт фасадов7'!$H$617,Цена!$A$995,0)</f>
        <v>#N/A</v>
      </c>
      <c r="K995" s="160" t="e">
        <f ca="1">OFFSET('Расчёт фасадов8'!$H$617,Цена!$A$995,0)</f>
        <v>#N/A</v>
      </c>
      <c r="L995" s="160" t="e">
        <f ca="1">OFFSET('Расчёт фасадов9'!$H$617,Цена!$A$995,0)</f>
        <v>#N/A</v>
      </c>
      <c r="M995" s="160" t="e">
        <f ca="1">OFFSET('Расчёт фасадов10'!$H$617,Цена!$A$995,0)</f>
        <v>#N/A</v>
      </c>
    </row>
    <row r="996" spans="1:13" ht="15" x14ac:dyDescent="0.2">
      <c r="A996">
        <v>0</v>
      </c>
      <c r="B996" s="75" t="s">
        <v>575</v>
      </c>
      <c r="C996" s="75" t="str">
        <f>B996&amp;'Спецификация - фасады'!$AO$50</f>
        <v>IT.4.FVR_V.500./1+0-LO</v>
      </c>
      <c r="D996" s="160" t="e">
        <f ca="1">OFFSET('Расчёт фасадов'!$H$617,Цена!$A$996,0)</f>
        <v>#N/A</v>
      </c>
      <c r="E996" s="160" t="e">
        <f ca="1">OFFSET('Расчёт фасадов2'!$H$617,Цена!$A$996,0)</f>
        <v>#N/A</v>
      </c>
      <c r="F996" s="160" t="e">
        <f ca="1">OFFSET('Расчёт фасадов3'!$H$617,Цена!$A$996,0)</f>
        <v>#N/A</v>
      </c>
      <c r="G996" s="160" t="e">
        <f ca="1">OFFSET('Расчёт фасадов4'!$H$617,Цена!$A$996,0)</f>
        <v>#N/A</v>
      </c>
      <c r="H996" s="160" t="e">
        <f ca="1">OFFSET('Расчёт фасадов5'!$H$617,Цена!$A$996,0)</f>
        <v>#N/A</v>
      </c>
      <c r="I996" s="160" t="e">
        <f ca="1">OFFSET('Расчёт фасадов6'!$H$617,Цена!$A$996,0)</f>
        <v>#N/A</v>
      </c>
      <c r="J996" s="160" t="e">
        <f ca="1">OFFSET('Расчёт фасадов7'!$H$617,Цена!$A$996,0)</f>
        <v>#N/A</v>
      </c>
      <c r="K996" s="160" t="e">
        <f ca="1">OFFSET('Расчёт фасадов8'!$H$617,Цена!$A$996,0)</f>
        <v>#N/A</v>
      </c>
      <c r="L996" s="160" t="e">
        <f ca="1">OFFSET('Расчёт фасадов9'!$H$617,Цена!$A$996,0)</f>
        <v>#N/A</v>
      </c>
      <c r="M996" s="160" t="e">
        <f ca="1">OFFSET('Расчёт фасадов10'!$H$617,Цена!$A$996,0)</f>
        <v>#N/A</v>
      </c>
    </row>
    <row r="997" spans="1:13" ht="15" x14ac:dyDescent="0.2">
      <c r="A997">
        <v>0</v>
      </c>
      <c r="B997" s="75" t="s">
        <v>575</v>
      </c>
      <c r="C997" s="75" t="str">
        <f>B997&amp;'Спецификация - фасады'!$AO$51</f>
        <v>IT.4.FVR_V.500./1+0-OM</v>
      </c>
      <c r="D997" s="160" t="e">
        <f ca="1">OFFSET('Расчёт фасадов'!$H$617,Цена!$A$997,0)</f>
        <v>#N/A</v>
      </c>
      <c r="E997" s="160" t="e">
        <f ca="1">OFFSET('Расчёт фасадов2'!$H$617,Цена!$A$997,0)</f>
        <v>#N/A</v>
      </c>
      <c r="F997" s="160" t="e">
        <f ca="1">OFFSET('Расчёт фасадов3'!$H$617,Цена!$A$997,0)</f>
        <v>#N/A</v>
      </c>
      <c r="G997" s="160" t="e">
        <f ca="1">OFFSET('Расчёт фасадов4'!$H$617,Цена!$A$997,0)</f>
        <v>#N/A</v>
      </c>
      <c r="H997" s="160" t="e">
        <f ca="1">OFFSET('Расчёт фасадов5'!$H$617,Цена!$A$997,0)</f>
        <v>#N/A</v>
      </c>
      <c r="I997" s="160" t="e">
        <f ca="1">OFFSET('Расчёт фасадов6'!$H$617,Цена!$A$997,0)</f>
        <v>#N/A</v>
      </c>
      <c r="J997" s="160" t="e">
        <f ca="1">OFFSET('Расчёт фасадов7'!$H$617,Цена!$A$997,0)</f>
        <v>#N/A</v>
      </c>
      <c r="K997" s="160" t="e">
        <f ca="1">OFFSET('Расчёт фасадов8'!$H$617,Цена!$A$997,0)</f>
        <v>#N/A</v>
      </c>
      <c r="L997" s="160" t="e">
        <f ca="1">OFFSET('Расчёт фасадов9'!$H$617,Цена!$A$997,0)</f>
        <v>#N/A</v>
      </c>
      <c r="M997" s="160" t="e">
        <f ca="1">OFFSET('Расчёт фасадов10'!$H$617,Цена!$A$997,0)</f>
        <v>#N/A</v>
      </c>
    </row>
    <row r="998" spans="1:13" ht="15" x14ac:dyDescent="0.2">
      <c r="A998">
        <v>0</v>
      </c>
      <c r="B998" s="75" t="s">
        <v>575</v>
      </c>
      <c r="C998" s="75" t="str">
        <f>B998&amp;'Спецификация - фасады'!$AO$52</f>
        <v>IT.4.FVR_V.500./1+0-OE</v>
      </c>
      <c r="D998" s="160" t="e">
        <f ca="1">OFFSET('Расчёт фасадов'!$H$617,Цена!$A$998,0)</f>
        <v>#N/A</v>
      </c>
      <c r="E998" s="160" t="e">
        <f ca="1">OFFSET('Расчёт фасадов2'!$H$617,Цена!$A$998,0)</f>
        <v>#N/A</v>
      </c>
      <c r="F998" s="160" t="e">
        <f ca="1">OFFSET('Расчёт фасадов3'!$H$617,Цена!$A$998,0)</f>
        <v>#N/A</v>
      </c>
      <c r="G998" s="160" t="e">
        <f ca="1">OFFSET('Расчёт фасадов4'!$H$617,Цена!$A$998,0)</f>
        <v>#N/A</v>
      </c>
      <c r="H998" s="160" t="e">
        <f ca="1">OFFSET('Расчёт фасадов5'!$H$617,Цена!$A$998,0)</f>
        <v>#N/A</v>
      </c>
      <c r="I998" s="160" t="e">
        <f ca="1">OFFSET('Расчёт фасадов6'!$H$617,Цена!$A$998,0)</f>
        <v>#N/A</v>
      </c>
      <c r="J998" s="160" t="e">
        <f ca="1">OFFSET('Расчёт фасадов7'!$H$617,Цена!$A$998,0)</f>
        <v>#N/A</v>
      </c>
      <c r="K998" s="160" t="e">
        <f ca="1">OFFSET('Расчёт фасадов8'!$H$617,Цена!$A$998,0)</f>
        <v>#N/A</v>
      </c>
      <c r="L998" s="160" t="e">
        <f ca="1">OFFSET('Расчёт фасадов9'!$H$617,Цена!$A$998,0)</f>
        <v>#N/A</v>
      </c>
      <c r="M998" s="160" t="e">
        <f ca="1">OFFSET('Расчёт фасадов10'!$H$617,Цена!$A$998,0)</f>
        <v>#N/A</v>
      </c>
    </row>
    <row r="999" spans="1:13" ht="15" x14ac:dyDescent="0.2">
      <c r="A999">
        <v>0</v>
      </c>
      <c r="B999" s="75" t="s">
        <v>575</v>
      </c>
      <c r="C999" s="75" t="str">
        <f>B999&amp;'Спецификация - фасады'!$AO$53</f>
        <v>IT.4.FVR_V.500./1+0-GS</v>
      </c>
      <c r="D999" s="160" t="e">
        <f ca="1">OFFSET('Расчёт фасадов'!$H$617,Цена!$A$999,0)</f>
        <v>#N/A</v>
      </c>
      <c r="E999" s="160" t="e">
        <f ca="1">OFFSET('Расчёт фасадов2'!$H$617,Цена!$A$999,0)</f>
        <v>#N/A</v>
      </c>
      <c r="F999" s="160" t="e">
        <f ca="1">OFFSET('Расчёт фасадов3'!$H$617,Цена!$A$999,0)</f>
        <v>#N/A</v>
      </c>
      <c r="G999" s="160" t="e">
        <f ca="1">OFFSET('Расчёт фасадов4'!$H$617,Цена!$A$999,0)</f>
        <v>#N/A</v>
      </c>
      <c r="H999" s="160" t="e">
        <f ca="1">OFFSET('Расчёт фасадов5'!$H$617,Цена!$A$999,0)</f>
        <v>#N/A</v>
      </c>
      <c r="I999" s="160" t="e">
        <f ca="1">OFFSET('Расчёт фасадов6'!$H$617,Цена!$A$999,0)</f>
        <v>#N/A</v>
      </c>
      <c r="J999" s="160" t="e">
        <f ca="1">OFFSET('Расчёт фасадов7'!$H$617,Цена!$A$999,0)</f>
        <v>#N/A</v>
      </c>
      <c r="K999" s="160" t="e">
        <f ca="1">OFFSET('Расчёт фасадов8'!$H$617,Цена!$A$999,0)</f>
        <v>#N/A</v>
      </c>
      <c r="L999" s="160" t="e">
        <f ca="1">OFFSET('Расчёт фасадов9'!$H$617,Цена!$A$999,0)</f>
        <v>#N/A</v>
      </c>
      <c r="M999" s="160" t="e">
        <f ca="1">OFFSET('Расчёт фасадов10'!$H$617,Цена!$A$999,0)</f>
        <v>#N/A</v>
      </c>
    </row>
    <row r="1000" spans="1:13" ht="15" x14ac:dyDescent="0.2">
      <c r="A1000">
        <v>1</v>
      </c>
      <c r="B1000" s="75" t="s">
        <v>575</v>
      </c>
      <c r="C1000" s="75" t="str">
        <f>B1000&amp;'Спецификация - фасады'!$AO$54</f>
        <v>IT.4.FVR_V.500./1+0-BMO</v>
      </c>
      <c r="D1000" s="160" t="e">
        <f ca="1">OFFSET('Расчёт фасадов'!$H$617,Цена!$A$1000,0)</f>
        <v>#N/A</v>
      </c>
      <c r="E1000" s="160" t="e">
        <f ca="1">OFFSET('Расчёт фасадов2'!$H$617,Цена!$A$1000,0)</f>
        <v>#N/A</v>
      </c>
      <c r="F1000" s="160" t="e">
        <f ca="1">OFFSET('Расчёт фасадов3'!$H$617,Цена!$A$1000,0)</f>
        <v>#N/A</v>
      </c>
      <c r="G1000" s="160" t="e">
        <f ca="1">OFFSET('Расчёт фасадов4'!$H$617,Цена!$A$1000,0)</f>
        <v>#N/A</v>
      </c>
      <c r="H1000" s="160" t="e">
        <f ca="1">OFFSET('Расчёт фасадов5'!$H$617,Цена!$A$1000,0)</f>
        <v>#N/A</v>
      </c>
      <c r="I1000" s="160" t="e">
        <f ca="1">OFFSET('Расчёт фасадов6'!$H$617,Цена!$A$1000,0)</f>
        <v>#N/A</v>
      </c>
      <c r="J1000" s="160" t="e">
        <f ca="1">OFFSET('Расчёт фасадов7'!$H$617,Цена!$A$1000,0)</f>
        <v>#N/A</v>
      </c>
      <c r="K1000" s="160" t="e">
        <f ca="1">OFFSET('Расчёт фасадов8'!$H$617,Цена!$A$1000,0)</f>
        <v>#N/A</v>
      </c>
      <c r="L1000" s="160" t="e">
        <f ca="1">OFFSET('Расчёт фасадов9'!$H$617,Цена!$A$1000,0)</f>
        <v>#N/A</v>
      </c>
      <c r="M1000" s="160" t="e">
        <f ca="1">OFFSET('Расчёт фасадов10'!$H$617,Цена!$A$1000,0)</f>
        <v>#N/A</v>
      </c>
    </row>
    <row r="1001" spans="1:13" ht="15" x14ac:dyDescent="0.2">
      <c r="A1001">
        <v>2</v>
      </c>
      <c r="B1001" s="75" t="s">
        <v>575</v>
      </c>
      <c r="C1001" s="75" t="str">
        <f>B1001&amp;'Спецификация - фасады'!$AO$55</f>
        <v>IT.4.FVR_V.500./1+0-WM</v>
      </c>
      <c r="D1001" s="160" t="e">
        <f ca="1">OFFSET('Расчёт фасадов'!$H$617,Цена!$A$1001,0)</f>
        <v>#N/A</v>
      </c>
      <c r="E1001" s="160" t="e">
        <f ca="1">OFFSET('Расчёт фасадов2'!$H$617,Цена!$A$1001,0)</f>
        <v>#N/A</v>
      </c>
      <c r="F1001" s="160" t="e">
        <f ca="1">OFFSET('Расчёт фасадов3'!$H$617,Цена!$A$1001,0)</f>
        <v>#N/A</v>
      </c>
      <c r="G1001" s="160" t="e">
        <f ca="1">OFFSET('Расчёт фасадов4'!$H$617,Цена!$A$1001,0)</f>
        <v>#N/A</v>
      </c>
      <c r="H1001" s="160" t="e">
        <f ca="1">OFFSET('Расчёт фасадов5'!$H$617,Цена!$A$1001,0)</f>
        <v>#N/A</v>
      </c>
      <c r="I1001" s="160" t="e">
        <f ca="1">OFFSET('Расчёт фасадов6'!$H$617,Цена!$A$1001,0)</f>
        <v>#N/A</v>
      </c>
      <c r="J1001" s="160" t="e">
        <f ca="1">OFFSET('Расчёт фасадов7'!$H$617,Цена!$A$1001,0)</f>
        <v>#N/A</v>
      </c>
      <c r="K1001" s="160" t="e">
        <f ca="1">OFFSET('Расчёт фасадов8'!$H$617,Цена!$A$1001,0)</f>
        <v>#N/A</v>
      </c>
      <c r="L1001" s="160" t="e">
        <f ca="1">OFFSET('Расчёт фасадов9'!$H$617,Цена!$A$1001,0)</f>
        <v>#N/A</v>
      </c>
      <c r="M1001" s="160" t="e">
        <f ca="1">OFFSET('Расчёт фасадов10'!$H$617,Цена!$A$1001,0)</f>
        <v>#N/A</v>
      </c>
    </row>
    <row r="1002" spans="1:13" ht="15" x14ac:dyDescent="0.2">
      <c r="A1002">
        <v>2</v>
      </c>
      <c r="B1002" s="75" t="s">
        <v>575</v>
      </c>
      <c r="C1002" s="75" t="str">
        <f>B1002&amp;'Спецификация - фасады'!$AO$56</f>
        <v>IT.4.FVR_V.500./1+0-IV</v>
      </c>
      <c r="D1002" s="160" t="e">
        <f ca="1">OFFSET('Расчёт фасадов'!$H$617,Цена!$A$1002,0)</f>
        <v>#N/A</v>
      </c>
      <c r="E1002" s="160" t="e">
        <f ca="1">OFFSET('Расчёт фасадов2'!$H$617,Цена!$A$1002,0)</f>
        <v>#N/A</v>
      </c>
      <c r="F1002" s="160" t="e">
        <f ca="1">OFFSET('Расчёт фасадов3'!$H$617,Цена!$A$1002,0)</f>
        <v>#N/A</v>
      </c>
      <c r="G1002" s="160" t="e">
        <f ca="1">OFFSET('Расчёт фасадов4'!$H$617,Цена!$A$1002,0)</f>
        <v>#N/A</v>
      </c>
      <c r="H1002" s="160" t="e">
        <f ca="1">OFFSET('Расчёт фасадов5'!$H$617,Цена!$A$1002,0)</f>
        <v>#N/A</v>
      </c>
      <c r="I1002" s="160" t="e">
        <f ca="1">OFFSET('Расчёт фасадов6'!$H$617,Цена!$A$1002,0)</f>
        <v>#N/A</v>
      </c>
      <c r="J1002" s="160" t="e">
        <f ca="1">OFFSET('Расчёт фасадов7'!$H$617,Цена!$A$1002,0)</f>
        <v>#N/A</v>
      </c>
      <c r="K1002" s="160" t="e">
        <f ca="1">OFFSET('Расчёт фасадов8'!$H$617,Цена!$A$1002,0)</f>
        <v>#N/A</v>
      </c>
      <c r="L1002" s="160" t="e">
        <f ca="1">OFFSET('Расчёт фасадов9'!$H$617,Цена!$A$1002,0)</f>
        <v>#N/A</v>
      </c>
      <c r="M1002" s="160" t="e">
        <f ca="1">OFFSET('Расчёт фасадов10'!$H$617,Цена!$A$1002,0)</f>
        <v>#N/A</v>
      </c>
    </row>
    <row r="1003" spans="1:13" ht="15" x14ac:dyDescent="0.2">
      <c r="A1003">
        <v>3</v>
      </c>
      <c r="B1003" s="75" t="s">
        <v>575</v>
      </c>
      <c r="C1003" s="75" t="str">
        <f>B1003&amp;'Спецификация - фасады'!$AO$57</f>
        <v>IT.4.FVR_V.500./1+0-WC/PG</v>
      </c>
      <c r="D1003" s="160" t="e">
        <f ca="1">OFFSET('Расчёт фасадов'!$H$617,Цена!$A$1003,0)</f>
        <v>#N/A</v>
      </c>
      <c r="E1003" s="160" t="e">
        <f ca="1">OFFSET('Расчёт фасадов2'!$H$617,Цена!$A$1003,0)</f>
        <v>#N/A</v>
      </c>
      <c r="F1003" s="160" t="e">
        <f ca="1">OFFSET('Расчёт фасадов3'!$H$617,Цена!$A$1003,0)</f>
        <v>#N/A</v>
      </c>
      <c r="G1003" s="160" t="e">
        <f ca="1">OFFSET('Расчёт фасадов4'!$H$617,Цена!$A$1003,0)</f>
        <v>#N/A</v>
      </c>
      <c r="H1003" s="160" t="e">
        <f ca="1">OFFSET('Расчёт фасадов5'!$H$617,Цена!$A$1003,0)</f>
        <v>#N/A</v>
      </c>
      <c r="I1003" s="160" t="e">
        <f ca="1">OFFSET('Расчёт фасадов6'!$H$617,Цена!$A$1003,0)</f>
        <v>#N/A</v>
      </c>
      <c r="J1003" s="160" t="e">
        <f ca="1">OFFSET('Расчёт фасадов7'!$H$617,Цена!$A$1003,0)</f>
        <v>#N/A</v>
      </c>
      <c r="K1003" s="160" t="e">
        <f ca="1">OFFSET('Расчёт фасадов8'!$H$617,Цена!$A$1003,0)</f>
        <v>#N/A</v>
      </c>
      <c r="L1003" s="160" t="e">
        <f ca="1">OFFSET('Расчёт фасадов9'!$H$617,Цена!$A$1003,0)</f>
        <v>#N/A</v>
      </c>
      <c r="M1003" s="160" t="e">
        <f ca="1">OFFSET('Расчёт фасадов10'!$H$617,Цена!$A$1003,0)</f>
        <v>#N/A</v>
      </c>
    </row>
    <row r="1004" spans="1:13" ht="15" x14ac:dyDescent="0.2">
      <c r="A1004">
        <v>3</v>
      </c>
      <c r="B1004" s="75" t="s">
        <v>575</v>
      </c>
      <c r="C1004" s="75" t="str">
        <f>B1004&amp;'Спецификация - фасады'!$AO$58</f>
        <v>IT.4.FVR_V.500./1+0-WC/PS</v>
      </c>
      <c r="D1004" s="160" t="e">
        <f ca="1">OFFSET('Расчёт фасадов'!$H$617,Цена!$A$1004,0)</f>
        <v>#N/A</v>
      </c>
      <c r="E1004" s="160" t="e">
        <f ca="1">OFFSET('Расчёт фасадов2'!$H$617,Цена!$A$1004,0)</f>
        <v>#N/A</v>
      </c>
      <c r="F1004" s="160" t="e">
        <f ca="1">OFFSET('Расчёт фасадов3'!$H$617,Цена!$A$1004,0)</f>
        <v>#N/A</v>
      </c>
      <c r="G1004" s="160" t="e">
        <f ca="1">OFFSET('Расчёт фасадов4'!$H$617,Цена!$A$1004,0)</f>
        <v>#N/A</v>
      </c>
      <c r="H1004" s="160" t="e">
        <f ca="1">OFFSET('Расчёт фасадов5'!$H$617,Цена!$A$1004,0)</f>
        <v>#N/A</v>
      </c>
      <c r="I1004" s="160" t="e">
        <f ca="1">OFFSET('Расчёт фасадов6'!$H$617,Цена!$A$1004,0)</f>
        <v>#N/A</v>
      </c>
      <c r="J1004" s="160" t="e">
        <f ca="1">OFFSET('Расчёт фасадов7'!$H$617,Цена!$A$1004,0)</f>
        <v>#N/A</v>
      </c>
      <c r="K1004" s="160" t="e">
        <f ca="1">OFFSET('Расчёт фасадов8'!$H$617,Цена!$A$1004,0)</f>
        <v>#N/A</v>
      </c>
      <c r="L1004" s="160" t="e">
        <f ca="1">OFFSET('Расчёт фасадов9'!$H$617,Цена!$A$1004,0)</f>
        <v>#N/A</v>
      </c>
      <c r="M1004" s="160" t="e">
        <f ca="1">OFFSET('Расчёт фасадов10'!$H$617,Цена!$A$1004,0)</f>
        <v>#N/A</v>
      </c>
    </row>
    <row r="1005" spans="1:13" ht="15" x14ac:dyDescent="0.2">
      <c r="A1005">
        <v>3</v>
      </c>
      <c r="B1005" s="75" t="s">
        <v>575</v>
      </c>
      <c r="C1005" s="75" t="str">
        <f>B1005&amp;'Спецификация - фасады'!$AO$59</f>
        <v>IT.4.FVR_V.500./1+0-WC/PBG</v>
      </c>
      <c r="D1005" s="160" t="e">
        <f ca="1">OFFSET('Расчёт фасадов'!$H$617,Цена!$A$1005,0)</f>
        <v>#N/A</v>
      </c>
      <c r="E1005" s="160" t="e">
        <f ca="1">OFFSET('Расчёт фасадов2'!$H$617,Цена!$A$1005,0)</f>
        <v>#N/A</v>
      </c>
      <c r="F1005" s="160" t="e">
        <f ca="1">OFFSET('Расчёт фасадов3'!$H$617,Цена!$A$1005,0)</f>
        <v>#N/A</v>
      </c>
      <c r="G1005" s="160" t="e">
        <f ca="1">OFFSET('Расчёт фасадов4'!$H$617,Цена!$A$1005,0)</f>
        <v>#N/A</v>
      </c>
      <c r="H1005" s="160" t="e">
        <f ca="1">OFFSET('Расчёт фасадов5'!$H$617,Цена!$A$1005,0)</f>
        <v>#N/A</v>
      </c>
      <c r="I1005" s="160" t="e">
        <f ca="1">OFFSET('Расчёт фасадов6'!$H$617,Цена!$A$1005,0)</f>
        <v>#N/A</v>
      </c>
      <c r="J1005" s="160" t="e">
        <f ca="1">OFFSET('Расчёт фасадов7'!$H$617,Цена!$A$1005,0)</f>
        <v>#N/A</v>
      </c>
      <c r="K1005" s="160" t="e">
        <f ca="1">OFFSET('Расчёт фасадов8'!$H$617,Цена!$A$1005,0)</f>
        <v>#N/A</v>
      </c>
      <c r="L1005" s="160" t="e">
        <f ca="1">OFFSET('Расчёт фасадов9'!$H$617,Цена!$A$1005,0)</f>
        <v>#N/A</v>
      </c>
      <c r="M1005" s="160" t="e">
        <f ca="1">OFFSET('Расчёт фасадов10'!$H$617,Цена!$A$1005,0)</f>
        <v>#N/A</v>
      </c>
    </row>
    <row r="1006" spans="1:13" ht="15" x14ac:dyDescent="0.2">
      <c r="A1006">
        <v>3</v>
      </c>
      <c r="B1006" s="75" t="s">
        <v>575</v>
      </c>
      <c r="C1006" s="75" t="str">
        <f>B1006&amp;'Спецификация - фасады'!$AO$60</f>
        <v>IT.4.FVR_V.500./1+0-VT/PS</v>
      </c>
      <c r="D1006" s="160" t="e">
        <f ca="1">OFFSET('Расчёт фасадов'!$H$617,Цена!$A$1006,0)</f>
        <v>#N/A</v>
      </c>
      <c r="E1006" s="160" t="e">
        <f ca="1">OFFSET('Расчёт фасадов2'!$H$617,Цена!$A$1006,0)</f>
        <v>#N/A</v>
      </c>
      <c r="F1006" s="160" t="e">
        <f ca="1">OFFSET('Расчёт фасадов3'!$H$617,Цена!$A$1006,0)</f>
        <v>#N/A</v>
      </c>
      <c r="G1006" s="160" t="e">
        <f ca="1">OFFSET('Расчёт фасадов4'!$H$617,Цена!$A$1006,0)</f>
        <v>#N/A</v>
      </c>
      <c r="H1006" s="160" t="e">
        <f ca="1">OFFSET('Расчёт фасадов5'!$H$617,Цена!$A$1006,0)</f>
        <v>#N/A</v>
      </c>
      <c r="I1006" s="160" t="e">
        <f ca="1">OFFSET('Расчёт фасадов6'!$H$617,Цена!$A$1006,0)</f>
        <v>#N/A</v>
      </c>
      <c r="J1006" s="160" t="e">
        <f ca="1">OFFSET('Расчёт фасадов7'!$H$617,Цена!$A$1006,0)</f>
        <v>#N/A</v>
      </c>
      <c r="K1006" s="160" t="e">
        <f ca="1">OFFSET('Расчёт фасадов8'!$H$617,Цена!$A$1006,0)</f>
        <v>#N/A</v>
      </c>
      <c r="L1006" s="160" t="e">
        <f ca="1">OFFSET('Расчёт фасадов9'!$H$617,Цена!$A$1006,0)</f>
        <v>#N/A</v>
      </c>
      <c r="M1006" s="160" t="e">
        <f ca="1">OFFSET('Расчёт фасадов10'!$H$617,Цена!$A$1006,0)</f>
        <v>#N/A</v>
      </c>
    </row>
    <row r="1007" spans="1:13" ht="15" x14ac:dyDescent="0.2">
      <c r="A1007">
        <v>4</v>
      </c>
      <c r="B1007" s="75" t="s">
        <v>575</v>
      </c>
      <c r="C1007" s="75" t="str">
        <f>B1007&amp;'Спецификация - фасады'!$AO$61</f>
        <v>IT.4.FVR_V.500./1+0-BMO/PG</v>
      </c>
      <c r="D1007" s="160" t="e">
        <f ca="1">OFFSET('Расчёт фасадов'!$H$617,Цена!$A$1007,0)</f>
        <v>#N/A</v>
      </c>
      <c r="E1007" s="160" t="e">
        <f ca="1">OFFSET('Расчёт фасадов2'!$H$617,Цена!$A$1007,0)</f>
        <v>#N/A</v>
      </c>
      <c r="F1007" s="160" t="e">
        <f ca="1">OFFSET('Расчёт фасадов3'!$H$617,Цена!$A$1007,0)</f>
        <v>#N/A</v>
      </c>
      <c r="G1007" s="160" t="e">
        <f ca="1">OFFSET('Расчёт фасадов4'!$H$617,Цена!$A$1007,0)</f>
        <v>#N/A</v>
      </c>
      <c r="H1007" s="160" t="e">
        <f ca="1">OFFSET('Расчёт фасадов5'!$H$617,Цена!$A$1007,0)</f>
        <v>#N/A</v>
      </c>
      <c r="I1007" s="160" t="e">
        <f ca="1">OFFSET('Расчёт фасадов6'!$H$617,Цена!$A$1007,0)</f>
        <v>#N/A</v>
      </c>
      <c r="J1007" s="160" t="e">
        <f ca="1">OFFSET('Расчёт фасадов7'!$H$617,Цена!$A$1007,0)</f>
        <v>#N/A</v>
      </c>
      <c r="K1007" s="160" t="e">
        <f ca="1">OFFSET('Расчёт фасадов8'!$H$617,Цена!$A$1007,0)</f>
        <v>#N/A</v>
      </c>
      <c r="L1007" s="160" t="e">
        <f ca="1">OFFSET('Расчёт фасадов9'!$H$617,Цена!$A$1007,0)</f>
        <v>#N/A</v>
      </c>
      <c r="M1007" s="160" t="e">
        <f ca="1">OFFSET('Расчёт фасадов10'!$H$617,Цена!$A$1007,0)</f>
        <v>#N/A</v>
      </c>
    </row>
    <row r="1008" spans="1:13" ht="15" x14ac:dyDescent="0.2">
      <c r="A1008">
        <v>4</v>
      </c>
      <c r="B1008" s="75" t="s">
        <v>575</v>
      </c>
      <c r="C1008" s="75" t="str">
        <f>B1008&amp;'Спецификация - фасады'!$AO$62</f>
        <v>IT.4.FVR_V.500./1+0-BMO/PB</v>
      </c>
      <c r="D1008" s="160" t="e">
        <f ca="1">OFFSET('Расчёт фасадов'!$H$617,Цена!$A$1008,0)</f>
        <v>#N/A</v>
      </c>
      <c r="E1008" s="160" t="e">
        <f ca="1">OFFSET('Расчёт фасадов2'!$H$617,Цена!$A$1008,0)</f>
        <v>#N/A</v>
      </c>
      <c r="F1008" s="160" t="e">
        <f ca="1">OFFSET('Расчёт фасадов3'!$H$617,Цена!$A$1008,0)</f>
        <v>#N/A</v>
      </c>
      <c r="G1008" s="160" t="e">
        <f ca="1">OFFSET('Расчёт фасадов4'!$H$617,Цена!$A$1008,0)</f>
        <v>#N/A</v>
      </c>
      <c r="H1008" s="160" t="e">
        <f ca="1">OFFSET('Расчёт фасадов5'!$H$617,Цена!$A$1008,0)</f>
        <v>#N/A</v>
      </c>
      <c r="I1008" s="160" t="e">
        <f ca="1">OFFSET('Расчёт фасадов6'!$H$617,Цена!$A$1008,0)</f>
        <v>#N/A</v>
      </c>
      <c r="J1008" s="160" t="e">
        <f ca="1">OFFSET('Расчёт фасадов7'!$H$617,Цена!$A$1008,0)</f>
        <v>#N/A</v>
      </c>
      <c r="K1008" s="160" t="e">
        <f ca="1">OFFSET('Расчёт фасадов8'!$H$617,Цена!$A$1008,0)</f>
        <v>#N/A</v>
      </c>
      <c r="L1008" s="160" t="e">
        <f ca="1">OFFSET('Расчёт фасадов9'!$H$617,Цена!$A$1008,0)</f>
        <v>#N/A</v>
      </c>
      <c r="M1008" s="160" t="e">
        <f ca="1">OFFSET('Расчёт фасадов10'!$H$617,Цена!$A$1008,0)</f>
        <v>#N/A</v>
      </c>
    </row>
    <row r="1009" spans="1:13" ht="15" x14ac:dyDescent="0.2">
      <c r="A1009">
        <v>5</v>
      </c>
      <c r="B1009" s="75" t="s">
        <v>575</v>
      </c>
      <c r="C1009" s="75" t="str">
        <f>B1009&amp;'Спецификация - фасады'!$AO$63</f>
        <v>IT.4.FVR_V.500./1+0-GS/PG</v>
      </c>
      <c r="D1009" s="160" t="e">
        <f ca="1">OFFSET('Расчёт фасадов'!$H$617,Цена!$A$1009,0)</f>
        <v>#N/A</v>
      </c>
      <c r="E1009" s="160" t="e">
        <f ca="1">OFFSET('Расчёт фасадов2'!$H$617,Цена!$A$1009,0)</f>
        <v>#N/A</v>
      </c>
      <c r="F1009" s="160" t="e">
        <f ca="1">OFFSET('Расчёт фасадов3'!$H$617,Цена!$A$1009,0)</f>
        <v>#N/A</v>
      </c>
      <c r="G1009" s="160" t="e">
        <f ca="1">OFFSET('Расчёт фасадов4'!$H$617,Цена!$A$1009,0)</f>
        <v>#N/A</v>
      </c>
      <c r="H1009" s="160" t="e">
        <f ca="1">OFFSET('Расчёт фасадов5'!$H$617,Цена!$A$1009,0)</f>
        <v>#N/A</v>
      </c>
      <c r="I1009" s="160" t="e">
        <f ca="1">OFFSET('Расчёт фасадов6'!$H$617,Цена!$A$1009,0)</f>
        <v>#N/A</v>
      </c>
      <c r="J1009" s="160" t="e">
        <f ca="1">OFFSET('Расчёт фасадов7'!$H$617,Цена!$A$1009,0)</f>
        <v>#N/A</v>
      </c>
      <c r="K1009" s="160" t="e">
        <f ca="1">OFFSET('Расчёт фасадов8'!$H$617,Цена!$A$1009,0)</f>
        <v>#N/A</v>
      </c>
      <c r="L1009" s="160" t="e">
        <f ca="1">OFFSET('Расчёт фасадов9'!$H$617,Цена!$A$1009,0)</f>
        <v>#N/A</v>
      </c>
      <c r="M1009" s="160" t="e">
        <f ca="1">OFFSET('Расчёт фасадов10'!$H$617,Цена!$A$1009,0)</f>
        <v>#N/A</v>
      </c>
    </row>
    <row r="1010" spans="1:13" ht="15" x14ac:dyDescent="0.2">
      <c r="A1010">
        <v>5</v>
      </c>
      <c r="B1010" s="75" t="s">
        <v>575</v>
      </c>
      <c r="C1010" s="75" t="str">
        <f>B1010&amp;'Спецификация - фасады'!$AO$64</f>
        <v>IT.4.FVR_V.500./1+0-GS/PS</v>
      </c>
      <c r="D1010" s="160" t="e">
        <f ca="1">OFFSET('Расчёт фасадов'!$H$617,Цена!$A$1010,0)</f>
        <v>#N/A</v>
      </c>
      <c r="E1010" s="160" t="e">
        <f ca="1">OFFSET('Расчёт фасадов2'!$H$617,Цена!$A$1010,0)</f>
        <v>#N/A</v>
      </c>
      <c r="F1010" s="160" t="e">
        <f ca="1">OFFSET('Расчёт фасадов3'!$H$617,Цена!$A$1010,0)</f>
        <v>#N/A</v>
      </c>
      <c r="G1010" s="160" t="e">
        <f ca="1">OFFSET('Расчёт фасадов4'!$H$617,Цена!$A$1010,0)</f>
        <v>#N/A</v>
      </c>
      <c r="H1010" s="160" t="e">
        <f ca="1">OFFSET('Расчёт фасадов5'!$H$617,Цена!$A$1010,0)</f>
        <v>#N/A</v>
      </c>
      <c r="I1010" s="160" t="e">
        <f ca="1">OFFSET('Расчёт фасадов6'!$H$617,Цена!$A$1010,0)</f>
        <v>#N/A</v>
      </c>
      <c r="J1010" s="160" t="e">
        <f ca="1">OFFSET('Расчёт фасадов7'!$H$617,Цена!$A$1010,0)</f>
        <v>#N/A</v>
      </c>
      <c r="K1010" s="160" t="e">
        <f ca="1">OFFSET('Расчёт фасадов8'!$H$617,Цена!$A$1010,0)</f>
        <v>#N/A</v>
      </c>
      <c r="L1010" s="160" t="e">
        <f ca="1">OFFSET('Расчёт фасадов9'!$H$617,Цена!$A$1010,0)</f>
        <v>#N/A</v>
      </c>
      <c r="M1010" s="160" t="e">
        <f ca="1">OFFSET('Расчёт фасадов10'!$H$617,Цена!$A$1010,0)</f>
        <v>#N/A</v>
      </c>
    </row>
    <row r="1011" spans="1:13" ht="15" x14ac:dyDescent="0.2">
      <c r="A1011">
        <v>6</v>
      </c>
      <c r="B1011" s="75" t="s">
        <v>575</v>
      </c>
      <c r="C1011" s="75" t="str">
        <f>B1011&amp;'Спецификация - фасады'!$AO$65</f>
        <v>IT.4.FVR_V.500./1+0-WM/PG</v>
      </c>
      <c r="D1011" s="160" t="e">
        <f ca="1">OFFSET('Расчёт фасадов'!$H$617,Цена!$A$1011,0)</f>
        <v>#N/A</v>
      </c>
      <c r="E1011" s="160" t="e">
        <f ca="1">OFFSET('Расчёт фасадов2'!$H$617,Цена!$A$1011,0)</f>
        <v>#N/A</v>
      </c>
      <c r="F1011" s="160" t="e">
        <f ca="1">OFFSET('Расчёт фасадов3'!$H$617,Цена!$A$1011,0)</f>
        <v>#N/A</v>
      </c>
      <c r="G1011" s="160" t="e">
        <f ca="1">OFFSET('Расчёт фасадов4'!$H$617,Цена!$A$1011,0)</f>
        <v>#N/A</v>
      </c>
      <c r="H1011" s="160" t="e">
        <f ca="1">OFFSET('Расчёт фасадов5'!$H$617,Цена!$A$1011,0)</f>
        <v>#N/A</v>
      </c>
      <c r="I1011" s="160" t="e">
        <f ca="1">OFFSET('Расчёт фасадов6'!$H$617,Цена!$A$1011,0)</f>
        <v>#N/A</v>
      </c>
      <c r="J1011" s="160" t="e">
        <f ca="1">OFFSET('Расчёт фасадов7'!$H$617,Цена!$A$1011,0)</f>
        <v>#N/A</v>
      </c>
      <c r="K1011" s="160" t="e">
        <f ca="1">OFFSET('Расчёт фасадов8'!$H$617,Цена!$A$1011,0)</f>
        <v>#N/A</v>
      </c>
      <c r="L1011" s="160" t="e">
        <f ca="1">OFFSET('Расчёт фасадов9'!$H$617,Цена!$A$1011,0)</f>
        <v>#N/A</v>
      </c>
      <c r="M1011" s="160" t="e">
        <f ca="1">OFFSET('Расчёт фасадов10'!$H$617,Цена!$A$1011,0)</f>
        <v>#N/A</v>
      </c>
    </row>
    <row r="1012" spans="1:13" ht="15" x14ac:dyDescent="0.2">
      <c r="A1012">
        <v>6</v>
      </c>
      <c r="B1012" s="75" t="s">
        <v>575</v>
      </c>
      <c r="C1012" s="75" t="str">
        <f>B1012&amp;'Спецификация - фасады'!$AO$66</f>
        <v>IT.4.FVR_V.500./1+0-WM/PS</v>
      </c>
      <c r="D1012" s="160" t="e">
        <f ca="1">OFFSET('Расчёт фасадов'!$H$617,Цена!$A$1012,0)</f>
        <v>#N/A</v>
      </c>
      <c r="E1012" s="160" t="e">
        <f ca="1">OFFSET('Расчёт фасадов2'!$H$617,Цена!$A$1012,0)</f>
        <v>#N/A</v>
      </c>
      <c r="F1012" s="160" t="e">
        <f ca="1">OFFSET('Расчёт фасадов3'!$H$617,Цена!$A$1012,0)</f>
        <v>#N/A</v>
      </c>
      <c r="G1012" s="160" t="e">
        <f ca="1">OFFSET('Расчёт фасадов4'!$H$617,Цена!$A$1012,0)</f>
        <v>#N/A</v>
      </c>
      <c r="H1012" s="160" t="e">
        <f ca="1">OFFSET('Расчёт фасадов5'!$H$617,Цена!$A$1012,0)</f>
        <v>#N/A</v>
      </c>
      <c r="I1012" s="160" t="e">
        <f ca="1">OFFSET('Расчёт фасадов6'!$H$617,Цена!$A$1012,0)</f>
        <v>#N/A</v>
      </c>
      <c r="J1012" s="160" t="e">
        <f ca="1">OFFSET('Расчёт фасадов7'!$H$617,Цена!$A$1012,0)</f>
        <v>#N/A</v>
      </c>
      <c r="K1012" s="160" t="e">
        <f ca="1">OFFSET('Расчёт фасадов8'!$H$617,Цена!$A$1012,0)</f>
        <v>#N/A</v>
      </c>
      <c r="L1012" s="160" t="e">
        <f ca="1">OFFSET('Расчёт фасадов9'!$H$617,Цена!$A$1012,0)</f>
        <v>#N/A</v>
      </c>
      <c r="M1012" s="160" t="e">
        <f ca="1">OFFSET('Расчёт фасадов10'!$H$617,Цена!$A$1012,0)</f>
        <v>#N/A</v>
      </c>
    </row>
    <row r="1013" spans="1:13" ht="15" x14ac:dyDescent="0.2">
      <c r="A1013">
        <v>6</v>
      </c>
      <c r="B1013" s="75" t="s">
        <v>575</v>
      </c>
      <c r="C1013" s="75" t="str">
        <f>B1013&amp;'Спецификация - фасады'!$AO$67</f>
        <v>IT.4.FVR_V.500./1+0-WM/PBG</v>
      </c>
      <c r="D1013" s="160" t="e">
        <f ca="1">OFFSET('Расчёт фасадов'!$H$617,Цена!$A$1013,0)</f>
        <v>#N/A</v>
      </c>
      <c r="E1013" s="160" t="e">
        <f ca="1">OFFSET('Расчёт фасадов2'!$H$617,Цена!$A$1013,0)</f>
        <v>#N/A</v>
      </c>
      <c r="F1013" s="160" t="e">
        <f ca="1">OFFSET('Расчёт фасадов3'!$H$617,Цена!$A$1013,0)</f>
        <v>#N/A</v>
      </c>
      <c r="G1013" s="160" t="e">
        <f ca="1">OFFSET('Расчёт фасадов4'!$H$617,Цена!$A$1013,0)</f>
        <v>#N/A</v>
      </c>
      <c r="H1013" s="160" t="e">
        <f ca="1">OFFSET('Расчёт фасадов5'!$H$617,Цена!$A$1013,0)</f>
        <v>#N/A</v>
      </c>
      <c r="I1013" s="160" t="e">
        <f ca="1">OFFSET('Расчёт фасадов6'!$H$617,Цена!$A$1013,0)</f>
        <v>#N/A</v>
      </c>
      <c r="J1013" s="160" t="e">
        <f ca="1">OFFSET('Расчёт фасадов7'!$H$617,Цена!$A$1013,0)</f>
        <v>#N/A</v>
      </c>
      <c r="K1013" s="160" t="e">
        <f ca="1">OFFSET('Расчёт фасадов8'!$H$617,Цена!$A$1013,0)</f>
        <v>#N/A</v>
      </c>
      <c r="L1013" s="160" t="e">
        <f ca="1">OFFSET('Расчёт фасадов9'!$H$617,Цена!$A$1013,0)</f>
        <v>#N/A</v>
      </c>
      <c r="M1013" s="160" t="e">
        <f ca="1">OFFSET('Расчёт фасадов10'!$H$617,Цена!$A$1013,0)</f>
        <v>#N/A</v>
      </c>
    </row>
    <row r="1014" spans="1:13" ht="15" x14ac:dyDescent="0.2">
      <c r="A1014">
        <v>6</v>
      </c>
      <c r="B1014" s="75" t="s">
        <v>575</v>
      </c>
      <c r="C1014" s="75" t="str">
        <f>B1014&amp;'Спецификация - фасады'!$AO$68</f>
        <v>IT.4.FVR_V.500./1+0-IV/PG</v>
      </c>
      <c r="D1014" s="160" t="e">
        <f ca="1">OFFSET('Расчёт фасадов'!$H$617,Цена!$A$1014,0)</f>
        <v>#N/A</v>
      </c>
      <c r="E1014" s="160" t="e">
        <f ca="1">OFFSET('Расчёт фасадов2'!$H$617,Цена!$A$1014,0)</f>
        <v>#N/A</v>
      </c>
      <c r="F1014" s="160" t="e">
        <f ca="1">OFFSET('Расчёт фасадов3'!$H$617,Цена!$A$1014,0)</f>
        <v>#N/A</v>
      </c>
      <c r="G1014" s="160" t="e">
        <f ca="1">OFFSET('Расчёт фасадов4'!$H$617,Цена!$A$1014,0)</f>
        <v>#N/A</v>
      </c>
      <c r="H1014" s="160" t="e">
        <f ca="1">OFFSET('Расчёт фасадов5'!$H$617,Цена!$A$1014,0)</f>
        <v>#N/A</v>
      </c>
      <c r="I1014" s="160" t="e">
        <f ca="1">OFFSET('Расчёт фасадов6'!$H$617,Цена!$A$1014,0)</f>
        <v>#N/A</v>
      </c>
      <c r="J1014" s="160" t="e">
        <f ca="1">OFFSET('Расчёт фасадов7'!$H$617,Цена!$A$1014,0)</f>
        <v>#N/A</v>
      </c>
      <c r="K1014" s="160" t="e">
        <f ca="1">OFFSET('Расчёт фасадов8'!$H$617,Цена!$A$1014,0)</f>
        <v>#N/A</v>
      </c>
      <c r="L1014" s="160" t="e">
        <f ca="1">OFFSET('Расчёт фасадов9'!$H$617,Цена!$A$1014,0)</f>
        <v>#N/A</v>
      </c>
      <c r="M1014" s="160" t="e">
        <f ca="1">OFFSET('Расчёт фасадов10'!$H$617,Цена!$A$1014,0)</f>
        <v>#N/A</v>
      </c>
    </row>
    <row r="1015" spans="1:13" ht="15" x14ac:dyDescent="0.2">
      <c r="A1015">
        <v>6</v>
      </c>
      <c r="B1015" s="75" t="s">
        <v>575</v>
      </c>
      <c r="C1015" s="75" t="str">
        <f>B1015&amp;'Спецификация - фасады'!$AO$69</f>
        <v>IT.4.FVR_V.500./1+0-IV/PS</v>
      </c>
      <c r="D1015" s="160" t="e">
        <f ca="1">OFFSET('Расчёт фасадов'!$H$617,Цена!$A$1015,0)</f>
        <v>#N/A</v>
      </c>
      <c r="E1015" s="160" t="e">
        <f ca="1">OFFSET('Расчёт фасадов2'!$H$617,Цена!$A$1015,0)</f>
        <v>#N/A</v>
      </c>
      <c r="F1015" s="160" t="e">
        <f ca="1">OFFSET('Расчёт фасадов3'!$H$617,Цена!$A$1015,0)</f>
        <v>#N/A</v>
      </c>
      <c r="G1015" s="160" t="e">
        <f ca="1">OFFSET('Расчёт фасадов4'!$H$617,Цена!$A$1015,0)</f>
        <v>#N/A</v>
      </c>
      <c r="H1015" s="160" t="e">
        <f ca="1">OFFSET('Расчёт фасадов5'!$H$617,Цена!$A$1015,0)</f>
        <v>#N/A</v>
      </c>
      <c r="I1015" s="160" t="e">
        <f ca="1">OFFSET('Расчёт фасадов6'!$H$617,Цена!$A$1015,0)</f>
        <v>#N/A</v>
      </c>
      <c r="J1015" s="160" t="e">
        <f ca="1">OFFSET('Расчёт фасадов7'!$H$617,Цена!$A$1015,0)</f>
        <v>#N/A</v>
      </c>
      <c r="K1015" s="160" t="e">
        <f ca="1">OFFSET('Расчёт фасадов8'!$H$617,Цена!$A$1015,0)</f>
        <v>#N/A</v>
      </c>
      <c r="L1015" s="160" t="e">
        <f ca="1">OFFSET('Расчёт фасадов9'!$H$617,Цена!$A$1015,0)</f>
        <v>#N/A</v>
      </c>
      <c r="M1015" s="160" t="e">
        <f ca="1">OFFSET('Расчёт фасадов10'!$H$617,Цена!$A$1015,0)</f>
        <v>#N/A</v>
      </c>
    </row>
    <row r="1016" spans="1:13" ht="15" x14ac:dyDescent="0.2">
      <c r="A1016">
        <v>6</v>
      </c>
      <c r="B1016" s="75" t="s">
        <v>575</v>
      </c>
      <c r="C1016" s="75" t="str">
        <f>B1016&amp;'Спецификация - фасады'!$AO$70</f>
        <v>IT.4.FVR_V.500./1+0-IV/PBG</v>
      </c>
      <c r="D1016" s="160" t="e">
        <f ca="1">OFFSET('Расчёт фасадов'!$H$617,Цена!$A$1016,0)</f>
        <v>#N/A</v>
      </c>
      <c r="E1016" s="160" t="e">
        <f ca="1">OFFSET('Расчёт фасадов2'!$H$617,Цена!$A$1016,0)</f>
        <v>#N/A</v>
      </c>
      <c r="F1016" s="160" t="e">
        <f ca="1">OFFSET('Расчёт фасадов3'!$H$617,Цена!$A$1016,0)</f>
        <v>#N/A</v>
      </c>
      <c r="G1016" s="160" t="e">
        <f ca="1">OFFSET('Расчёт фасадов4'!$H$617,Цена!$A$1016,0)</f>
        <v>#N/A</v>
      </c>
      <c r="H1016" s="160" t="e">
        <f ca="1">OFFSET('Расчёт фасадов5'!$H$617,Цена!$A$1016,0)</f>
        <v>#N/A</v>
      </c>
      <c r="I1016" s="160" t="e">
        <f ca="1">OFFSET('Расчёт фасадов6'!$H$617,Цена!$A$1016,0)</f>
        <v>#N/A</v>
      </c>
      <c r="J1016" s="160" t="e">
        <f ca="1">OFFSET('Расчёт фасадов7'!$H$617,Цена!$A$1016,0)</f>
        <v>#N/A</v>
      </c>
      <c r="K1016" s="160" t="e">
        <f ca="1">OFFSET('Расчёт фасадов8'!$H$617,Цена!$A$1016,0)</f>
        <v>#N/A</v>
      </c>
      <c r="L1016" s="160" t="e">
        <f ca="1">OFFSET('Расчёт фасадов9'!$H$617,Цена!$A$1016,0)</f>
        <v>#N/A</v>
      </c>
      <c r="M1016" s="160" t="e">
        <f ca="1">OFFSET('Расчёт фасадов10'!$H$617,Цена!$A$1016,0)</f>
        <v>#N/A</v>
      </c>
    </row>
    <row r="1018" spans="1:13" ht="15" x14ac:dyDescent="0.2">
      <c r="A1018">
        <v>0</v>
      </c>
      <c r="B1018" s="75" t="s">
        <v>576</v>
      </c>
      <c r="C1018" s="75" t="str">
        <f>B1018&amp;'Спецификация - фасады'!$AO$43</f>
        <v>IT.4.FVR_V.500./1+1-PY27</v>
      </c>
      <c r="D1018" s="160" t="e">
        <f ca="1">OFFSET('Расчёт фасадов'!$H$648,Цена!$A$1018,0)</f>
        <v>#N/A</v>
      </c>
      <c r="E1018" s="160" t="e">
        <f ca="1">OFFSET('Расчёт фасадов2'!$H$648,Цена!$A$1018,0)</f>
        <v>#N/A</v>
      </c>
      <c r="F1018" s="160" t="e">
        <f ca="1">OFFSET('Расчёт фасадов3'!$H$648,Цена!$A$1018,0)</f>
        <v>#N/A</v>
      </c>
      <c r="G1018" s="160" t="e">
        <f ca="1">OFFSET('Расчёт фасадов4'!$H$648,Цена!$A$1018,0)</f>
        <v>#N/A</v>
      </c>
      <c r="H1018" s="160" t="e">
        <f ca="1">OFFSET('Расчёт фасадов5'!$H$648,Цена!$A$1018,0)</f>
        <v>#N/A</v>
      </c>
      <c r="I1018" s="160" t="e">
        <f ca="1">OFFSET('Расчёт фасадов6'!$H$648,Цена!$A$1018,0)</f>
        <v>#N/A</v>
      </c>
      <c r="J1018" s="160" t="e">
        <f ca="1">OFFSET('Расчёт фасадов7'!$H$648,Цена!$A$1018,0)</f>
        <v>#N/A</v>
      </c>
      <c r="K1018" s="160" t="e">
        <f ca="1">OFFSET('Расчёт фасадов8'!$H$648,Цена!$A$1018,0)</f>
        <v>#N/A</v>
      </c>
      <c r="L1018" s="160" t="e">
        <f ca="1">OFFSET('Расчёт фасадов9'!$H$648,Цена!$A$1018,0)</f>
        <v>#N/A</v>
      </c>
      <c r="M1018" s="160" t="e">
        <f ca="1">OFFSET('Расчёт фасадов10'!$H$648,Цена!$A$1018,0)</f>
        <v>#N/A</v>
      </c>
    </row>
    <row r="1019" spans="1:13" ht="15" x14ac:dyDescent="0.2">
      <c r="A1019">
        <v>0</v>
      </c>
      <c r="B1019" s="75" t="s">
        <v>576</v>
      </c>
      <c r="C1019" s="75" t="str">
        <f>B1019&amp;'Спецификация - фасады'!$AO$44</f>
        <v>IT.4.FVR_V.500./1+1-WC</v>
      </c>
      <c r="D1019" s="160" t="e">
        <f ca="1">OFFSET('Расчёт фасадов'!$H$648,Цена!$A$1019,0)</f>
        <v>#N/A</v>
      </c>
      <c r="E1019" s="160" t="e">
        <f ca="1">OFFSET('Расчёт фасадов2'!$H$648,Цена!$A$1019,0)</f>
        <v>#N/A</v>
      </c>
      <c r="F1019" s="160" t="e">
        <f ca="1">OFFSET('Расчёт фасадов3'!$H$648,Цена!$A$1019,0)</f>
        <v>#N/A</v>
      </c>
      <c r="G1019" s="160" t="e">
        <f ca="1">OFFSET('Расчёт фасадов4'!$H$648,Цена!$A$1019,0)</f>
        <v>#N/A</v>
      </c>
      <c r="H1019" s="160" t="e">
        <f ca="1">OFFSET('Расчёт фасадов5'!$H$648,Цена!$A$1019,0)</f>
        <v>#N/A</v>
      </c>
      <c r="I1019" s="160" t="e">
        <f ca="1">OFFSET('Расчёт фасадов6'!$H$648,Цена!$A$1019,0)</f>
        <v>#N/A</v>
      </c>
      <c r="J1019" s="160" t="e">
        <f ca="1">OFFSET('Расчёт фасадов7'!$H$648,Цена!$A$1019,0)</f>
        <v>#N/A</v>
      </c>
      <c r="K1019" s="160" t="e">
        <f ca="1">OFFSET('Расчёт фасадов8'!$H$648,Цена!$A$1019,0)</f>
        <v>#N/A</v>
      </c>
      <c r="L1019" s="160" t="e">
        <f ca="1">OFFSET('Расчёт фасадов9'!$H$648,Цена!$A$1019,0)</f>
        <v>#N/A</v>
      </c>
      <c r="M1019" s="160" t="e">
        <f ca="1">OFFSET('Расчёт фасадов10'!$H$648,Цена!$A$1019,0)</f>
        <v>#N/A</v>
      </c>
    </row>
    <row r="1020" spans="1:13" ht="15" x14ac:dyDescent="0.2">
      <c r="A1020">
        <v>0</v>
      </c>
      <c r="B1020" s="75" t="s">
        <v>576</v>
      </c>
      <c r="C1020" s="75" t="str">
        <f>B1020&amp;'Спецификация - фасады'!$AO$45</f>
        <v>IT.4.FVR_V.500./1+1-WP</v>
      </c>
      <c r="D1020" s="160" t="e">
        <f ca="1">OFFSET('Расчёт фасадов'!$H$648,Цена!$A$1020,0)</f>
        <v>#N/A</v>
      </c>
      <c r="E1020" s="160" t="e">
        <f ca="1">OFFSET('Расчёт фасадов2'!$H$648,Цена!$A$1020,0)</f>
        <v>#N/A</v>
      </c>
      <c r="F1020" s="160" t="e">
        <f ca="1">OFFSET('Расчёт фасадов3'!$H$648,Цена!$A$1020,0)</f>
        <v>#N/A</v>
      </c>
      <c r="G1020" s="160" t="e">
        <f ca="1">OFFSET('Расчёт фасадов4'!$H$648,Цена!$A$1020,0)</f>
        <v>#N/A</v>
      </c>
      <c r="H1020" s="160" t="e">
        <f ca="1">OFFSET('Расчёт фасадов5'!$H$648,Цена!$A$1020,0)</f>
        <v>#N/A</v>
      </c>
      <c r="I1020" s="160" t="e">
        <f ca="1">OFFSET('Расчёт фасадов6'!$H$648,Цена!$A$1020,0)</f>
        <v>#N/A</v>
      </c>
      <c r="J1020" s="160" t="e">
        <f ca="1">OFFSET('Расчёт фасадов7'!$H$648,Цена!$A$1020,0)</f>
        <v>#N/A</v>
      </c>
      <c r="K1020" s="160" t="e">
        <f ca="1">OFFSET('Расчёт фасадов8'!$H$648,Цена!$A$1020,0)</f>
        <v>#N/A</v>
      </c>
      <c r="L1020" s="160" t="e">
        <f ca="1">OFFSET('Расчёт фасадов9'!$H$648,Цена!$A$1020,0)</f>
        <v>#N/A</v>
      </c>
      <c r="M1020" s="160" t="e">
        <f ca="1">OFFSET('Расчёт фасадов10'!$H$648,Цена!$A$1020,0)</f>
        <v>#N/A</v>
      </c>
    </row>
    <row r="1021" spans="1:13" ht="15" x14ac:dyDescent="0.2">
      <c r="A1021">
        <v>0</v>
      </c>
      <c r="B1021" s="75" t="s">
        <v>576</v>
      </c>
      <c r="C1021" s="75" t="str">
        <f>B1021&amp;'Спецификация - фасады'!$AO$46</f>
        <v>IT.4.FVR_V.500./1+1-DS</v>
      </c>
      <c r="D1021" s="160" t="e">
        <f ca="1">OFFSET('Расчёт фасадов'!$H$648,Цена!$A$1021,0)</f>
        <v>#N/A</v>
      </c>
      <c r="E1021" s="160" t="e">
        <f ca="1">OFFSET('Расчёт фасадов2'!$H$648,Цена!$A$1021,0)</f>
        <v>#N/A</v>
      </c>
      <c r="F1021" s="160" t="e">
        <f ca="1">OFFSET('Расчёт фасадов3'!$H$648,Цена!$A$1021,0)</f>
        <v>#N/A</v>
      </c>
      <c r="G1021" s="160" t="e">
        <f ca="1">OFFSET('Расчёт фасадов4'!$H$648,Цена!$A$1021,0)</f>
        <v>#N/A</v>
      </c>
      <c r="H1021" s="160" t="e">
        <f ca="1">OFFSET('Расчёт фасадов5'!$H$648,Цена!$A$1021,0)</f>
        <v>#N/A</v>
      </c>
      <c r="I1021" s="160" t="e">
        <f ca="1">OFFSET('Расчёт фасадов6'!$H$648,Цена!$A$1021,0)</f>
        <v>#N/A</v>
      </c>
      <c r="J1021" s="160" t="e">
        <f ca="1">OFFSET('Расчёт фасадов7'!$H$648,Цена!$A$1021,0)</f>
        <v>#N/A</v>
      </c>
      <c r="K1021" s="160" t="e">
        <f ca="1">OFFSET('Расчёт фасадов8'!$H$648,Цена!$A$1021,0)</f>
        <v>#N/A</v>
      </c>
      <c r="L1021" s="160" t="e">
        <f ca="1">OFFSET('Расчёт фасадов9'!$H$648,Цена!$A$1021,0)</f>
        <v>#N/A</v>
      </c>
      <c r="M1021" s="160" t="e">
        <f ca="1">OFFSET('Расчёт фасадов10'!$H$648,Цена!$A$1021,0)</f>
        <v>#N/A</v>
      </c>
    </row>
    <row r="1022" spans="1:13" ht="15" x14ac:dyDescent="0.2">
      <c r="A1022">
        <v>0</v>
      </c>
      <c r="B1022" s="75" t="s">
        <v>576</v>
      </c>
      <c r="C1022" s="75" t="str">
        <f>B1022&amp;'Спецификация - фасады'!$AO$47</f>
        <v>IT.4.FVR_V.500./1+1-HS</v>
      </c>
      <c r="D1022" s="160" t="e">
        <f ca="1">OFFSET('Расчёт фасадов'!$H$648,Цена!$A$1022,0)</f>
        <v>#N/A</v>
      </c>
      <c r="E1022" s="160" t="e">
        <f ca="1">OFFSET('Расчёт фасадов2'!$H$648,Цена!$A$1022,0)</f>
        <v>#N/A</v>
      </c>
      <c r="F1022" s="160" t="e">
        <f ca="1">OFFSET('Расчёт фасадов3'!$H$648,Цена!$A$1022,0)</f>
        <v>#N/A</v>
      </c>
      <c r="G1022" s="160" t="e">
        <f ca="1">OFFSET('Расчёт фасадов4'!$H$648,Цена!$A$1022,0)</f>
        <v>#N/A</v>
      </c>
      <c r="H1022" s="160" t="e">
        <f ca="1">OFFSET('Расчёт фасадов5'!$H$648,Цена!$A$1022,0)</f>
        <v>#N/A</v>
      </c>
      <c r="I1022" s="160" t="e">
        <f ca="1">OFFSET('Расчёт фасадов6'!$H$648,Цена!$A$1022,0)</f>
        <v>#N/A</v>
      </c>
      <c r="J1022" s="160" t="e">
        <f ca="1">OFFSET('Расчёт фасадов7'!$H$648,Цена!$A$1022,0)</f>
        <v>#N/A</v>
      </c>
      <c r="K1022" s="160" t="e">
        <f ca="1">OFFSET('Расчёт фасадов8'!$H$648,Цена!$A$1022,0)</f>
        <v>#N/A</v>
      </c>
      <c r="L1022" s="160" t="e">
        <f ca="1">OFFSET('Расчёт фасадов9'!$H$648,Цена!$A$1022,0)</f>
        <v>#N/A</v>
      </c>
      <c r="M1022" s="160" t="e">
        <f ca="1">OFFSET('Расчёт фасадов10'!$H$648,Цена!$A$1022,0)</f>
        <v>#N/A</v>
      </c>
    </row>
    <row r="1023" spans="1:13" ht="15" x14ac:dyDescent="0.2">
      <c r="A1023">
        <v>0</v>
      </c>
      <c r="B1023" s="75" t="s">
        <v>576</v>
      </c>
      <c r="C1023" s="75" t="str">
        <f>B1023&amp;'Спецификация - фасады'!$AO$48</f>
        <v>IT.4.FVR_V.500./1+1-VT</v>
      </c>
      <c r="D1023" s="160" t="e">
        <f ca="1">OFFSET('Расчёт фасадов'!$H$648,Цена!$A$1023,0)</f>
        <v>#N/A</v>
      </c>
      <c r="E1023" s="160" t="e">
        <f ca="1">OFFSET('Расчёт фасадов2'!$H$648,Цена!$A$1023,0)</f>
        <v>#N/A</v>
      </c>
      <c r="F1023" s="160" t="e">
        <f ca="1">OFFSET('Расчёт фасадов3'!$H$648,Цена!$A$1023,0)</f>
        <v>#N/A</v>
      </c>
      <c r="G1023" s="160" t="e">
        <f ca="1">OFFSET('Расчёт фасадов4'!$H$648,Цена!$A$1023,0)</f>
        <v>#N/A</v>
      </c>
      <c r="H1023" s="160" t="e">
        <f ca="1">OFFSET('Расчёт фасадов5'!$H$648,Цена!$A$1023,0)</f>
        <v>#N/A</v>
      </c>
      <c r="I1023" s="160" t="e">
        <f ca="1">OFFSET('Расчёт фасадов6'!$H$648,Цена!$A$1023,0)</f>
        <v>#N/A</v>
      </c>
      <c r="J1023" s="160" t="e">
        <f ca="1">OFFSET('Расчёт фасадов7'!$H$648,Цена!$A$1023,0)</f>
        <v>#N/A</v>
      </c>
      <c r="K1023" s="160" t="e">
        <f ca="1">OFFSET('Расчёт фасадов8'!$H$648,Цена!$A$1023,0)</f>
        <v>#N/A</v>
      </c>
      <c r="L1023" s="160" t="e">
        <f ca="1">OFFSET('Расчёт фасадов9'!$H$648,Цена!$A$1023,0)</f>
        <v>#N/A</v>
      </c>
      <c r="M1023" s="160" t="e">
        <f ca="1">OFFSET('Расчёт фасадов10'!$H$648,Цена!$A$1023,0)</f>
        <v>#N/A</v>
      </c>
    </row>
    <row r="1024" spans="1:13" ht="15" x14ac:dyDescent="0.2">
      <c r="A1024">
        <v>0</v>
      </c>
      <c r="B1024" s="75" t="s">
        <v>576</v>
      </c>
      <c r="C1024" s="75" t="str">
        <f>B1024&amp;'Спецификация - фасады'!$AO$49</f>
        <v>IT.4.FVR_V.500./1+1-TD</v>
      </c>
      <c r="D1024" s="160" t="e">
        <f ca="1">OFFSET('Расчёт фасадов'!$H$648,Цена!$A$1024,0)</f>
        <v>#N/A</v>
      </c>
      <c r="E1024" s="160" t="e">
        <f ca="1">OFFSET('Расчёт фасадов2'!$H$648,Цена!$A$1024,0)</f>
        <v>#N/A</v>
      </c>
      <c r="F1024" s="160" t="e">
        <f ca="1">OFFSET('Расчёт фасадов3'!$H$648,Цена!$A$1024,0)</f>
        <v>#N/A</v>
      </c>
      <c r="G1024" s="160" t="e">
        <f ca="1">OFFSET('Расчёт фасадов4'!$H$648,Цена!$A$1024,0)</f>
        <v>#N/A</v>
      </c>
      <c r="H1024" s="160" t="e">
        <f ca="1">OFFSET('Расчёт фасадов5'!$H$648,Цена!$A$1024,0)</f>
        <v>#N/A</v>
      </c>
      <c r="I1024" s="160" t="e">
        <f ca="1">OFFSET('Расчёт фасадов6'!$H$648,Цена!$A$1024,0)</f>
        <v>#N/A</v>
      </c>
      <c r="J1024" s="160" t="e">
        <f ca="1">OFFSET('Расчёт фасадов7'!$H$648,Цена!$A$1024,0)</f>
        <v>#N/A</v>
      </c>
      <c r="K1024" s="160" t="e">
        <f ca="1">OFFSET('Расчёт фасадов8'!$H$648,Цена!$A$1024,0)</f>
        <v>#N/A</v>
      </c>
      <c r="L1024" s="160" t="e">
        <f ca="1">OFFSET('Расчёт фасадов9'!$H$648,Цена!$A$1024,0)</f>
        <v>#N/A</v>
      </c>
      <c r="M1024" s="160" t="e">
        <f ca="1">OFFSET('Расчёт фасадов10'!$H$648,Цена!$A$1024,0)</f>
        <v>#N/A</v>
      </c>
    </row>
    <row r="1025" spans="1:13" ht="15" x14ac:dyDescent="0.2">
      <c r="A1025">
        <v>0</v>
      </c>
      <c r="B1025" s="75" t="s">
        <v>576</v>
      </c>
      <c r="C1025" s="75" t="str">
        <f>B1025&amp;'Спецификация - фасады'!$AO$50</f>
        <v>IT.4.FVR_V.500./1+1-LO</v>
      </c>
      <c r="D1025" s="160" t="e">
        <f ca="1">OFFSET('Расчёт фасадов'!$H$648,Цена!$A$1025,0)</f>
        <v>#N/A</v>
      </c>
      <c r="E1025" s="160" t="e">
        <f ca="1">OFFSET('Расчёт фасадов2'!$H$648,Цена!$A$1025,0)</f>
        <v>#N/A</v>
      </c>
      <c r="F1025" s="160" t="e">
        <f ca="1">OFFSET('Расчёт фасадов3'!$H$648,Цена!$A$1025,0)</f>
        <v>#N/A</v>
      </c>
      <c r="G1025" s="160" t="e">
        <f ca="1">OFFSET('Расчёт фасадов4'!$H$648,Цена!$A$1025,0)</f>
        <v>#N/A</v>
      </c>
      <c r="H1025" s="160" t="e">
        <f ca="1">OFFSET('Расчёт фасадов5'!$H$648,Цена!$A$1025,0)</f>
        <v>#N/A</v>
      </c>
      <c r="I1025" s="160" t="e">
        <f ca="1">OFFSET('Расчёт фасадов6'!$H$648,Цена!$A$1025,0)</f>
        <v>#N/A</v>
      </c>
      <c r="J1025" s="160" t="e">
        <f ca="1">OFFSET('Расчёт фасадов7'!$H$648,Цена!$A$1025,0)</f>
        <v>#N/A</v>
      </c>
      <c r="K1025" s="160" t="e">
        <f ca="1">OFFSET('Расчёт фасадов8'!$H$648,Цена!$A$1025,0)</f>
        <v>#N/A</v>
      </c>
      <c r="L1025" s="160" t="e">
        <f ca="1">OFFSET('Расчёт фасадов9'!$H$648,Цена!$A$1025,0)</f>
        <v>#N/A</v>
      </c>
      <c r="M1025" s="160" t="e">
        <f ca="1">OFFSET('Расчёт фасадов10'!$H$648,Цена!$A$1025,0)</f>
        <v>#N/A</v>
      </c>
    </row>
    <row r="1026" spans="1:13" ht="15" x14ac:dyDescent="0.2">
      <c r="A1026">
        <v>0</v>
      </c>
      <c r="B1026" s="75" t="s">
        <v>576</v>
      </c>
      <c r="C1026" s="75" t="str">
        <f>B1026&amp;'Спецификация - фасады'!$AO$51</f>
        <v>IT.4.FVR_V.500./1+1-OM</v>
      </c>
      <c r="D1026" s="160" t="e">
        <f ca="1">OFFSET('Расчёт фасадов'!$H$648,Цена!$A$1026,0)</f>
        <v>#N/A</v>
      </c>
      <c r="E1026" s="160" t="e">
        <f ca="1">OFFSET('Расчёт фасадов2'!$H$648,Цена!$A$1026,0)</f>
        <v>#N/A</v>
      </c>
      <c r="F1026" s="160" t="e">
        <f ca="1">OFFSET('Расчёт фасадов3'!$H$648,Цена!$A$1026,0)</f>
        <v>#N/A</v>
      </c>
      <c r="G1026" s="160" t="e">
        <f ca="1">OFFSET('Расчёт фасадов4'!$H$648,Цена!$A$1026,0)</f>
        <v>#N/A</v>
      </c>
      <c r="H1026" s="160" t="e">
        <f ca="1">OFFSET('Расчёт фасадов5'!$H$648,Цена!$A$1026,0)</f>
        <v>#N/A</v>
      </c>
      <c r="I1026" s="160" t="e">
        <f ca="1">OFFSET('Расчёт фасадов6'!$H$648,Цена!$A$1026,0)</f>
        <v>#N/A</v>
      </c>
      <c r="J1026" s="160" t="e">
        <f ca="1">OFFSET('Расчёт фасадов7'!$H$648,Цена!$A$1026,0)</f>
        <v>#N/A</v>
      </c>
      <c r="K1026" s="160" t="e">
        <f ca="1">OFFSET('Расчёт фасадов8'!$H$648,Цена!$A$1026,0)</f>
        <v>#N/A</v>
      </c>
      <c r="L1026" s="160" t="e">
        <f ca="1">OFFSET('Расчёт фасадов9'!$H$648,Цена!$A$1026,0)</f>
        <v>#N/A</v>
      </c>
      <c r="M1026" s="160" t="e">
        <f ca="1">OFFSET('Расчёт фасадов10'!$H$648,Цена!$A$1026,0)</f>
        <v>#N/A</v>
      </c>
    </row>
    <row r="1027" spans="1:13" ht="15" x14ac:dyDescent="0.2">
      <c r="A1027">
        <v>0</v>
      </c>
      <c r="B1027" s="75" t="s">
        <v>576</v>
      </c>
      <c r="C1027" s="75" t="str">
        <f>B1027&amp;'Спецификация - фасады'!$AO$52</f>
        <v>IT.4.FVR_V.500./1+1-OE</v>
      </c>
      <c r="D1027" s="160" t="e">
        <f ca="1">OFFSET('Расчёт фасадов'!$H$648,Цена!$A$1027,0)</f>
        <v>#N/A</v>
      </c>
      <c r="E1027" s="160" t="e">
        <f ca="1">OFFSET('Расчёт фасадов2'!$H$648,Цена!$A$1027,0)</f>
        <v>#N/A</v>
      </c>
      <c r="F1027" s="160" t="e">
        <f ca="1">OFFSET('Расчёт фасадов3'!$H$648,Цена!$A$1027,0)</f>
        <v>#N/A</v>
      </c>
      <c r="G1027" s="160" t="e">
        <f ca="1">OFFSET('Расчёт фасадов4'!$H$648,Цена!$A$1027,0)</f>
        <v>#N/A</v>
      </c>
      <c r="H1027" s="160" t="e">
        <f ca="1">OFFSET('Расчёт фасадов5'!$H$648,Цена!$A$1027,0)</f>
        <v>#N/A</v>
      </c>
      <c r="I1027" s="160" t="e">
        <f ca="1">OFFSET('Расчёт фасадов6'!$H$648,Цена!$A$1027,0)</f>
        <v>#N/A</v>
      </c>
      <c r="J1027" s="160" t="e">
        <f ca="1">OFFSET('Расчёт фасадов7'!$H$648,Цена!$A$1027,0)</f>
        <v>#N/A</v>
      </c>
      <c r="K1027" s="160" t="e">
        <f ca="1">OFFSET('Расчёт фасадов8'!$H$648,Цена!$A$1027,0)</f>
        <v>#N/A</v>
      </c>
      <c r="L1027" s="160" t="e">
        <f ca="1">OFFSET('Расчёт фасадов9'!$H$648,Цена!$A$1027,0)</f>
        <v>#N/A</v>
      </c>
      <c r="M1027" s="160" t="e">
        <f ca="1">OFFSET('Расчёт фасадов10'!$H$648,Цена!$A$1027,0)</f>
        <v>#N/A</v>
      </c>
    </row>
    <row r="1028" spans="1:13" ht="15" x14ac:dyDescent="0.2">
      <c r="A1028">
        <v>0</v>
      </c>
      <c r="B1028" s="75" t="s">
        <v>576</v>
      </c>
      <c r="C1028" s="75" t="str">
        <f>B1028&amp;'Спецификация - фасады'!$AO$53</f>
        <v>IT.4.FVR_V.500./1+1-GS</v>
      </c>
      <c r="D1028" s="160" t="e">
        <f ca="1">OFFSET('Расчёт фасадов'!$H$648,Цена!$A$1028,0)</f>
        <v>#N/A</v>
      </c>
      <c r="E1028" s="160" t="e">
        <f ca="1">OFFSET('Расчёт фасадов2'!$H$648,Цена!$A$1028,0)</f>
        <v>#N/A</v>
      </c>
      <c r="F1028" s="160" t="e">
        <f ca="1">OFFSET('Расчёт фасадов3'!$H$648,Цена!$A$1028,0)</f>
        <v>#N/A</v>
      </c>
      <c r="G1028" s="160" t="e">
        <f ca="1">OFFSET('Расчёт фасадов4'!$H$648,Цена!$A$1028,0)</f>
        <v>#N/A</v>
      </c>
      <c r="H1028" s="160" t="e">
        <f ca="1">OFFSET('Расчёт фасадов5'!$H$648,Цена!$A$1028,0)</f>
        <v>#N/A</v>
      </c>
      <c r="I1028" s="160" t="e">
        <f ca="1">OFFSET('Расчёт фасадов6'!$H$648,Цена!$A$1028,0)</f>
        <v>#N/A</v>
      </c>
      <c r="J1028" s="160" t="e">
        <f ca="1">OFFSET('Расчёт фасадов7'!$H$648,Цена!$A$1028,0)</f>
        <v>#N/A</v>
      </c>
      <c r="K1028" s="160" t="e">
        <f ca="1">OFFSET('Расчёт фасадов8'!$H$648,Цена!$A$1028,0)</f>
        <v>#N/A</v>
      </c>
      <c r="L1028" s="160" t="e">
        <f ca="1">OFFSET('Расчёт фасадов9'!$H$648,Цена!$A$1028,0)</f>
        <v>#N/A</v>
      </c>
      <c r="M1028" s="160" t="e">
        <f ca="1">OFFSET('Расчёт фасадов10'!$H$648,Цена!$A$1028,0)</f>
        <v>#N/A</v>
      </c>
    </row>
    <row r="1029" spans="1:13" ht="15" x14ac:dyDescent="0.2">
      <c r="A1029">
        <v>1</v>
      </c>
      <c r="B1029" s="75" t="s">
        <v>576</v>
      </c>
      <c r="C1029" s="75" t="str">
        <f>B1029&amp;'Спецификация - фасады'!$AO$54</f>
        <v>IT.4.FVR_V.500./1+1-BMO</v>
      </c>
      <c r="D1029" s="160" t="e">
        <f ca="1">OFFSET('Расчёт фасадов'!$H$648,Цена!$A$1029,0)</f>
        <v>#N/A</v>
      </c>
      <c r="E1029" s="160" t="e">
        <f ca="1">OFFSET('Расчёт фасадов2'!$H$648,Цена!$A$1029,0)</f>
        <v>#N/A</v>
      </c>
      <c r="F1029" s="160" t="e">
        <f ca="1">OFFSET('Расчёт фасадов3'!$H$648,Цена!$A$1029,0)</f>
        <v>#N/A</v>
      </c>
      <c r="G1029" s="160" t="e">
        <f ca="1">OFFSET('Расчёт фасадов4'!$H$648,Цена!$A$1029,0)</f>
        <v>#N/A</v>
      </c>
      <c r="H1029" s="160" t="e">
        <f ca="1">OFFSET('Расчёт фасадов5'!$H$648,Цена!$A$1029,0)</f>
        <v>#N/A</v>
      </c>
      <c r="I1029" s="160" t="e">
        <f ca="1">OFFSET('Расчёт фасадов6'!$H$648,Цена!$A$1029,0)</f>
        <v>#N/A</v>
      </c>
      <c r="J1029" s="160" t="e">
        <f ca="1">OFFSET('Расчёт фасадов7'!$H$648,Цена!$A$1029,0)</f>
        <v>#N/A</v>
      </c>
      <c r="K1029" s="160" t="e">
        <f ca="1">OFFSET('Расчёт фасадов8'!$H$648,Цена!$A$1029,0)</f>
        <v>#N/A</v>
      </c>
      <c r="L1029" s="160" t="e">
        <f ca="1">OFFSET('Расчёт фасадов9'!$H$648,Цена!$A$1029,0)</f>
        <v>#N/A</v>
      </c>
      <c r="M1029" s="160" t="e">
        <f ca="1">OFFSET('Расчёт фасадов10'!$H$648,Цена!$A$1029,0)</f>
        <v>#N/A</v>
      </c>
    </row>
    <row r="1030" spans="1:13" ht="15" x14ac:dyDescent="0.2">
      <c r="A1030">
        <v>2</v>
      </c>
      <c r="B1030" s="75" t="s">
        <v>576</v>
      </c>
      <c r="C1030" s="75" t="str">
        <f>B1030&amp;'Спецификация - фасады'!$AO$55</f>
        <v>IT.4.FVR_V.500./1+1-WM</v>
      </c>
      <c r="D1030" s="160" t="e">
        <f ca="1">OFFSET('Расчёт фасадов'!$H$648,Цена!$A$1030,0)</f>
        <v>#N/A</v>
      </c>
      <c r="E1030" s="160" t="e">
        <f ca="1">OFFSET('Расчёт фасадов2'!$H$648,Цена!$A$1030,0)</f>
        <v>#N/A</v>
      </c>
      <c r="F1030" s="160" t="e">
        <f ca="1">OFFSET('Расчёт фасадов3'!$H$648,Цена!$A$1030,0)</f>
        <v>#N/A</v>
      </c>
      <c r="G1030" s="160" t="e">
        <f ca="1">OFFSET('Расчёт фасадов4'!$H$648,Цена!$A$1030,0)</f>
        <v>#N/A</v>
      </c>
      <c r="H1030" s="160" t="e">
        <f ca="1">OFFSET('Расчёт фасадов5'!$H$648,Цена!$A$1030,0)</f>
        <v>#N/A</v>
      </c>
      <c r="I1030" s="160" t="e">
        <f ca="1">OFFSET('Расчёт фасадов6'!$H$648,Цена!$A$1030,0)</f>
        <v>#N/A</v>
      </c>
      <c r="J1030" s="160" t="e">
        <f ca="1">OFFSET('Расчёт фасадов7'!$H$648,Цена!$A$1030,0)</f>
        <v>#N/A</v>
      </c>
      <c r="K1030" s="160" t="e">
        <f ca="1">OFFSET('Расчёт фасадов8'!$H$648,Цена!$A$1030,0)</f>
        <v>#N/A</v>
      </c>
      <c r="L1030" s="160" t="e">
        <f ca="1">OFFSET('Расчёт фасадов9'!$H$648,Цена!$A$1030,0)</f>
        <v>#N/A</v>
      </c>
      <c r="M1030" s="160" t="e">
        <f ca="1">OFFSET('Расчёт фасадов10'!$H$648,Цена!$A$1030,0)</f>
        <v>#N/A</v>
      </c>
    </row>
    <row r="1031" spans="1:13" ht="15" x14ac:dyDescent="0.2">
      <c r="A1031">
        <v>2</v>
      </c>
      <c r="B1031" s="75" t="s">
        <v>576</v>
      </c>
      <c r="C1031" s="75" t="str">
        <f>B1031&amp;'Спецификация - фасады'!$AO$56</f>
        <v>IT.4.FVR_V.500./1+1-IV</v>
      </c>
      <c r="D1031" s="160" t="e">
        <f ca="1">OFFSET('Расчёт фасадов'!$H$648,Цена!$A$1031,0)</f>
        <v>#N/A</v>
      </c>
      <c r="E1031" s="160" t="e">
        <f ca="1">OFFSET('Расчёт фасадов2'!$H$648,Цена!$A$1031,0)</f>
        <v>#N/A</v>
      </c>
      <c r="F1031" s="160" t="e">
        <f ca="1">OFFSET('Расчёт фасадов3'!$H$648,Цена!$A$1031,0)</f>
        <v>#N/A</v>
      </c>
      <c r="G1031" s="160" t="e">
        <f ca="1">OFFSET('Расчёт фасадов4'!$H$648,Цена!$A$1031,0)</f>
        <v>#N/A</v>
      </c>
      <c r="H1031" s="160" t="e">
        <f ca="1">OFFSET('Расчёт фасадов5'!$H$648,Цена!$A$1031,0)</f>
        <v>#N/A</v>
      </c>
      <c r="I1031" s="160" t="e">
        <f ca="1">OFFSET('Расчёт фасадов6'!$H$648,Цена!$A$1031,0)</f>
        <v>#N/A</v>
      </c>
      <c r="J1031" s="160" t="e">
        <f ca="1">OFFSET('Расчёт фасадов7'!$H$648,Цена!$A$1031,0)</f>
        <v>#N/A</v>
      </c>
      <c r="K1031" s="160" t="e">
        <f ca="1">OFFSET('Расчёт фасадов8'!$H$648,Цена!$A$1031,0)</f>
        <v>#N/A</v>
      </c>
      <c r="L1031" s="160" t="e">
        <f ca="1">OFFSET('Расчёт фасадов9'!$H$648,Цена!$A$1031,0)</f>
        <v>#N/A</v>
      </c>
      <c r="M1031" s="160" t="e">
        <f ca="1">OFFSET('Расчёт фасадов10'!$H$648,Цена!$A$1031,0)</f>
        <v>#N/A</v>
      </c>
    </row>
    <row r="1032" spans="1:13" ht="15" x14ac:dyDescent="0.2">
      <c r="A1032">
        <v>3</v>
      </c>
      <c r="B1032" s="75" t="s">
        <v>576</v>
      </c>
      <c r="C1032" s="75" t="str">
        <f>B1032&amp;'Спецификация - фасады'!$AO$57</f>
        <v>IT.4.FVR_V.500./1+1-WC/PG</v>
      </c>
      <c r="D1032" s="160" t="e">
        <f ca="1">OFFSET('Расчёт фасадов'!$H$648,Цена!$A$1032,0)</f>
        <v>#N/A</v>
      </c>
      <c r="E1032" s="160" t="e">
        <f ca="1">OFFSET('Расчёт фасадов2'!$H$648,Цена!$A$1032,0)</f>
        <v>#N/A</v>
      </c>
      <c r="F1032" s="160" t="e">
        <f ca="1">OFFSET('Расчёт фасадов3'!$H$648,Цена!$A$1032,0)</f>
        <v>#N/A</v>
      </c>
      <c r="G1032" s="160" t="e">
        <f ca="1">OFFSET('Расчёт фасадов4'!$H$648,Цена!$A$1032,0)</f>
        <v>#N/A</v>
      </c>
      <c r="H1032" s="160" t="e">
        <f ca="1">OFFSET('Расчёт фасадов5'!$H$648,Цена!$A$1032,0)</f>
        <v>#N/A</v>
      </c>
      <c r="I1032" s="160" t="e">
        <f ca="1">OFFSET('Расчёт фасадов6'!$H$648,Цена!$A$1032,0)</f>
        <v>#N/A</v>
      </c>
      <c r="J1032" s="160" t="e">
        <f ca="1">OFFSET('Расчёт фасадов7'!$H$648,Цена!$A$1032,0)</f>
        <v>#N/A</v>
      </c>
      <c r="K1032" s="160" t="e">
        <f ca="1">OFFSET('Расчёт фасадов8'!$H$648,Цена!$A$1032,0)</f>
        <v>#N/A</v>
      </c>
      <c r="L1032" s="160" t="e">
        <f ca="1">OFFSET('Расчёт фасадов9'!$H$648,Цена!$A$1032,0)</f>
        <v>#N/A</v>
      </c>
      <c r="M1032" s="160" t="e">
        <f ca="1">OFFSET('Расчёт фасадов10'!$H$648,Цена!$A$1032,0)</f>
        <v>#N/A</v>
      </c>
    </row>
    <row r="1033" spans="1:13" ht="15" x14ac:dyDescent="0.2">
      <c r="A1033">
        <v>3</v>
      </c>
      <c r="B1033" s="75" t="s">
        <v>576</v>
      </c>
      <c r="C1033" s="75" t="str">
        <f>B1033&amp;'Спецификация - фасады'!$AO$58</f>
        <v>IT.4.FVR_V.500./1+1-WC/PS</v>
      </c>
      <c r="D1033" s="160" t="e">
        <f ca="1">OFFSET('Расчёт фасадов'!$H$648,Цена!$A$1033,0)</f>
        <v>#N/A</v>
      </c>
      <c r="E1033" s="160" t="e">
        <f ca="1">OFFSET('Расчёт фасадов2'!$H$648,Цена!$A$1033,0)</f>
        <v>#N/A</v>
      </c>
      <c r="F1033" s="160" t="e">
        <f ca="1">OFFSET('Расчёт фасадов3'!$H$648,Цена!$A$1033,0)</f>
        <v>#N/A</v>
      </c>
      <c r="G1033" s="160" t="e">
        <f ca="1">OFFSET('Расчёт фасадов4'!$H$648,Цена!$A$1033,0)</f>
        <v>#N/A</v>
      </c>
      <c r="H1033" s="160" t="e">
        <f ca="1">OFFSET('Расчёт фасадов5'!$H$648,Цена!$A$1033,0)</f>
        <v>#N/A</v>
      </c>
      <c r="I1033" s="160" t="e">
        <f ca="1">OFFSET('Расчёт фасадов6'!$H$648,Цена!$A$1033,0)</f>
        <v>#N/A</v>
      </c>
      <c r="J1033" s="160" t="e">
        <f ca="1">OFFSET('Расчёт фасадов7'!$H$648,Цена!$A$1033,0)</f>
        <v>#N/A</v>
      </c>
      <c r="K1033" s="160" t="e">
        <f ca="1">OFFSET('Расчёт фасадов8'!$H$648,Цена!$A$1033,0)</f>
        <v>#N/A</v>
      </c>
      <c r="L1033" s="160" t="e">
        <f ca="1">OFFSET('Расчёт фасадов9'!$H$648,Цена!$A$1033,0)</f>
        <v>#N/A</v>
      </c>
      <c r="M1033" s="160" t="e">
        <f ca="1">OFFSET('Расчёт фасадов10'!$H$648,Цена!$A$1033,0)</f>
        <v>#N/A</v>
      </c>
    </row>
    <row r="1034" spans="1:13" ht="15" x14ac:dyDescent="0.2">
      <c r="A1034">
        <v>3</v>
      </c>
      <c r="B1034" s="75" t="s">
        <v>576</v>
      </c>
      <c r="C1034" s="75" t="str">
        <f>B1034&amp;'Спецификация - фасады'!$AO$59</f>
        <v>IT.4.FVR_V.500./1+1-WC/PBG</v>
      </c>
      <c r="D1034" s="160" t="e">
        <f ca="1">OFFSET('Расчёт фасадов'!$H$648,Цена!$A$1034,0)</f>
        <v>#N/A</v>
      </c>
      <c r="E1034" s="160" t="e">
        <f ca="1">OFFSET('Расчёт фасадов2'!$H$648,Цена!$A$1034,0)</f>
        <v>#N/A</v>
      </c>
      <c r="F1034" s="160" t="e">
        <f ca="1">OFFSET('Расчёт фасадов3'!$H$648,Цена!$A$1034,0)</f>
        <v>#N/A</v>
      </c>
      <c r="G1034" s="160" t="e">
        <f ca="1">OFFSET('Расчёт фасадов4'!$H$648,Цена!$A$1034,0)</f>
        <v>#N/A</v>
      </c>
      <c r="H1034" s="160" t="e">
        <f ca="1">OFFSET('Расчёт фасадов5'!$H$648,Цена!$A$1034,0)</f>
        <v>#N/A</v>
      </c>
      <c r="I1034" s="160" t="e">
        <f ca="1">OFFSET('Расчёт фасадов6'!$H$648,Цена!$A$1034,0)</f>
        <v>#N/A</v>
      </c>
      <c r="J1034" s="160" t="e">
        <f ca="1">OFFSET('Расчёт фасадов7'!$H$648,Цена!$A$1034,0)</f>
        <v>#N/A</v>
      </c>
      <c r="K1034" s="160" t="e">
        <f ca="1">OFFSET('Расчёт фасадов8'!$H$648,Цена!$A$1034,0)</f>
        <v>#N/A</v>
      </c>
      <c r="L1034" s="160" t="e">
        <f ca="1">OFFSET('Расчёт фасадов9'!$H$648,Цена!$A$1034,0)</f>
        <v>#N/A</v>
      </c>
      <c r="M1034" s="160" t="e">
        <f ca="1">OFFSET('Расчёт фасадов10'!$H$648,Цена!$A$1034,0)</f>
        <v>#N/A</v>
      </c>
    </row>
    <row r="1035" spans="1:13" ht="15" x14ac:dyDescent="0.2">
      <c r="A1035">
        <v>3</v>
      </c>
      <c r="B1035" s="75" t="s">
        <v>576</v>
      </c>
      <c r="C1035" s="75" t="str">
        <f>B1035&amp;'Спецификация - фасады'!$AO$60</f>
        <v>IT.4.FVR_V.500./1+1-VT/PS</v>
      </c>
      <c r="D1035" s="160" t="e">
        <f ca="1">OFFSET('Расчёт фасадов'!$H$648,Цена!$A$1035,0)</f>
        <v>#N/A</v>
      </c>
      <c r="E1035" s="160" t="e">
        <f ca="1">OFFSET('Расчёт фасадов2'!$H$648,Цена!$A$1035,0)</f>
        <v>#N/A</v>
      </c>
      <c r="F1035" s="160" t="e">
        <f ca="1">OFFSET('Расчёт фасадов3'!$H$648,Цена!$A$1035,0)</f>
        <v>#N/A</v>
      </c>
      <c r="G1035" s="160" t="e">
        <f ca="1">OFFSET('Расчёт фасадов4'!$H$648,Цена!$A$1035,0)</f>
        <v>#N/A</v>
      </c>
      <c r="H1035" s="160" t="e">
        <f ca="1">OFFSET('Расчёт фасадов5'!$H$648,Цена!$A$1035,0)</f>
        <v>#N/A</v>
      </c>
      <c r="I1035" s="160" t="e">
        <f ca="1">OFFSET('Расчёт фасадов6'!$H$648,Цена!$A$1035,0)</f>
        <v>#N/A</v>
      </c>
      <c r="J1035" s="160" t="e">
        <f ca="1">OFFSET('Расчёт фасадов7'!$H$648,Цена!$A$1035,0)</f>
        <v>#N/A</v>
      </c>
      <c r="K1035" s="160" t="e">
        <f ca="1">OFFSET('Расчёт фасадов8'!$H$648,Цена!$A$1035,0)</f>
        <v>#N/A</v>
      </c>
      <c r="L1035" s="160" t="e">
        <f ca="1">OFFSET('Расчёт фасадов9'!$H$648,Цена!$A$1035,0)</f>
        <v>#N/A</v>
      </c>
      <c r="M1035" s="160" t="e">
        <f ca="1">OFFSET('Расчёт фасадов10'!$H$648,Цена!$A$1035,0)</f>
        <v>#N/A</v>
      </c>
    </row>
    <row r="1036" spans="1:13" ht="15" x14ac:dyDescent="0.2">
      <c r="A1036">
        <v>4</v>
      </c>
      <c r="B1036" s="75" t="s">
        <v>576</v>
      </c>
      <c r="C1036" s="75" t="str">
        <f>B1036&amp;'Спецификация - фасады'!$AO$61</f>
        <v>IT.4.FVR_V.500./1+1-BMO/PG</v>
      </c>
      <c r="D1036" s="160" t="e">
        <f ca="1">OFFSET('Расчёт фасадов'!$H$648,Цена!$A$1036,0)</f>
        <v>#N/A</v>
      </c>
      <c r="E1036" s="160" t="e">
        <f ca="1">OFFSET('Расчёт фасадов2'!$H$648,Цена!$A$1036,0)</f>
        <v>#N/A</v>
      </c>
      <c r="F1036" s="160" t="e">
        <f ca="1">OFFSET('Расчёт фасадов3'!$H$648,Цена!$A$1036,0)</f>
        <v>#N/A</v>
      </c>
      <c r="G1036" s="160" t="e">
        <f ca="1">OFFSET('Расчёт фасадов4'!$H$648,Цена!$A$1036,0)</f>
        <v>#N/A</v>
      </c>
      <c r="H1036" s="160" t="e">
        <f ca="1">OFFSET('Расчёт фасадов5'!$H$648,Цена!$A$1036,0)</f>
        <v>#N/A</v>
      </c>
      <c r="I1036" s="160" t="e">
        <f ca="1">OFFSET('Расчёт фасадов6'!$H$648,Цена!$A$1036,0)</f>
        <v>#N/A</v>
      </c>
      <c r="J1036" s="160" t="e">
        <f ca="1">OFFSET('Расчёт фасадов7'!$H$648,Цена!$A$1036,0)</f>
        <v>#N/A</v>
      </c>
      <c r="K1036" s="160" t="e">
        <f ca="1">OFFSET('Расчёт фасадов8'!$H$648,Цена!$A$1036,0)</f>
        <v>#N/A</v>
      </c>
      <c r="L1036" s="160" t="e">
        <f ca="1">OFFSET('Расчёт фасадов9'!$H$648,Цена!$A$1036,0)</f>
        <v>#N/A</v>
      </c>
      <c r="M1036" s="160" t="e">
        <f ca="1">OFFSET('Расчёт фасадов10'!$H$648,Цена!$A$1036,0)</f>
        <v>#N/A</v>
      </c>
    </row>
    <row r="1037" spans="1:13" ht="15" x14ac:dyDescent="0.2">
      <c r="A1037">
        <v>4</v>
      </c>
      <c r="B1037" s="75" t="s">
        <v>576</v>
      </c>
      <c r="C1037" s="75" t="str">
        <f>B1037&amp;'Спецификация - фасады'!$AO$62</f>
        <v>IT.4.FVR_V.500./1+1-BMO/PB</v>
      </c>
      <c r="D1037" s="160" t="e">
        <f ca="1">OFFSET('Расчёт фасадов'!$H$648,Цена!$A$1037,0)</f>
        <v>#N/A</v>
      </c>
      <c r="E1037" s="160" t="e">
        <f ca="1">OFFSET('Расчёт фасадов2'!$H$648,Цена!$A$1037,0)</f>
        <v>#N/A</v>
      </c>
      <c r="F1037" s="160" t="e">
        <f ca="1">OFFSET('Расчёт фасадов3'!$H$648,Цена!$A$1037,0)</f>
        <v>#N/A</v>
      </c>
      <c r="G1037" s="160" t="e">
        <f ca="1">OFFSET('Расчёт фасадов4'!$H$648,Цена!$A$1037,0)</f>
        <v>#N/A</v>
      </c>
      <c r="H1037" s="160" t="e">
        <f ca="1">OFFSET('Расчёт фасадов5'!$H$648,Цена!$A$1037,0)</f>
        <v>#N/A</v>
      </c>
      <c r="I1037" s="160" t="e">
        <f ca="1">OFFSET('Расчёт фасадов6'!$H$648,Цена!$A$1037,0)</f>
        <v>#N/A</v>
      </c>
      <c r="J1037" s="160" t="e">
        <f ca="1">OFFSET('Расчёт фасадов7'!$H$648,Цена!$A$1037,0)</f>
        <v>#N/A</v>
      </c>
      <c r="K1037" s="160" t="e">
        <f ca="1">OFFSET('Расчёт фасадов8'!$H$648,Цена!$A$1037,0)</f>
        <v>#N/A</v>
      </c>
      <c r="L1037" s="160" t="e">
        <f ca="1">OFFSET('Расчёт фасадов9'!$H$648,Цена!$A$1037,0)</f>
        <v>#N/A</v>
      </c>
      <c r="M1037" s="160" t="e">
        <f ca="1">OFFSET('Расчёт фасадов10'!$H$648,Цена!$A$1037,0)</f>
        <v>#N/A</v>
      </c>
    </row>
    <row r="1038" spans="1:13" ht="15" x14ac:dyDescent="0.2">
      <c r="A1038">
        <v>5</v>
      </c>
      <c r="B1038" s="75" t="s">
        <v>576</v>
      </c>
      <c r="C1038" s="75" t="str">
        <f>B1038&amp;'Спецификация - фасады'!$AO$63</f>
        <v>IT.4.FVR_V.500./1+1-GS/PG</v>
      </c>
      <c r="D1038" s="160" t="e">
        <f ca="1">OFFSET('Расчёт фасадов'!$H$648,Цена!$A$1038,0)</f>
        <v>#N/A</v>
      </c>
      <c r="E1038" s="160" t="e">
        <f ca="1">OFFSET('Расчёт фасадов2'!$H$648,Цена!$A$1038,0)</f>
        <v>#N/A</v>
      </c>
      <c r="F1038" s="160" t="e">
        <f ca="1">OFFSET('Расчёт фасадов3'!$H$648,Цена!$A$1038,0)</f>
        <v>#N/A</v>
      </c>
      <c r="G1038" s="160" t="e">
        <f ca="1">OFFSET('Расчёт фасадов4'!$H$648,Цена!$A$1038,0)</f>
        <v>#N/A</v>
      </c>
      <c r="H1038" s="160" t="e">
        <f ca="1">OFFSET('Расчёт фасадов5'!$H$648,Цена!$A$1038,0)</f>
        <v>#N/A</v>
      </c>
      <c r="I1038" s="160" t="e">
        <f ca="1">OFFSET('Расчёт фасадов6'!$H$648,Цена!$A$1038,0)</f>
        <v>#N/A</v>
      </c>
      <c r="J1038" s="160" t="e">
        <f ca="1">OFFSET('Расчёт фасадов7'!$H$648,Цена!$A$1038,0)</f>
        <v>#N/A</v>
      </c>
      <c r="K1038" s="160" t="e">
        <f ca="1">OFFSET('Расчёт фасадов8'!$H$648,Цена!$A$1038,0)</f>
        <v>#N/A</v>
      </c>
      <c r="L1038" s="160" t="e">
        <f ca="1">OFFSET('Расчёт фасадов9'!$H$648,Цена!$A$1038,0)</f>
        <v>#N/A</v>
      </c>
      <c r="M1038" s="160" t="e">
        <f ca="1">OFFSET('Расчёт фасадов10'!$H$648,Цена!$A$1038,0)</f>
        <v>#N/A</v>
      </c>
    </row>
    <row r="1039" spans="1:13" ht="15" x14ac:dyDescent="0.2">
      <c r="A1039">
        <v>5</v>
      </c>
      <c r="B1039" s="75" t="s">
        <v>576</v>
      </c>
      <c r="C1039" s="75" t="str">
        <f>B1039&amp;'Спецификация - фасады'!$AO$64</f>
        <v>IT.4.FVR_V.500./1+1-GS/PS</v>
      </c>
      <c r="D1039" s="160" t="e">
        <f ca="1">OFFSET('Расчёт фасадов'!$H$648,Цена!$A$1039,0)</f>
        <v>#N/A</v>
      </c>
      <c r="E1039" s="160" t="e">
        <f ca="1">OFFSET('Расчёт фасадов2'!$H$648,Цена!$A$1039,0)</f>
        <v>#N/A</v>
      </c>
      <c r="F1039" s="160" t="e">
        <f ca="1">OFFSET('Расчёт фасадов3'!$H$648,Цена!$A$1039,0)</f>
        <v>#N/A</v>
      </c>
      <c r="G1039" s="160" t="e">
        <f ca="1">OFFSET('Расчёт фасадов4'!$H$648,Цена!$A$1039,0)</f>
        <v>#N/A</v>
      </c>
      <c r="H1039" s="160" t="e">
        <f ca="1">OFFSET('Расчёт фасадов5'!$H$648,Цена!$A$1039,0)</f>
        <v>#N/A</v>
      </c>
      <c r="I1039" s="160" t="e">
        <f ca="1">OFFSET('Расчёт фасадов6'!$H$648,Цена!$A$1039,0)</f>
        <v>#N/A</v>
      </c>
      <c r="J1039" s="160" t="e">
        <f ca="1">OFFSET('Расчёт фасадов7'!$H$648,Цена!$A$1039,0)</f>
        <v>#N/A</v>
      </c>
      <c r="K1039" s="160" t="e">
        <f ca="1">OFFSET('Расчёт фасадов8'!$H$648,Цена!$A$1039,0)</f>
        <v>#N/A</v>
      </c>
      <c r="L1039" s="160" t="e">
        <f ca="1">OFFSET('Расчёт фасадов9'!$H$648,Цена!$A$1039,0)</f>
        <v>#N/A</v>
      </c>
      <c r="M1039" s="160" t="e">
        <f ca="1">OFFSET('Расчёт фасадов10'!$H$648,Цена!$A$1039,0)</f>
        <v>#N/A</v>
      </c>
    </row>
    <row r="1040" spans="1:13" ht="15" x14ac:dyDescent="0.2">
      <c r="A1040">
        <v>6</v>
      </c>
      <c r="B1040" s="75" t="s">
        <v>576</v>
      </c>
      <c r="C1040" s="75" t="str">
        <f>B1040&amp;'Спецификация - фасады'!$AO$65</f>
        <v>IT.4.FVR_V.500./1+1-WM/PG</v>
      </c>
      <c r="D1040" s="160" t="e">
        <f ca="1">OFFSET('Расчёт фасадов'!$H$648,Цена!$A$1040,0)</f>
        <v>#N/A</v>
      </c>
      <c r="E1040" s="160" t="e">
        <f ca="1">OFFSET('Расчёт фасадов2'!$H$648,Цена!$A$1040,0)</f>
        <v>#N/A</v>
      </c>
      <c r="F1040" s="160" t="e">
        <f ca="1">OFFSET('Расчёт фасадов3'!$H$648,Цена!$A$1040,0)</f>
        <v>#N/A</v>
      </c>
      <c r="G1040" s="160" t="e">
        <f ca="1">OFFSET('Расчёт фасадов4'!$H$648,Цена!$A$1040,0)</f>
        <v>#N/A</v>
      </c>
      <c r="H1040" s="160" t="e">
        <f ca="1">OFFSET('Расчёт фасадов5'!$H$648,Цена!$A$1040,0)</f>
        <v>#N/A</v>
      </c>
      <c r="I1040" s="160" t="e">
        <f ca="1">OFFSET('Расчёт фасадов6'!$H$648,Цена!$A$1040,0)</f>
        <v>#N/A</v>
      </c>
      <c r="J1040" s="160" t="e">
        <f ca="1">OFFSET('Расчёт фасадов7'!$H$648,Цена!$A$1040,0)</f>
        <v>#N/A</v>
      </c>
      <c r="K1040" s="160" t="e">
        <f ca="1">OFFSET('Расчёт фасадов8'!$H$648,Цена!$A$1040,0)</f>
        <v>#N/A</v>
      </c>
      <c r="L1040" s="160" t="e">
        <f ca="1">OFFSET('Расчёт фасадов9'!$H$648,Цена!$A$1040,0)</f>
        <v>#N/A</v>
      </c>
      <c r="M1040" s="160" t="e">
        <f ca="1">OFFSET('Расчёт фасадов10'!$H$648,Цена!$A$1040,0)</f>
        <v>#N/A</v>
      </c>
    </row>
    <row r="1041" spans="1:13" ht="15" x14ac:dyDescent="0.2">
      <c r="A1041">
        <v>6</v>
      </c>
      <c r="B1041" s="75" t="s">
        <v>576</v>
      </c>
      <c r="C1041" s="75" t="str">
        <f>B1041&amp;'Спецификация - фасады'!$AO$66</f>
        <v>IT.4.FVR_V.500./1+1-WM/PS</v>
      </c>
      <c r="D1041" s="160" t="e">
        <f ca="1">OFFSET('Расчёт фасадов'!$H$648,Цена!$A$1041,0)</f>
        <v>#N/A</v>
      </c>
      <c r="E1041" s="160" t="e">
        <f ca="1">OFFSET('Расчёт фасадов2'!$H$648,Цена!$A$1041,0)</f>
        <v>#N/A</v>
      </c>
      <c r="F1041" s="160" t="e">
        <f ca="1">OFFSET('Расчёт фасадов3'!$H$648,Цена!$A$1041,0)</f>
        <v>#N/A</v>
      </c>
      <c r="G1041" s="160" t="e">
        <f ca="1">OFFSET('Расчёт фасадов4'!$H$648,Цена!$A$1041,0)</f>
        <v>#N/A</v>
      </c>
      <c r="H1041" s="160" t="e">
        <f ca="1">OFFSET('Расчёт фасадов5'!$H$648,Цена!$A$1041,0)</f>
        <v>#N/A</v>
      </c>
      <c r="I1041" s="160" t="e">
        <f ca="1">OFFSET('Расчёт фасадов6'!$H$648,Цена!$A$1041,0)</f>
        <v>#N/A</v>
      </c>
      <c r="J1041" s="160" t="e">
        <f ca="1">OFFSET('Расчёт фасадов7'!$H$648,Цена!$A$1041,0)</f>
        <v>#N/A</v>
      </c>
      <c r="K1041" s="160" t="e">
        <f ca="1">OFFSET('Расчёт фасадов8'!$H$648,Цена!$A$1041,0)</f>
        <v>#N/A</v>
      </c>
      <c r="L1041" s="160" t="e">
        <f ca="1">OFFSET('Расчёт фасадов9'!$H$648,Цена!$A$1041,0)</f>
        <v>#N/A</v>
      </c>
      <c r="M1041" s="160" t="e">
        <f ca="1">OFFSET('Расчёт фасадов10'!$H$648,Цена!$A$1041,0)</f>
        <v>#N/A</v>
      </c>
    </row>
    <row r="1042" spans="1:13" ht="15" x14ac:dyDescent="0.2">
      <c r="A1042">
        <v>6</v>
      </c>
      <c r="B1042" s="75" t="s">
        <v>576</v>
      </c>
      <c r="C1042" s="75" t="str">
        <f>B1042&amp;'Спецификация - фасады'!$AO$67</f>
        <v>IT.4.FVR_V.500./1+1-WM/PBG</v>
      </c>
      <c r="D1042" s="160" t="e">
        <f ca="1">OFFSET('Расчёт фасадов'!$H$648,Цена!$A$1042,0)</f>
        <v>#N/A</v>
      </c>
      <c r="E1042" s="160" t="e">
        <f ca="1">OFFSET('Расчёт фасадов2'!$H$648,Цена!$A$1042,0)</f>
        <v>#N/A</v>
      </c>
      <c r="F1042" s="160" t="e">
        <f ca="1">OFFSET('Расчёт фасадов3'!$H$648,Цена!$A$1042,0)</f>
        <v>#N/A</v>
      </c>
      <c r="G1042" s="160" t="e">
        <f ca="1">OFFSET('Расчёт фасадов4'!$H$648,Цена!$A$1042,0)</f>
        <v>#N/A</v>
      </c>
      <c r="H1042" s="160" t="e">
        <f ca="1">OFFSET('Расчёт фасадов5'!$H$648,Цена!$A$1042,0)</f>
        <v>#N/A</v>
      </c>
      <c r="I1042" s="160" t="e">
        <f ca="1">OFFSET('Расчёт фасадов6'!$H$648,Цена!$A$1042,0)</f>
        <v>#N/A</v>
      </c>
      <c r="J1042" s="160" t="e">
        <f ca="1">OFFSET('Расчёт фасадов7'!$H$648,Цена!$A$1042,0)</f>
        <v>#N/A</v>
      </c>
      <c r="K1042" s="160" t="e">
        <f ca="1">OFFSET('Расчёт фасадов8'!$H$648,Цена!$A$1042,0)</f>
        <v>#N/A</v>
      </c>
      <c r="L1042" s="160" t="e">
        <f ca="1">OFFSET('Расчёт фасадов9'!$H$648,Цена!$A$1042,0)</f>
        <v>#N/A</v>
      </c>
      <c r="M1042" s="160" t="e">
        <f ca="1">OFFSET('Расчёт фасадов10'!$H$648,Цена!$A$1042,0)</f>
        <v>#N/A</v>
      </c>
    </row>
    <row r="1043" spans="1:13" ht="15" x14ac:dyDescent="0.2">
      <c r="A1043">
        <v>6</v>
      </c>
      <c r="B1043" s="75" t="s">
        <v>576</v>
      </c>
      <c r="C1043" s="75" t="str">
        <f>B1043&amp;'Спецификация - фасады'!$AO$68</f>
        <v>IT.4.FVR_V.500./1+1-IV/PG</v>
      </c>
      <c r="D1043" s="160" t="e">
        <f ca="1">OFFSET('Расчёт фасадов'!$H$648,Цена!$A$1043,0)</f>
        <v>#N/A</v>
      </c>
      <c r="E1043" s="160" t="e">
        <f ca="1">OFFSET('Расчёт фасадов2'!$H$648,Цена!$A$1043,0)</f>
        <v>#N/A</v>
      </c>
      <c r="F1043" s="160" t="e">
        <f ca="1">OFFSET('Расчёт фасадов3'!$H$648,Цена!$A$1043,0)</f>
        <v>#N/A</v>
      </c>
      <c r="G1043" s="160" t="e">
        <f ca="1">OFFSET('Расчёт фасадов4'!$H$648,Цена!$A$1043,0)</f>
        <v>#N/A</v>
      </c>
      <c r="H1043" s="160" t="e">
        <f ca="1">OFFSET('Расчёт фасадов5'!$H$648,Цена!$A$1043,0)</f>
        <v>#N/A</v>
      </c>
      <c r="I1043" s="160" t="e">
        <f ca="1">OFFSET('Расчёт фасадов6'!$H$648,Цена!$A$1043,0)</f>
        <v>#N/A</v>
      </c>
      <c r="J1043" s="160" t="e">
        <f ca="1">OFFSET('Расчёт фасадов7'!$H$648,Цена!$A$1043,0)</f>
        <v>#N/A</v>
      </c>
      <c r="K1043" s="160" t="e">
        <f ca="1">OFFSET('Расчёт фасадов8'!$H$648,Цена!$A$1043,0)</f>
        <v>#N/A</v>
      </c>
      <c r="L1043" s="160" t="e">
        <f ca="1">OFFSET('Расчёт фасадов9'!$H$648,Цена!$A$1043,0)</f>
        <v>#N/A</v>
      </c>
      <c r="M1043" s="160" t="e">
        <f ca="1">OFFSET('Расчёт фасадов10'!$H$648,Цена!$A$1043,0)</f>
        <v>#N/A</v>
      </c>
    </row>
    <row r="1044" spans="1:13" ht="15" x14ac:dyDescent="0.2">
      <c r="A1044">
        <v>6</v>
      </c>
      <c r="B1044" s="75" t="s">
        <v>576</v>
      </c>
      <c r="C1044" s="75" t="str">
        <f>B1044&amp;'Спецификация - фасады'!$AO$69</f>
        <v>IT.4.FVR_V.500./1+1-IV/PS</v>
      </c>
      <c r="D1044" s="160" t="e">
        <f ca="1">OFFSET('Расчёт фасадов'!$H$648,Цена!$A$1044,0)</f>
        <v>#N/A</v>
      </c>
      <c r="E1044" s="160" t="e">
        <f ca="1">OFFSET('Расчёт фасадов2'!$H$648,Цена!$A$1044,0)</f>
        <v>#N/A</v>
      </c>
      <c r="F1044" s="160" t="e">
        <f ca="1">OFFSET('Расчёт фасадов3'!$H$648,Цена!$A$1044,0)</f>
        <v>#N/A</v>
      </c>
      <c r="G1044" s="160" t="e">
        <f ca="1">OFFSET('Расчёт фасадов4'!$H$648,Цена!$A$1044,0)</f>
        <v>#N/A</v>
      </c>
      <c r="H1044" s="160" t="e">
        <f ca="1">OFFSET('Расчёт фасадов5'!$H$648,Цена!$A$1044,0)</f>
        <v>#N/A</v>
      </c>
      <c r="I1044" s="160" t="e">
        <f ca="1">OFFSET('Расчёт фасадов6'!$H$648,Цена!$A$1044,0)</f>
        <v>#N/A</v>
      </c>
      <c r="J1044" s="160" t="e">
        <f ca="1">OFFSET('Расчёт фасадов7'!$H$648,Цена!$A$1044,0)</f>
        <v>#N/A</v>
      </c>
      <c r="K1044" s="160" t="e">
        <f ca="1">OFFSET('Расчёт фасадов8'!$H$648,Цена!$A$1044,0)</f>
        <v>#N/A</v>
      </c>
      <c r="L1044" s="160" t="e">
        <f ca="1">OFFSET('Расчёт фасадов9'!$H$648,Цена!$A$1044,0)</f>
        <v>#N/A</v>
      </c>
      <c r="M1044" s="160" t="e">
        <f ca="1">OFFSET('Расчёт фасадов10'!$H$648,Цена!$A$1044,0)</f>
        <v>#N/A</v>
      </c>
    </row>
    <row r="1045" spans="1:13" ht="15" x14ac:dyDescent="0.2">
      <c r="A1045">
        <v>6</v>
      </c>
      <c r="B1045" s="75" t="s">
        <v>576</v>
      </c>
      <c r="C1045" s="75" t="str">
        <f>B1045&amp;'Спецификация - фасады'!$AO$70</f>
        <v>IT.4.FVR_V.500./1+1-IV/PBG</v>
      </c>
      <c r="D1045" s="160" t="e">
        <f ca="1">OFFSET('Расчёт фасадов'!$H$648,Цена!$A$1045,0)</f>
        <v>#N/A</v>
      </c>
      <c r="E1045" s="160" t="e">
        <f ca="1">OFFSET('Расчёт фасадов2'!$H$648,Цена!$A$1045,0)</f>
        <v>#N/A</v>
      </c>
      <c r="F1045" s="160" t="e">
        <f ca="1">OFFSET('Расчёт фасадов3'!$H$648,Цена!$A$1045,0)</f>
        <v>#N/A</v>
      </c>
      <c r="G1045" s="160" t="e">
        <f ca="1">OFFSET('Расчёт фасадов4'!$H$648,Цена!$A$1045,0)</f>
        <v>#N/A</v>
      </c>
      <c r="H1045" s="160" t="e">
        <f ca="1">OFFSET('Расчёт фасадов5'!$H$648,Цена!$A$1045,0)</f>
        <v>#N/A</v>
      </c>
      <c r="I1045" s="160" t="e">
        <f ca="1">OFFSET('Расчёт фасадов6'!$H$648,Цена!$A$1045,0)</f>
        <v>#N/A</v>
      </c>
      <c r="J1045" s="160" t="e">
        <f ca="1">OFFSET('Расчёт фасадов7'!$H$648,Цена!$A$1045,0)</f>
        <v>#N/A</v>
      </c>
      <c r="K1045" s="160" t="e">
        <f ca="1">OFFSET('Расчёт фасадов8'!$H$648,Цена!$A$1045,0)</f>
        <v>#N/A</v>
      </c>
      <c r="L1045" s="160" t="e">
        <f ca="1">OFFSET('Расчёт фасадов9'!$H$648,Цена!$A$1045,0)</f>
        <v>#N/A</v>
      </c>
      <c r="M1045" s="160" t="e">
        <f ca="1">OFFSET('Расчёт фасадов10'!$H$648,Цена!$A$1045,0)</f>
        <v>#N/A</v>
      </c>
    </row>
    <row r="1047" spans="1:13" ht="15" x14ac:dyDescent="0.2">
      <c r="A1047">
        <v>0</v>
      </c>
      <c r="B1047" s="75" t="s">
        <v>571</v>
      </c>
      <c r="C1047" s="75" t="str">
        <f>B1047&amp;'Спецификация - фасады'!$AO$43</f>
        <v>IT.4.FVR_G.500./1+0-PY27</v>
      </c>
      <c r="D1047" s="160" t="e">
        <f ca="1">OFFSET('Расчёт фасадов'!$H$741,Цена!$A$1047,0)</f>
        <v>#N/A</v>
      </c>
      <c r="E1047" s="160" t="e">
        <f ca="1">OFFSET('Расчёт фасадов2'!$H$741,Цена!$A$1047,0)</f>
        <v>#N/A</v>
      </c>
      <c r="F1047" s="160" t="e">
        <f ca="1">OFFSET('Расчёт фасадов3'!$H$741,Цена!$A$1047,0)</f>
        <v>#N/A</v>
      </c>
      <c r="G1047" s="160" t="e">
        <f ca="1">OFFSET('Расчёт фасадов4'!$H$741,Цена!$A$1047,0)</f>
        <v>#N/A</v>
      </c>
      <c r="H1047" s="160" t="e">
        <f ca="1">OFFSET('Расчёт фасадов5'!$H$741,Цена!$A$1047,0)</f>
        <v>#N/A</v>
      </c>
      <c r="I1047" s="160" t="e">
        <f ca="1">OFFSET('Расчёт фасадов6'!$H$741,Цена!$A$1047,0)</f>
        <v>#N/A</v>
      </c>
      <c r="J1047" s="160" t="e">
        <f ca="1">OFFSET('Расчёт фасадов7'!$H$741,Цена!$A$1047,0)</f>
        <v>#N/A</v>
      </c>
      <c r="K1047" s="160" t="e">
        <f ca="1">OFFSET('Расчёт фасадов8'!$H$741,Цена!$A$1047,0)</f>
        <v>#N/A</v>
      </c>
      <c r="L1047" s="160" t="e">
        <f ca="1">OFFSET('Расчёт фасадов9'!$H$741,Цена!$A$1047,0)</f>
        <v>#N/A</v>
      </c>
      <c r="M1047" s="160" t="e">
        <f ca="1">OFFSET('Расчёт фасадов10'!$H$741,Цена!$A$1047,0)</f>
        <v>#N/A</v>
      </c>
    </row>
    <row r="1048" spans="1:13" ht="15" x14ac:dyDescent="0.2">
      <c r="A1048">
        <v>0</v>
      </c>
      <c r="B1048" s="75" t="s">
        <v>571</v>
      </c>
      <c r="C1048" s="75" t="str">
        <f>B1048&amp;'Спецификация - фасады'!$AO$44</f>
        <v>IT.4.FVR_G.500./1+0-WC</v>
      </c>
      <c r="D1048" s="160" t="e">
        <f ca="1">OFFSET('Расчёт фасадов'!$H$741,Цена!$A$1048,0)</f>
        <v>#N/A</v>
      </c>
      <c r="E1048" s="160" t="e">
        <f ca="1">OFFSET('Расчёт фасадов2'!$H$741,Цена!$A$1048,0)</f>
        <v>#N/A</v>
      </c>
      <c r="F1048" s="160" t="e">
        <f ca="1">OFFSET('Расчёт фасадов3'!$H$741,Цена!$A$1048,0)</f>
        <v>#N/A</v>
      </c>
      <c r="G1048" s="160" t="e">
        <f ca="1">OFFSET('Расчёт фасадов4'!$H$741,Цена!$A$1048,0)</f>
        <v>#N/A</v>
      </c>
      <c r="H1048" s="160" t="e">
        <f ca="1">OFFSET('Расчёт фасадов5'!$H$741,Цена!$A$1048,0)</f>
        <v>#N/A</v>
      </c>
      <c r="I1048" s="160" t="e">
        <f ca="1">OFFSET('Расчёт фасадов6'!$H$741,Цена!$A$1048,0)</f>
        <v>#N/A</v>
      </c>
      <c r="J1048" s="160" t="e">
        <f ca="1">OFFSET('Расчёт фасадов7'!$H$741,Цена!$A$1048,0)</f>
        <v>#N/A</v>
      </c>
      <c r="K1048" s="160" t="e">
        <f ca="1">OFFSET('Расчёт фасадов8'!$H$741,Цена!$A$1048,0)</f>
        <v>#N/A</v>
      </c>
      <c r="L1048" s="160" t="e">
        <f ca="1">OFFSET('Расчёт фасадов9'!$H$741,Цена!$A$1048,0)</f>
        <v>#N/A</v>
      </c>
      <c r="M1048" s="160" t="e">
        <f ca="1">OFFSET('Расчёт фасадов10'!$H$741,Цена!$A$1048,0)</f>
        <v>#N/A</v>
      </c>
    </row>
    <row r="1049" spans="1:13" ht="15" x14ac:dyDescent="0.2">
      <c r="A1049">
        <v>0</v>
      </c>
      <c r="B1049" s="75" t="s">
        <v>571</v>
      </c>
      <c r="C1049" s="75" t="str">
        <f>B1049&amp;'Спецификация - фасады'!$AO$45</f>
        <v>IT.4.FVR_G.500./1+0-WP</v>
      </c>
      <c r="D1049" s="160" t="e">
        <f ca="1">OFFSET('Расчёт фасадов'!$H$741,Цена!$A$1049,0)</f>
        <v>#N/A</v>
      </c>
      <c r="E1049" s="160" t="e">
        <f ca="1">OFFSET('Расчёт фасадов2'!$H$741,Цена!$A$1049,0)</f>
        <v>#N/A</v>
      </c>
      <c r="F1049" s="160" t="e">
        <f ca="1">OFFSET('Расчёт фасадов3'!$H$741,Цена!$A$1049,0)</f>
        <v>#N/A</v>
      </c>
      <c r="G1049" s="160" t="e">
        <f ca="1">OFFSET('Расчёт фасадов4'!$H$741,Цена!$A$1049,0)</f>
        <v>#N/A</v>
      </c>
      <c r="H1049" s="160" t="e">
        <f ca="1">OFFSET('Расчёт фасадов5'!$H$741,Цена!$A$1049,0)</f>
        <v>#N/A</v>
      </c>
      <c r="I1049" s="160" t="e">
        <f ca="1">OFFSET('Расчёт фасадов6'!$H$741,Цена!$A$1049,0)</f>
        <v>#N/A</v>
      </c>
      <c r="J1049" s="160" t="e">
        <f ca="1">OFFSET('Расчёт фасадов7'!$H$741,Цена!$A$1049,0)</f>
        <v>#N/A</v>
      </c>
      <c r="K1049" s="160" t="e">
        <f ca="1">OFFSET('Расчёт фасадов8'!$H$741,Цена!$A$1049,0)</f>
        <v>#N/A</v>
      </c>
      <c r="L1049" s="160" t="e">
        <f ca="1">OFFSET('Расчёт фасадов9'!$H$741,Цена!$A$1049,0)</f>
        <v>#N/A</v>
      </c>
      <c r="M1049" s="160" t="e">
        <f ca="1">OFFSET('Расчёт фасадов10'!$H$741,Цена!$A$1049,0)</f>
        <v>#N/A</v>
      </c>
    </row>
    <row r="1050" spans="1:13" ht="15" x14ac:dyDescent="0.2">
      <c r="A1050">
        <v>0</v>
      </c>
      <c r="B1050" s="75" t="s">
        <v>571</v>
      </c>
      <c r="C1050" s="75" t="str">
        <f>B1050&amp;'Спецификация - фасады'!$AO$46</f>
        <v>IT.4.FVR_G.500./1+0-DS</v>
      </c>
      <c r="D1050" s="160" t="e">
        <f ca="1">OFFSET('Расчёт фасадов'!$H$741,Цена!$A$1050,0)</f>
        <v>#N/A</v>
      </c>
      <c r="E1050" s="160" t="e">
        <f ca="1">OFFSET('Расчёт фасадов2'!$H$741,Цена!$A$1050,0)</f>
        <v>#N/A</v>
      </c>
      <c r="F1050" s="160" t="e">
        <f ca="1">OFFSET('Расчёт фасадов3'!$H$741,Цена!$A$1050,0)</f>
        <v>#N/A</v>
      </c>
      <c r="G1050" s="160" t="e">
        <f ca="1">OFFSET('Расчёт фасадов4'!$H$741,Цена!$A$1050,0)</f>
        <v>#N/A</v>
      </c>
      <c r="H1050" s="160" t="e">
        <f ca="1">OFFSET('Расчёт фасадов5'!$H$741,Цена!$A$1050,0)</f>
        <v>#N/A</v>
      </c>
      <c r="I1050" s="160" t="e">
        <f ca="1">OFFSET('Расчёт фасадов6'!$H$741,Цена!$A$1050,0)</f>
        <v>#N/A</v>
      </c>
      <c r="J1050" s="160" t="e">
        <f ca="1">OFFSET('Расчёт фасадов7'!$H$741,Цена!$A$1050,0)</f>
        <v>#N/A</v>
      </c>
      <c r="K1050" s="160" t="e">
        <f ca="1">OFFSET('Расчёт фасадов8'!$H$741,Цена!$A$1050,0)</f>
        <v>#N/A</v>
      </c>
      <c r="L1050" s="160" t="e">
        <f ca="1">OFFSET('Расчёт фасадов9'!$H$741,Цена!$A$1050,0)</f>
        <v>#N/A</v>
      </c>
      <c r="M1050" s="160" t="e">
        <f ca="1">OFFSET('Расчёт фасадов10'!$H$741,Цена!$A$1050,0)</f>
        <v>#N/A</v>
      </c>
    </row>
    <row r="1051" spans="1:13" ht="15" x14ac:dyDescent="0.2">
      <c r="A1051">
        <v>0</v>
      </c>
      <c r="B1051" s="75" t="s">
        <v>571</v>
      </c>
      <c r="C1051" s="75" t="str">
        <f>B1051&amp;'Спецификация - фасады'!$AO$47</f>
        <v>IT.4.FVR_G.500./1+0-HS</v>
      </c>
      <c r="D1051" s="160" t="e">
        <f ca="1">OFFSET('Расчёт фасадов'!$H$741,Цена!$A$1051,0)</f>
        <v>#N/A</v>
      </c>
      <c r="E1051" s="160" t="e">
        <f ca="1">OFFSET('Расчёт фасадов2'!$H$741,Цена!$A$1051,0)</f>
        <v>#N/A</v>
      </c>
      <c r="F1051" s="160" t="e">
        <f ca="1">OFFSET('Расчёт фасадов3'!$H$741,Цена!$A$1051,0)</f>
        <v>#N/A</v>
      </c>
      <c r="G1051" s="160" t="e">
        <f ca="1">OFFSET('Расчёт фасадов4'!$H$741,Цена!$A$1051,0)</f>
        <v>#N/A</v>
      </c>
      <c r="H1051" s="160" t="e">
        <f ca="1">OFFSET('Расчёт фасадов5'!$H$741,Цена!$A$1051,0)</f>
        <v>#N/A</v>
      </c>
      <c r="I1051" s="160" t="e">
        <f ca="1">OFFSET('Расчёт фасадов6'!$H$741,Цена!$A$1051,0)</f>
        <v>#N/A</v>
      </c>
      <c r="J1051" s="160" t="e">
        <f ca="1">OFFSET('Расчёт фасадов7'!$H$741,Цена!$A$1051,0)</f>
        <v>#N/A</v>
      </c>
      <c r="K1051" s="160" t="e">
        <f ca="1">OFFSET('Расчёт фасадов8'!$H$741,Цена!$A$1051,0)</f>
        <v>#N/A</v>
      </c>
      <c r="L1051" s="160" t="e">
        <f ca="1">OFFSET('Расчёт фасадов9'!$H$741,Цена!$A$1051,0)</f>
        <v>#N/A</v>
      </c>
      <c r="M1051" s="160" t="e">
        <f ca="1">OFFSET('Расчёт фасадов10'!$H$741,Цена!$A$1051,0)</f>
        <v>#N/A</v>
      </c>
    </row>
    <row r="1052" spans="1:13" ht="15" x14ac:dyDescent="0.2">
      <c r="A1052">
        <v>0</v>
      </c>
      <c r="B1052" s="75" t="s">
        <v>571</v>
      </c>
      <c r="C1052" s="75" t="str">
        <f>B1052&amp;'Спецификация - фасады'!$AO$48</f>
        <v>IT.4.FVR_G.500./1+0-VT</v>
      </c>
      <c r="D1052" s="160" t="e">
        <f ca="1">OFFSET('Расчёт фасадов'!$H$741,Цена!$A$1052,0)</f>
        <v>#N/A</v>
      </c>
      <c r="E1052" s="160" t="e">
        <f ca="1">OFFSET('Расчёт фасадов2'!$H$741,Цена!$A$1052,0)</f>
        <v>#N/A</v>
      </c>
      <c r="F1052" s="160" t="e">
        <f ca="1">OFFSET('Расчёт фасадов3'!$H$741,Цена!$A$1052,0)</f>
        <v>#N/A</v>
      </c>
      <c r="G1052" s="160" t="e">
        <f ca="1">OFFSET('Расчёт фасадов4'!$H$741,Цена!$A$1052,0)</f>
        <v>#N/A</v>
      </c>
      <c r="H1052" s="160" t="e">
        <f ca="1">OFFSET('Расчёт фасадов5'!$H$741,Цена!$A$1052,0)</f>
        <v>#N/A</v>
      </c>
      <c r="I1052" s="160" t="e">
        <f ca="1">OFFSET('Расчёт фасадов6'!$H$741,Цена!$A$1052,0)</f>
        <v>#N/A</v>
      </c>
      <c r="J1052" s="160" t="e">
        <f ca="1">OFFSET('Расчёт фасадов7'!$H$741,Цена!$A$1052,0)</f>
        <v>#N/A</v>
      </c>
      <c r="K1052" s="160" t="e">
        <f ca="1">OFFSET('Расчёт фасадов8'!$H$741,Цена!$A$1052,0)</f>
        <v>#N/A</v>
      </c>
      <c r="L1052" s="160" t="e">
        <f ca="1">OFFSET('Расчёт фасадов9'!$H$741,Цена!$A$1052,0)</f>
        <v>#N/A</v>
      </c>
      <c r="M1052" s="160" t="e">
        <f ca="1">OFFSET('Расчёт фасадов10'!$H$741,Цена!$A$1052,0)</f>
        <v>#N/A</v>
      </c>
    </row>
    <row r="1053" spans="1:13" ht="15" x14ac:dyDescent="0.2">
      <c r="A1053">
        <v>0</v>
      </c>
      <c r="B1053" s="75" t="s">
        <v>571</v>
      </c>
      <c r="C1053" s="75" t="str">
        <f>B1053&amp;'Спецификация - фасады'!$AO$49</f>
        <v>IT.4.FVR_G.500./1+0-TD</v>
      </c>
      <c r="D1053" s="160" t="e">
        <f ca="1">OFFSET('Расчёт фасадов'!$H$741,Цена!$A$1053,0)</f>
        <v>#N/A</v>
      </c>
      <c r="E1053" s="160" t="e">
        <f ca="1">OFFSET('Расчёт фасадов2'!$H$741,Цена!$A$1053,0)</f>
        <v>#N/A</v>
      </c>
      <c r="F1053" s="160" t="e">
        <f ca="1">OFFSET('Расчёт фасадов3'!$H$741,Цена!$A$1053,0)</f>
        <v>#N/A</v>
      </c>
      <c r="G1053" s="160" t="e">
        <f ca="1">OFFSET('Расчёт фасадов4'!$H$741,Цена!$A$1053,0)</f>
        <v>#N/A</v>
      </c>
      <c r="H1053" s="160" t="e">
        <f ca="1">OFFSET('Расчёт фасадов5'!$H$741,Цена!$A$1053,0)</f>
        <v>#N/A</v>
      </c>
      <c r="I1053" s="160" t="e">
        <f ca="1">OFFSET('Расчёт фасадов6'!$H$741,Цена!$A$1053,0)</f>
        <v>#N/A</v>
      </c>
      <c r="J1053" s="160" t="e">
        <f ca="1">OFFSET('Расчёт фасадов7'!$H$741,Цена!$A$1053,0)</f>
        <v>#N/A</v>
      </c>
      <c r="K1053" s="160" t="e">
        <f ca="1">OFFSET('Расчёт фасадов8'!$H$741,Цена!$A$1053,0)</f>
        <v>#N/A</v>
      </c>
      <c r="L1053" s="160" t="e">
        <f ca="1">OFFSET('Расчёт фасадов9'!$H$741,Цена!$A$1053,0)</f>
        <v>#N/A</v>
      </c>
      <c r="M1053" s="160" t="e">
        <f ca="1">OFFSET('Расчёт фасадов10'!$H$741,Цена!$A$1053,0)</f>
        <v>#N/A</v>
      </c>
    </row>
    <row r="1054" spans="1:13" ht="15" x14ac:dyDescent="0.2">
      <c r="A1054">
        <v>0</v>
      </c>
      <c r="B1054" s="75" t="s">
        <v>571</v>
      </c>
      <c r="C1054" s="75" t="str">
        <f>B1054&amp;'Спецификация - фасады'!$AO$50</f>
        <v>IT.4.FVR_G.500./1+0-LO</v>
      </c>
      <c r="D1054" s="160" t="e">
        <f ca="1">OFFSET('Расчёт фасадов'!$H$741,Цена!$A$1054,0)</f>
        <v>#N/A</v>
      </c>
      <c r="E1054" s="160" t="e">
        <f ca="1">OFFSET('Расчёт фасадов2'!$H$741,Цена!$A$1054,0)</f>
        <v>#N/A</v>
      </c>
      <c r="F1054" s="160" t="e">
        <f ca="1">OFFSET('Расчёт фасадов3'!$H$741,Цена!$A$1054,0)</f>
        <v>#N/A</v>
      </c>
      <c r="G1054" s="160" t="e">
        <f ca="1">OFFSET('Расчёт фасадов4'!$H$741,Цена!$A$1054,0)</f>
        <v>#N/A</v>
      </c>
      <c r="H1054" s="160" t="e">
        <f ca="1">OFFSET('Расчёт фасадов5'!$H$741,Цена!$A$1054,0)</f>
        <v>#N/A</v>
      </c>
      <c r="I1054" s="160" t="e">
        <f ca="1">OFFSET('Расчёт фасадов6'!$H$741,Цена!$A$1054,0)</f>
        <v>#N/A</v>
      </c>
      <c r="J1054" s="160" t="e">
        <f ca="1">OFFSET('Расчёт фасадов7'!$H$741,Цена!$A$1054,0)</f>
        <v>#N/A</v>
      </c>
      <c r="K1054" s="160" t="e">
        <f ca="1">OFFSET('Расчёт фасадов8'!$H$741,Цена!$A$1054,0)</f>
        <v>#N/A</v>
      </c>
      <c r="L1054" s="160" t="e">
        <f ca="1">OFFSET('Расчёт фасадов9'!$H$741,Цена!$A$1054,0)</f>
        <v>#N/A</v>
      </c>
      <c r="M1054" s="160" t="e">
        <f ca="1">OFFSET('Расчёт фасадов10'!$H$741,Цена!$A$1054,0)</f>
        <v>#N/A</v>
      </c>
    </row>
    <row r="1055" spans="1:13" ht="15" x14ac:dyDescent="0.2">
      <c r="A1055">
        <v>0</v>
      </c>
      <c r="B1055" s="75" t="s">
        <v>571</v>
      </c>
      <c r="C1055" s="75" t="str">
        <f>B1055&amp;'Спецификация - фасады'!$AO$51</f>
        <v>IT.4.FVR_G.500./1+0-OM</v>
      </c>
      <c r="D1055" s="160" t="e">
        <f ca="1">OFFSET('Расчёт фасадов'!$H$741,Цена!$A$1055,0)</f>
        <v>#N/A</v>
      </c>
      <c r="E1055" s="160" t="e">
        <f ca="1">OFFSET('Расчёт фасадов2'!$H$741,Цена!$A$1055,0)</f>
        <v>#N/A</v>
      </c>
      <c r="F1055" s="160" t="e">
        <f ca="1">OFFSET('Расчёт фасадов3'!$H$741,Цена!$A$1055,0)</f>
        <v>#N/A</v>
      </c>
      <c r="G1055" s="160" t="e">
        <f ca="1">OFFSET('Расчёт фасадов4'!$H$741,Цена!$A$1055,0)</f>
        <v>#N/A</v>
      </c>
      <c r="H1055" s="160" t="e">
        <f ca="1">OFFSET('Расчёт фасадов5'!$H$741,Цена!$A$1055,0)</f>
        <v>#N/A</v>
      </c>
      <c r="I1055" s="160" t="e">
        <f ca="1">OFFSET('Расчёт фасадов6'!$H$741,Цена!$A$1055,0)</f>
        <v>#N/A</v>
      </c>
      <c r="J1055" s="160" t="e">
        <f ca="1">OFFSET('Расчёт фасадов7'!$H$741,Цена!$A$1055,0)</f>
        <v>#N/A</v>
      </c>
      <c r="K1055" s="160" t="e">
        <f ca="1">OFFSET('Расчёт фасадов8'!$H$741,Цена!$A$1055,0)</f>
        <v>#N/A</v>
      </c>
      <c r="L1055" s="160" t="e">
        <f ca="1">OFFSET('Расчёт фасадов9'!$H$741,Цена!$A$1055,0)</f>
        <v>#N/A</v>
      </c>
      <c r="M1055" s="160" t="e">
        <f ca="1">OFFSET('Расчёт фасадов10'!$H$741,Цена!$A$1055,0)</f>
        <v>#N/A</v>
      </c>
    </row>
    <row r="1056" spans="1:13" ht="15" x14ac:dyDescent="0.2">
      <c r="A1056">
        <v>0</v>
      </c>
      <c r="B1056" s="75" t="s">
        <v>571</v>
      </c>
      <c r="C1056" s="75" t="str">
        <f>B1056&amp;'Спецификация - фасады'!$AO$52</f>
        <v>IT.4.FVR_G.500./1+0-OE</v>
      </c>
      <c r="D1056" s="160" t="e">
        <f ca="1">OFFSET('Расчёт фасадов'!$H$741,Цена!$A$1056,0)</f>
        <v>#N/A</v>
      </c>
      <c r="E1056" s="160" t="e">
        <f ca="1">OFFSET('Расчёт фасадов2'!$H$741,Цена!$A$1056,0)</f>
        <v>#N/A</v>
      </c>
      <c r="F1056" s="160" t="e">
        <f ca="1">OFFSET('Расчёт фасадов3'!$H$741,Цена!$A$1056,0)</f>
        <v>#N/A</v>
      </c>
      <c r="G1056" s="160" t="e">
        <f ca="1">OFFSET('Расчёт фасадов4'!$H$741,Цена!$A$1056,0)</f>
        <v>#N/A</v>
      </c>
      <c r="H1056" s="160" t="e">
        <f ca="1">OFFSET('Расчёт фасадов5'!$H$741,Цена!$A$1056,0)</f>
        <v>#N/A</v>
      </c>
      <c r="I1056" s="160" t="e">
        <f ca="1">OFFSET('Расчёт фасадов6'!$H$741,Цена!$A$1056,0)</f>
        <v>#N/A</v>
      </c>
      <c r="J1056" s="160" t="e">
        <f ca="1">OFFSET('Расчёт фасадов7'!$H$741,Цена!$A$1056,0)</f>
        <v>#N/A</v>
      </c>
      <c r="K1056" s="160" t="e">
        <f ca="1">OFFSET('Расчёт фасадов8'!$H$741,Цена!$A$1056,0)</f>
        <v>#N/A</v>
      </c>
      <c r="L1056" s="160" t="e">
        <f ca="1">OFFSET('Расчёт фасадов9'!$H$741,Цена!$A$1056,0)</f>
        <v>#N/A</v>
      </c>
      <c r="M1056" s="160" t="e">
        <f ca="1">OFFSET('Расчёт фасадов10'!$H$741,Цена!$A$1056,0)</f>
        <v>#N/A</v>
      </c>
    </row>
    <row r="1057" spans="1:13" ht="15" x14ac:dyDescent="0.2">
      <c r="A1057">
        <v>0</v>
      </c>
      <c r="B1057" s="75" t="s">
        <v>571</v>
      </c>
      <c r="C1057" s="75" t="str">
        <f>B1057&amp;'Спецификация - фасады'!$AO$53</f>
        <v>IT.4.FVR_G.500./1+0-GS</v>
      </c>
      <c r="D1057" s="160" t="e">
        <f ca="1">OFFSET('Расчёт фасадов'!$H$741,Цена!$A$1057,0)</f>
        <v>#N/A</v>
      </c>
      <c r="E1057" s="160" t="e">
        <f ca="1">OFFSET('Расчёт фасадов2'!$H$741,Цена!$A$1057,0)</f>
        <v>#N/A</v>
      </c>
      <c r="F1057" s="160" t="e">
        <f ca="1">OFFSET('Расчёт фасадов3'!$H$741,Цена!$A$1057,0)</f>
        <v>#N/A</v>
      </c>
      <c r="G1057" s="160" t="e">
        <f ca="1">OFFSET('Расчёт фасадов4'!$H$741,Цена!$A$1057,0)</f>
        <v>#N/A</v>
      </c>
      <c r="H1057" s="160" t="e">
        <f ca="1">OFFSET('Расчёт фасадов5'!$H$741,Цена!$A$1057,0)</f>
        <v>#N/A</v>
      </c>
      <c r="I1057" s="160" t="e">
        <f ca="1">OFFSET('Расчёт фасадов6'!$H$741,Цена!$A$1057,0)</f>
        <v>#N/A</v>
      </c>
      <c r="J1057" s="160" t="e">
        <f ca="1">OFFSET('Расчёт фасадов7'!$H$741,Цена!$A$1057,0)</f>
        <v>#N/A</v>
      </c>
      <c r="K1057" s="160" t="e">
        <f ca="1">OFFSET('Расчёт фасадов8'!$H$741,Цена!$A$1057,0)</f>
        <v>#N/A</v>
      </c>
      <c r="L1057" s="160" t="e">
        <f ca="1">OFFSET('Расчёт фасадов9'!$H$741,Цена!$A$1057,0)</f>
        <v>#N/A</v>
      </c>
      <c r="M1057" s="160" t="e">
        <f ca="1">OFFSET('Расчёт фасадов10'!$H$741,Цена!$A$1057,0)</f>
        <v>#N/A</v>
      </c>
    </row>
    <row r="1058" spans="1:13" ht="15" x14ac:dyDescent="0.2">
      <c r="A1058">
        <v>1</v>
      </c>
      <c r="B1058" s="75" t="s">
        <v>571</v>
      </c>
      <c r="C1058" s="75" t="str">
        <f>B1058&amp;'Спецификация - фасады'!$AO$54</f>
        <v>IT.4.FVR_G.500./1+0-BMO</v>
      </c>
      <c r="D1058" s="160" t="e">
        <f ca="1">OFFSET('Расчёт фасадов'!$H$741,Цена!$A$1058,0)</f>
        <v>#N/A</v>
      </c>
      <c r="E1058" s="160" t="e">
        <f ca="1">OFFSET('Расчёт фасадов2'!$H$741,Цена!$A$1058,0)</f>
        <v>#N/A</v>
      </c>
      <c r="F1058" s="160" t="e">
        <f ca="1">OFFSET('Расчёт фасадов3'!$H$741,Цена!$A$1058,0)</f>
        <v>#N/A</v>
      </c>
      <c r="G1058" s="160" t="e">
        <f ca="1">OFFSET('Расчёт фасадов4'!$H$741,Цена!$A$1058,0)</f>
        <v>#N/A</v>
      </c>
      <c r="H1058" s="160" t="e">
        <f ca="1">OFFSET('Расчёт фасадов5'!$H$741,Цена!$A$1058,0)</f>
        <v>#N/A</v>
      </c>
      <c r="I1058" s="160" t="e">
        <f ca="1">OFFSET('Расчёт фасадов6'!$H$741,Цена!$A$1058,0)</f>
        <v>#N/A</v>
      </c>
      <c r="J1058" s="160" t="e">
        <f ca="1">OFFSET('Расчёт фасадов7'!$H$741,Цена!$A$1058,0)</f>
        <v>#N/A</v>
      </c>
      <c r="K1058" s="160" t="e">
        <f ca="1">OFFSET('Расчёт фасадов8'!$H$741,Цена!$A$1058,0)</f>
        <v>#N/A</v>
      </c>
      <c r="L1058" s="160" t="e">
        <f ca="1">OFFSET('Расчёт фасадов9'!$H$741,Цена!$A$1058,0)</f>
        <v>#N/A</v>
      </c>
      <c r="M1058" s="160" t="e">
        <f ca="1">OFFSET('Расчёт фасадов10'!$H$741,Цена!$A$1058,0)</f>
        <v>#N/A</v>
      </c>
    </row>
    <row r="1059" spans="1:13" ht="15" x14ac:dyDescent="0.2">
      <c r="A1059">
        <v>2</v>
      </c>
      <c r="B1059" s="75" t="s">
        <v>571</v>
      </c>
      <c r="C1059" s="75" t="str">
        <f>B1059&amp;'Спецификация - фасады'!$AO$55</f>
        <v>IT.4.FVR_G.500./1+0-WM</v>
      </c>
      <c r="D1059" s="160" t="e">
        <f ca="1">OFFSET('Расчёт фасадов'!$H$741,Цена!$A$1059,0)</f>
        <v>#N/A</v>
      </c>
      <c r="E1059" s="160" t="e">
        <f ca="1">OFFSET('Расчёт фасадов2'!$H$741,Цена!$A$1059,0)</f>
        <v>#N/A</v>
      </c>
      <c r="F1059" s="160" t="e">
        <f ca="1">OFFSET('Расчёт фасадов3'!$H$741,Цена!$A$1059,0)</f>
        <v>#N/A</v>
      </c>
      <c r="G1059" s="160" t="e">
        <f ca="1">OFFSET('Расчёт фасадов4'!$H$741,Цена!$A$1059,0)</f>
        <v>#N/A</v>
      </c>
      <c r="H1059" s="160" t="e">
        <f ca="1">OFFSET('Расчёт фасадов5'!$H$741,Цена!$A$1059,0)</f>
        <v>#N/A</v>
      </c>
      <c r="I1059" s="160" t="e">
        <f ca="1">OFFSET('Расчёт фасадов6'!$H$741,Цена!$A$1059,0)</f>
        <v>#N/A</v>
      </c>
      <c r="J1059" s="160" t="e">
        <f ca="1">OFFSET('Расчёт фасадов7'!$H$741,Цена!$A$1059,0)</f>
        <v>#N/A</v>
      </c>
      <c r="K1059" s="160" t="e">
        <f ca="1">OFFSET('Расчёт фасадов8'!$H$741,Цена!$A$1059,0)</f>
        <v>#N/A</v>
      </c>
      <c r="L1059" s="160" t="e">
        <f ca="1">OFFSET('Расчёт фасадов9'!$H$741,Цена!$A$1059,0)</f>
        <v>#N/A</v>
      </c>
      <c r="M1059" s="160" t="e">
        <f ca="1">OFFSET('Расчёт фасадов10'!$H$741,Цена!$A$1059,0)</f>
        <v>#N/A</v>
      </c>
    </row>
    <row r="1060" spans="1:13" ht="15" x14ac:dyDescent="0.2">
      <c r="A1060">
        <v>2</v>
      </c>
      <c r="B1060" s="75" t="s">
        <v>571</v>
      </c>
      <c r="C1060" s="75" t="str">
        <f>B1060&amp;'Спецификация - фасады'!$AO$56</f>
        <v>IT.4.FVR_G.500./1+0-IV</v>
      </c>
      <c r="D1060" s="160" t="e">
        <f ca="1">OFFSET('Расчёт фасадов'!$H$741,Цена!$A$1060,0)</f>
        <v>#N/A</v>
      </c>
      <c r="E1060" s="160" t="e">
        <f ca="1">OFFSET('Расчёт фасадов2'!$H$741,Цена!$A$1060,0)</f>
        <v>#N/A</v>
      </c>
      <c r="F1060" s="160" t="e">
        <f ca="1">OFFSET('Расчёт фасадов3'!$H$741,Цена!$A$1060,0)</f>
        <v>#N/A</v>
      </c>
      <c r="G1060" s="160" t="e">
        <f ca="1">OFFSET('Расчёт фасадов4'!$H$741,Цена!$A$1060,0)</f>
        <v>#N/A</v>
      </c>
      <c r="H1060" s="160" t="e">
        <f ca="1">OFFSET('Расчёт фасадов5'!$H$741,Цена!$A$1060,0)</f>
        <v>#N/A</v>
      </c>
      <c r="I1060" s="160" t="e">
        <f ca="1">OFFSET('Расчёт фасадов6'!$H$741,Цена!$A$1060,0)</f>
        <v>#N/A</v>
      </c>
      <c r="J1060" s="160" t="e">
        <f ca="1">OFFSET('Расчёт фасадов7'!$H$741,Цена!$A$1060,0)</f>
        <v>#N/A</v>
      </c>
      <c r="K1060" s="160" t="e">
        <f ca="1">OFFSET('Расчёт фасадов8'!$H$741,Цена!$A$1060,0)</f>
        <v>#N/A</v>
      </c>
      <c r="L1060" s="160" t="e">
        <f ca="1">OFFSET('Расчёт фасадов9'!$H$741,Цена!$A$1060,0)</f>
        <v>#N/A</v>
      </c>
      <c r="M1060" s="160" t="e">
        <f ca="1">OFFSET('Расчёт фасадов10'!$H$741,Цена!$A$1060,0)</f>
        <v>#N/A</v>
      </c>
    </row>
    <row r="1061" spans="1:13" ht="15" x14ac:dyDescent="0.2">
      <c r="A1061">
        <v>3</v>
      </c>
      <c r="B1061" s="75" t="s">
        <v>571</v>
      </c>
      <c r="C1061" s="75" t="str">
        <f>B1061&amp;'Спецификация - фасады'!$AO$57</f>
        <v>IT.4.FVR_G.500./1+0-WC/PG</v>
      </c>
      <c r="D1061" s="160" t="e">
        <f ca="1">OFFSET('Расчёт фасадов'!$H$741,Цена!$A$1061,0)</f>
        <v>#N/A</v>
      </c>
      <c r="E1061" s="160" t="e">
        <f ca="1">OFFSET('Расчёт фасадов2'!$H$741,Цена!$A$1061,0)</f>
        <v>#N/A</v>
      </c>
      <c r="F1061" s="160" t="e">
        <f ca="1">OFFSET('Расчёт фасадов3'!$H$741,Цена!$A$1061,0)</f>
        <v>#N/A</v>
      </c>
      <c r="G1061" s="160" t="e">
        <f ca="1">OFFSET('Расчёт фасадов4'!$H$741,Цена!$A$1061,0)</f>
        <v>#N/A</v>
      </c>
      <c r="H1061" s="160" t="e">
        <f ca="1">OFFSET('Расчёт фасадов5'!$H$741,Цена!$A$1061,0)</f>
        <v>#N/A</v>
      </c>
      <c r="I1061" s="160" t="e">
        <f ca="1">OFFSET('Расчёт фасадов6'!$H$741,Цена!$A$1061,0)</f>
        <v>#N/A</v>
      </c>
      <c r="J1061" s="160" t="e">
        <f ca="1">OFFSET('Расчёт фасадов7'!$H$741,Цена!$A$1061,0)</f>
        <v>#N/A</v>
      </c>
      <c r="K1061" s="160" t="e">
        <f ca="1">OFFSET('Расчёт фасадов8'!$H$741,Цена!$A$1061,0)</f>
        <v>#N/A</v>
      </c>
      <c r="L1061" s="160" t="e">
        <f ca="1">OFFSET('Расчёт фасадов9'!$H$741,Цена!$A$1061,0)</f>
        <v>#N/A</v>
      </c>
      <c r="M1061" s="160" t="e">
        <f ca="1">OFFSET('Расчёт фасадов10'!$H$741,Цена!$A$1061,0)</f>
        <v>#N/A</v>
      </c>
    </row>
    <row r="1062" spans="1:13" ht="15" x14ac:dyDescent="0.2">
      <c r="A1062">
        <v>3</v>
      </c>
      <c r="B1062" s="75" t="s">
        <v>571</v>
      </c>
      <c r="C1062" s="75" t="str">
        <f>B1062&amp;'Спецификация - фасады'!$AO$58</f>
        <v>IT.4.FVR_G.500./1+0-WC/PS</v>
      </c>
      <c r="D1062" s="160" t="e">
        <f ca="1">OFFSET('Расчёт фасадов'!$H$741,Цена!$A$1062,0)</f>
        <v>#N/A</v>
      </c>
      <c r="E1062" s="160" t="e">
        <f ca="1">OFFSET('Расчёт фасадов2'!$H$741,Цена!$A$1062,0)</f>
        <v>#N/A</v>
      </c>
      <c r="F1062" s="160" t="e">
        <f ca="1">OFFSET('Расчёт фасадов3'!$H$741,Цена!$A$1062,0)</f>
        <v>#N/A</v>
      </c>
      <c r="G1062" s="160" t="e">
        <f ca="1">OFFSET('Расчёт фасадов4'!$H$741,Цена!$A$1062,0)</f>
        <v>#N/A</v>
      </c>
      <c r="H1062" s="160" t="e">
        <f ca="1">OFFSET('Расчёт фасадов5'!$H$741,Цена!$A$1062,0)</f>
        <v>#N/A</v>
      </c>
      <c r="I1062" s="160" t="e">
        <f ca="1">OFFSET('Расчёт фасадов6'!$H$741,Цена!$A$1062,0)</f>
        <v>#N/A</v>
      </c>
      <c r="J1062" s="160" t="e">
        <f ca="1">OFFSET('Расчёт фасадов7'!$H$741,Цена!$A$1062,0)</f>
        <v>#N/A</v>
      </c>
      <c r="K1062" s="160" t="e">
        <f ca="1">OFFSET('Расчёт фасадов8'!$H$741,Цена!$A$1062,0)</f>
        <v>#N/A</v>
      </c>
      <c r="L1062" s="160" t="e">
        <f ca="1">OFFSET('Расчёт фасадов9'!$H$741,Цена!$A$1062,0)</f>
        <v>#N/A</v>
      </c>
      <c r="M1062" s="160" t="e">
        <f ca="1">OFFSET('Расчёт фасадов10'!$H$741,Цена!$A$1062,0)</f>
        <v>#N/A</v>
      </c>
    </row>
    <row r="1063" spans="1:13" ht="15" x14ac:dyDescent="0.2">
      <c r="A1063">
        <v>3</v>
      </c>
      <c r="B1063" s="75" t="s">
        <v>571</v>
      </c>
      <c r="C1063" s="75" t="str">
        <f>B1063&amp;'Спецификация - фасады'!$AO$59</f>
        <v>IT.4.FVR_G.500./1+0-WC/PBG</v>
      </c>
      <c r="D1063" s="160" t="e">
        <f ca="1">OFFSET('Расчёт фасадов'!$H$741,Цена!$A$1063,0)</f>
        <v>#N/A</v>
      </c>
      <c r="E1063" s="160" t="e">
        <f ca="1">OFFSET('Расчёт фасадов2'!$H$741,Цена!$A$1063,0)</f>
        <v>#N/A</v>
      </c>
      <c r="F1063" s="160" t="e">
        <f ca="1">OFFSET('Расчёт фасадов3'!$H$741,Цена!$A$1063,0)</f>
        <v>#N/A</v>
      </c>
      <c r="G1063" s="160" t="e">
        <f ca="1">OFFSET('Расчёт фасадов4'!$H$741,Цена!$A$1063,0)</f>
        <v>#N/A</v>
      </c>
      <c r="H1063" s="160" t="e">
        <f ca="1">OFFSET('Расчёт фасадов5'!$H$741,Цена!$A$1063,0)</f>
        <v>#N/A</v>
      </c>
      <c r="I1063" s="160" t="e">
        <f ca="1">OFFSET('Расчёт фасадов6'!$H$741,Цена!$A$1063,0)</f>
        <v>#N/A</v>
      </c>
      <c r="J1063" s="160" t="e">
        <f ca="1">OFFSET('Расчёт фасадов7'!$H$741,Цена!$A$1063,0)</f>
        <v>#N/A</v>
      </c>
      <c r="K1063" s="160" t="e">
        <f ca="1">OFFSET('Расчёт фасадов8'!$H$741,Цена!$A$1063,0)</f>
        <v>#N/A</v>
      </c>
      <c r="L1063" s="160" t="e">
        <f ca="1">OFFSET('Расчёт фасадов9'!$H$741,Цена!$A$1063,0)</f>
        <v>#N/A</v>
      </c>
      <c r="M1063" s="160" t="e">
        <f ca="1">OFFSET('Расчёт фасадов10'!$H$741,Цена!$A$1063,0)</f>
        <v>#N/A</v>
      </c>
    </row>
    <row r="1064" spans="1:13" ht="15" x14ac:dyDescent="0.2">
      <c r="A1064">
        <v>3</v>
      </c>
      <c r="B1064" s="75" t="s">
        <v>571</v>
      </c>
      <c r="C1064" s="75" t="str">
        <f>B1064&amp;'Спецификация - фасады'!$AO$60</f>
        <v>IT.4.FVR_G.500./1+0-VT/PS</v>
      </c>
      <c r="D1064" s="160" t="e">
        <f ca="1">OFFSET('Расчёт фасадов'!$H$741,Цена!$A$1064,0)</f>
        <v>#N/A</v>
      </c>
      <c r="E1064" s="160" t="e">
        <f ca="1">OFFSET('Расчёт фасадов2'!$H$741,Цена!$A$1064,0)</f>
        <v>#N/A</v>
      </c>
      <c r="F1064" s="160" t="e">
        <f ca="1">OFFSET('Расчёт фасадов3'!$H$741,Цена!$A$1064,0)</f>
        <v>#N/A</v>
      </c>
      <c r="G1064" s="160" t="e">
        <f ca="1">OFFSET('Расчёт фасадов4'!$H$741,Цена!$A$1064,0)</f>
        <v>#N/A</v>
      </c>
      <c r="H1064" s="160" t="e">
        <f ca="1">OFFSET('Расчёт фасадов5'!$H$741,Цена!$A$1064,0)</f>
        <v>#N/A</v>
      </c>
      <c r="I1064" s="160" t="e">
        <f ca="1">OFFSET('Расчёт фасадов6'!$H$741,Цена!$A$1064,0)</f>
        <v>#N/A</v>
      </c>
      <c r="J1064" s="160" t="e">
        <f ca="1">OFFSET('Расчёт фасадов7'!$H$741,Цена!$A$1064,0)</f>
        <v>#N/A</v>
      </c>
      <c r="K1064" s="160" t="e">
        <f ca="1">OFFSET('Расчёт фасадов8'!$H$741,Цена!$A$1064,0)</f>
        <v>#N/A</v>
      </c>
      <c r="L1064" s="160" t="e">
        <f ca="1">OFFSET('Расчёт фасадов9'!$H$741,Цена!$A$1064,0)</f>
        <v>#N/A</v>
      </c>
      <c r="M1064" s="160" t="e">
        <f ca="1">OFFSET('Расчёт фасадов10'!$H$741,Цена!$A$1064,0)</f>
        <v>#N/A</v>
      </c>
    </row>
    <row r="1065" spans="1:13" ht="15" x14ac:dyDescent="0.2">
      <c r="A1065">
        <v>4</v>
      </c>
      <c r="B1065" s="75" t="s">
        <v>571</v>
      </c>
      <c r="C1065" s="75" t="str">
        <f>B1065&amp;'Спецификация - фасады'!$AO$61</f>
        <v>IT.4.FVR_G.500./1+0-BMO/PG</v>
      </c>
      <c r="D1065" s="160" t="e">
        <f ca="1">OFFSET('Расчёт фасадов'!$H$741,Цена!$A$1065,0)</f>
        <v>#N/A</v>
      </c>
      <c r="E1065" s="160" t="e">
        <f ca="1">OFFSET('Расчёт фасадов2'!$H$741,Цена!$A$1065,0)</f>
        <v>#N/A</v>
      </c>
      <c r="F1065" s="160" t="e">
        <f ca="1">OFFSET('Расчёт фасадов3'!$H$741,Цена!$A$1065,0)</f>
        <v>#N/A</v>
      </c>
      <c r="G1065" s="160" t="e">
        <f ca="1">OFFSET('Расчёт фасадов4'!$H$741,Цена!$A$1065,0)</f>
        <v>#N/A</v>
      </c>
      <c r="H1065" s="160" t="e">
        <f ca="1">OFFSET('Расчёт фасадов5'!$H$741,Цена!$A$1065,0)</f>
        <v>#N/A</v>
      </c>
      <c r="I1065" s="160" t="e">
        <f ca="1">OFFSET('Расчёт фасадов6'!$H$741,Цена!$A$1065,0)</f>
        <v>#N/A</v>
      </c>
      <c r="J1065" s="160" t="e">
        <f ca="1">OFFSET('Расчёт фасадов7'!$H$741,Цена!$A$1065,0)</f>
        <v>#N/A</v>
      </c>
      <c r="K1065" s="160" t="e">
        <f ca="1">OFFSET('Расчёт фасадов8'!$H$741,Цена!$A$1065,0)</f>
        <v>#N/A</v>
      </c>
      <c r="L1065" s="160" t="e">
        <f ca="1">OFFSET('Расчёт фасадов9'!$H$741,Цена!$A$1065,0)</f>
        <v>#N/A</v>
      </c>
      <c r="M1065" s="160" t="e">
        <f ca="1">OFFSET('Расчёт фасадов10'!$H$741,Цена!$A$1065,0)</f>
        <v>#N/A</v>
      </c>
    </row>
    <row r="1066" spans="1:13" ht="15" x14ac:dyDescent="0.2">
      <c r="A1066">
        <v>4</v>
      </c>
      <c r="B1066" s="75" t="s">
        <v>571</v>
      </c>
      <c r="C1066" s="75" t="str">
        <f>B1066&amp;'Спецификация - фасады'!$AO$62</f>
        <v>IT.4.FVR_G.500./1+0-BMO/PB</v>
      </c>
      <c r="D1066" s="160" t="e">
        <f ca="1">OFFSET('Расчёт фасадов'!$H$741,Цена!$A$1066,0)</f>
        <v>#N/A</v>
      </c>
      <c r="E1066" s="160" t="e">
        <f ca="1">OFFSET('Расчёт фасадов2'!$H$741,Цена!$A$1066,0)</f>
        <v>#N/A</v>
      </c>
      <c r="F1066" s="160" t="e">
        <f ca="1">OFFSET('Расчёт фасадов3'!$H$741,Цена!$A$1066,0)</f>
        <v>#N/A</v>
      </c>
      <c r="G1066" s="160" t="e">
        <f ca="1">OFFSET('Расчёт фасадов4'!$H$741,Цена!$A$1066,0)</f>
        <v>#N/A</v>
      </c>
      <c r="H1066" s="160" t="e">
        <f ca="1">OFFSET('Расчёт фасадов5'!$H$741,Цена!$A$1066,0)</f>
        <v>#N/A</v>
      </c>
      <c r="I1066" s="160" t="e">
        <f ca="1">OFFSET('Расчёт фасадов6'!$H$741,Цена!$A$1066,0)</f>
        <v>#N/A</v>
      </c>
      <c r="J1066" s="160" t="e">
        <f ca="1">OFFSET('Расчёт фасадов7'!$H$741,Цена!$A$1066,0)</f>
        <v>#N/A</v>
      </c>
      <c r="K1066" s="160" t="e">
        <f ca="1">OFFSET('Расчёт фасадов8'!$H$741,Цена!$A$1066,0)</f>
        <v>#N/A</v>
      </c>
      <c r="L1066" s="160" t="e">
        <f ca="1">OFFSET('Расчёт фасадов9'!$H$741,Цена!$A$1066,0)</f>
        <v>#N/A</v>
      </c>
      <c r="M1066" s="160" t="e">
        <f ca="1">OFFSET('Расчёт фасадов10'!$H$741,Цена!$A$1066,0)</f>
        <v>#N/A</v>
      </c>
    </row>
    <row r="1067" spans="1:13" ht="15" x14ac:dyDescent="0.2">
      <c r="A1067">
        <v>5</v>
      </c>
      <c r="B1067" s="75" t="s">
        <v>571</v>
      </c>
      <c r="C1067" s="75" t="str">
        <f>B1067&amp;'Спецификация - фасады'!$AO$63</f>
        <v>IT.4.FVR_G.500./1+0-GS/PG</v>
      </c>
      <c r="D1067" s="160" t="e">
        <f ca="1">OFFSET('Расчёт фасадов'!$H$741,Цена!$A$1067,0)</f>
        <v>#N/A</v>
      </c>
      <c r="E1067" s="160" t="e">
        <f ca="1">OFFSET('Расчёт фасадов2'!$H$741,Цена!$A$1067,0)</f>
        <v>#N/A</v>
      </c>
      <c r="F1067" s="160" t="e">
        <f ca="1">OFFSET('Расчёт фасадов3'!$H$741,Цена!$A$1067,0)</f>
        <v>#N/A</v>
      </c>
      <c r="G1067" s="160" t="e">
        <f ca="1">OFFSET('Расчёт фасадов4'!$H$741,Цена!$A$1067,0)</f>
        <v>#N/A</v>
      </c>
      <c r="H1067" s="160" t="e">
        <f ca="1">OFFSET('Расчёт фасадов5'!$H$741,Цена!$A$1067,0)</f>
        <v>#N/A</v>
      </c>
      <c r="I1067" s="160" t="e">
        <f ca="1">OFFSET('Расчёт фасадов6'!$H$741,Цена!$A$1067,0)</f>
        <v>#N/A</v>
      </c>
      <c r="J1067" s="160" t="e">
        <f ca="1">OFFSET('Расчёт фасадов7'!$H$741,Цена!$A$1067,0)</f>
        <v>#N/A</v>
      </c>
      <c r="K1067" s="160" t="e">
        <f ca="1">OFFSET('Расчёт фасадов8'!$H$741,Цена!$A$1067,0)</f>
        <v>#N/A</v>
      </c>
      <c r="L1067" s="160" t="e">
        <f ca="1">OFFSET('Расчёт фасадов9'!$H$741,Цена!$A$1067,0)</f>
        <v>#N/A</v>
      </c>
      <c r="M1067" s="160" t="e">
        <f ca="1">OFFSET('Расчёт фасадов10'!$H$741,Цена!$A$1067,0)</f>
        <v>#N/A</v>
      </c>
    </row>
    <row r="1068" spans="1:13" ht="15" x14ac:dyDescent="0.2">
      <c r="A1068">
        <v>5</v>
      </c>
      <c r="B1068" s="75" t="s">
        <v>571</v>
      </c>
      <c r="C1068" s="75" t="str">
        <f>B1068&amp;'Спецификация - фасады'!$AO$64</f>
        <v>IT.4.FVR_G.500./1+0-GS/PS</v>
      </c>
      <c r="D1068" s="160" t="e">
        <f ca="1">OFFSET('Расчёт фасадов'!$H$741,Цена!$A$1068,0)</f>
        <v>#N/A</v>
      </c>
      <c r="E1068" s="160" t="e">
        <f ca="1">OFFSET('Расчёт фасадов2'!$H$741,Цена!$A$1068,0)</f>
        <v>#N/A</v>
      </c>
      <c r="F1068" s="160" t="e">
        <f ca="1">OFFSET('Расчёт фасадов3'!$H$741,Цена!$A$1068,0)</f>
        <v>#N/A</v>
      </c>
      <c r="G1068" s="160" t="e">
        <f ca="1">OFFSET('Расчёт фасадов4'!$H$741,Цена!$A$1068,0)</f>
        <v>#N/A</v>
      </c>
      <c r="H1068" s="160" t="e">
        <f ca="1">OFFSET('Расчёт фасадов5'!$H$741,Цена!$A$1068,0)</f>
        <v>#N/A</v>
      </c>
      <c r="I1068" s="160" t="e">
        <f ca="1">OFFSET('Расчёт фасадов6'!$H$741,Цена!$A$1068,0)</f>
        <v>#N/A</v>
      </c>
      <c r="J1068" s="160" t="e">
        <f ca="1">OFFSET('Расчёт фасадов7'!$H$741,Цена!$A$1068,0)</f>
        <v>#N/A</v>
      </c>
      <c r="K1068" s="160" t="e">
        <f ca="1">OFFSET('Расчёт фасадов8'!$H$741,Цена!$A$1068,0)</f>
        <v>#N/A</v>
      </c>
      <c r="L1068" s="160" t="e">
        <f ca="1">OFFSET('Расчёт фасадов9'!$H$741,Цена!$A$1068,0)</f>
        <v>#N/A</v>
      </c>
      <c r="M1068" s="160" t="e">
        <f ca="1">OFFSET('Расчёт фасадов10'!$H$741,Цена!$A$1068,0)</f>
        <v>#N/A</v>
      </c>
    </row>
    <row r="1069" spans="1:13" ht="15" x14ac:dyDescent="0.2">
      <c r="A1069">
        <v>6</v>
      </c>
      <c r="B1069" s="75" t="s">
        <v>571</v>
      </c>
      <c r="C1069" s="75" t="str">
        <f>B1069&amp;'Спецификация - фасады'!$AO$65</f>
        <v>IT.4.FVR_G.500./1+0-WM/PG</v>
      </c>
      <c r="D1069" s="160" t="e">
        <f ca="1">OFFSET('Расчёт фасадов'!$H$741,Цена!$A$1069,0)</f>
        <v>#N/A</v>
      </c>
      <c r="E1069" s="160" t="e">
        <f ca="1">OFFSET('Расчёт фасадов2'!$H$741,Цена!$A$1069,0)</f>
        <v>#N/A</v>
      </c>
      <c r="F1069" s="160" t="e">
        <f ca="1">OFFSET('Расчёт фасадов3'!$H$741,Цена!$A$1069,0)</f>
        <v>#N/A</v>
      </c>
      <c r="G1069" s="160" t="e">
        <f ca="1">OFFSET('Расчёт фасадов4'!$H$741,Цена!$A$1069,0)</f>
        <v>#N/A</v>
      </c>
      <c r="H1069" s="160" t="e">
        <f ca="1">OFFSET('Расчёт фасадов5'!$H$741,Цена!$A$1069,0)</f>
        <v>#N/A</v>
      </c>
      <c r="I1069" s="160" t="e">
        <f ca="1">OFFSET('Расчёт фасадов6'!$H$741,Цена!$A$1069,0)</f>
        <v>#N/A</v>
      </c>
      <c r="J1069" s="160" t="e">
        <f ca="1">OFFSET('Расчёт фасадов7'!$H$741,Цена!$A$1069,0)</f>
        <v>#N/A</v>
      </c>
      <c r="K1069" s="160" t="e">
        <f ca="1">OFFSET('Расчёт фасадов8'!$H$741,Цена!$A$1069,0)</f>
        <v>#N/A</v>
      </c>
      <c r="L1069" s="160" t="e">
        <f ca="1">OFFSET('Расчёт фасадов9'!$H$741,Цена!$A$1069,0)</f>
        <v>#N/A</v>
      </c>
      <c r="M1069" s="160" t="e">
        <f ca="1">OFFSET('Расчёт фасадов10'!$H$741,Цена!$A$1069,0)</f>
        <v>#N/A</v>
      </c>
    </row>
    <row r="1070" spans="1:13" ht="15" x14ac:dyDescent="0.2">
      <c r="A1070">
        <v>6</v>
      </c>
      <c r="B1070" s="75" t="s">
        <v>571</v>
      </c>
      <c r="C1070" s="75" t="str">
        <f>B1070&amp;'Спецификация - фасады'!$AO$66</f>
        <v>IT.4.FVR_G.500./1+0-WM/PS</v>
      </c>
      <c r="D1070" s="160" t="e">
        <f ca="1">OFFSET('Расчёт фасадов'!$H$741,Цена!$A$1070,0)</f>
        <v>#N/A</v>
      </c>
      <c r="E1070" s="160" t="e">
        <f ca="1">OFFSET('Расчёт фасадов2'!$H$741,Цена!$A$1070,0)</f>
        <v>#N/A</v>
      </c>
      <c r="F1070" s="160" t="e">
        <f ca="1">OFFSET('Расчёт фасадов3'!$H$741,Цена!$A$1070,0)</f>
        <v>#N/A</v>
      </c>
      <c r="G1070" s="160" t="e">
        <f ca="1">OFFSET('Расчёт фасадов4'!$H$741,Цена!$A$1070,0)</f>
        <v>#N/A</v>
      </c>
      <c r="H1070" s="160" t="e">
        <f ca="1">OFFSET('Расчёт фасадов5'!$H$741,Цена!$A$1070,0)</f>
        <v>#N/A</v>
      </c>
      <c r="I1070" s="160" t="e">
        <f ca="1">OFFSET('Расчёт фасадов6'!$H$741,Цена!$A$1070,0)</f>
        <v>#N/A</v>
      </c>
      <c r="J1070" s="160" t="e">
        <f ca="1">OFFSET('Расчёт фасадов7'!$H$741,Цена!$A$1070,0)</f>
        <v>#N/A</v>
      </c>
      <c r="K1070" s="160" t="e">
        <f ca="1">OFFSET('Расчёт фасадов8'!$H$741,Цена!$A$1070,0)</f>
        <v>#N/A</v>
      </c>
      <c r="L1070" s="160" t="e">
        <f ca="1">OFFSET('Расчёт фасадов9'!$H$741,Цена!$A$1070,0)</f>
        <v>#N/A</v>
      </c>
      <c r="M1070" s="160" t="e">
        <f ca="1">OFFSET('Расчёт фасадов10'!$H$741,Цена!$A$1070,0)</f>
        <v>#N/A</v>
      </c>
    </row>
    <row r="1071" spans="1:13" ht="15" x14ac:dyDescent="0.2">
      <c r="A1071">
        <v>6</v>
      </c>
      <c r="B1071" s="75" t="s">
        <v>571</v>
      </c>
      <c r="C1071" s="75" t="str">
        <f>B1071&amp;'Спецификация - фасады'!$AO$67</f>
        <v>IT.4.FVR_G.500./1+0-WM/PBG</v>
      </c>
      <c r="D1071" s="160" t="e">
        <f ca="1">OFFSET('Расчёт фасадов'!$H$741,Цена!$A$1071,0)</f>
        <v>#N/A</v>
      </c>
      <c r="E1071" s="160" t="e">
        <f ca="1">OFFSET('Расчёт фасадов2'!$H$741,Цена!$A$1071,0)</f>
        <v>#N/A</v>
      </c>
      <c r="F1071" s="160" t="e">
        <f ca="1">OFFSET('Расчёт фасадов3'!$H$741,Цена!$A$1071,0)</f>
        <v>#N/A</v>
      </c>
      <c r="G1071" s="160" t="e">
        <f ca="1">OFFSET('Расчёт фасадов4'!$H$741,Цена!$A$1071,0)</f>
        <v>#N/A</v>
      </c>
      <c r="H1071" s="160" t="e">
        <f ca="1">OFFSET('Расчёт фасадов5'!$H$741,Цена!$A$1071,0)</f>
        <v>#N/A</v>
      </c>
      <c r="I1071" s="160" t="e">
        <f ca="1">OFFSET('Расчёт фасадов6'!$H$741,Цена!$A$1071,0)</f>
        <v>#N/A</v>
      </c>
      <c r="J1071" s="160" t="e">
        <f ca="1">OFFSET('Расчёт фасадов7'!$H$741,Цена!$A$1071,0)</f>
        <v>#N/A</v>
      </c>
      <c r="K1071" s="160" t="e">
        <f ca="1">OFFSET('Расчёт фасадов8'!$H$741,Цена!$A$1071,0)</f>
        <v>#N/A</v>
      </c>
      <c r="L1071" s="160" t="e">
        <f ca="1">OFFSET('Расчёт фасадов9'!$H$741,Цена!$A$1071,0)</f>
        <v>#N/A</v>
      </c>
      <c r="M1071" s="160" t="e">
        <f ca="1">OFFSET('Расчёт фасадов10'!$H$741,Цена!$A$1071,0)</f>
        <v>#N/A</v>
      </c>
    </row>
    <row r="1072" spans="1:13" ht="15" x14ac:dyDescent="0.2">
      <c r="A1072">
        <v>6</v>
      </c>
      <c r="B1072" s="75" t="s">
        <v>571</v>
      </c>
      <c r="C1072" s="75" t="str">
        <f>B1072&amp;'Спецификация - фасады'!$AO$68</f>
        <v>IT.4.FVR_G.500./1+0-IV/PG</v>
      </c>
      <c r="D1072" s="160" t="e">
        <f ca="1">OFFSET('Расчёт фасадов'!$H$741,Цена!$A$1072,0)</f>
        <v>#N/A</v>
      </c>
      <c r="E1072" s="160" t="e">
        <f ca="1">OFFSET('Расчёт фасадов2'!$H$741,Цена!$A$1072,0)</f>
        <v>#N/A</v>
      </c>
      <c r="F1072" s="160" t="e">
        <f ca="1">OFFSET('Расчёт фасадов3'!$H$741,Цена!$A$1072,0)</f>
        <v>#N/A</v>
      </c>
      <c r="G1072" s="160" t="e">
        <f ca="1">OFFSET('Расчёт фасадов4'!$H$741,Цена!$A$1072,0)</f>
        <v>#N/A</v>
      </c>
      <c r="H1072" s="160" t="e">
        <f ca="1">OFFSET('Расчёт фасадов5'!$H$741,Цена!$A$1072,0)</f>
        <v>#N/A</v>
      </c>
      <c r="I1072" s="160" t="e">
        <f ca="1">OFFSET('Расчёт фасадов6'!$H$741,Цена!$A$1072,0)</f>
        <v>#N/A</v>
      </c>
      <c r="J1072" s="160" t="e">
        <f ca="1">OFFSET('Расчёт фасадов7'!$H$741,Цена!$A$1072,0)</f>
        <v>#N/A</v>
      </c>
      <c r="K1072" s="160" t="e">
        <f ca="1">OFFSET('Расчёт фасадов8'!$H$741,Цена!$A$1072,0)</f>
        <v>#N/A</v>
      </c>
      <c r="L1072" s="160" t="e">
        <f ca="1">OFFSET('Расчёт фасадов9'!$H$741,Цена!$A$1072,0)</f>
        <v>#N/A</v>
      </c>
      <c r="M1072" s="160" t="e">
        <f ca="1">OFFSET('Расчёт фасадов10'!$H$741,Цена!$A$1072,0)</f>
        <v>#N/A</v>
      </c>
    </row>
    <row r="1073" spans="1:13" ht="15" x14ac:dyDescent="0.2">
      <c r="A1073">
        <v>6</v>
      </c>
      <c r="B1073" s="75" t="s">
        <v>571</v>
      </c>
      <c r="C1073" s="75" t="str">
        <f>B1073&amp;'Спецификация - фасады'!$AO$69</f>
        <v>IT.4.FVR_G.500./1+0-IV/PS</v>
      </c>
      <c r="D1073" s="160" t="e">
        <f ca="1">OFFSET('Расчёт фасадов'!$H$741,Цена!$A$1073,0)</f>
        <v>#N/A</v>
      </c>
      <c r="E1073" s="160" t="e">
        <f ca="1">OFFSET('Расчёт фасадов2'!$H$741,Цена!$A$1073,0)</f>
        <v>#N/A</v>
      </c>
      <c r="F1073" s="160" t="e">
        <f ca="1">OFFSET('Расчёт фасадов3'!$H$741,Цена!$A$1073,0)</f>
        <v>#N/A</v>
      </c>
      <c r="G1073" s="160" t="e">
        <f ca="1">OFFSET('Расчёт фасадов4'!$H$741,Цена!$A$1073,0)</f>
        <v>#N/A</v>
      </c>
      <c r="H1073" s="160" t="e">
        <f ca="1">OFFSET('Расчёт фасадов5'!$H$741,Цена!$A$1073,0)</f>
        <v>#N/A</v>
      </c>
      <c r="I1073" s="160" t="e">
        <f ca="1">OFFSET('Расчёт фасадов6'!$H$741,Цена!$A$1073,0)</f>
        <v>#N/A</v>
      </c>
      <c r="J1073" s="160" t="e">
        <f ca="1">OFFSET('Расчёт фасадов7'!$H$741,Цена!$A$1073,0)</f>
        <v>#N/A</v>
      </c>
      <c r="K1073" s="160" t="e">
        <f ca="1">OFFSET('Расчёт фасадов8'!$H$741,Цена!$A$1073,0)</f>
        <v>#N/A</v>
      </c>
      <c r="L1073" s="160" t="e">
        <f ca="1">OFFSET('Расчёт фасадов9'!$H$741,Цена!$A$1073,0)</f>
        <v>#N/A</v>
      </c>
      <c r="M1073" s="160" t="e">
        <f ca="1">OFFSET('Расчёт фасадов10'!$H$741,Цена!$A$1073,0)</f>
        <v>#N/A</v>
      </c>
    </row>
    <row r="1074" spans="1:13" ht="15" x14ac:dyDescent="0.2">
      <c r="A1074">
        <v>6</v>
      </c>
      <c r="B1074" s="75" t="s">
        <v>571</v>
      </c>
      <c r="C1074" s="75" t="str">
        <f>B1074&amp;'Спецификация - фасады'!$AO$70</f>
        <v>IT.4.FVR_G.500./1+0-IV/PBG</v>
      </c>
      <c r="D1074" s="160" t="e">
        <f ca="1">OFFSET('Расчёт фасадов'!$H$741,Цена!$A$1074,0)</f>
        <v>#N/A</v>
      </c>
      <c r="E1074" s="160" t="e">
        <f ca="1">OFFSET('Расчёт фасадов2'!$H$741,Цена!$A$1074,0)</f>
        <v>#N/A</v>
      </c>
      <c r="F1074" s="160" t="e">
        <f ca="1">OFFSET('Расчёт фасадов3'!$H$741,Цена!$A$1074,0)</f>
        <v>#N/A</v>
      </c>
      <c r="G1074" s="160" t="e">
        <f ca="1">OFFSET('Расчёт фасадов4'!$H$741,Цена!$A$1074,0)</f>
        <v>#N/A</v>
      </c>
      <c r="H1074" s="160" t="e">
        <f ca="1">OFFSET('Расчёт фасадов5'!$H$741,Цена!$A$1074,0)</f>
        <v>#N/A</v>
      </c>
      <c r="I1074" s="160" t="e">
        <f ca="1">OFFSET('Расчёт фасадов6'!$H$741,Цена!$A$1074,0)</f>
        <v>#N/A</v>
      </c>
      <c r="J1074" s="160" t="e">
        <f ca="1">OFFSET('Расчёт фасадов7'!$H$741,Цена!$A$1074,0)</f>
        <v>#N/A</v>
      </c>
      <c r="K1074" s="160" t="e">
        <f ca="1">OFFSET('Расчёт фасадов8'!$H$741,Цена!$A$1074,0)</f>
        <v>#N/A</v>
      </c>
      <c r="L1074" s="160" t="e">
        <f ca="1">OFFSET('Расчёт фасадов9'!$H$741,Цена!$A$1074,0)</f>
        <v>#N/A</v>
      </c>
      <c r="M1074" s="160" t="e">
        <f ca="1">OFFSET('Расчёт фасадов10'!$H$741,Цена!$A$1074,0)</f>
        <v>#N/A</v>
      </c>
    </row>
    <row r="1076" spans="1:13" ht="15" x14ac:dyDescent="0.2">
      <c r="A1076">
        <v>0</v>
      </c>
      <c r="B1076" s="75" t="s">
        <v>572</v>
      </c>
      <c r="C1076" s="75" t="str">
        <f>B1076&amp;'Спецификация - фасады'!$AO$43</f>
        <v>IT.4.FVR_G.500./1+1-PY27</v>
      </c>
      <c r="D1076" s="160" t="e">
        <f ca="1">OFFSET('Расчёт фасадов'!$H$772,Цена!$A$1076,0)</f>
        <v>#N/A</v>
      </c>
      <c r="E1076" s="160" t="e">
        <f ca="1">OFFSET('Расчёт фасадов2'!$H$772,Цена!$A$1076,0)</f>
        <v>#N/A</v>
      </c>
      <c r="F1076" s="160" t="e">
        <f ca="1">OFFSET('Расчёт фасадов3'!$H$772,Цена!$A$1076,0)</f>
        <v>#N/A</v>
      </c>
      <c r="G1076" s="160" t="e">
        <f ca="1">OFFSET('Расчёт фасадов4'!$H$772,Цена!$A$1076,0)</f>
        <v>#N/A</v>
      </c>
      <c r="H1076" s="160" t="e">
        <f ca="1">OFFSET('Расчёт фасадов5'!$H$772,Цена!$A$1076,0)</f>
        <v>#N/A</v>
      </c>
      <c r="I1076" s="160" t="e">
        <f ca="1">OFFSET('Расчёт фасадов6'!$H$772,Цена!$A$1076,0)</f>
        <v>#N/A</v>
      </c>
      <c r="J1076" s="160" t="e">
        <f ca="1">OFFSET('Расчёт фасадов7'!$H$772,Цена!$A$1076,0)</f>
        <v>#N/A</v>
      </c>
      <c r="K1076" s="160" t="e">
        <f ca="1">OFFSET('Расчёт фасадов8'!$H$772,Цена!$A$1076,0)</f>
        <v>#N/A</v>
      </c>
      <c r="L1076" s="160" t="e">
        <f ca="1">OFFSET('Расчёт фасадов9'!$H$772,Цена!$A$1076,0)</f>
        <v>#N/A</v>
      </c>
      <c r="M1076" s="160" t="e">
        <f ca="1">OFFSET('Расчёт фасадов10'!$H$772,Цена!$A$1076,0)</f>
        <v>#N/A</v>
      </c>
    </row>
    <row r="1077" spans="1:13" ht="15" x14ac:dyDescent="0.2">
      <c r="A1077">
        <v>0</v>
      </c>
      <c r="B1077" s="75" t="s">
        <v>572</v>
      </c>
      <c r="C1077" s="75" t="str">
        <f>B1077&amp;'Спецификация - фасады'!$AO$44</f>
        <v>IT.4.FVR_G.500./1+1-WC</v>
      </c>
      <c r="D1077" s="160" t="e">
        <f ca="1">OFFSET('Расчёт фасадов'!$H$772,Цена!$A$1077,0)</f>
        <v>#N/A</v>
      </c>
      <c r="E1077" s="160" t="e">
        <f ca="1">OFFSET('Расчёт фасадов2'!$H$772,Цена!$A$1077,0)</f>
        <v>#N/A</v>
      </c>
      <c r="F1077" s="160" t="e">
        <f ca="1">OFFSET('Расчёт фасадов3'!$H$772,Цена!$A$1077,0)</f>
        <v>#N/A</v>
      </c>
      <c r="G1077" s="160" t="e">
        <f ca="1">OFFSET('Расчёт фасадов4'!$H$772,Цена!$A$1077,0)</f>
        <v>#N/A</v>
      </c>
      <c r="H1077" s="160" t="e">
        <f ca="1">OFFSET('Расчёт фасадов5'!$H$772,Цена!$A$1077,0)</f>
        <v>#N/A</v>
      </c>
      <c r="I1077" s="160" t="e">
        <f ca="1">OFFSET('Расчёт фасадов6'!$H$772,Цена!$A$1077,0)</f>
        <v>#N/A</v>
      </c>
      <c r="J1077" s="160" t="e">
        <f ca="1">OFFSET('Расчёт фасадов7'!$H$772,Цена!$A$1077,0)</f>
        <v>#N/A</v>
      </c>
      <c r="K1077" s="160" t="e">
        <f ca="1">OFFSET('Расчёт фасадов8'!$H$772,Цена!$A$1077,0)</f>
        <v>#N/A</v>
      </c>
      <c r="L1077" s="160" t="e">
        <f ca="1">OFFSET('Расчёт фасадов9'!$H$772,Цена!$A$1077,0)</f>
        <v>#N/A</v>
      </c>
      <c r="M1077" s="160" t="e">
        <f ca="1">OFFSET('Расчёт фасадов10'!$H$772,Цена!$A$1077,0)</f>
        <v>#N/A</v>
      </c>
    </row>
    <row r="1078" spans="1:13" ht="15" x14ac:dyDescent="0.2">
      <c r="A1078">
        <v>0</v>
      </c>
      <c r="B1078" s="75" t="s">
        <v>572</v>
      </c>
      <c r="C1078" s="75" t="str">
        <f>B1078&amp;'Спецификация - фасады'!$AO$45</f>
        <v>IT.4.FVR_G.500./1+1-WP</v>
      </c>
      <c r="D1078" s="160" t="e">
        <f ca="1">OFFSET('Расчёт фасадов'!$H$772,Цена!$A$1078,0)</f>
        <v>#N/A</v>
      </c>
      <c r="E1078" s="160" t="e">
        <f ca="1">OFFSET('Расчёт фасадов2'!$H$772,Цена!$A$1078,0)</f>
        <v>#N/A</v>
      </c>
      <c r="F1078" s="160" t="e">
        <f ca="1">OFFSET('Расчёт фасадов3'!$H$772,Цена!$A$1078,0)</f>
        <v>#N/A</v>
      </c>
      <c r="G1078" s="160" t="e">
        <f ca="1">OFFSET('Расчёт фасадов4'!$H$772,Цена!$A$1078,0)</f>
        <v>#N/A</v>
      </c>
      <c r="H1078" s="160" t="e">
        <f ca="1">OFFSET('Расчёт фасадов5'!$H$772,Цена!$A$1078,0)</f>
        <v>#N/A</v>
      </c>
      <c r="I1078" s="160" t="e">
        <f ca="1">OFFSET('Расчёт фасадов6'!$H$772,Цена!$A$1078,0)</f>
        <v>#N/A</v>
      </c>
      <c r="J1078" s="160" t="e">
        <f ca="1">OFFSET('Расчёт фасадов7'!$H$772,Цена!$A$1078,0)</f>
        <v>#N/A</v>
      </c>
      <c r="K1078" s="160" t="e">
        <f ca="1">OFFSET('Расчёт фасадов8'!$H$772,Цена!$A$1078,0)</f>
        <v>#N/A</v>
      </c>
      <c r="L1078" s="160" t="e">
        <f ca="1">OFFSET('Расчёт фасадов9'!$H$772,Цена!$A$1078,0)</f>
        <v>#N/A</v>
      </c>
      <c r="M1078" s="160" t="e">
        <f ca="1">OFFSET('Расчёт фасадов10'!$H$772,Цена!$A$1078,0)</f>
        <v>#N/A</v>
      </c>
    </row>
    <row r="1079" spans="1:13" ht="15" x14ac:dyDescent="0.2">
      <c r="A1079">
        <v>0</v>
      </c>
      <c r="B1079" s="75" t="s">
        <v>572</v>
      </c>
      <c r="C1079" s="75" t="str">
        <f>B1079&amp;'Спецификация - фасады'!$AO$46</f>
        <v>IT.4.FVR_G.500./1+1-DS</v>
      </c>
      <c r="D1079" s="160" t="e">
        <f ca="1">OFFSET('Расчёт фасадов'!$H$772,Цена!$A$1079,0)</f>
        <v>#N/A</v>
      </c>
      <c r="E1079" s="160" t="e">
        <f ca="1">OFFSET('Расчёт фасадов2'!$H$772,Цена!$A$1079,0)</f>
        <v>#N/A</v>
      </c>
      <c r="F1079" s="160" t="e">
        <f ca="1">OFFSET('Расчёт фасадов3'!$H$772,Цена!$A$1079,0)</f>
        <v>#N/A</v>
      </c>
      <c r="G1079" s="160" t="e">
        <f ca="1">OFFSET('Расчёт фасадов4'!$H$772,Цена!$A$1079,0)</f>
        <v>#N/A</v>
      </c>
      <c r="H1079" s="160" t="e">
        <f ca="1">OFFSET('Расчёт фасадов5'!$H$772,Цена!$A$1079,0)</f>
        <v>#N/A</v>
      </c>
      <c r="I1079" s="160" t="e">
        <f ca="1">OFFSET('Расчёт фасадов6'!$H$772,Цена!$A$1079,0)</f>
        <v>#N/A</v>
      </c>
      <c r="J1079" s="160" t="e">
        <f ca="1">OFFSET('Расчёт фасадов7'!$H$772,Цена!$A$1079,0)</f>
        <v>#N/A</v>
      </c>
      <c r="K1079" s="160" t="e">
        <f ca="1">OFFSET('Расчёт фасадов8'!$H$772,Цена!$A$1079,0)</f>
        <v>#N/A</v>
      </c>
      <c r="L1079" s="160" t="e">
        <f ca="1">OFFSET('Расчёт фасадов9'!$H$772,Цена!$A$1079,0)</f>
        <v>#N/A</v>
      </c>
      <c r="M1079" s="160" t="e">
        <f ca="1">OFFSET('Расчёт фасадов10'!$H$772,Цена!$A$1079,0)</f>
        <v>#N/A</v>
      </c>
    </row>
    <row r="1080" spans="1:13" ht="15" x14ac:dyDescent="0.2">
      <c r="A1080">
        <v>0</v>
      </c>
      <c r="B1080" s="75" t="s">
        <v>572</v>
      </c>
      <c r="C1080" s="75" t="str">
        <f>B1080&amp;'Спецификация - фасады'!$AO$47</f>
        <v>IT.4.FVR_G.500./1+1-HS</v>
      </c>
      <c r="D1080" s="160" t="e">
        <f ca="1">OFFSET('Расчёт фасадов'!$H$772,Цена!$A$1080,0)</f>
        <v>#N/A</v>
      </c>
      <c r="E1080" s="160" t="e">
        <f ca="1">OFFSET('Расчёт фасадов2'!$H$772,Цена!$A$1080,0)</f>
        <v>#N/A</v>
      </c>
      <c r="F1080" s="160" t="e">
        <f ca="1">OFFSET('Расчёт фасадов3'!$H$772,Цена!$A$1080,0)</f>
        <v>#N/A</v>
      </c>
      <c r="G1080" s="160" t="e">
        <f ca="1">OFFSET('Расчёт фасадов4'!$H$772,Цена!$A$1080,0)</f>
        <v>#N/A</v>
      </c>
      <c r="H1080" s="160" t="e">
        <f ca="1">OFFSET('Расчёт фасадов5'!$H$772,Цена!$A$1080,0)</f>
        <v>#N/A</v>
      </c>
      <c r="I1080" s="160" t="e">
        <f ca="1">OFFSET('Расчёт фасадов6'!$H$772,Цена!$A$1080,0)</f>
        <v>#N/A</v>
      </c>
      <c r="J1080" s="160" t="e">
        <f ca="1">OFFSET('Расчёт фасадов7'!$H$772,Цена!$A$1080,0)</f>
        <v>#N/A</v>
      </c>
      <c r="K1080" s="160" t="e">
        <f ca="1">OFFSET('Расчёт фасадов8'!$H$772,Цена!$A$1080,0)</f>
        <v>#N/A</v>
      </c>
      <c r="L1080" s="160" t="e">
        <f ca="1">OFFSET('Расчёт фасадов9'!$H$772,Цена!$A$1080,0)</f>
        <v>#N/A</v>
      </c>
      <c r="M1080" s="160" t="e">
        <f ca="1">OFFSET('Расчёт фасадов10'!$H$772,Цена!$A$1080,0)</f>
        <v>#N/A</v>
      </c>
    </row>
    <row r="1081" spans="1:13" ht="15" x14ac:dyDescent="0.2">
      <c r="A1081">
        <v>0</v>
      </c>
      <c r="B1081" s="75" t="s">
        <v>572</v>
      </c>
      <c r="C1081" s="75" t="str">
        <f>B1081&amp;'Спецификация - фасады'!$AO$48</f>
        <v>IT.4.FVR_G.500./1+1-VT</v>
      </c>
      <c r="D1081" s="160" t="e">
        <f ca="1">OFFSET('Расчёт фасадов'!$H$772,Цена!$A$1081,0)</f>
        <v>#N/A</v>
      </c>
      <c r="E1081" s="160" t="e">
        <f ca="1">OFFSET('Расчёт фасадов2'!$H$772,Цена!$A$1081,0)</f>
        <v>#N/A</v>
      </c>
      <c r="F1081" s="160" t="e">
        <f ca="1">OFFSET('Расчёт фасадов3'!$H$772,Цена!$A$1081,0)</f>
        <v>#N/A</v>
      </c>
      <c r="G1081" s="160" t="e">
        <f ca="1">OFFSET('Расчёт фасадов4'!$H$772,Цена!$A$1081,0)</f>
        <v>#N/A</v>
      </c>
      <c r="H1081" s="160" t="e">
        <f ca="1">OFFSET('Расчёт фасадов5'!$H$772,Цена!$A$1081,0)</f>
        <v>#N/A</v>
      </c>
      <c r="I1081" s="160" t="e">
        <f ca="1">OFFSET('Расчёт фасадов6'!$H$772,Цена!$A$1081,0)</f>
        <v>#N/A</v>
      </c>
      <c r="J1081" s="160" t="e">
        <f ca="1">OFFSET('Расчёт фасадов7'!$H$772,Цена!$A$1081,0)</f>
        <v>#N/A</v>
      </c>
      <c r="K1081" s="160" t="e">
        <f ca="1">OFFSET('Расчёт фасадов8'!$H$772,Цена!$A$1081,0)</f>
        <v>#N/A</v>
      </c>
      <c r="L1081" s="160" t="e">
        <f ca="1">OFFSET('Расчёт фасадов9'!$H$772,Цена!$A$1081,0)</f>
        <v>#N/A</v>
      </c>
      <c r="M1081" s="160" t="e">
        <f ca="1">OFFSET('Расчёт фасадов10'!$H$772,Цена!$A$1081,0)</f>
        <v>#N/A</v>
      </c>
    </row>
    <row r="1082" spans="1:13" ht="15" x14ac:dyDescent="0.2">
      <c r="A1082">
        <v>0</v>
      </c>
      <c r="B1082" s="75" t="s">
        <v>572</v>
      </c>
      <c r="C1082" s="75" t="str">
        <f>B1082&amp;'Спецификация - фасады'!$AO$49</f>
        <v>IT.4.FVR_G.500./1+1-TD</v>
      </c>
      <c r="D1082" s="160" t="e">
        <f ca="1">OFFSET('Расчёт фасадов'!$H$772,Цена!$A$1082,0)</f>
        <v>#N/A</v>
      </c>
      <c r="E1082" s="160" t="e">
        <f ca="1">OFFSET('Расчёт фасадов2'!$H$772,Цена!$A$1082,0)</f>
        <v>#N/A</v>
      </c>
      <c r="F1082" s="160" t="e">
        <f ca="1">OFFSET('Расчёт фасадов3'!$H$772,Цена!$A$1082,0)</f>
        <v>#N/A</v>
      </c>
      <c r="G1082" s="160" t="e">
        <f ca="1">OFFSET('Расчёт фасадов4'!$H$772,Цена!$A$1082,0)</f>
        <v>#N/A</v>
      </c>
      <c r="H1082" s="160" t="e">
        <f ca="1">OFFSET('Расчёт фасадов5'!$H$772,Цена!$A$1082,0)</f>
        <v>#N/A</v>
      </c>
      <c r="I1082" s="160" t="e">
        <f ca="1">OFFSET('Расчёт фасадов6'!$H$772,Цена!$A$1082,0)</f>
        <v>#N/A</v>
      </c>
      <c r="J1082" s="160" t="e">
        <f ca="1">OFFSET('Расчёт фасадов7'!$H$772,Цена!$A$1082,0)</f>
        <v>#N/A</v>
      </c>
      <c r="K1082" s="160" t="e">
        <f ca="1">OFFSET('Расчёт фасадов8'!$H$772,Цена!$A$1082,0)</f>
        <v>#N/A</v>
      </c>
      <c r="L1082" s="160" t="e">
        <f ca="1">OFFSET('Расчёт фасадов9'!$H$772,Цена!$A$1082,0)</f>
        <v>#N/A</v>
      </c>
      <c r="M1082" s="160" t="e">
        <f ca="1">OFFSET('Расчёт фасадов10'!$H$772,Цена!$A$1082,0)</f>
        <v>#N/A</v>
      </c>
    </row>
    <row r="1083" spans="1:13" ht="15" x14ac:dyDescent="0.2">
      <c r="A1083">
        <v>0</v>
      </c>
      <c r="B1083" s="75" t="s">
        <v>572</v>
      </c>
      <c r="C1083" s="75" t="str">
        <f>B1083&amp;'Спецификация - фасады'!$AO$50</f>
        <v>IT.4.FVR_G.500./1+1-LO</v>
      </c>
      <c r="D1083" s="160" t="e">
        <f ca="1">OFFSET('Расчёт фасадов'!$H$772,Цена!$A$1083,0)</f>
        <v>#N/A</v>
      </c>
      <c r="E1083" s="160" t="e">
        <f ca="1">OFFSET('Расчёт фасадов2'!$H$772,Цена!$A$1083,0)</f>
        <v>#N/A</v>
      </c>
      <c r="F1083" s="160" t="e">
        <f ca="1">OFFSET('Расчёт фасадов3'!$H$772,Цена!$A$1083,0)</f>
        <v>#N/A</v>
      </c>
      <c r="G1083" s="160" t="e">
        <f ca="1">OFFSET('Расчёт фасадов4'!$H$772,Цена!$A$1083,0)</f>
        <v>#N/A</v>
      </c>
      <c r="H1083" s="160" t="e">
        <f ca="1">OFFSET('Расчёт фасадов5'!$H$772,Цена!$A$1083,0)</f>
        <v>#N/A</v>
      </c>
      <c r="I1083" s="160" t="e">
        <f ca="1">OFFSET('Расчёт фасадов6'!$H$772,Цена!$A$1083,0)</f>
        <v>#N/A</v>
      </c>
      <c r="J1083" s="160" t="e">
        <f ca="1">OFFSET('Расчёт фасадов7'!$H$772,Цена!$A$1083,0)</f>
        <v>#N/A</v>
      </c>
      <c r="K1083" s="160" t="e">
        <f ca="1">OFFSET('Расчёт фасадов8'!$H$772,Цена!$A$1083,0)</f>
        <v>#N/A</v>
      </c>
      <c r="L1083" s="160" t="e">
        <f ca="1">OFFSET('Расчёт фасадов9'!$H$772,Цена!$A$1083,0)</f>
        <v>#N/A</v>
      </c>
      <c r="M1083" s="160" t="e">
        <f ca="1">OFFSET('Расчёт фасадов10'!$H$772,Цена!$A$1083,0)</f>
        <v>#N/A</v>
      </c>
    </row>
    <row r="1084" spans="1:13" ht="15" x14ac:dyDescent="0.2">
      <c r="A1084">
        <v>0</v>
      </c>
      <c r="B1084" s="75" t="s">
        <v>572</v>
      </c>
      <c r="C1084" s="75" t="str">
        <f>B1084&amp;'Спецификация - фасады'!$AO$51</f>
        <v>IT.4.FVR_G.500./1+1-OM</v>
      </c>
      <c r="D1084" s="160" t="e">
        <f ca="1">OFFSET('Расчёт фасадов'!$H$772,Цена!$A$1084,0)</f>
        <v>#N/A</v>
      </c>
      <c r="E1084" s="160" t="e">
        <f ca="1">OFFSET('Расчёт фасадов2'!$H$772,Цена!$A$1084,0)</f>
        <v>#N/A</v>
      </c>
      <c r="F1084" s="160" t="e">
        <f ca="1">OFFSET('Расчёт фасадов3'!$H$772,Цена!$A$1084,0)</f>
        <v>#N/A</v>
      </c>
      <c r="G1084" s="160" t="e">
        <f ca="1">OFFSET('Расчёт фасадов4'!$H$772,Цена!$A$1084,0)</f>
        <v>#N/A</v>
      </c>
      <c r="H1084" s="160" t="e">
        <f ca="1">OFFSET('Расчёт фасадов5'!$H$772,Цена!$A$1084,0)</f>
        <v>#N/A</v>
      </c>
      <c r="I1084" s="160" t="e">
        <f ca="1">OFFSET('Расчёт фасадов6'!$H$772,Цена!$A$1084,0)</f>
        <v>#N/A</v>
      </c>
      <c r="J1084" s="160" t="e">
        <f ca="1">OFFSET('Расчёт фасадов7'!$H$772,Цена!$A$1084,0)</f>
        <v>#N/A</v>
      </c>
      <c r="K1084" s="160" t="e">
        <f ca="1">OFFSET('Расчёт фасадов8'!$H$772,Цена!$A$1084,0)</f>
        <v>#N/A</v>
      </c>
      <c r="L1084" s="160" t="e">
        <f ca="1">OFFSET('Расчёт фасадов9'!$H$772,Цена!$A$1084,0)</f>
        <v>#N/A</v>
      </c>
      <c r="M1084" s="160" t="e">
        <f ca="1">OFFSET('Расчёт фасадов10'!$H$772,Цена!$A$1084,0)</f>
        <v>#N/A</v>
      </c>
    </row>
    <row r="1085" spans="1:13" ht="15" x14ac:dyDescent="0.2">
      <c r="A1085">
        <v>0</v>
      </c>
      <c r="B1085" s="75" t="s">
        <v>572</v>
      </c>
      <c r="C1085" s="75" t="str">
        <f>B1085&amp;'Спецификация - фасады'!$AO$52</f>
        <v>IT.4.FVR_G.500./1+1-OE</v>
      </c>
      <c r="D1085" s="160" t="e">
        <f ca="1">OFFSET('Расчёт фасадов'!$H$772,Цена!$A$1085,0)</f>
        <v>#N/A</v>
      </c>
      <c r="E1085" s="160" t="e">
        <f ca="1">OFFSET('Расчёт фасадов2'!$H$772,Цена!$A$1085,0)</f>
        <v>#N/A</v>
      </c>
      <c r="F1085" s="160" t="e">
        <f ca="1">OFFSET('Расчёт фасадов3'!$H$772,Цена!$A$1085,0)</f>
        <v>#N/A</v>
      </c>
      <c r="G1085" s="160" t="e">
        <f ca="1">OFFSET('Расчёт фасадов4'!$H$772,Цена!$A$1085,0)</f>
        <v>#N/A</v>
      </c>
      <c r="H1085" s="160" t="e">
        <f ca="1">OFFSET('Расчёт фасадов5'!$H$772,Цена!$A$1085,0)</f>
        <v>#N/A</v>
      </c>
      <c r="I1085" s="160" t="e">
        <f ca="1">OFFSET('Расчёт фасадов6'!$H$772,Цена!$A$1085,0)</f>
        <v>#N/A</v>
      </c>
      <c r="J1085" s="160" t="e">
        <f ca="1">OFFSET('Расчёт фасадов7'!$H$772,Цена!$A$1085,0)</f>
        <v>#N/A</v>
      </c>
      <c r="K1085" s="160" t="e">
        <f ca="1">OFFSET('Расчёт фасадов8'!$H$772,Цена!$A$1085,0)</f>
        <v>#N/A</v>
      </c>
      <c r="L1085" s="160" t="e">
        <f ca="1">OFFSET('Расчёт фасадов9'!$H$772,Цена!$A$1085,0)</f>
        <v>#N/A</v>
      </c>
      <c r="M1085" s="160" t="e">
        <f ca="1">OFFSET('Расчёт фасадов10'!$H$772,Цена!$A$1085,0)</f>
        <v>#N/A</v>
      </c>
    </row>
    <row r="1086" spans="1:13" ht="15" x14ac:dyDescent="0.2">
      <c r="A1086">
        <v>0</v>
      </c>
      <c r="B1086" s="75" t="s">
        <v>572</v>
      </c>
      <c r="C1086" s="75" t="str">
        <f>B1086&amp;'Спецификация - фасады'!$AO$53</f>
        <v>IT.4.FVR_G.500./1+1-GS</v>
      </c>
      <c r="D1086" s="160" t="e">
        <f ca="1">OFFSET('Расчёт фасадов'!$H$772,Цена!$A$1086,0)</f>
        <v>#N/A</v>
      </c>
      <c r="E1086" s="160" t="e">
        <f ca="1">OFFSET('Расчёт фасадов2'!$H$772,Цена!$A$1086,0)</f>
        <v>#N/A</v>
      </c>
      <c r="F1086" s="160" t="e">
        <f ca="1">OFFSET('Расчёт фасадов3'!$H$772,Цена!$A$1086,0)</f>
        <v>#N/A</v>
      </c>
      <c r="G1086" s="160" t="e">
        <f ca="1">OFFSET('Расчёт фасадов4'!$H$772,Цена!$A$1086,0)</f>
        <v>#N/A</v>
      </c>
      <c r="H1086" s="160" t="e">
        <f ca="1">OFFSET('Расчёт фасадов5'!$H$772,Цена!$A$1086,0)</f>
        <v>#N/A</v>
      </c>
      <c r="I1086" s="160" t="e">
        <f ca="1">OFFSET('Расчёт фасадов6'!$H$772,Цена!$A$1086,0)</f>
        <v>#N/A</v>
      </c>
      <c r="J1086" s="160" t="e">
        <f ca="1">OFFSET('Расчёт фасадов7'!$H$772,Цена!$A$1086,0)</f>
        <v>#N/A</v>
      </c>
      <c r="K1086" s="160" t="e">
        <f ca="1">OFFSET('Расчёт фасадов8'!$H$772,Цена!$A$1086,0)</f>
        <v>#N/A</v>
      </c>
      <c r="L1086" s="160" t="e">
        <f ca="1">OFFSET('Расчёт фасадов9'!$H$772,Цена!$A$1086,0)</f>
        <v>#N/A</v>
      </c>
      <c r="M1086" s="160" t="e">
        <f ca="1">OFFSET('Расчёт фасадов10'!$H$772,Цена!$A$1086,0)</f>
        <v>#N/A</v>
      </c>
    </row>
    <row r="1087" spans="1:13" ht="15" x14ac:dyDescent="0.2">
      <c r="A1087">
        <v>1</v>
      </c>
      <c r="B1087" s="75" t="s">
        <v>572</v>
      </c>
      <c r="C1087" s="75" t="str">
        <f>B1087&amp;'Спецификация - фасады'!$AO$54</f>
        <v>IT.4.FVR_G.500./1+1-BMO</v>
      </c>
      <c r="D1087" s="160" t="e">
        <f ca="1">OFFSET('Расчёт фасадов'!$H$772,Цена!$A$1087,0)</f>
        <v>#N/A</v>
      </c>
      <c r="E1087" s="160" t="e">
        <f ca="1">OFFSET('Расчёт фасадов2'!$H$772,Цена!$A$1087,0)</f>
        <v>#N/A</v>
      </c>
      <c r="F1087" s="160" t="e">
        <f ca="1">OFFSET('Расчёт фасадов3'!$H$772,Цена!$A$1087,0)</f>
        <v>#N/A</v>
      </c>
      <c r="G1087" s="160" t="e">
        <f ca="1">OFFSET('Расчёт фасадов4'!$H$772,Цена!$A$1087,0)</f>
        <v>#N/A</v>
      </c>
      <c r="H1087" s="160" t="e">
        <f ca="1">OFFSET('Расчёт фасадов5'!$H$772,Цена!$A$1087,0)</f>
        <v>#N/A</v>
      </c>
      <c r="I1087" s="160" t="e">
        <f ca="1">OFFSET('Расчёт фасадов6'!$H$772,Цена!$A$1087,0)</f>
        <v>#N/A</v>
      </c>
      <c r="J1087" s="160" t="e">
        <f ca="1">OFFSET('Расчёт фасадов7'!$H$772,Цена!$A$1087,0)</f>
        <v>#N/A</v>
      </c>
      <c r="K1087" s="160" t="e">
        <f ca="1">OFFSET('Расчёт фасадов8'!$H$772,Цена!$A$1087,0)</f>
        <v>#N/A</v>
      </c>
      <c r="L1087" s="160" t="e">
        <f ca="1">OFFSET('Расчёт фасадов9'!$H$772,Цена!$A$1087,0)</f>
        <v>#N/A</v>
      </c>
      <c r="M1087" s="160" t="e">
        <f ca="1">OFFSET('Расчёт фасадов10'!$H$772,Цена!$A$1087,0)</f>
        <v>#N/A</v>
      </c>
    </row>
    <row r="1088" spans="1:13" ht="15" x14ac:dyDescent="0.2">
      <c r="A1088">
        <v>2</v>
      </c>
      <c r="B1088" s="75" t="s">
        <v>572</v>
      </c>
      <c r="C1088" s="75" t="str">
        <f>B1088&amp;'Спецификация - фасады'!$AO$55</f>
        <v>IT.4.FVR_G.500./1+1-WM</v>
      </c>
      <c r="D1088" s="160" t="e">
        <f ca="1">OFFSET('Расчёт фасадов'!$H$772,Цена!$A$1088,0)</f>
        <v>#N/A</v>
      </c>
      <c r="E1088" s="160" t="e">
        <f ca="1">OFFSET('Расчёт фасадов2'!$H$772,Цена!$A$1088,0)</f>
        <v>#N/A</v>
      </c>
      <c r="F1088" s="160" t="e">
        <f ca="1">OFFSET('Расчёт фасадов3'!$H$772,Цена!$A$1088,0)</f>
        <v>#N/A</v>
      </c>
      <c r="G1088" s="160" t="e">
        <f ca="1">OFFSET('Расчёт фасадов4'!$H$772,Цена!$A$1088,0)</f>
        <v>#N/A</v>
      </c>
      <c r="H1088" s="160" t="e">
        <f ca="1">OFFSET('Расчёт фасадов5'!$H$772,Цена!$A$1088,0)</f>
        <v>#N/A</v>
      </c>
      <c r="I1088" s="160" t="e">
        <f ca="1">OFFSET('Расчёт фасадов6'!$H$772,Цена!$A$1088,0)</f>
        <v>#N/A</v>
      </c>
      <c r="J1088" s="160" t="e">
        <f ca="1">OFFSET('Расчёт фасадов7'!$H$772,Цена!$A$1088,0)</f>
        <v>#N/A</v>
      </c>
      <c r="K1088" s="160" t="e">
        <f ca="1">OFFSET('Расчёт фасадов8'!$H$772,Цена!$A$1088,0)</f>
        <v>#N/A</v>
      </c>
      <c r="L1088" s="160" t="e">
        <f ca="1">OFFSET('Расчёт фасадов9'!$H$772,Цена!$A$1088,0)</f>
        <v>#N/A</v>
      </c>
      <c r="M1088" s="160" t="e">
        <f ca="1">OFFSET('Расчёт фасадов10'!$H$772,Цена!$A$1088,0)</f>
        <v>#N/A</v>
      </c>
    </row>
    <row r="1089" spans="1:13" ht="15" x14ac:dyDescent="0.2">
      <c r="A1089">
        <v>2</v>
      </c>
      <c r="B1089" s="75" t="s">
        <v>572</v>
      </c>
      <c r="C1089" s="75" t="str">
        <f>B1089&amp;'Спецификация - фасады'!$AO$56</f>
        <v>IT.4.FVR_G.500./1+1-IV</v>
      </c>
      <c r="D1089" s="160" t="e">
        <f ca="1">OFFSET('Расчёт фасадов'!$H$772,Цена!$A$1089,0)</f>
        <v>#N/A</v>
      </c>
      <c r="E1089" s="160" t="e">
        <f ca="1">OFFSET('Расчёт фасадов2'!$H$772,Цена!$A$1089,0)</f>
        <v>#N/A</v>
      </c>
      <c r="F1089" s="160" t="e">
        <f ca="1">OFFSET('Расчёт фасадов3'!$H$772,Цена!$A$1089,0)</f>
        <v>#N/A</v>
      </c>
      <c r="G1089" s="160" t="e">
        <f ca="1">OFFSET('Расчёт фасадов4'!$H$772,Цена!$A$1089,0)</f>
        <v>#N/A</v>
      </c>
      <c r="H1089" s="160" t="e">
        <f ca="1">OFFSET('Расчёт фасадов5'!$H$772,Цена!$A$1089,0)</f>
        <v>#N/A</v>
      </c>
      <c r="I1089" s="160" t="e">
        <f ca="1">OFFSET('Расчёт фасадов6'!$H$772,Цена!$A$1089,0)</f>
        <v>#N/A</v>
      </c>
      <c r="J1089" s="160" t="e">
        <f ca="1">OFFSET('Расчёт фасадов7'!$H$772,Цена!$A$1089,0)</f>
        <v>#N/A</v>
      </c>
      <c r="K1089" s="160" t="e">
        <f ca="1">OFFSET('Расчёт фасадов8'!$H$772,Цена!$A$1089,0)</f>
        <v>#N/A</v>
      </c>
      <c r="L1089" s="160" t="e">
        <f ca="1">OFFSET('Расчёт фасадов9'!$H$772,Цена!$A$1089,0)</f>
        <v>#N/A</v>
      </c>
      <c r="M1089" s="160" t="e">
        <f ca="1">OFFSET('Расчёт фасадов10'!$H$772,Цена!$A$1089,0)</f>
        <v>#N/A</v>
      </c>
    </row>
    <row r="1090" spans="1:13" ht="15" x14ac:dyDescent="0.2">
      <c r="A1090">
        <v>3</v>
      </c>
      <c r="B1090" s="75" t="s">
        <v>572</v>
      </c>
      <c r="C1090" s="75" t="str">
        <f>B1090&amp;'Спецификация - фасады'!$AO$57</f>
        <v>IT.4.FVR_G.500./1+1-WC/PG</v>
      </c>
      <c r="D1090" s="160" t="e">
        <f ca="1">OFFSET('Расчёт фасадов'!$H$772,Цена!$A$1090,0)</f>
        <v>#N/A</v>
      </c>
      <c r="E1090" s="160" t="e">
        <f ca="1">OFFSET('Расчёт фасадов2'!$H$772,Цена!$A$1090,0)</f>
        <v>#N/A</v>
      </c>
      <c r="F1090" s="160" t="e">
        <f ca="1">OFFSET('Расчёт фасадов3'!$H$772,Цена!$A$1090,0)</f>
        <v>#N/A</v>
      </c>
      <c r="G1090" s="160" t="e">
        <f ca="1">OFFSET('Расчёт фасадов4'!$H$772,Цена!$A$1090,0)</f>
        <v>#N/A</v>
      </c>
      <c r="H1090" s="160" t="e">
        <f ca="1">OFFSET('Расчёт фасадов5'!$H$772,Цена!$A$1090,0)</f>
        <v>#N/A</v>
      </c>
      <c r="I1090" s="160" t="e">
        <f ca="1">OFFSET('Расчёт фасадов6'!$H$772,Цена!$A$1090,0)</f>
        <v>#N/A</v>
      </c>
      <c r="J1090" s="160" t="e">
        <f ca="1">OFFSET('Расчёт фасадов7'!$H$772,Цена!$A$1090,0)</f>
        <v>#N/A</v>
      </c>
      <c r="K1090" s="160" t="e">
        <f ca="1">OFFSET('Расчёт фасадов8'!$H$772,Цена!$A$1090,0)</f>
        <v>#N/A</v>
      </c>
      <c r="L1090" s="160" t="e">
        <f ca="1">OFFSET('Расчёт фасадов9'!$H$772,Цена!$A$1090,0)</f>
        <v>#N/A</v>
      </c>
      <c r="M1090" s="160" t="e">
        <f ca="1">OFFSET('Расчёт фасадов10'!$H$772,Цена!$A$1090,0)</f>
        <v>#N/A</v>
      </c>
    </row>
    <row r="1091" spans="1:13" ht="15" x14ac:dyDescent="0.2">
      <c r="A1091">
        <v>3</v>
      </c>
      <c r="B1091" s="75" t="s">
        <v>572</v>
      </c>
      <c r="C1091" s="75" t="str">
        <f>B1091&amp;'Спецификация - фасады'!$AO$58</f>
        <v>IT.4.FVR_G.500./1+1-WC/PS</v>
      </c>
      <c r="D1091" s="160" t="e">
        <f ca="1">OFFSET('Расчёт фасадов'!$H$772,Цена!$A$1091,0)</f>
        <v>#N/A</v>
      </c>
      <c r="E1091" s="160" t="e">
        <f ca="1">OFFSET('Расчёт фасадов2'!$H$772,Цена!$A$1091,0)</f>
        <v>#N/A</v>
      </c>
      <c r="F1091" s="160" t="e">
        <f ca="1">OFFSET('Расчёт фасадов3'!$H$772,Цена!$A$1091,0)</f>
        <v>#N/A</v>
      </c>
      <c r="G1091" s="160" t="e">
        <f ca="1">OFFSET('Расчёт фасадов4'!$H$772,Цена!$A$1091,0)</f>
        <v>#N/A</v>
      </c>
      <c r="H1091" s="160" t="e">
        <f ca="1">OFFSET('Расчёт фасадов5'!$H$772,Цена!$A$1091,0)</f>
        <v>#N/A</v>
      </c>
      <c r="I1091" s="160" t="e">
        <f ca="1">OFFSET('Расчёт фасадов6'!$H$772,Цена!$A$1091,0)</f>
        <v>#N/A</v>
      </c>
      <c r="J1091" s="160" t="e">
        <f ca="1">OFFSET('Расчёт фасадов7'!$H$772,Цена!$A$1091,0)</f>
        <v>#N/A</v>
      </c>
      <c r="K1091" s="160" t="e">
        <f ca="1">OFFSET('Расчёт фасадов8'!$H$772,Цена!$A$1091,0)</f>
        <v>#N/A</v>
      </c>
      <c r="L1091" s="160" t="e">
        <f ca="1">OFFSET('Расчёт фасадов9'!$H$772,Цена!$A$1091,0)</f>
        <v>#N/A</v>
      </c>
      <c r="M1091" s="160" t="e">
        <f ca="1">OFFSET('Расчёт фасадов10'!$H$772,Цена!$A$1091,0)</f>
        <v>#N/A</v>
      </c>
    </row>
    <row r="1092" spans="1:13" ht="15" x14ac:dyDescent="0.2">
      <c r="A1092">
        <v>3</v>
      </c>
      <c r="B1092" s="75" t="s">
        <v>572</v>
      </c>
      <c r="C1092" s="75" t="str">
        <f>B1092&amp;'Спецификация - фасады'!$AO$59</f>
        <v>IT.4.FVR_G.500./1+1-WC/PBG</v>
      </c>
      <c r="D1092" s="160" t="e">
        <f ca="1">OFFSET('Расчёт фасадов'!$H$772,Цена!$A$1092,0)</f>
        <v>#N/A</v>
      </c>
      <c r="E1092" s="160" t="e">
        <f ca="1">OFFSET('Расчёт фасадов2'!$H$772,Цена!$A$1092,0)</f>
        <v>#N/A</v>
      </c>
      <c r="F1092" s="160" t="e">
        <f ca="1">OFFSET('Расчёт фасадов3'!$H$772,Цена!$A$1092,0)</f>
        <v>#N/A</v>
      </c>
      <c r="G1092" s="160" t="e">
        <f ca="1">OFFSET('Расчёт фасадов4'!$H$772,Цена!$A$1092,0)</f>
        <v>#N/A</v>
      </c>
      <c r="H1092" s="160" t="e">
        <f ca="1">OFFSET('Расчёт фасадов5'!$H$772,Цена!$A$1092,0)</f>
        <v>#N/A</v>
      </c>
      <c r="I1092" s="160" t="e">
        <f ca="1">OFFSET('Расчёт фасадов6'!$H$772,Цена!$A$1092,0)</f>
        <v>#N/A</v>
      </c>
      <c r="J1092" s="160" t="e">
        <f ca="1">OFFSET('Расчёт фасадов7'!$H$772,Цена!$A$1092,0)</f>
        <v>#N/A</v>
      </c>
      <c r="K1092" s="160" t="e">
        <f ca="1">OFFSET('Расчёт фасадов8'!$H$772,Цена!$A$1092,0)</f>
        <v>#N/A</v>
      </c>
      <c r="L1092" s="160" t="e">
        <f ca="1">OFFSET('Расчёт фасадов9'!$H$772,Цена!$A$1092,0)</f>
        <v>#N/A</v>
      </c>
      <c r="M1092" s="160" t="e">
        <f ca="1">OFFSET('Расчёт фасадов10'!$H$772,Цена!$A$1092,0)</f>
        <v>#N/A</v>
      </c>
    </row>
    <row r="1093" spans="1:13" ht="15" x14ac:dyDescent="0.2">
      <c r="A1093">
        <v>3</v>
      </c>
      <c r="B1093" s="75" t="s">
        <v>572</v>
      </c>
      <c r="C1093" s="75" t="str">
        <f>B1093&amp;'Спецификация - фасады'!$AO$60</f>
        <v>IT.4.FVR_G.500./1+1-VT/PS</v>
      </c>
      <c r="D1093" s="160" t="e">
        <f ca="1">OFFSET('Расчёт фасадов'!$H$772,Цена!$A$1093,0)</f>
        <v>#N/A</v>
      </c>
      <c r="E1093" s="160" t="e">
        <f ca="1">OFFSET('Расчёт фасадов2'!$H$772,Цена!$A$1093,0)</f>
        <v>#N/A</v>
      </c>
      <c r="F1093" s="160" t="e">
        <f ca="1">OFFSET('Расчёт фасадов3'!$H$772,Цена!$A$1093,0)</f>
        <v>#N/A</v>
      </c>
      <c r="G1093" s="160" t="e">
        <f ca="1">OFFSET('Расчёт фасадов4'!$H$772,Цена!$A$1093,0)</f>
        <v>#N/A</v>
      </c>
      <c r="H1093" s="160" t="e">
        <f ca="1">OFFSET('Расчёт фасадов5'!$H$772,Цена!$A$1093,0)</f>
        <v>#N/A</v>
      </c>
      <c r="I1093" s="160" t="e">
        <f ca="1">OFFSET('Расчёт фасадов6'!$H$772,Цена!$A$1093,0)</f>
        <v>#N/A</v>
      </c>
      <c r="J1093" s="160" t="e">
        <f ca="1">OFFSET('Расчёт фасадов7'!$H$772,Цена!$A$1093,0)</f>
        <v>#N/A</v>
      </c>
      <c r="K1093" s="160" t="e">
        <f ca="1">OFFSET('Расчёт фасадов8'!$H$772,Цена!$A$1093,0)</f>
        <v>#N/A</v>
      </c>
      <c r="L1093" s="160" t="e">
        <f ca="1">OFFSET('Расчёт фасадов9'!$H$772,Цена!$A$1093,0)</f>
        <v>#N/A</v>
      </c>
      <c r="M1093" s="160" t="e">
        <f ca="1">OFFSET('Расчёт фасадов10'!$H$772,Цена!$A$1093,0)</f>
        <v>#N/A</v>
      </c>
    </row>
    <row r="1094" spans="1:13" ht="15" x14ac:dyDescent="0.2">
      <c r="A1094">
        <v>4</v>
      </c>
      <c r="B1094" s="75" t="s">
        <v>572</v>
      </c>
      <c r="C1094" s="75" t="str">
        <f>B1094&amp;'Спецификация - фасады'!$AO$61</f>
        <v>IT.4.FVR_G.500./1+1-BMO/PG</v>
      </c>
      <c r="D1094" s="160" t="e">
        <f ca="1">OFFSET('Расчёт фасадов'!$H$772,Цена!$A$1094,0)</f>
        <v>#N/A</v>
      </c>
      <c r="E1094" s="160" t="e">
        <f ca="1">OFFSET('Расчёт фасадов2'!$H$772,Цена!$A$1094,0)</f>
        <v>#N/A</v>
      </c>
      <c r="F1094" s="160" t="e">
        <f ca="1">OFFSET('Расчёт фасадов3'!$H$772,Цена!$A$1094,0)</f>
        <v>#N/A</v>
      </c>
      <c r="G1094" s="160" t="e">
        <f ca="1">OFFSET('Расчёт фасадов4'!$H$772,Цена!$A$1094,0)</f>
        <v>#N/A</v>
      </c>
      <c r="H1094" s="160" t="e">
        <f ca="1">OFFSET('Расчёт фасадов5'!$H$772,Цена!$A$1094,0)</f>
        <v>#N/A</v>
      </c>
      <c r="I1094" s="160" t="e">
        <f ca="1">OFFSET('Расчёт фасадов6'!$H$772,Цена!$A$1094,0)</f>
        <v>#N/A</v>
      </c>
      <c r="J1094" s="160" t="e">
        <f ca="1">OFFSET('Расчёт фасадов7'!$H$772,Цена!$A$1094,0)</f>
        <v>#N/A</v>
      </c>
      <c r="K1094" s="160" t="e">
        <f ca="1">OFFSET('Расчёт фасадов8'!$H$772,Цена!$A$1094,0)</f>
        <v>#N/A</v>
      </c>
      <c r="L1094" s="160" t="e">
        <f ca="1">OFFSET('Расчёт фасадов9'!$H$772,Цена!$A$1094,0)</f>
        <v>#N/A</v>
      </c>
      <c r="M1094" s="160" t="e">
        <f ca="1">OFFSET('Расчёт фасадов10'!$H$772,Цена!$A$1094,0)</f>
        <v>#N/A</v>
      </c>
    </row>
    <row r="1095" spans="1:13" ht="15" x14ac:dyDescent="0.2">
      <c r="A1095">
        <v>4</v>
      </c>
      <c r="B1095" s="75" t="s">
        <v>572</v>
      </c>
      <c r="C1095" s="75" t="str">
        <f>B1095&amp;'Спецификация - фасады'!$AO$62</f>
        <v>IT.4.FVR_G.500./1+1-BMO/PB</v>
      </c>
      <c r="D1095" s="160" t="e">
        <f ca="1">OFFSET('Расчёт фасадов'!$H$772,Цена!$A$1095,0)</f>
        <v>#N/A</v>
      </c>
      <c r="E1095" s="160" t="e">
        <f ca="1">OFFSET('Расчёт фасадов2'!$H$772,Цена!$A$1095,0)</f>
        <v>#N/A</v>
      </c>
      <c r="F1095" s="160" t="e">
        <f ca="1">OFFSET('Расчёт фасадов3'!$H$772,Цена!$A$1095,0)</f>
        <v>#N/A</v>
      </c>
      <c r="G1095" s="160" t="e">
        <f ca="1">OFFSET('Расчёт фасадов4'!$H$772,Цена!$A$1095,0)</f>
        <v>#N/A</v>
      </c>
      <c r="H1095" s="160" t="e">
        <f ca="1">OFFSET('Расчёт фасадов5'!$H$772,Цена!$A$1095,0)</f>
        <v>#N/A</v>
      </c>
      <c r="I1095" s="160" t="e">
        <f ca="1">OFFSET('Расчёт фасадов6'!$H$772,Цена!$A$1095,0)</f>
        <v>#N/A</v>
      </c>
      <c r="J1095" s="160" t="e">
        <f ca="1">OFFSET('Расчёт фасадов7'!$H$772,Цена!$A$1095,0)</f>
        <v>#N/A</v>
      </c>
      <c r="K1095" s="160" t="e">
        <f ca="1">OFFSET('Расчёт фасадов8'!$H$772,Цена!$A$1095,0)</f>
        <v>#N/A</v>
      </c>
      <c r="L1095" s="160" t="e">
        <f ca="1">OFFSET('Расчёт фасадов9'!$H$772,Цена!$A$1095,0)</f>
        <v>#N/A</v>
      </c>
      <c r="M1095" s="160" t="e">
        <f ca="1">OFFSET('Расчёт фасадов10'!$H$772,Цена!$A$1095,0)</f>
        <v>#N/A</v>
      </c>
    </row>
    <row r="1096" spans="1:13" ht="15" x14ac:dyDescent="0.2">
      <c r="A1096">
        <v>5</v>
      </c>
      <c r="B1096" s="75" t="s">
        <v>572</v>
      </c>
      <c r="C1096" s="75" t="str">
        <f>B1096&amp;'Спецификация - фасады'!$AO$63</f>
        <v>IT.4.FVR_G.500./1+1-GS/PG</v>
      </c>
      <c r="D1096" s="160" t="e">
        <f ca="1">OFFSET('Расчёт фасадов'!$H$772,Цена!$A$1096,0)</f>
        <v>#N/A</v>
      </c>
      <c r="E1096" s="160" t="e">
        <f ca="1">OFFSET('Расчёт фасадов2'!$H$772,Цена!$A$1096,0)</f>
        <v>#N/A</v>
      </c>
      <c r="F1096" s="160" t="e">
        <f ca="1">OFFSET('Расчёт фасадов3'!$H$772,Цена!$A$1096,0)</f>
        <v>#N/A</v>
      </c>
      <c r="G1096" s="160" t="e">
        <f ca="1">OFFSET('Расчёт фасадов4'!$H$772,Цена!$A$1096,0)</f>
        <v>#N/A</v>
      </c>
      <c r="H1096" s="160" t="e">
        <f ca="1">OFFSET('Расчёт фасадов5'!$H$772,Цена!$A$1096,0)</f>
        <v>#N/A</v>
      </c>
      <c r="I1096" s="160" t="e">
        <f ca="1">OFFSET('Расчёт фасадов6'!$H$772,Цена!$A$1096,0)</f>
        <v>#N/A</v>
      </c>
      <c r="J1096" s="160" t="e">
        <f ca="1">OFFSET('Расчёт фасадов7'!$H$772,Цена!$A$1096,0)</f>
        <v>#N/A</v>
      </c>
      <c r="K1096" s="160" t="e">
        <f ca="1">OFFSET('Расчёт фасадов8'!$H$772,Цена!$A$1096,0)</f>
        <v>#N/A</v>
      </c>
      <c r="L1096" s="160" t="e">
        <f ca="1">OFFSET('Расчёт фасадов9'!$H$772,Цена!$A$1096,0)</f>
        <v>#N/A</v>
      </c>
      <c r="M1096" s="160" t="e">
        <f ca="1">OFFSET('Расчёт фасадов10'!$H$772,Цена!$A$1096,0)</f>
        <v>#N/A</v>
      </c>
    </row>
    <row r="1097" spans="1:13" ht="15" x14ac:dyDescent="0.2">
      <c r="A1097">
        <v>5</v>
      </c>
      <c r="B1097" s="75" t="s">
        <v>572</v>
      </c>
      <c r="C1097" s="75" t="str">
        <f>B1097&amp;'Спецификация - фасады'!$AO$64</f>
        <v>IT.4.FVR_G.500./1+1-GS/PS</v>
      </c>
      <c r="D1097" s="160" t="e">
        <f ca="1">OFFSET('Расчёт фасадов'!$H$772,Цена!$A$1097,0)</f>
        <v>#N/A</v>
      </c>
      <c r="E1097" s="160" t="e">
        <f ca="1">OFFSET('Расчёт фасадов2'!$H$772,Цена!$A$1097,0)</f>
        <v>#N/A</v>
      </c>
      <c r="F1097" s="160" t="e">
        <f ca="1">OFFSET('Расчёт фасадов3'!$H$772,Цена!$A$1097,0)</f>
        <v>#N/A</v>
      </c>
      <c r="G1097" s="160" t="e">
        <f ca="1">OFFSET('Расчёт фасадов4'!$H$772,Цена!$A$1097,0)</f>
        <v>#N/A</v>
      </c>
      <c r="H1097" s="160" t="e">
        <f ca="1">OFFSET('Расчёт фасадов5'!$H$772,Цена!$A$1097,0)</f>
        <v>#N/A</v>
      </c>
      <c r="I1097" s="160" t="e">
        <f ca="1">OFFSET('Расчёт фасадов6'!$H$772,Цена!$A$1097,0)</f>
        <v>#N/A</v>
      </c>
      <c r="J1097" s="160" t="e">
        <f ca="1">OFFSET('Расчёт фасадов7'!$H$772,Цена!$A$1097,0)</f>
        <v>#N/A</v>
      </c>
      <c r="K1097" s="160" t="e">
        <f ca="1">OFFSET('Расчёт фасадов8'!$H$772,Цена!$A$1097,0)</f>
        <v>#N/A</v>
      </c>
      <c r="L1097" s="160" t="e">
        <f ca="1">OFFSET('Расчёт фасадов9'!$H$772,Цена!$A$1097,0)</f>
        <v>#N/A</v>
      </c>
      <c r="M1097" s="160" t="e">
        <f ca="1">OFFSET('Расчёт фасадов10'!$H$772,Цена!$A$1097,0)</f>
        <v>#N/A</v>
      </c>
    </row>
    <row r="1098" spans="1:13" ht="15" x14ac:dyDescent="0.2">
      <c r="A1098">
        <v>6</v>
      </c>
      <c r="B1098" s="75" t="s">
        <v>572</v>
      </c>
      <c r="C1098" s="75" t="str">
        <f>B1098&amp;'Спецификация - фасады'!$AO$65</f>
        <v>IT.4.FVR_G.500./1+1-WM/PG</v>
      </c>
      <c r="D1098" s="160" t="e">
        <f ca="1">OFFSET('Расчёт фасадов'!$H$772,Цена!$A$1098,0)</f>
        <v>#N/A</v>
      </c>
      <c r="E1098" s="160" t="e">
        <f ca="1">OFFSET('Расчёт фасадов2'!$H$772,Цена!$A$1098,0)</f>
        <v>#N/A</v>
      </c>
      <c r="F1098" s="160" t="e">
        <f ca="1">OFFSET('Расчёт фасадов3'!$H$772,Цена!$A$1098,0)</f>
        <v>#N/A</v>
      </c>
      <c r="G1098" s="160" t="e">
        <f ca="1">OFFSET('Расчёт фасадов4'!$H$772,Цена!$A$1098,0)</f>
        <v>#N/A</v>
      </c>
      <c r="H1098" s="160" t="e">
        <f ca="1">OFFSET('Расчёт фасадов5'!$H$772,Цена!$A$1098,0)</f>
        <v>#N/A</v>
      </c>
      <c r="I1098" s="160" t="e">
        <f ca="1">OFFSET('Расчёт фасадов6'!$H$772,Цена!$A$1098,0)</f>
        <v>#N/A</v>
      </c>
      <c r="J1098" s="160" t="e">
        <f ca="1">OFFSET('Расчёт фасадов7'!$H$772,Цена!$A$1098,0)</f>
        <v>#N/A</v>
      </c>
      <c r="K1098" s="160" t="e">
        <f ca="1">OFFSET('Расчёт фасадов8'!$H$772,Цена!$A$1098,0)</f>
        <v>#N/A</v>
      </c>
      <c r="L1098" s="160" t="e">
        <f ca="1">OFFSET('Расчёт фасадов9'!$H$772,Цена!$A$1098,0)</f>
        <v>#N/A</v>
      </c>
      <c r="M1098" s="160" t="e">
        <f ca="1">OFFSET('Расчёт фасадов10'!$H$772,Цена!$A$1098,0)</f>
        <v>#N/A</v>
      </c>
    </row>
    <row r="1099" spans="1:13" ht="15" x14ac:dyDescent="0.2">
      <c r="A1099">
        <v>6</v>
      </c>
      <c r="B1099" s="75" t="s">
        <v>572</v>
      </c>
      <c r="C1099" s="75" t="str">
        <f>B1099&amp;'Спецификация - фасады'!$AO$66</f>
        <v>IT.4.FVR_G.500./1+1-WM/PS</v>
      </c>
      <c r="D1099" s="160" t="e">
        <f ca="1">OFFSET('Расчёт фасадов'!$H$772,Цена!$A$1099,0)</f>
        <v>#N/A</v>
      </c>
      <c r="E1099" s="160" t="e">
        <f ca="1">OFFSET('Расчёт фасадов2'!$H$772,Цена!$A$1099,0)</f>
        <v>#N/A</v>
      </c>
      <c r="F1099" s="160" t="e">
        <f ca="1">OFFSET('Расчёт фасадов3'!$H$772,Цена!$A$1099,0)</f>
        <v>#N/A</v>
      </c>
      <c r="G1099" s="160" t="e">
        <f ca="1">OFFSET('Расчёт фасадов4'!$H$772,Цена!$A$1099,0)</f>
        <v>#N/A</v>
      </c>
      <c r="H1099" s="160" t="e">
        <f ca="1">OFFSET('Расчёт фасадов5'!$H$772,Цена!$A$1099,0)</f>
        <v>#N/A</v>
      </c>
      <c r="I1099" s="160" t="e">
        <f ca="1">OFFSET('Расчёт фасадов6'!$H$772,Цена!$A$1099,0)</f>
        <v>#N/A</v>
      </c>
      <c r="J1099" s="160" t="e">
        <f ca="1">OFFSET('Расчёт фасадов7'!$H$772,Цена!$A$1099,0)</f>
        <v>#N/A</v>
      </c>
      <c r="K1099" s="160" t="e">
        <f ca="1">OFFSET('Расчёт фасадов8'!$H$772,Цена!$A$1099,0)</f>
        <v>#N/A</v>
      </c>
      <c r="L1099" s="160" t="e">
        <f ca="1">OFFSET('Расчёт фасадов9'!$H$772,Цена!$A$1099,0)</f>
        <v>#N/A</v>
      </c>
      <c r="M1099" s="160" t="e">
        <f ca="1">OFFSET('Расчёт фасадов10'!$H$772,Цена!$A$1099,0)</f>
        <v>#N/A</v>
      </c>
    </row>
    <row r="1100" spans="1:13" ht="15" x14ac:dyDescent="0.2">
      <c r="A1100">
        <v>6</v>
      </c>
      <c r="B1100" s="75" t="s">
        <v>572</v>
      </c>
      <c r="C1100" s="75" t="str">
        <f>B1100&amp;'Спецификация - фасады'!$AO$67</f>
        <v>IT.4.FVR_G.500./1+1-WM/PBG</v>
      </c>
      <c r="D1100" s="160" t="e">
        <f ca="1">OFFSET('Расчёт фасадов'!$H$772,Цена!$A$1100,0)</f>
        <v>#N/A</v>
      </c>
      <c r="E1100" s="160" t="e">
        <f ca="1">OFFSET('Расчёт фасадов2'!$H$772,Цена!$A$1100,0)</f>
        <v>#N/A</v>
      </c>
      <c r="F1100" s="160" t="e">
        <f ca="1">OFFSET('Расчёт фасадов3'!$H$772,Цена!$A$1100,0)</f>
        <v>#N/A</v>
      </c>
      <c r="G1100" s="160" t="e">
        <f ca="1">OFFSET('Расчёт фасадов4'!$H$772,Цена!$A$1100,0)</f>
        <v>#N/A</v>
      </c>
      <c r="H1100" s="160" t="e">
        <f ca="1">OFFSET('Расчёт фасадов5'!$H$772,Цена!$A$1100,0)</f>
        <v>#N/A</v>
      </c>
      <c r="I1100" s="160" t="e">
        <f ca="1">OFFSET('Расчёт фасадов6'!$H$772,Цена!$A$1100,0)</f>
        <v>#N/A</v>
      </c>
      <c r="J1100" s="160" t="e">
        <f ca="1">OFFSET('Расчёт фасадов7'!$H$772,Цена!$A$1100,0)</f>
        <v>#N/A</v>
      </c>
      <c r="K1100" s="160" t="e">
        <f ca="1">OFFSET('Расчёт фасадов8'!$H$772,Цена!$A$1100,0)</f>
        <v>#N/A</v>
      </c>
      <c r="L1100" s="160" t="e">
        <f ca="1">OFFSET('Расчёт фасадов9'!$H$772,Цена!$A$1100,0)</f>
        <v>#N/A</v>
      </c>
      <c r="M1100" s="160" t="e">
        <f ca="1">OFFSET('Расчёт фасадов10'!$H$772,Цена!$A$1100,0)</f>
        <v>#N/A</v>
      </c>
    </row>
    <row r="1101" spans="1:13" ht="15" x14ac:dyDescent="0.2">
      <c r="A1101">
        <v>6</v>
      </c>
      <c r="B1101" s="75" t="s">
        <v>572</v>
      </c>
      <c r="C1101" s="75" t="str">
        <f>B1101&amp;'Спецификация - фасады'!$AO$68</f>
        <v>IT.4.FVR_G.500./1+1-IV/PG</v>
      </c>
      <c r="D1101" s="160" t="e">
        <f ca="1">OFFSET('Расчёт фасадов'!$H$772,Цена!$A$1101,0)</f>
        <v>#N/A</v>
      </c>
      <c r="E1101" s="160" t="e">
        <f ca="1">OFFSET('Расчёт фасадов2'!$H$772,Цена!$A$1101,0)</f>
        <v>#N/A</v>
      </c>
      <c r="F1101" s="160" t="e">
        <f ca="1">OFFSET('Расчёт фасадов3'!$H$772,Цена!$A$1101,0)</f>
        <v>#N/A</v>
      </c>
      <c r="G1101" s="160" t="e">
        <f ca="1">OFFSET('Расчёт фасадов4'!$H$772,Цена!$A$1101,0)</f>
        <v>#N/A</v>
      </c>
      <c r="H1101" s="160" t="e">
        <f ca="1">OFFSET('Расчёт фасадов5'!$H$772,Цена!$A$1101,0)</f>
        <v>#N/A</v>
      </c>
      <c r="I1101" s="160" t="e">
        <f ca="1">OFFSET('Расчёт фасадов6'!$H$772,Цена!$A$1101,0)</f>
        <v>#N/A</v>
      </c>
      <c r="J1101" s="160" t="e">
        <f ca="1">OFFSET('Расчёт фасадов7'!$H$772,Цена!$A$1101,0)</f>
        <v>#N/A</v>
      </c>
      <c r="K1101" s="160" t="e">
        <f ca="1">OFFSET('Расчёт фасадов8'!$H$772,Цена!$A$1101,0)</f>
        <v>#N/A</v>
      </c>
      <c r="L1101" s="160" t="e">
        <f ca="1">OFFSET('Расчёт фасадов9'!$H$772,Цена!$A$1101,0)</f>
        <v>#N/A</v>
      </c>
      <c r="M1101" s="160" t="e">
        <f ca="1">OFFSET('Расчёт фасадов10'!$H$772,Цена!$A$1101,0)</f>
        <v>#N/A</v>
      </c>
    </row>
    <row r="1102" spans="1:13" ht="15" x14ac:dyDescent="0.2">
      <c r="A1102">
        <v>6</v>
      </c>
      <c r="B1102" s="75" t="s">
        <v>572</v>
      </c>
      <c r="C1102" s="75" t="str">
        <f>B1102&amp;'Спецификация - фасады'!$AO$69</f>
        <v>IT.4.FVR_G.500./1+1-IV/PS</v>
      </c>
      <c r="D1102" s="160" t="e">
        <f ca="1">OFFSET('Расчёт фасадов'!$H$772,Цена!$A$1102,0)</f>
        <v>#N/A</v>
      </c>
      <c r="E1102" s="160" t="e">
        <f ca="1">OFFSET('Расчёт фасадов2'!$H$772,Цена!$A$1102,0)</f>
        <v>#N/A</v>
      </c>
      <c r="F1102" s="160" t="e">
        <f ca="1">OFFSET('Расчёт фасадов3'!$H$772,Цена!$A$1102,0)</f>
        <v>#N/A</v>
      </c>
      <c r="G1102" s="160" t="e">
        <f ca="1">OFFSET('Расчёт фасадов4'!$H$772,Цена!$A$1102,0)</f>
        <v>#N/A</v>
      </c>
      <c r="H1102" s="160" t="e">
        <f ca="1">OFFSET('Расчёт фасадов5'!$H$772,Цена!$A$1102,0)</f>
        <v>#N/A</v>
      </c>
      <c r="I1102" s="160" t="e">
        <f ca="1">OFFSET('Расчёт фасадов6'!$H$772,Цена!$A$1102,0)</f>
        <v>#N/A</v>
      </c>
      <c r="J1102" s="160" t="e">
        <f ca="1">OFFSET('Расчёт фасадов7'!$H$772,Цена!$A$1102,0)</f>
        <v>#N/A</v>
      </c>
      <c r="K1102" s="160" t="e">
        <f ca="1">OFFSET('Расчёт фасадов8'!$H$772,Цена!$A$1102,0)</f>
        <v>#N/A</v>
      </c>
      <c r="L1102" s="160" t="e">
        <f ca="1">OFFSET('Расчёт фасадов9'!$H$772,Цена!$A$1102,0)</f>
        <v>#N/A</v>
      </c>
      <c r="M1102" s="160" t="e">
        <f ca="1">OFFSET('Расчёт фасадов10'!$H$772,Цена!$A$1102,0)</f>
        <v>#N/A</v>
      </c>
    </row>
    <row r="1103" spans="1:13" ht="15" x14ac:dyDescent="0.2">
      <c r="A1103">
        <v>6</v>
      </c>
      <c r="B1103" s="75" t="s">
        <v>572</v>
      </c>
      <c r="C1103" s="75" t="str">
        <f>B1103&amp;'Спецификация - фасады'!$AO$70</f>
        <v>IT.4.FVR_G.500./1+1-IV/PBG</v>
      </c>
      <c r="D1103" s="160" t="e">
        <f ca="1">OFFSET('Расчёт фасадов'!$H$772,Цена!$A$1103,0)</f>
        <v>#N/A</v>
      </c>
      <c r="E1103" s="160" t="e">
        <f ca="1">OFFSET('Расчёт фасадов2'!$H$772,Цена!$A$1103,0)</f>
        <v>#N/A</v>
      </c>
      <c r="F1103" s="160" t="e">
        <f ca="1">OFFSET('Расчёт фасадов3'!$H$772,Цена!$A$1103,0)</f>
        <v>#N/A</v>
      </c>
      <c r="G1103" s="160" t="e">
        <f ca="1">OFFSET('Расчёт фасадов4'!$H$772,Цена!$A$1103,0)</f>
        <v>#N/A</v>
      </c>
      <c r="H1103" s="160" t="e">
        <f ca="1">OFFSET('Расчёт фасадов5'!$H$772,Цена!$A$1103,0)</f>
        <v>#N/A</v>
      </c>
      <c r="I1103" s="160" t="e">
        <f ca="1">OFFSET('Расчёт фасадов6'!$H$772,Цена!$A$1103,0)</f>
        <v>#N/A</v>
      </c>
      <c r="J1103" s="160" t="e">
        <f ca="1">OFFSET('Расчёт фасадов7'!$H$772,Цена!$A$1103,0)</f>
        <v>#N/A</v>
      </c>
      <c r="K1103" s="160" t="e">
        <f ca="1">OFFSET('Расчёт фасадов8'!$H$772,Цена!$A$1103,0)</f>
        <v>#N/A</v>
      </c>
      <c r="L1103" s="160" t="e">
        <f ca="1">OFFSET('Расчёт фасадов9'!$H$772,Цена!$A$1103,0)</f>
        <v>#N/A</v>
      </c>
      <c r="M1103" s="160" t="e">
        <f ca="1">OFFSET('Расчёт фасадов10'!$H$772,Цена!$A$1103,0)</f>
        <v>#N/A</v>
      </c>
    </row>
    <row r="1104" spans="1:13" x14ac:dyDescent="0.2">
      <c r="B1104" s="299" t="s">
        <v>609</v>
      </c>
      <c r="C1104" s="299"/>
    </row>
    <row r="1105" spans="1:13" ht="15" x14ac:dyDescent="0.2">
      <c r="A1105">
        <v>0</v>
      </c>
      <c r="B1105" s="75" t="s">
        <v>736</v>
      </c>
      <c r="C1105" s="75" t="str">
        <f>B1105&amp;'Спецификация - фасады'!$AO$43</f>
        <v>U.1.P16./1+0-PY27</v>
      </c>
      <c r="D1105" s="160">
        <f ca="1">OFFSET('Расчёт фасадов'!$H$1161,Цена!$A$1105,0)</f>
        <v>0</v>
      </c>
      <c r="E1105" s="160">
        <f ca="1">OFFSET('Расчёт фасадов2'!$H$1161,Цена!$A$1105,0)</f>
        <v>0</v>
      </c>
      <c r="F1105" s="160">
        <f ca="1">OFFSET('Расчёт фасадов3'!$H$1161,Цена!$A$1105,0)</f>
        <v>0</v>
      </c>
      <c r="G1105" s="160">
        <f ca="1">OFFSET('Расчёт фасадов4'!$H$1161,Цена!$A$1105,0)</f>
        <v>0</v>
      </c>
      <c r="H1105" s="160">
        <f ca="1">OFFSET('Расчёт фасадов5'!$H$1161,Цена!$A$1105,0)</f>
        <v>0</v>
      </c>
      <c r="I1105" s="160">
        <f ca="1">OFFSET('Расчёт фасадов6'!$H$1161,Цена!$A$1105,0)</f>
        <v>0</v>
      </c>
      <c r="J1105" s="160">
        <f ca="1">OFFSET('Расчёт фасадов7'!$H$1161,Цена!$A$1105,0)</f>
        <v>0</v>
      </c>
      <c r="K1105" s="160">
        <f ca="1">OFFSET('Расчёт фасадов8'!$H$1161,Цена!$A$1105,0)</f>
        <v>0</v>
      </c>
      <c r="L1105" s="160">
        <f ca="1">OFFSET('Расчёт фасадов9'!$H$1161,Цена!$A$1105,0)</f>
        <v>0</v>
      </c>
      <c r="M1105" s="160">
        <f ca="1">OFFSET('Расчёт фасадов10'!$H$1161,Цена!$A$1105,0)</f>
        <v>0</v>
      </c>
    </row>
    <row r="1106" spans="1:13" ht="15" x14ac:dyDescent="0.2">
      <c r="A1106">
        <v>0</v>
      </c>
      <c r="B1106" s="75" t="s">
        <v>736</v>
      </c>
      <c r="C1106" s="75" t="str">
        <f>B1106&amp;'Спецификация - фасады'!$AO$44</f>
        <v>U.1.P16./1+0-WC</v>
      </c>
      <c r="D1106" s="160">
        <f ca="1">OFFSET('Расчёт фасадов'!$H$1161,Цена!$A$1106,0)</f>
        <v>0</v>
      </c>
      <c r="E1106" s="160">
        <f ca="1">OFFSET('Расчёт фасадов2'!$H$1161,Цена!$A$1106,0)</f>
        <v>0</v>
      </c>
      <c r="F1106" s="160">
        <f ca="1">OFFSET('Расчёт фасадов3'!$H$1161,Цена!$A$1106,0)</f>
        <v>0</v>
      </c>
      <c r="G1106" s="160">
        <f ca="1">OFFSET('Расчёт фасадов4'!$H$1161,Цена!$A$1106,0)</f>
        <v>0</v>
      </c>
      <c r="H1106" s="160">
        <f ca="1">OFFSET('Расчёт фасадов5'!$H$1161,Цена!$A$1106,0)</f>
        <v>0</v>
      </c>
      <c r="I1106" s="160">
        <f ca="1">OFFSET('Расчёт фасадов6'!$H$1161,Цена!$A$1106,0)</f>
        <v>0</v>
      </c>
      <c r="J1106" s="160">
        <f ca="1">OFFSET('Расчёт фасадов7'!$H$1161,Цена!$A$1106,0)</f>
        <v>0</v>
      </c>
      <c r="K1106" s="160">
        <f ca="1">OFFSET('Расчёт фасадов8'!$H$1161,Цена!$A$1106,0)</f>
        <v>0</v>
      </c>
      <c r="L1106" s="160">
        <f ca="1">OFFSET('Расчёт фасадов9'!$H$1161,Цена!$A$1106,0)</f>
        <v>0</v>
      </c>
      <c r="M1106" s="160">
        <f ca="1">OFFSET('Расчёт фасадов10'!$H$1161,Цена!$A$1106,0)</f>
        <v>0</v>
      </c>
    </row>
    <row r="1107" spans="1:13" ht="15" x14ac:dyDescent="0.2">
      <c r="A1107">
        <v>0</v>
      </c>
      <c r="B1107" s="75" t="s">
        <v>736</v>
      </c>
      <c r="C1107" s="75" t="str">
        <f>B1107&amp;'Спецификация - фасады'!$AO$45</f>
        <v>U.1.P16./1+0-WP</v>
      </c>
      <c r="D1107" s="160">
        <f ca="1">OFFSET('Расчёт фасадов'!$H$1161,Цена!$A$1107,0)</f>
        <v>0</v>
      </c>
      <c r="E1107" s="160">
        <f ca="1">OFFSET('Расчёт фасадов2'!$H$1161,Цена!$A$1107,0)</f>
        <v>0</v>
      </c>
      <c r="F1107" s="160">
        <f ca="1">OFFSET('Расчёт фасадов3'!$H$1161,Цена!$A$1107,0)</f>
        <v>0</v>
      </c>
      <c r="G1107" s="160">
        <f ca="1">OFFSET('Расчёт фасадов4'!$H$1161,Цена!$A$1107,0)</f>
        <v>0</v>
      </c>
      <c r="H1107" s="160">
        <f ca="1">OFFSET('Расчёт фасадов5'!$H$1161,Цена!$A$1107,0)</f>
        <v>0</v>
      </c>
      <c r="I1107" s="160">
        <f ca="1">OFFSET('Расчёт фасадов6'!$H$1161,Цена!$A$1107,0)</f>
        <v>0</v>
      </c>
      <c r="J1107" s="160">
        <f ca="1">OFFSET('Расчёт фасадов7'!$H$1161,Цена!$A$1107,0)</f>
        <v>0</v>
      </c>
      <c r="K1107" s="160">
        <f ca="1">OFFSET('Расчёт фасадов8'!$H$1161,Цена!$A$1107,0)</f>
        <v>0</v>
      </c>
      <c r="L1107" s="160">
        <f ca="1">OFFSET('Расчёт фасадов9'!$H$1161,Цена!$A$1107,0)</f>
        <v>0</v>
      </c>
      <c r="M1107" s="160">
        <f ca="1">OFFSET('Расчёт фасадов10'!$H$1161,Цена!$A$1107,0)</f>
        <v>0</v>
      </c>
    </row>
    <row r="1108" spans="1:13" ht="15" x14ac:dyDescent="0.2">
      <c r="A1108">
        <v>0</v>
      </c>
      <c r="B1108" s="75" t="s">
        <v>736</v>
      </c>
      <c r="C1108" s="75" t="str">
        <f>B1108&amp;'Спецификация - фасады'!$AO$46</f>
        <v>U.1.P16./1+0-DS</v>
      </c>
      <c r="D1108" s="160">
        <f ca="1">OFFSET('Расчёт фасадов'!$H$1161,Цена!$A$1108,0)</f>
        <v>0</v>
      </c>
      <c r="E1108" s="160">
        <f ca="1">OFFSET('Расчёт фасадов2'!$H$1161,Цена!$A$1108,0)</f>
        <v>0</v>
      </c>
      <c r="F1108" s="160">
        <f ca="1">OFFSET('Расчёт фасадов3'!$H$1161,Цена!$A$1108,0)</f>
        <v>0</v>
      </c>
      <c r="G1108" s="160">
        <f ca="1">OFFSET('Расчёт фасадов4'!$H$1161,Цена!$A$1108,0)</f>
        <v>0</v>
      </c>
      <c r="H1108" s="160">
        <f ca="1">OFFSET('Расчёт фасадов5'!$H$1161,Цена!$A$1108,0)</f>
        <v>0</v>
      </c>
      <c r="I1108" s="160">
        <f ca="1">OFFSET('Расчёт фасадов6'!$H$1161,Цена!$A$1108,0)</f>
        <v>0</v>
      </c>
      <c r="J1108" s="160">
        <f ca="1">OFFSET('Расчёт фасадов7'!$H$1161,Цена!$A$1108,0)</f>
        <v>0</v>
      </c>
      <c r="K1108" s="160">
        <f ca="1">OFFSET('Расчёт фасадов8'!$H$1161,Цена!$A$1108,0)</f>
        <v>0</v>
      </c>
      <c r="L1108" s="160">
        <f ca="1">OFFSET('Расчёт фасадов9'!$H$1161,Цена!$A$1108,0)</f>
        <v>0</v>
      </c>
      <c r="M1108" s="160">
        <f ca="1">OFFSET('Расчёт фасадов10'!$H$1161,Цена!$A$1108,0)</f>
        <v>0</v>
      </c>
    </row>
    <row r="1109" spans="1:13" ht="15" x14ac:dyDescent="0.2">
      <c r="A1109">
        <v>0</v>
      </c>
      <c r="B1109" s="75" t="s">
        <v>736</v>
      </c>
      <c r="C1109" s="75" t="str">
        <f>B1109&amp;'Спецификация - фасады'!$AO$47</f>
        <v>U.1.P16./1+0-HS</v>
      </c>
      <c r="D1109" s="160">
        <f ca="1">OFFSET('Расчёт фасадов'!$H$1161,Цена!$A$1109,0)</f>
        <v>0</v>
      </c>
      <c r="E1109" s="160">
        <f ca="1">OFFSET('Расчёт фасадов2'!$H$1161,Цена!$A$1109,0)</f>
        <v>0</v>
      </c>
      <c r="F1109" s="160">
        <f ca="1">OFFSET('Расчёт фасадов3'!$H$1161,Цена!$A$1109,0)</f>
        <v>0</v>
      </c>
      <c r="G1109" s="160">
        <f ca="1">OFFSET('Расчёт фасадов4'!$H$1161,Цена!$A$1109,0)</f>
        <v>0</v>
      </c>
      <c r="H1109" s="160">
        <f ca="1">OFFSET('Расчёт фасадов5'!$H$1161,Цена!$A$1109,0)</f>
        <v>0</v>
      </c>
      <c r="I1109" s="160">
        <f ca="1">OFFSET('Расчёт фасадов6'!$H$1161,Цена!$A$1109,0)</f>
        <v>0</v>
      </c>
      <c r="J1109" s="160">
        <f ca="1">OFFSET('Расчёт фасадов7'!$H$1161,Цена!$A$1109,0)</f>
        <v>0</v>
      </c>
      <c r="K1109" s="160">
        <f ca="1">OFFSET('Расчёт фасадов8'!$H$1161,Цена!$A$1109,0)</f>
        <v>0</v>
      </c>
      <c r="L1109" s="160">
        <f ca="1">OFFSET('Расчёт фасадов9'!$H$1161,Цена!$A$1109,0)</f>
        <v>0</v>
      </c>
      <c r="M1109" s="160">
        <f ca="1">OFFSET('Расчёт фасадов10'!$H$1161,Цена!$A$1109,0)</f>
        <v>0</v>
      </c>
    </row>
    <row r="1110" spans="1:13" ht="15" x14ac:dyDescent="0.2">
      <c r="A1110">
        <v>0</v>
      </c>
      <c r="B1110" s="75" t="s">
        <v>736</v>
      </c>
      <c r="C1110" s="75" t="str">
        <f>B1110&amp;'Спецификация - фасады'!$AO$48</f>
        <v>U.1.P16./1+0-VT</v>
      </c>
      <c r="D1110" s="160">
        <f ca="1">OFFSET('Расчёт фасадов'!$H$1161,Цена!$A$1110,0)</f>
        <v>0</v>
      </c>
      <c r="E1110" s="160">
        <f ca="1">OFFSET('Расчёт фасадов2'!$H$1161,Цена!$A$1110,0)</f>
        <v>0</v>
      </c>
      <c r="F1110" s="160">
        <f ca="1">OFFSET('Расчёт фасадов3'!$H$1161,Цена!$A$1110,0)</f>
        <v>0</v>
      </c>
      <c r="G1110" s="160">
        <f ca="1">OFFSET('Расчёт фасадов4'!$H$1161,Цена!$A$1110,0)</f>
        <v>0</v>
      </c>
      <c r="H1110" s="160">
        <f ca="1">OFFSET('Расчёт фасадов5'!$H$1161,Цена!$A$1110,0)</f>
        <v>0</v>
      </c>
      <c r="I1110" s="160">
        <f ca="1">OFFSET('Расчёт фасадов6'!$H$1161,Цена!$A$1110,0)</f>
        <v>0</v>
      </c>
      <c r="J1110" s="160">
        <f ca="1">OFFSET('Расчёт фасадов7'!$H$1161,Цена!$A$1110,0)</f>
        <v>0</v>
      </c>
      <c r="K1110" s="160">
        <f ca="1">OFFSET('Расчёт фасадов8'!$H$1161,Цена!$A$1110,0)</f>
        <v>0</v>
      </c>
      <c r="L1110" s="160">
        <f ca="1">OFFSET('Расчёт фасадов9'!$H$1161,Цена!$A$1110,0)</f>
        <v>0</v>
      </c>
      <c r="M1110" s="160">
        <f ca="1">OFFSET('Расчёт фасадов10'!$H$1161,Цена!$A$1110,0)</f>
        <v>0</v>
      </c>
    </row>
    <row r="1111" spans="1:13" ht="15" x14ac:dyDescent="0.2">
      <c r="A1111">
        <v>0</v>
      </c>
      <c r="B1111" s="75" t="s">
        <v>736</v>
      </c>
      <c r="C1111" s="75" t="str">
        <f>B1111&amp;'Спецификация - фасады'!$AO$49</f>
        <v>U.1.P16./1+0-TD</v>
      </c>
      <c r="D1111" s="160">
        <f ca="1">OFFSET('Расчёт фасадов'!$H$1161,Цена!$A$1111,0)</f>
        <v>0</v>
      </c>
      <c r="E1111" s="160">
        <f ca="1">OFFSET('Расчёт фасадов2'!$H$1161,Цена!$A$1111,0)</f>
        <v>0</v>
      </c>
      <c r="F1111" s="160">
        <f ca="1">OFFSET('Расчёт фасадов3'!$H$1161,Цена!$A$1111,0)</f>
        <v>0</v>
      </c>
      <c r="G1111" s="160">
        <f ca="1">OFFSET('Расчёт фасадов4'!$H$1161,Цена!$A$1111,0)</f>
        <v>0</v>
      </c>
      <c r="H1111" s="160">
        <f ca="1">OFFSET('Расчёт фасадов5'!$H$1161,Цена!$A$1111,0)</f>
        <v>0</v>
      </c>
      <c r="I1111" s="160">
        <f ca="1">OFFSET('Расчёт фасадов6'!$H$1161,Цена!$A$1111,0)</f>
        <v>0</v>
      </c>
      <c r="J1111" s="160">
        <f ca="1">OFFSET('Расчёт фасадов7'!$H$1161,Цена!$A$1111,0)</f>
        <v>0</v>
      </c>
      <c r="K1111" s="160">
        <f ca="1">OFFSET('Расчёт фасадов8'!$H$1161,Цена!$A$1111,0)</f>
        <v>0</v>
      </c>
      <c r="L1111" s="160">
        <f ca="1">OFFSET('Расчёт фасадов9'!$H$1161,Цена!$A$1111,0)</f>
        <v>0</v>
      </c>
      <c r="M1111" s="160">
        <f ca="1">OFFSET('Расчёт фасадов10'!$H$1161,Цена!$A$1111,0)</f>
        <v>0</v>
      </c>
    </row>
    <row r="1112" spans="1:13" ht="15" x14ac:dyDescent="0.2">
      <c r="A1112">
        <v>0</v>
      </c>
      <c r="B1112" s="75" t="s">
        <v>736</v>
      </c>
      <c r="C1112" s="75" t="str">
        <f>B1112&amp;'Спецификация - фасады'!$AO$50</f>
        <v>U.1.P16./1+0-LO</v>
      </c>
      <c r="D1112" s="160">
        <f ca="1">OFFSET('Расчёт фасадов'!$H$1161,Цена!$A$1112,0)</f>
        <v>0</v>
      </c>
      <c r="E1112" s="160">
        <f ca="1">OFFSET('Расчёт фасадов2'!$H$1161,Цена!$A$1112,0)</f>
        <v>0</v>
      </c>
      <c r="F1112" s="160">
        <f ca="1">OFFSET('Расчёт фасадов3'!$H$1161,Цена!$A$1112,0)</f>
        <v>0</v>
      </c>
      <c r="G1112" s="160">
        <f ca="1">OFFSET('Расчёт фасадов4'!$H$1161,Цена!$A$1112,0)</f>
        <v>0</v>
      </c>
      <c r="H1112" s="160">
        <f ca="1">OFFSET('Расчёт фасадов5'!$H$1161,Цена!$A$1112,0)</f>
        <v>0</v>
      </c>
      <c r="I1112" s="160">
        <f ca="1">OFFSET('Расчёт фасадов6'!$H$1161,Цена!$A$1112,0)</f>
        <v>0</v>
      </c>
      <c r="J1112" s="160">
        <f ca="1">OFFSET('Расчёт фасадов7'!$H$1161,Цена!$A$1112,0)</f>
        <v>0</v>
      </c>
      <c r="K1112" s="160">
        <f ca="1">OFFSET('Расчёт фасадов8'!$H$1161,Цена!$A$1112,0)</f>
        <v>0</v>
      </c>
      <c r="L1112" s="160">
        <f ca="1">OFFSET('Расчёт фасадов9'!$H$1161,Цена!$A$1112,0)</f>
        <v>0</v>
      </c>
      <c r="M1112" s="160">
        <f ca="1">OFFSET('Расчёт фасадов10'!$H$1161,Цена!$A$1112,0)</f>
        <v>0</v>
      </c>
    </row>
    <row r="1113" spans="1:13" ht="15" x14ac:dyDescent="0.2">
      <c r="A1113">
        <v>0</v>
      </c>
      <c r="B1113" s="75" t="s">
        <v>736</v>
      </c>
      <c r="C1113" s="75" t="str">
        <f>B1113&amp;'Спецификация - фасады'!$AO$51</f>
        <v>U.1.P16./1+0-OM</v>
      </c>
      <c r="D1113" s="160">
        <f ca="1">OFFSET('Расчёт фасадов'!$H$1161,Цена!$A$1113,0)</f>
        <v>0</v>
      </c>
      <c r="E1113" s="160">
        <f ca="1">OFFSET('Расчёт фасадов2'!$H$1161,Цена!$A$1113,0)</f>
        <v>0</v>
      </c>
      <c r="F1113" s="160">
        <f ca="1">OFFSET('Расчёт фасадов3'!$H$1161,Цена!$A$1113,0)</f>
        <v>0</v>
      </c>
      <c r="G1113" s="160">
        <f ca="1">OFFSET('Расчёт фасадов4'!$H$1161,Цена!$A$1113,0)</f>
        <v>0</v>
      </c>
      <c r="H1113" s="160">
        <f ca="1">OFFSET('Расчёт фасадов5'!$H$1161,Цена!$A$1113,0)</f>
        <v>0</v>
      </c>
      <c r="I1113" s="160">
        <f ca="1">OFFSET('Расчёт фасадов6'!$H$1161,Цена!$A$1113,0)</f>
        <v>0</v>
      </c>
      <c r="J1113" s="160">
        <f ca="1">OFFSET('Расчёт фасадов7'!$H$1161,Цена!$A$1113,0)</f>
        <v>0</v>
      </c>
      <c r="K1113" s="160">
        <f ca="1">OFFSET('Расчёт фасадов8'!$H$1161,Цена!$A$1113,0)</f>
        <v>0</v>
      </c>
      <c r="L1113" s="160">
        <f ca="1">OFFSET('Расчёт фасадов9'!$H$1161,Цена!$A$1113,0)</f>
        <v>0</v>
      </c>
      <c r="M1113" s="160">
        <f ca="1">OFFSET('Расчёт фасадов10'!$H$1161,Цена!$A$1113,0)</f>
        <v>0</v>
      </c>
    </row>
    <row r="1114" spans="1:13" ht="15" x14ac:dyDescent="0.2">
      <c r="A1114">
        <v>0</v>
      </c>
      <c r="B1114" s="75" t="s">
        <v>736</v>
      </c>
      <c r="C1114" s="75" t="str">
        <f>B1114&amp;'Спецификация - фасады'!$AO$52</f>
        <v>U.1.P16./1+0-OE</v>
      </c>
      <c r="D1114" s="160">
        <f ca="1">OFFSET('Расчёт фасадов'!$H$1161,Цена!$A$1114,0)</f>
        <v>0</v>
      </c>
      <c r="E1114" s="160">
        <f ca="1">OFFSET('Расчёт фасадов2'!$H$1161,Цена!$A$1114,0)</f>
        <v>0</v>
      </c>
      <c r="F1114" s="160">
        <f ca="1">OFFSET('Расчёт фасадов3'!$H$1161,Цена!$A$1114,0)</f>
        <v>0</v>
      </c>
      <c r="G1114" s="160">
        <f ca="1">OFFSET('Расчёт фасадов4'!$H$1161,Цена!$A$1114,0)</f>
        <v>0</v>
      </c>
      <c r="H1114" s="160">
        <f ca="1">OFFSET('Расчёт фасадов5'!$H$1161,Цена!$A$1114,0)</f>
        <v>0</v>
      </c>
      <c r="I1114" s="160">
        <f ca="1">OFFSET('Расчёт фасадов6'!$H$1161,Цена!$A$1114,0)</f>
        <v>0</v>
      </c>
      <c r="J1114" s="160">
        <f ca="1">OFFSET('Расчёт фасадов7'!$H$1161,Цена!$A$1114,0)</f>
        <v>0</v>
      </c>
      <c r="K1114" s="160">
        <f ca="1">OFFSET('Расчёт фасадов8'!$H$1161,Цена!$A$1114,0)</f>
        <v>0</v>
      </c>
      <c r="L1114" s="160">
        <f ca="1">OFFSET('Расчёт фасадов9'!$H$1161,Цена!$A$1114,0)</f>
        <v>0</v>
      </c>
      <c r="M1114" s="160">
        <f ca="1">OFFSET('Расчёт фасадов10'!$H$1161,Цена!$A$1114,0)</f>
        <v>0</v>
      </c>
    </row>
    <row r="1115" spans="1:13" ht="15" x14ac:dyDescent="0.2">
      <c r="A1115">
        <v>0</v>
      </c>
      <c r="B1115" s="75" t="s">
        <v>736</v>
      </c>
      <c r="C1115" s="75" t="str">
        <f>B1115&amp;'Спецификация - фасады'!$AO$53</f>
        <v>U.1.P16./1+0-GS</v>
      </c>
      <c r="D1115" s="160">
        <f ca="1">OFFSET('Расчёт фасадов'!$H$1161,Цена!$A$1115,0)</f>
        <v>0</v>
      </c>
      <c r="E1115" s="160">
        <f ca="1">OFFSET('Расчёт фасадов2'!$H$1161,Цена!$A$1115,0)</f>
        <v>0</v>
      </c>
      <c r="F1115" s="160">
        <f ca="1">OFFSET('Расчёт фасадов3'!$H$1161,Цена!$A$1115,0)</f>
        <v>0</v>
      </c>
      <c r="G1115" s="160">
        <f ca="1">OFFSET('Расчёт фасадов4'!$H$1161,Цена!$A$1115,0)</f>
        <v>0</v>
      </c>
      <c r="H1115" s="160">
        <f ca="1">OFFSET('Расчёт фасадов5'!$H$1161,Цена!$A$1115,0)</f>
        <v>0</v>
      </c>
      <c r="I1115" s="160">
        <f ca="1">OFFSET('Расчёт фасадов6'!$H$1161,Цена!$A$1115,0)</f>
        <v>0</v>
      </c>
      <c r="J1115" s="160">
        <f ca="1">OFFSET('Расчёт фасадов7'!$H$1161,Цена!$A$1115,0)</f>
        <v>0</v>
      </c>
      <c r="K1115" s="160">
        <f ca="1">OFFSET('Расчёт фасадов8'!$H$1161,Цена!$A$1115,0)</f>
        <v>0</v>
      </c>
      <c r="L1115" s="160">
        <f ca="1">OFFSET('Расчёт фасадов9'!$H$1161,Цена!$A$1115,0)</f>
        <v>0</v>
      </c>
      <c r="M1115" s="160">
        <f ca="1">OFFSET('Расчёт фасадов10'!$H$1161,Цена!$A$1115,0)</f>
        <v>0</v>
      </c>
    </row>
    <row r="1116" spans="1:13" ht="15" x14ac:dyDescent="0.2">
      <c r="A1116">
        <v>1</v>
      </c>
      <c r="B1116" s="75" t="s">
        <v>736</v>
      </c>
      <c r="C1116" s="75" t="str">
        <f>B1116&amp;'Спецификация - фасады'!$AO$54</f>
        <v>U.1.P16./1+0-BMO</v>
      </c>
      <c r="D1116" s="160">
        <f ca="1">OFFSET('Расчёт фасадов'!$H$1161,Цена!$A$1116,0)</f>
        <v>0</v>
      </c>
      <c r="E1116" s="160">
        <f ca="1">OFFSET('Расчёт фасадов2'!$H$1161,Цена!$A$1116,0)</f>
        <v>0</v>
      </c>
      <c r="F1116" s="160">
        <f ca="1">OFFSET('Расчёт фасадов3'!$H$1161,Цена!$A$1116,0)</f>
        <v>0</v>
      </c>
      <c r="G1116" s="160">
        <f ca="1">OFFSET('Расчёт фасадов4'!$H$1161,Цена!$A$1116,0)</f>
        <v>0</v>
      </c>
      <c r="H1116" s="160">
        <f ca="1">OFFSET('Расчёт фасадов5'!$H$1161,Цена!$A$1116,0)</f>
        <v>0</v>
      </c>
      <c r="I1116" s="160">
        <f ca="1">OFFSET('Расчёт фасадов6'!$H$1161,Цена!$A$1116,0)</f>
        <v>0</v>
      </c>
      <c r="J1116" s="160">
        <f ca="1">OFFSET('Расчёт фасадов7'!$H$1161,Цена!$A$1116,0)</f>
        <v>0</v>
      </c>
      <c r="K1116" s="160">
        <f ca="1">OFFSET('Расчёт фасадов8'!$H$1161,Цена!$A$1116,0)</f>
        <v>0</v>
      </c>
      <c r="L1116" s="160">
        <f ca="1">OFFSET('Расчёт фасадов9'!$H$1161,Цена!$A$1116,0)</f>
        <v>0</v>
      </c>
      <c r="M1116" s="160">
        <f ca="1">OFFSET('Расчёт фасадов10'!$H$1161,Цена!$A$1116,0)</f>
        <v>0</v>
      </c>
    </row>
    <row r="1117" spans="1:13" ht="15" x14ac:dyDescent="0.2">
      <c r="A1117">
        <v>2</v>
      </c>
      <c r="B1117" s="75" t="s">
        <v>736</v>
      </c>
      <c r="C1117" s="75" t="str">
        <f>B1117&amp;'Спецификация - фасады'!$AO$55</f>
        <v>U.1.P16./1+0-WM</v>
      </c>
      <c r="D1117" s="160">
        <f ca="1">OFFSET('Расчёт фасадов'!$H$1161,Цена!$A$1117,0)</f>
        <v>0</v>
      </c>
      <c r="E1117" s="160">
        <f ca="1">OFFSET('Расчёт фасадов2'!$H$1161,Цена!$A$1117,0)</f>
        <v>0</v>
      </c>
      <c r="F1117" s="160">
        <f ca="1">OFFSET('Расчёт фасадов3'!$H$1161,Цена!$A$1117,0)</f>
        <v>0</v>
      </c>
      <c r="G1117" s="160">
        <f ca="1">OFFSET('Расчёт фасадов4'!$H$1161,Цена!$A$1117,0)</f>
        <v>0</v>
      </c>
      <c r="H1117" s="160">
        <f ca="1">OFFSET('Расчёт фасадов5'!$H$1161,Цена!$A$1117,0)</f>
        <v>0</v>
      </c>
      <c r="I1117" s="160">
        <f ca="1">OFFSET('Расчёт фасадов6'!$H$1161,Цена!$A$1117,0)</f>
        <v>0</v>
      </c>
      <c r="J1117" s="160">
        <f ca="1">OFFSET('Расчёт фасадов7'!$H$1161,Цена!$A$1117,0)</f>
        <v>0</v>
      </c>
      <c r="K1117" s="160">
        <f ca="1">OFFSET('Расчёт фасадов8'!$H$1161,Цена!$A$1117,0)</f>
        <v>0</v>
      </c>
      <c r="L1117" s="160">
        <f ca="1">OFFSET('Расчёт фасадов9'!$H$1161,Цена!$A$1117,0)</f>
        <v>0</v>
      </c>
      <c r="M1117" s="160">
        <f ca="1">OFFSET('Расчёт фасадов10'!$H$1161,Цена!$A$1117,0)</f>
        <v>0</v>
      </c>
    </row>
    <row r="1118" spans="1:13" ht="15" x14ac:dyDescent="0.2">
      <c r="A1118">
        <v>2</v>
      </c>
      <c r="B1118" s="75" t="s">
        <v>736</v>
      </c>
      <c r="C1118" s="75" t="str">
        <f>B1118&amp;'Спецификация - фасады'!$AO$56</f>
        <v>U.1.P16./1+0-IV</v>
      </c>
      <c r="D1118" s="160">
        <f ca="1">OFFSET('Расчёт фасадов'!$H$1161,Цена!$A$1118,0)</f>
        <v>0</v>
      </c>
      <c r="E1118" s="160">
        <f ca="1">OFFSET('Расчёт фасадов2'!$H$1161,Цена!$A$1118,0)</f>
        <v>0</v>
      </c>
      <c r="F1118" s="160">
        <f ca="1">OFFSET('Расчёт фасадов3'!$H$1161,Цена!$A$1118,0)</f>
        <v>0</v>
      </c>
      <c r="G1118" s="160">
        <f ca="1">OFFSET('Расчёт фасадов4'!$H$1161,Цена!$A$1118,0)</f>
        <v>0</v>
      </c>
      <c r="H1118" s="160">
        <f ca="1">OFFSET('Расчёт фасадов5'!$H$1161,Цена!$A$1118,0)</f>
        <v>0</v>
      </c>
      <c r="I1118" s="160">
        <f ca="1">OFFSET('Расчёт фасадов6'!$H$1161,Цена!$A$1118,0)</f>
        <v>0</v>
      </c>
      <c r="J1118" s="160">
        <f ca="1">OFFSET('Расчёт фасадов7'!$H$1161,Цена!$A$1118,0)</f>
        <v>0</v>
      </c>
      <c r="K1118" s="160">
        <f ca="1">OFFSET('Расчёт фасадов8'!$H$1161,Цена!$A$1118,0)</f>
        <v>0</v>
      </c>
      <c r="L1118" s="160">
        <f ca="1">OFFSET('Расчёт фасадов9'!$H$1161,Цена!$A$1118,0)</f>
        <v>0</v>
      </c>
      <c r="M1118" s="160">
        <f ca="1">OFFSET('Расчёт фасадов10'!$H$1161,Цена!$A$1118,0)</f>
        <v>0</v>
      </c>
    </row>
    <row r="1119" spans="1:13" ht="15" x14ac:dyDescent="0.2">
      <c r="A1119">
        <v>3</v>
      </c>
      <c r="B1119" s="75" t="s">
        <v>736</v>
      </c>
      <c r="C1119" s="75" t="str">
        <f>B1119&amp;'Спецификация - фасады'!$AO$57</f>
        <v>U.1.P16./1+0-WC/PG</v>
      </c>
      <c r="D1119" s="160">
        <f ca="1">OFFSET('Расчёт фасадов'!$H$1161,Цена!$A$1119,0)</f>
        <v>0</v>
      </c>
      <c r="E1119" s="160">
        <f ca="1">OFFSET('Расчёт фасадов2'!$H$1161,Цена!$A$1119,0)</f>
        <v>0</v>
      </c>
      <c r="F1119" s="160">
        <f ca="1">OFFSET('Расчёт фасадов3'!$H$1161,Цена!$A$1119,0)</f>
        <v>0</v>
      </c>
      <c r="G1119" s="160">
        <f ca="1">OFFSET('Расчёт фасадов4'!$H$1161,Цена!$A$1119,0)</f>
        <v>0</v>
      </c>
      <c r="H1119" s="160">
        <f ca="1">OFFSET('Расчёт фасадов5'!$H$1161,Цена!$A$1119,0)</f>
        <v>0</v>
      </c>
      <c r="I1119" s="160">
        <f ca="1">OFFSET('Расчёт фасадов6'!$H$1161,Цена!$A$1119,0)</f>
        <v>0</v>
      </c>
      <c r="J1119" s="160">
        <f ca="1">OFFSET('Расчёт фасадов7'!$H$1161,Цена!$A$1119,0)</f>
        <v>0</v>
      </c>
      <c r="K1119" s="160">
        <f ca="1">OFFSET('Расчёт фасадов8'!$H$1161,Цена!$A$1119,0)</f>
        <v>0</v>
      </c>
      <c r="L1119" s="160">
        <f ca="1">OFFSET('Расчёт фасадов9'!$H$1161,Цена!$A$1119,0)</f>
        <v>0</v>
      </c>
      <c r="M1119" s="160">
        <f ca="1">OFFSET('Расчёт фасадов10'!$H$1161,Цена!$A$1119,0)</f>
        <v>0</v>
      </c>
    </row>
    <row r="1120" spans="1:13" ht="15" x14ac:dyDescent="0.2">
      <c r="A1120">
        <v>3</v>
      </c>
      <c r="B1120" s="75" t="s">
        <v>736</v>
      </c>
      <c r="C1120" s="75" t="str">
        <f>B1120&amp;'Спецификация - фасады'!$AO$58</f>
        <v>U.1.P16./1+0-WC/PS</v>
      </c>
      <c r="D1120" s="160">
        <f ca="1">OFFSET('Расчёт фасадов'!$H$1161,Цена!$A$1120,0)</f>
        <v>0</v>
      </c>
      <c r="E1120" s="160">
        <f ca="1">OFFSET('Расчёт фасадов2'!$H$1161,Цена!$A$1120,0)</f>
        <v>0</v>
      </c>
      <c r="F1120" s="160">
        <f ca="1">OFFSET('Расчёт фасадов3'!$H$1161,Цена!$A$1120,0)</f>
        <v>0</v>
      </c>
      <c r="G1120" s="160">
        <f ca="1">OFFSET('Расчёт фасадов4'!$H$1161,Цена!$A$1120,0)</f>
        <v>0</v>
      </c>
      <c r="H1120" s="160">
        <f ca="1">OFFSET('Расчёт фасадов5'!$H$1161,Цена!$A$1120,0)</f>
        <v>0</v>
      </c>
      <c r="I1120" s="160">
        <f ca="1">OFFSET('Расчёт фасадов6'!$H$1161,Цена!$A$1120,0)</f>
        <v>0</v>
      </c>
      <c r="J1120" s="160">
        <f ca="1">OFFSET('Расчёт фасадов7'!$H$1161,Цена!$A$1120,0)</f>
        <v>0</v>
      </c>
      <c r="K1120" s="160">
        <f ca="1">OFFSET('Расчёт фасадов8'!$H$1161,Цена!$A$1120,0)</f>
        <v>0</v>
      </c>
      <c r="L1120" s="160">
        <f ca="1">OFFSET('Расчёт фасадов9'!$H$1161,Цена!$A$1120,0)</f>
        <v>0</v>
      </c>
      <c r="M1120" s="160">
        <f ca="1">OFFSET('Расчёт фасадов10'!$H$1161,Цена!$A$1120,0)</f>
        <v>0</v>
      </c>
    </row>
    <row r="1121" spans="1:13" ht="15" x14ac:dyDescent="0.2">
      <c r="A1121">
        <v>3</v>
      </c>
      <c r="B1121" s="75" t="s">
        <v>736</v>
      </c>
      <c r="C1121" s="75" t="str">
        <f>B1121&amp;'Спецификация - фасады'!$AO$59</f>
        <v>U.1.P16./1+0-WC/PBG</v>
      </c>
      <c r="D1121" s="160">
        <f ca="1">OFFSET('Расчёт фасадов'!$H$1161,Цена!$A$1121,0)</f>
        <v>0</v>
      </c>
      <c r="E1121" s="160">
        <f ca="1">OFFSET('Расчёт фасадов2'!$H$1161,Цена!$A$1121,0)</f>
        <v>0</v>
      </c>
      <c r="F1121" s="160">
        <f ca="1">OFFSET('Расчёт фасадов3'!$H$1161,Цена!$A$1121,0)</f>
        <v>0</v>
      </c>
      <c r="G1121" s="160">
        <f ca="1">OFFSET('Расчёт фасадов4'!$H$1161,Цена!$A$1121,0)</f>
        <v>0</v>
      </c>
      <c r="H1121" s="160">
        <f ca="1">OFFSET('Расчёт фасадов5'!$H$1161,Цена!$A$1121,0)</f>
        <v>0</v>
      </c>
      <c r="I1121" s="160">
        <f ca="1">OFFSET('Расчёт фасадов6'!$H$1161,Цена!$A$1121,0)</f>
        <v>0</v>
      </c>
      <c r="J1121" s="160">
        <f ca="1">OFFSET('Расчёт фасадов7'!$H$1161,Цена!$A$1121,0)</f>
        <v>0</v>
      </c>
      <c r="K1121" s="160">
        <f ca="1">OFFSET('Расчёт фасадов8'!$H$1161,Цена!$A$1121,0)</f>
        <v>0</v>
      </c>
      <c r="L1121" s="160">
        <f ca="1">OFFSET('Расчёт фасадов9'!$H$1161,Цена!$A$1121,0)</f>
        <v>0</v>
      </c>
      <c r="M1121" s="160">
        <f ca="1">OFFSET('Расчёт фасадов10'!$H$1161,Цена!$A$1121,0)</f>
        <v>0</v>
      </c>
    </row>
    <row r="1122" spans="1:13" ht="15" x14ac:dyDescent="0.2">
      <c r="A1122">
        <v>3</v>
      </c>
      <c r="B1122" s="75" t="s">
        <v>736</v>
      </c>
      <c r="C1122" s="75" t="str">
        <f>B1122&amp;'Спецификация - фасады'!$AO$60</f>
        <v>U.1.P16./1+0-VT/PS</v>
      </c>
      <c r="D1122" s="160">
        <f ca="1">OFFSET('Расчёт фасадов'!$H$1161,Цена!$A$1122,0)</f>
        <v>0</v>
      </c>
      <c r="E1122" s="160">
        <f ca="1">OFFSET('Расчёт фасадов2'!$H$1161,Цена!$A$1122,0)</f>
        <v>0</v>
      </c>
      <c r="F1122" s="160">
        <f ca="1">OFFSET('Расчёт фасадов3'!$H$1161,Цена!$A$1122,0)</f>
        <v>0</v>
      </c>
      <c r="G1122" s="160">
        <f ca="1">OFFSET('Расчёт фасадов4'!$H$1161,Цена!$A$1122,0)</f>
        <v>0</v>
      </c>
      <c r="H1122" s="160">
        <f ca="1">OFFSET('Расчёт фасадов5'!$H$1161,Цена!$A$1122,0)</f>
        <v>0</v>
      </c>
      <c r="I1122" s="160">
        <f ca="1">OFFSET('Расчёт фасадов6'!$H$1161,Цена!$A$1122,0)</f>
        <v>0</v>
      </c>
      <c r="J1122" s="160">
        <f ca="1">OFFSET('Расчёт фасадов7'!$H$1161,Цена!$A$1122,0)</f>
        <v>0</v>
      </c>
      <c r="K1122" s="160">
        <f ca="1">OFFSET('Расчёт фасадов8'!$H$1161,Цена!$A$1122,0)</f>
        <v>0</v>
      </c>
      <c r="L1122" s="160">
        <f ca="1">OFFSET('Расчёт фасадов9'!$H$1161,Цена!$A$1122,0)</f>
        <v>0</v>
      </c>
      <c r="M1122" s="160">
        <f ca="1">OFFSET('Расчёт фасадов10'!$H$1161,Цена!$A$1122,0)</f>
        <v>0</v>
      </c>
    </row>
    <row r="1123" spans="1:13" ht="15" x14ac:dyDescent="0.2">
      <c r="A1123">
        <v>4</v>
      </c>
      <c r="B1123" s="75" t="s">
        <v>736</v>
      </c>
      <c r="C1123" s="75" t="str">
        <f>B1123&amp;'Спецификация - фасады'!$AO$61</f>
        <v>U.1.P16./1+0-BMO/PG</v>
      </c>
      <c r="D1123" s="160">
        <f ca="1">OFFSET('Расчёт фасадов'!$H$1161,Цена!$A$1123,0)</f>
        <v>0</v>
      </c>
      <c r="E1123" s="160">
        <f ca="1">OFFSET('Расчёт фасадов2'!$H$1161,Цена!$A$1123,0)</f>
        <v>0</v>
      </c>
      <c r="F1123" s="160">
        <f ca="1">OFFSET('Расчёт фасадов3'!$H$1161,Цена!$A$1123,0)</f>
        <v>0</v>
      </c>
      <c r="G1123" s="160">
        <f ca="1">OFFSET('Расчёт фасадов4'!$H$1161,Цена!$A$1123,0)</f>
        <v>0</v>
      </c>
      <c r="H1123" s="160">
        <f ca="1">OFFSET('Расчёт фасадов5'!$H$1161,Цена!$A$1123,0)</f>
        <v>0</v>
      </c>
      <c r="I1123" s="160">
        <f ca="1">OFFSET('Расчёт фасадов6'!$H$1161,Цена!$A$1123,0)</f>
        <v>0</v>
      </c>
      <c r="J1123" s="160">
        <f ca="1">OFFSET('Расчёт фасадов7'!$H$1161,Цена!$A$1123,0)</f>
        <v>0</v>
      </c>
      <c r="K1123" s="160">
        <f ca="1">OFFSET('Расчёт фасадов8'!$H$1161,Цена!$A$1123,0)</f>
        <v>0</v>
      </c>
      <c r="L1123" s="160">
        <f ca="1">OFFSET('Расчёт фасадов9'!$H$1161,Цена!$A$1123,0)</f>
        <v>0</v>
      </c>
      <c r="M1123" s="160">
        <f ca="1">OFFSET('Расчёт фасадов10'!$H$1161,Цена!$A$1123,0)</f>
        <v>0</v>
      </c>
    </row>
    <row r="1124" spans="1:13" ht="15" x14ac:dyDescent="0.2">
      <c r="A1124">
        <v>4</v>
      </c>
      <c r="B1124" s="75" t="s">
        <v>736</v>
      </c>
      <c r="C1124" s="75" t="str">
        <f>B1124&amp;'Спецификация - фасады'!$AO$62</f>
        <v>U.1.P16./1+0-BMO/PB</v>
      </c>
      <c r="D1124" s="160">
        <f ca="1">OFFSET('Расчёт фасадов'!$H$1161,Цена!$A$1124,0)</f>
        <v>0</v>
      </c>
      <c r="E1124" s="160">
        <f ca="1">OFFSET('Расчёт фасадов2'!$H$1161,Цена!$A$1124,0)</f>
        <v>0</v>
      </c>
      <c r="F1124" s="160">
        <f ca="1">OFFSET('Расчёт фасадов3'!$H$1161,Цена!$A$1124,0)</f>
        <v>0</v>
      </c>
      <c r="G1124" s="160">
        <f ca="1">OFFSET('Расчёт фасадов4'!$H$1161,Цена!$A$1124,0)</f>
        <v>0</v>
      </c>
      <c r="H1124" s="160">
        <f ca="1">OFFSET('Расчёт фасадов5'!$H$1161,Цена!$A$1124,0)</f>
        <v>0</v>
      </c>
      <c r="I1124" s="160">
        <f ca="1">OFFSET('Расчёт фасадов6'!$H$1161,Цена!$A$1124,0)</f>
        <v>0</v>
      </c>
      <c r="J1124" s="160">
        <f ca="1">OFFSET('Расчёт фасадов7'!$H$1161,Цена!$A$1124,0)</f>
        <v>0</v>
      </c>
      <c r="K1124" s="160">
        <f ca="1">OFFSET('Расчёт фасадов8'!$H$1161,Цена!$A$1124,0)</f>
        <v>0</v>
      </c>
      <c r="L1124" s="160">
        <f ca="1">OFFSET('Расчёт фасадов9'!$H$1161,Цена!$A$1124,0)</f>
        <v>0</v>
      </c>
      <c r="M1124" s="160">
        <f ca="1">OFFSET('Расчёт фасадов10'!$H$1161,Цена!$A$1124,0)</f>
        <v>0</v>
      </c>
    </row>
    <row r="1125" spans="1:13" ht="15" x14ac:dyDescent="0.2">
      <c r="A1125">
        <v>5</v>
      </c>
      <c r="B1125" s="75" t="s">
        <v>736</v>
      </c>
      <c r="C1125" s="75" t="str">
        <f>B1125&amp;'Спецификация - фасады'!$AO$63</f>
        <v>U.1.P16./1+0-GS/PG</v>
      </c>
      <c r="D1125" s="160">
        <f ca="1">OFFSET('Расчёт фасадов'!$H$1161,Цена!$A$1125,0)</f>
        <v>0</v>
      </c>
      <c r="E1125" s="160">
        <f ca="1">OFFSET('Расчёт фасадов2'!$H$1161,Цена!$A$1125,0)</f>
        <v>0</v>
      </c>
      <c r="F1125" s="160">
        <f ca="1">OFFSET('Расчёт фасадов3'!$H$1161,Цена!$A$1125,0)</f>
        <v>0</v>
      </c>
      <c r="G1125" s="160">
        <f ca="1">OFFSET('Расчёт фасадов4'!$H$1161,Цена!$A$1125,0)</f>
        <v>0</v>
      </c>
      <c r="H1125" s="160">
        <f ca="1">OFFSET('Расчёт фасадов5'!$H$1161,Цена!$A$1125,0)</f>
        <v>0</v>
      </c>
      <c r="I1125" s="160">
        <f ca="1">OFFSET('Расчёт фасадов6'!$H$1161,Цена!$A$1125,0)</f>
        <v>0</v>
      </c>
      <c r="J1125" s="160">
        <f ca="1">OFFSET('Расчёт фасадов7'!$H$1161,Цена!$A$1125,0)</f>
        <v>0</v>
      </c>
      <c r="K1125" s="160">
        <f ca="1">OFFSET('Расчёт фасадов8'!$H$1161,Цена!$A$1125,0)</f>
        <v>0</v>
      </c>
      <c r="L1125" s="160">
        <f ca="1">OFFSET('Расчёт фасадов9'!$H$1161,Цена!$A$1125,0)</f>
        <v>0</v>
      </c>
      <c r="M1125" s="160">
        <f ca="1">OFFSET('Расчёт фасадов10'!$H$1161,Цена!$A$1125,0)</f>
        <v>0</v>
      </c>
    </row>
    <row r="1126" spans="1:13" ht="15" x14ac:dyDescent="0.2">
      <c r="A1126">
        <v>5</v>
      </c>
      <c r="B1126" s="75" t="s">
        <v>736</v>
      </c>
      <c r="C1126" s="75" t="str">
        <f>B1126&amp;'Спецификация - фасады'!$AO$64</f>
        <v>U.1.P16./1+0-GS/PS</v>
      </c>
      <c r="D1126" s="160">
        <f ca="1">OFFSET('Расчёт фасадов'!$H$1161,Цена!$A$1126,0)</f>
        <v>0</v>
      </c>
      <c r="E1126" s="160">
        <f ca="1">OFFSET('Расчёт фасадов2'!$H$1161,Цена!$A$1126,0)</f>
        <v>0</v>
      </c>
      <c r="F1126" s="160">
        <f ca="1">OFFSET('Расчёт фасадов3'!$H$1161,Цена!$A$1126,0)</f>
        <v>0</v>
      </c>
      <c r="G1126" s="160">
        <f ca="1">OFFSET('Расчёт фасадов4'!$H$1161,Цена!$A$1126,0)</f>
        <v>0</v>
      </c>
      <c r="H1126" s="160">
        <f ca="1">OFFSET('Расчёт фасадов5'!$H$1161,Цена!$A$1126,0)</f>
        <v>0</v>
      </c>
      <c r="I1126" s="160">
        <f ca="1">OFFSET('Расчёт фасадов6'!$H$1161,Цена!$A$1126,0)</f>
        <v>0</v>
      </c>
      <c r="J1126" s="160">
        <f ca="1">OFFSET('Расчёт фасадов7'!$H$1161,Цена!$A$1126,0)</f>
        <v>0</v>
      </c>
      <c r="K1126" s="160">
        <f ca="1">OFFSET('Расчёт фасадов8'!$H$1161,Цена!$A$1126,0)</f>
        <v>0</v>
      </c>
      <c r="L1126" s="160">
        <f ca="1">OFFSET('Расчёт фасадов9'!$H$1161,Цена!$A$1126,0)</f>
        <v>0</v>
      </c>
      <c r="M1126" s="160">
        <f ca="1">OFFSET('Расчёт фасадов10'!$H$1161,Цена!$A$1126,0)</f>
        <v>0</v>
      </c>
    </row>
    <row r="1127" spans="1:13" ht="15" x14ac:dyDescent="0.2">
      <c r="A1127">
        <v>6</v>
      </c>
      <c r="B1127" s="75" t="s">
        <v>736</v>
      </c>
      <c r="C1127" s="75" t="str">
        <f>B1127&amp;'Спецификация - фасады'!$AO$65</f>
        <v>U.1.P16./1+0-WM/PG</v>
      </c>
      <c r="D1127" s="160">
        <f ca="1">OFFSET('Расчёт фасадов'!$H$1161,Цена!$A$1127,0)</f>
        <v>0</v>
      </c>
      <c r="E1127" s="160">
        <f ca="1">OFFSET('Расчёт фасадов2'!$H$1161,Цена!$A$1127,0)</f>
        <v>0</v>
      </c>
      <c r="F1127" s="160">
        <f ca="1">OFFSET('Расчёт фасадов3'!$H$1161,Цена!$A$1127,0)</f>
        <v>0</v>
      </c>
      <c r="G1127" s="160">
        <f ca="1">OFFSET('Расчёт фасадов4'!$H$1161,Цена!$A$1127,0)</f>
        <v>0</v>
      </c>
      <c r="H1127" s="160">
        <f ca="1">OFFSET('Расчёт фасадов5'!$H$1161,Цена!$A$1127,0)</f>
        <v>0</v>
      </c>
      <c r="I1127" s="160">
        <f ca="1">OFFSET('Расчёт фасадов6'!$H$1161,Цена!$A$1127,0)</f>
        <v>0</v>
      </c>
      <c r="J1127" s="160">
        <f ca="1">OFFSET('Расчёт фасадов7'!$H$1161,Цена!$A$1127,0)</f>
        <v>0</v>
      </c>
      <c r="K1127" s="160">
        <f ca="1">OFFSET('Расчёт фасадов8'!$H$1161,Цена!$A$1127,0)</f>
        <v>0</v>
      </c>
      <c r="L1127" s="160">
        <f ca="1">OFFSET('Расчёт фасадов9'!$H$1161,Цена!$A$1127,0)</f>
        <v>0</v>
      </c>
      <c r="M1127" s="160">
        <f ca="1">OFFSET('Расчёт фасадов10'!$H$1161,Цена!$A$1127,0)</f>
        <v>0</v>
      </c>
    </row>
    <row r="1128" spans="1:13" ht="15" x14ac:dyDescent="0.2">
      <c r="A1128">
        <v>6</v>
      </c>
      <c r="B1128" s="75" t="s">
        <v>736</v>
      </c>
      <c r="C1128" s="75" t="str">
        <f>B1128&amp;'Спецификация - фасады'!$AO$66</f>
        <v>U.1.P16./1+0-WM/PS</v>
      </c>
      <c r="D1128" s="160">
        <f ca="1">OFFSET('Расчёт фасадов'!$H$1161,Цена!$A$1128,0)</f>
        <v>0</v>
      </c>
      <c r="E1128" s="160">
        <f ca="1">OFFSET('Расчёт фасадов2'!$H$1161,Цена!$A$1128,0)</f>
        <v>0</v>
      </c>
      <c r="F1128" s="160">
        <f ca="1">OFFSET('Расчёт фасадов3'!$H$1161,Цена!$A$1128,0)</f>
        <v>0</v>
      </c>
      <c r="G1128" s="160">
        <f ca="1">OFFSET('Расчёт фасадов4'!$H$1161,Цена!$A$1128,0)</f>
        <v>0</v>
      </c>
      <c r="H1128" s="160">
        <f ca="1">OFFSET('Расчёт фасадов5'!$H$1161,Цена!$A$1128,0)</f>
        <v>0</v>
      </c>
      <c r="I1128" s="160">
        <f ca="1">OFFSET('Расчёт фасадов6'!$H$1161,Цена!$A$1128,0)</f>
        <v>0</v>
      </c>
      <c r="J1128" s="160">
        <f ca="1">OFFSET('Расчёт фасадов7'!$H$1161,Цена!$A$1128,0)</f>
        <v>0</v>
      </c>
      <c r="K1128" s="160">
        <f ca="1">OFFSET('Расчёт фасадов8'!$H$1161,Цена!$A$1128,0)</f>
        <v>0</v>
      </c>
      <c r="L1128" s="160">
        <f ca="1">OFFSET('Расчёт фасадов9'!$H$1161,Цена!$A$1128,0)</f>
        <v>0</v>
      </c>
      <c r="M1128" s="160">
        <f ca="1">OFFSET('Расчёт фасадов10'!$H$1161,Цена!$A$1128,0)</f>
        <v>0</v>
      </c>
    </row>
    <row r="1129" spans="1:13" ht="15" x14ac:dyDescent="0.2">
      <c r="A1129">
        <v>6</v>
      </c>
      <c r="B1129" s="75" t="s">
        <v>736</v>
      </c>
      <c r="C1129" s="75" t="str">
        <f>B1129&amp;'Спецификация - фасады'!$AO$67</f>
        <v>U.1.P16./1+0-WM/PBG</v>
      </c>
      <c r="D1129" s="160">
        <f ca="1">OFFSET('Расчёт фасадов'!$H$1161,Цена!$A$1129,0)</f>
        <v>0</v>
      </c>
      <c r="E1129" s="160">
        <f ca="1">OFFSET('Расчёт фасадов2'!$H$1161,Цена!$A$1129,0)</f>
        <v>0</v>
      </c>
      <c r="F1129" s="160">
        <f ca="1">OFFSET('Расчёт фасадов3'!$H$1161,Цена!$A$1129,0)</f>
        <v>0</v>
      </c>
      <c r="G1129" s="160">
        <f ca="1">OFFSET('Расчёт фасадов4'!$H$1161,Цена!$A$1129,0)</f>
        <v>0</v>
      </c>
      <c r="H1129" s="160">
        <f ca="1">OFFSET('Расчёт фасадов5'!$H$1161,Цена!$A$1129,0)</f>
        <v>0</v>
      </c>
      <c r="I1129" s="160">
        <f ca="1">OFFSET('Расчёт фасадов6'!$H$1161,Цена!$A$1129,0)</f>
        <v>0</v>
      </c>
      <c r="J1129" s="160">
        <f ca="1">OFFSET('Расчёт фасадов7'!$H$1161,Цена!$A$1129,0)</f>
        <v>0</v>
      </c>
      <c r="K1129" s="160">
        <f ca="1">OFFSET('Расчёт фасадов8'!$H$1161,Цена!$A$1129,0)</f>
        <v>0</v>
      </c>
      <c r="L1129" s="160">
        <f ca="1">OFFSET('Расчёт фасадов9'!$H$1161,Цена!$A$1129,0)</f>
        <v>0</v>
      </c>
      <c r="M1129" s="160">
        <f ca="1">OFFSET('Расчёт фасадов10'!$H$1161,Цена!$A$1129,0)</f>
        <v>0</v>
      </c>
    </row>
    <row r="1130" spans="1:13" ht="15" x14ac:dyDescent="0.2">
      <c r="A1130">
        <v>6</v>
      </c>
      <c r="B1130" s="75" t="s">
        <v>736</v>
      </c>
      <c r="C1130" s="75" t="str">
        <f>B1130&amp;'Спецификация - фасады'!$AO$68</f>
        <v>U.1.P16./1+0-IV/PG</v>
      </c>
      <c r="D1130" s="160">
        <f ca="1">OFFSET('Расчёт фасадов'!$H$1161,Цена!$A$1130,0)</f>
        <v>0</v>
      </c>
      <c r="E1130" s="160">
        <f ca="1">OFFSET('Расчёт фасадов2'!$H$1161,Цена!$A$1130,0)</f>
        <v>0</v>
      </c>
      <c r="F1130" s="160">
        <f ca="1">OFFSET('Расчёт фасадов3'!$H$1161,Цена!$A$1130,0)</f>
        <v>0</v>
      </c>
      <c r="G1130" s="160">
        <f ca="1">OFFSET('Расчёт фасадов4'!$H$1161,Цена!$A$1130,0)</f>
        <v>0</v>
      </c>
      <c r="H1130" s="160">
        <f ca="1">OFFSET('Расчёт фасадов5'!$H$1161,Цена!$A$1130,0)</f>
        <v>0</v>
      </c>
      <c r="I1130" s="160">
        <f ca="1">OFFSET('Расчёт фасадов6'!$H$1161,Цена!$A$1130,0)</f>
        <v>0</v>
      </c>
      <c r="J1130" s="160">
        <f ca="1">OFFSET('Расчёт фасадов7'!$H$1161,Цена!$A$1130,0)</f>
        <v>0</v>
      </c>
      <c r="K1130" s="160">
        <f ca="1">OFFSET('Расчёт фасадов8'!$H$1161,Цена!$A$1130,0)</f>
        <v>0</v>
      </c>
      <c r="L1130" s="160">
        <f ca="1">OFFSET('Расчёт фасадов9'!$H$1161,Цена!$A$1130,0)</f>
        <v>0</v>
      </c>
      <c r="M1130" s="160">
        <f ca="1">OFFSET('Расчёт фасадов10'!$H$1161,Цена!$A$1130,0)</f>
        <v>0</v>
      </c>
    </row>
    <row r="1131" spans="1:13" ht="15" x14ac:dyDescent="0.2">
      <c r="A1131">
        <v>6</v>
      </c>
      <c r="B1131" s="75" t="s">
        <v>736</v>
      </c>
      <c r="C1131" s="75" t="str">
        <f>B1131&amp;'Спецификация - фасады'!$AO$69</f>
        <v>U.1.P16./1+0-IV/PS</v>
      </c>
      <c r="D1131" s="160">
        <f ca="1">OFFSET('Расчёт фасадов'!$H$1161,Цена!$A$1131,0)</f>
        <v>0</v>
      </c>
      <c r="E1131" s="160">
        <f ca="1">OFFSET('Расчёт фасадов2'!$H$1161,Цена!$A$1131,0)</f>
        <v>0</v>
      </c>
      <c r="F1131" s="160">
        <f ca="1">OFFSET('Расчёт фасадов3'!$H$1161,Цена!$A$1131,0)</f>
        <v>0</v>
      </c>
      <c r="G1131" s="160">
        <f ca="1">OFFSET('Расчёт фасадов4'!$H$1161,Цена!$A$1131,0)</f>
        <v>0</v>
      </c>
      <c r="H1131" s="160">
        <f ca="1">OFFSET('Расчёт фасадов5'!$H$1161,Цена!$A$1131,0)</f>
        <v>0</v>
      </c>
      <c r="I1131" s="160">
        <f ca="1">OFFSET('Расчёт фасадов6'!$H$1161,Цена!$A$1131,0)</f>
        <v>0</v>
      </c>
      <c r="J1131" s="160">
        <f ca="1">OFFSET('Расчёт фасадов7'!$H$1161,Цена!$A$1131,0)</f>
        <v>0</v>
      </c>
      <c r="K1131" s="160">
        <f ca="1">OFFSET('Расчёт фасадов8'!$H$1161,Цена!$A$1131,0)</f>
        <v>0</v>
      </c>
      <c r="L1131" s="160">
        <f ca="1">OFFSET('Расчёт фасадов9'!$H$1161,Цена!$A$1131,0)</f>
        <v>0</v>
      </c>
      <c r="M1131" s="160">
        <f ca="1">OFFSET('Расчёт фасадов10'!$H$1161,Цена!$A$1131,0)</f>
        <v>0</v>
      </c>
    </row>
    <row r="1132" spans="1:13" ht="15" x14ac:dyDescent="0.2">
      <c r="A1132">
        <v>6</v>
      </c>
      <c r="B1132" s="75" t="s">
        <v>736</v>
      </c>
      <c r="C1132" s="75" t="str">
        <f>B1132&amp;'Спецификация - фасады'!$AO$70</f>
        <v>U.1.P16./1+0-IV/PBG</v>
      </c>
      <c r="D1132" s="160">
        <f ca="1">OFFSET('Расчёт фасадов'!$H$1161,Цена!$A$1132,0)</f>
        <v>0</v>
      </c>
      <c r="E1132" s="160">
        <f ca="1">OFFSET('Расчёт фасадов2'!$H$1161,Цена!$A$1132,0)</f>
        <v>0</v>
      </c>
      <c r="F1132" s="160">
        <f ca="1">OFFSET('Расчёт фасадов3'!$H$1161,Цена!$A$1132,0)</f>
        <v>0</v>
      </c>
      <c r="G1132" s="160">
        <f ca="1">OFFSET('Расчёт фасадов4'!$H$1161,Цена!$A$1132,0)</f>
        <v>0</v>
      </c>
      <c r="H1132" s="160">
        <f ca="1">OFFSET('Расчёт фасадов5'!$H$1161,Цена!$A$1132,0)</f>
        <v>0</v>
      </c>
      <c r="I1132" s="160">
        <f ca="1">OFFSET('Расчёт фасадов6'!$H$1161,Цена!$A$1132,0)</f>
        <v>0</v>
      </c>
      <c r="J1132" s="160">
        <f ca="1">OFFSET('Расчёт фасадов7'!$H$1161,Цена!$A$1132,0)</f>
        <v>0</v>
      </c>
      <c r="K1132" s="160">
        <f ca="1">OFFSET('Расчёт фасадов8'!$H$1161,Цена!$A$1132,0)</f>
        <v>0</v>
      </c>
      <c r="L1132" s="160">
        <f ca="1">OFFSET('Расчёт фасадов9'!$H$1161,Цена!$A$1132,0)</f>
        <v>0</v>
      </c>
      <c r="M1132" s="160">
        <f ca="1">OFFSET('Расчёт фасадов10'!$H$1161,Цена!$A$1132,0)</f>
        <v>0</v>
      </c>
    </row>
    <row r="1134" spans="1:13" ht="15" x14ac:dyDescent="0.2">
      <c r="A1134">
        <v>0</v>
      </c>
      <c r="B1134" s="75" t="s">
        <v>742</v>
      </c>
      <c r="C1134" s="75" t="str">
        <f>B1134&amp;'Спецификация - фасады'!$AO$43</f>
        <v>U.1.P16./1+1-PY27</v>
      </c>
      <c r="D1134" s="160">
        <f ca="1">OFFSET('Расчёт фасадов'!$H$1190,Цена!$A$1134,0)</f>
        <v>0</v>
      </c>
      <c r="E1134" s="160">
        <f ca="1">OFFSET('Расчёт фасадов2'!$H$1190,Цена!$A$1134,0)</f>
        <v>0</v>
      </c>
      <c r="F1134" s="160">
        <f ca="1">OFFSET('Расчёт фасадов3'!$H$1190,Цена!$A$1134,0)</f>
        <v>0</v>
      </c>
      <c r="G1134" s="160">
        <f ca="1">OFFSET('Расчёт фасадов4'!$H$1190,Цена!$A$1134,0)</f>
        <v>0</v>
      </c>
      <c r="H1134" s="160">
        <f ca="1">OFFSET('Расчёт фасадов5'!$H$1190,Цена!$A$1134,0)</f>
        <v>0</v>
      </c>
      <c r="I1134" s="160">
        <f ca="1">OFFSET('Расчёт фасадов6'!$H$1190,Цена!$A$1134,0)</f>
        <v>0</v>
      </c>
      <c r="J1134" s="160">
        <f ca="1">OFFSET('Расчёт фасадов7'!$H$1190,Цена!$A$1134,0)</f>
        <v>0</v>
      </c>
      <c r="K1134" s="160">
        <f ca="1">OFFSET('Расчёт фасадов8'!$H$1190,Цена!$A$1134,0)</f>
        <v>0</v>
      </c>
      <c r="L1134" s="160">
        <f ca="1">OFFSET('Расчёт фасадов9'!$H$1190,Цена!$A$1134,0)</f>
        <v>0</v>
      </c>
      <c r="M1134" s="160">
        <f ca="1">OFFSET('Расчёт фасадов10'!$H$1190,Цена!$A$1134,0)</f>
        <v>0</v>
      </c>
    </row>
    <row r="1135" spans="1:13" ht="15" x14ac:dyDescent="0.2">
      <c r="A1135">
        <v>0</v>
      </c>
      <c r="B1135" s="75" t="s">
        <v>742</v>
      </c>
      <c r="C1135" s="75" t="str">
        <f>B1135&amp;'Спецификация - фасады'!$AO$44</f>
        <v>U.1.P16./1+1-WC</v>
      </c>
      <c r="D1135" s="160">
        <f ca="1">OFFSET('Расчёт фасадов'!$H$1190,Цена!$A$1135,0)</f>
        <v>0</v>
      </c>
      <c r="E1135" s="160">
        <f ca="1">OFFSET('Расчёт фасадов2'!$H$1190,Цена!$A$1135,0)</f>
        <v>0</v>
      </c>
      <c r="F1135" s="160">
        <f ca="1">OFFSET('Расчёт фасадов3'!$H$1190,Цена!$A$1135,0)</f>
        <v>0</v>
      </c>
      <c r="G1135" s="160">
        <f ca="1">OFFSET('Расчёт фасадов4'!$H$1190,Цена!$A$1135,0)</f>
        <v>0</v>
      </c>
      <c r="H1135" s="160">
        <f ca="1">OFFSET('Расчёт фасадов5'!$H$1190,Цена!$A$1135,0)</f>
        <v>0</v>
      </c>
      <c r="I1135" s="160">
        <f ca="1">OFFSET('Расчёт фасадов6'!$H$1190,Цена!$A$1135,0)</f>
        <v>0</v>
      </c>
      <c r="J1135" s="160">
        <f ca="1">OFFSET('Расчёт фасадов7'!$H$1190,Цена!$A$1135,0)</f>
        <v>0</v>
      </c>
      <c r="K1135" s="160">
        <f ca="1">OFFSET('Расчёт фасадов8'!$H$1190,Цена!$A$1135,0)</f>
        <v>0</v>
      </c>
      <c r="L1135" s="160">
        <f ca="1">OFFSET('Расчёт фасадов9'!$H$1190,Цена!$A$1135,0)</f>
        <v>0</v>
      </c>
      <c r="M1135" s="160">
        <f ca="1">OFFSET('Расчёт фасадов10'!$H$1190,Цена!$A$1135,0)</f>
        <v>0</v>
      </c>
    </row>
    <row r="1136" spans="1:13" ht="15" x14ac:dyDescent="0.2">
      <c r="A1136">
        <v>0</v>
      </c>
      <c r="B1136" s="75" t="s">
        <v>742</v>
      </c>
      <c r="C1136" s="75" t="str">
        <f>B1136&amp;'Спецификация - фасады'!$AO$45</f>
        <v>U.1.P16./1+1-WP</v>
      </c>
      <c r="D1136" s="160">
        <f ca="1">OFFSET('Расчёт фасадов'!$H$1190,Цена!$A$1136,0)</f>
        <v>0</v>
      </c>
      <c r="E1136" s="160">
        <f ca="1">OFFSET('Расчёт фасадов2'!$H$1190,Цена!$A$1136,0)</f>
        <v>0</v>
      </c>
      <c r="F1136" s="160">
        <f ca="1">OFFSET('Расчёт фасадов3'!$H$1190,Цена!$A$1136,0)</f>
        <v>0</v>
      </c>
      <c r="G1136" s="160">
        <f ca="1">OFFSET('Расчёт фасадов4'!$H$1190,Цена!$A$1136,0)</f>
        <v>0</v>
      </c>
      <c r="H1136" s="160">
        <f ca="1">OFFSET('Расчёт фасадов5'!$H$1190,Цена!$A$1136,0)</f>
        <v>0</v>
      </c>
      <c r="I1136" s="160">
        <f ca="1">OFFSET('Расчёт фасадов6'!$H$1190,Цена!$A$1136,0)</f>
        <v>0</v>
      </c>
      <c r="J1136" s="160">
        <f ca="1">OFFSET('Расчёт фасадов7'!$H$1190,Цена!$A$1136,0)</f>
        <v>0</v>
      </c>
      <c r="K1136" s="160">
        <f ca="1">OFFSET('Расчёт фасадов8'!$H$1190,Цена!$A$1136,0)</f>
        <v>0</v>
      </c>
      <c r="L1136" s="160">
        <f ca="1">OFFSET('Расчёт фасадов9'!$H$1190,Цена!$A$1136,0)</f>
        <v>0</v>
      </c>
      <c r="M1136" s="160">
        <f ca="1">OFFSET('Расчёт фасадов10'!$H$1190,Цена!$A$1136,0)</f>
        <v>0</v>
      </c>
    </row>
    <row r="1137" spans="1:13" ht="15" x14ac:dyDescent="0.2">
      <c r="A1137">
        <v>0</v>
      </c>
      <c r="B1137" s="75" t="s">
        <v>742</v>
      </c>
      <c r="C1137" s="75" t="str">
        <f>B1137&amp;'Спецификация - фасады'!$AO$46</f>
        <v>U.1.P16./1+1-DS</v>
      </c>
      <c r="D1137" s="160">
        <f ca="1">OFFSET('Расчёт фасадов'!$H$1190,Цена!$A$1137,0)</f>
        <v>0</v>
      </c>
      <c r="E1137" s="160">
        <f ca="1">OFFSET('Расчёт фасадов2'!$H$1190,Цена!$A$1137,0)</f>
        <v>0</v>
      </c>
      <c r="F1137" s="160">
        <f ca="1">OFFSET('Расчёт фасадов3'!$H$1190,Цена!$A$1137,0)</f>
        <v>0</v>
      </c>
      <c r="G1137" s="160">
        <f ca="1">OFFSET('Расчёт фасадов4'!$H$1190,Цена!$A$1137,0)</f>
        <v>0</v>
      </c>
      <c r="H1137" s="160">
        <f ca="1">OFFSET('Расчёт фасадов5'!$H$1190,Цена!$A$1137,0)</f>
        <v>0</v>
      </c>
      <c r="I1137" s="160">
        <f ca="1">OFFSET('Расчёт фасадов6'!$H$1190,Цена!$A$1137,0)</f>
        <v>0</v>
      </c>
      <c r="J1137" s="160">
        <f ca="1">OFFSET('Расчёт фасадов7'!$H$1190,Цена!$A$1137,0)</f>
        <v>0</v>
      </c>
      <c r="K1137" s="160">
        <f ca="1">OFFSET('Расчёт фасадов8'!$H$1190,Цена!$A$1137,0)</f>
        <v>0</v>
      </c>
      <c r="L1137" s="160">
        <f ca="1">OFFSET('Расчёт фасадов9'!$H$1190,Цена!$A$1137,0)</f>
        <v>0</v>
      </c>
      <c r="M1137" s="160">
        <f ca="1">OFFSET('Расчёт фасадов10'!$H$1190,Цена!$A$1137,0)</f>
        <v>0</v>
      </c>
    </row>
    <row r="1138" spans="1:13" ht="15" x14ac:dyDescent="0.2">
      <c r="A1138">
        <v>0</v>
      </c>
      <c r="B1138" s="75" t="s">
        <v>742</v>
      </c>
      <c r="C1138" s="75" t="str">
        <f>B1138&amp;'Спецификация - фасады'!$AO$47</f>
        <v>U.1.P16./1+1-HS</v>
      </c>
      <c r="D1138" s="160">
        <f ca="1">OFFSET('Расчёт фасадов'!$H$1190,Цена!$A$1138,0)</f>
        <v>0</v>
      </c>
      <c r="E1138" s="160">
        <f ca="1">OFFSET('Расчёт фасадов2'!$H$1190,Цена!$A$1138,0)</f>
        <v>0</v>
      </c>
      <c r="F1138" s="160">
        <f ca="1">OFFSET('Расчёт фасадов3'!$H$1190,Цена!$A$1138,0)</f>
        <v>0</v>
      </c>
      <c r="G1138" s="160">
        <f ca="1">OFFSET('Расчёт фасадов4'!$H$1190,Цена!$A$1138,0)</f>
        <v>0</v>
      </c>
      <c r="H1138" s="160">
        <f ca="1">OFFSET('Расчёт фасадов5'!$H$1190,Цена!$A$1138,0)</f>
        <v>0</v>
      </c>
      <c r="I1138" s="160">
        <f ca="1">OFFSET('Расчёт фасадов6'!$H$1190,Цена!$A$1138,0)</f>
        <v>0</v>
      </c>
      <c r="J1138" s="160">
        <f ca="1">OFFSET('Расчёт фасадов7'!$H$1190,Цена!$A$1138,0)</f>
        <v>0</v>
      </c>
      <c r="K1138" s="160">
        <f ca="1">OFFSET('Расчёт фасадов8'!$H$1190,Цена!$A$1138,0)</f>
        <v>0</v>
      </c>
      <c r="L1138" s="160">
        <f ca="1">OFFSET('Расчёт фасадов9'!$H$1190,Цена!$A$1138,0)</f>
        <v>0</v>
      </c>
      <c r="M1138" s="160">
        <f ca="1">OFFSET('Расчёт фасадов10'!$H$1190,Цена!$A$1138,0)</f>
        <v>0</v>
      </c>
    </row>
    <row r="1139" spans="1:13" ht="15" x14ac:dyDescent="0.2">
      <c r="A1139">
        <v>0</v>
      </c>
      <c r="B1139" s="75" t="s">
        <v>742</v>
      </c>
      <c r="C1139" s="75" t="str">
        <f>B1139&amp;'Спецификация - фасады'!$AO$48</f>
        <v>U.1.P16./1+1-VT</v>
      </c>
      <c r="D1139" s="160">
        <f ca="1">OFFSET('Расчёт фасадов'!$H$1190,Цена!$A$1139,0)</f>
        <v>0</v>
      </c>
      <c r="E1139" s="160">
        <f ca="1">OFFSET('Расчёт фасадов2'!$H$1190,Цена!$A$1139,0)</f>
        <v>0</v>
      </c>
      <c r="F1139" s="160">
        <f ca="1">OFFSET('Расчёт фасадов3'!$H$1190,Цена!$A$1139,0)</f>
        <v>0</v>
      </c>
      <c r="G1139" s="160">
        <f ca="1">OFFSET('Расчёт фасадов4'!$H$1190,Цена!$A$1139,0)</f>
        <v>0</v>
      </c>
      <c r="H1139" s="160">
        <f ca="1">OFFSET('Расчёт фасадов5'!$H$1190,Цена!$A$1139,0)</f>
        <v>0</v>
      </c>
      <c r="I1139" s="160">
        <f ca="1">OFFSET('Расчёт фасадов6'!$H$1190,Цена!$A$1139,0)</f>
        <v>0</v>
      </c>
      <c r="J1139" s="160">
        <f ca="1">OFFSET('Расчёт фасадов7'!$H$1190,Цена!$A$1139,0)</f>
        <v>0</v>
      </c>
      <c r="K1139" s="160">
        <f ca="1">OFFSET('Расчёт фасадов8'!$H$1190,Цена!$A$1139,0)</f>
        <v>0</v>
      </c>
      <c r="L1139" s="160">
        <f ca="1">OFFSET('Расчёт фасадов9'!$H$1190,Цена!$A$1139,0)</f>
        <v>0</v>
      </c>
      <c r="M1139" s="160">
        <f ca="1">OFFSET('Расчёт фасадов10'!$H$1190,Цена!$A$1139,0)</f>
        <v>0</v>
      </c>
    </row>
    <row r="1140" spans="1:13" ht="15" x14ac:dyDescent="0.2">
      <c r="A1140">
        <v>0</v>
      </c>
      <c r="B1140" s="75" t="s">
        <v>742</v>
      </c>
      <c r="C1140" s="75" t="str">
        <f>B1140&amp;'Спецификация - фасады'!$AO$49</f>
        <v>U.1.P16./1+1-TD</v>
      </c>
      <c r="D1140" s="160">
        <f ca="1">OFFSET('Расчёт фасадов'!$H$1190,Цена!$A$1140,0)</f>
        <v>0</v>
      </c>
      <c r="E1140" s="160">
        <f ca="1">OFFSET('Расчёт фасадов2'!$H$1190,Цена!$A$1140,0)</f>
        <v>0</v>
      </c>
      <c r="F1140" s="160">
        <f ca="1">OFFSET('Расчёт фасадов3'!$H$1190,Цена!$A$1140,0)</f>
        <v>0</v>
      </c>
      <c r="G1140" s="160">
        <f ca="1">OFFSET('Расчёт фасадов4'!$H$1190,Цена!$A$1140,0)</f>
        <v>0</v>
      </c>
      <c r="H1140" s="160">
        <f ca="1">OFFSET('Расчёт фасадов5'!$H$1190,Цена!$A$1140,0)</f>
        <v>0</v>
      </c>
      <c r="I1140" s="160">
        <f ca="1">OFFSET('Расчёт фасадов6'!$H$1190,Цена!$A$1140,0)</f>
        <v>0</v>
      </c>
      <c r="J1140" s="160">
        <f ca="1">OFFSET('Расчёт фасадов7'!$H$1190,Цена!$A$1140,0)</f>
        <v>0</v>
      </c>
      <c r="K1140" s="160">
        <f ca="1">OFFSET('Расчёт фасадов8'!$H$1190,Цена!$A$1140,0)</f>
        <v>0</v>
      </c>
      <c r="L1140" s="160">
        <f ca="1">OFFSET('Расчёт фасадов9'!$H$1190,Цена!$A$1140,0)</f>
        <v>0</v>
      </c>
      <c r="M1140" s="160">
        <f ca="1">OFFSET('Расчёт фасадов10'!$H$1190,Цена!$A$1140,0)</f>
        <v>0</v>
      </c>
    </row>
    <row r="1141" spans="1:13" ht="15" x14ac:dyDescent="0.2">
      <c r="A1141">
        <v>0</v>
      </c>
      <c r="B1141" s="75" t="s">
        <v>742</v>
      </c>
      <c r="C1141" s="75" t="str">
        <f>B1141&amp;'Спецификация - фасады'!$AO$50</f>
        <v>U.1.P16./1+1-LO</v>
      </c>
      <c r="D1141" s="160">
        <f ca="1">OFFSET('Расчёт фасадов'!$H$1190,Цена!$A$1141,0)</f>
        <v>0</v>
      </c>
      <c r="E1141" s="160">
        <f ca="1">OFFSET('Расчёт фасадов2'!$H$1190,Цена!$A$1141,0)</f>
        <v>0</v>
      </c>
      <c r="F1141" s="160">
        <f ca="1">OFFSET('Расчёт фасадов3'!$H$1190,Цена!$A$1141,0)</f>
        <v>0</v>
      </c>
      <c r="G1141" s="160">
        <f ca="1">OFFSET('Расчёт фасадов4'!$H$1190,Цена!$A$1141,0)</f>
        <v>0</v>
      </c>
      <c r="H1141" s="160">
        <f ca="1">OFFSET('Расчёт фасадов5'!$H$1190,Цена!$A$1141,0)</f>
        <v>0</v>
      </c>
      <c r="I1141" s="160">
        <f ca="1">OFFSET('Расчёт фасадов6'!$H$1190,Цена!$A$1141,0)</f>
        <v>0</v>
      </c>
      <c r="J1141" s="160">
        <f ca="1">OFFSET('Расчёт фасадов7'!$H$1190,Цена!$A$1141,0)</f>
        <v>0</v>
      </c>
      <c r="K1141" s="160">
        <f ca="1">OFFSET('Расчёт фасадов8'!$H$1190,Цена!$A$1141,0)</f>
        <v>0</v>
      </c>
      <c r="L1141" s="160">
        <f ca="1">OFFSET('Расчёт фасадов9'!$H$1190,Цена!$A$1141,0)</f>
        <v>0</v>
      </c>
      <c r="M1141" s="160">
        <f ca="1">OFFSET('Расчёт фасадов10'!$H$1190,Цена!$A$1141,0)</f>
        <v>0</v>
      </c>
    </row>
    <row r="1142" spans="1:13" ht="15" x14ac:dyDescent="0.2">
      <c r="A1142">
        <v>0</v>
      </c>
      <c r="B1142" s="75" t="s">
        <v>742</v>
      </c>
      <c r="C1142" s="75" t="str">
        <f>B1142&amp;'Спецификация - фасады'!$AO$51</f>
        <v>U.1.P16./1+1-OM</v>
      </c>
      <c r="D1142" s="160">
        <f ca="1">OFFSET('Расчёт фасадов'!$H$1190,Цена!$A$1142,0)</f>
        <v>0</v>
      </c>
      <c r="E1142" s="160">
        <f ca="1">OFFSET('Расчёт фасадов2'!$H$1190,Цена!$A$1142,0)</f>
        <v>0</v>
      </c>
      <c r="F1142" s="160">
        <f ca="1">OFFSET('Расчёт фасадов3'!$H$1190,Цена!$A$1142,0)</f>
        <v>0</v>
      </c>
      <c r="G1142" s="160">
        <f ca="1">OFFSET('Расчёт фасадов4'!$H$1190,Цена!$A$1142,0)</f>
        <v>0</v>
      </c>
      <c r="H1142" s="160">
        <f ca="1">OFFSET('Расчёт фасадов5'!$H$1190,Цена!$A$1142,0)</f>
        <v>0</v>
      </c>
      <c r="I1142" s="160">
        <f ca="1">OFFSET('Расчёт фасадов6'!$H$1190,Цена!$A$1142,0)</f>
        <v>0</v>
      </c>
      <c r="J1142" s="160">
        <f ca="1">OFFSET('Расчёт фасадов7'!$H$1190,Цена!$A$1142,0)</f>
        <v>0</v>
      </c>
      <c r="K1142" s="160">
        <f ca="1">OFFSET('Расчёт фасадов8'!$H$1190,Цена!$A$1142,0)</f>
        <v>0</v>
      </c>
      <c r="L1142" s="160">
        <f ca="1">OFFSET('Расчёт фасадов9'!$H$1190,Цена!$A$1142,0)</f>
        <v>0</v>
      </c>
      <c r="M1142" s="160">
        <f ca="1">OFFSET('Расчёт фасадов10'!$H$1190,Цена!$A$1142,0)</f>
        <v>0</v>
      </c>
    </row>
    <row r="1143" spans="1:13" ht="15" x14ac:dyDescent="0.2">
      <c r="A1143">
        <v>0</v>
      </c>
      <c r="B1143" s="75" t="s">
        <v>742</v>
      </c>
      <c r="C1143" s="75" t="str">
        <f>B1143&amp;'Спецификация - фасады'!$AO$52</f>
        <v>U.1.P16./1+1-OE</v>
      </c>
      <c r="D1143" s="160">
        <f ca="1">OFFSET('Расчёт фасадов'!$H$1190,Цена!$A$1143,0)</f>
        <v>0</v>
      </c>
      <c r="E1143" s="160">
        <f ca="1">OFFSET('Расчёт фасадов2'!$H$1190,Цена!$A$1143,0)</f>
        <v>0</v>
      </c>
      <c r="F1143" s="160">
        <f ca="1">OFFSET('Расчёт фасадов3'!$H$1190,Цена!$A$1143,0)</f>
        <v>0</v>
      </c>
      <c r="G1143" s="160">
        <f ca="1">OFFSET('Расчёт фасадов4'!$H$1190,Цена!$A$1143,0)</f>
        <v>0</v>
      </c>
      <c r="H1143" s="160">
        <f ca="1">OFFSET('Расчёт фасадов5'!$H$1190,Цена!$A$1143,0)</f>
        <v>0</v>
      </c>
      <c r="I1143" s="160">
        <f ca="1">OFFSET('Расчёт фасадов6'!$H$1190,Цена!$A$1143,0)</f>
        <v>0</v>
      </c>
      <c r="J1143" s="160">
        <f ca="1">OFFSET('Расчёт фасадов7'!$H$1190,Цена!$A$1143,0)</f>
        <v>0</v>
      </c>
      <c r="K1143" s="160">
        <f ca="1">OFFSET('Расчёт фасадов8'!$H$1190,Цена!$A$1143,0)</f>
        <v>0</v>
      </c>
      <c r="L1143" s="160">
        <f ca="1">OFFSET('Расчёт фасадов9'!$H$1190,Цена!$A$1143,0)</f>
        <v>0</v>
      </c>
      <c r="M1143" s="160">
        <f ca="1">OFFSET('Расчёт фасадов10'!$H$1190,Цена!$A$1143,0)</f>
        <v>0</v>
      </c>
    </row>
    <row r="1144" spans="1:13" ht="15" x14ac:dyDescent="0.2">
      <c r="A1144">
        <v>0</v>
      </c>
      <c r="B1144" s="75" t="s">
        <v>742</v>
      </c>
      <c r="C1144" s="75" t="str">
        <f>B1144&amp;'Спецификация - фасады'!$AO$53</f>
        <v>U.1.P16./1+1-GS</v>
      </c>
      <c r="D1144" s="160">
        <f ca="1">OFFSET('Расчёт фасадов'!$H$1190,Цена!$A$1144,0)</f>
        <v>0</v>
      </c>
      <c r="E1144" s="160">
        <f ca="1">OFFSET('Расчёт фасадов2'!$H$1190,Цена!$A$1144,0)</f>
        <v>0</v>
      </c>
      <c r="F1144" s="160">
        <f ca="1">OFFSET('Расчёт фасадов3'!$H$1190,Цена!$A$1144,0)</f>
        <v>0</v>
      </c>
      <c r="G1144" s="160">
        <f ca="1">OFFSET('Расчёт фасадов4'!$H$1190,Цена!$A$1144,0)</f>
        <v>0</v>
      </c>
      <c r="H1144" s="160">
        <f ca="1">OFFSET('Расчёт фасадов5'!$H$1190,Цена!$A$1144,0)</f>
        <v>0</v>
      </c>
      <c r="I1144" s="160">
        <f ca="1">OFFSET('Расчёт фасадов6'!$H$1190,Цена!$A$1144,0)</f>
        <v>0</v>
      </c>
      <c r="J1144" s="160">
        <f ca="1">OFFSET('Расчёт фасадов7'!$H$1190,Цена!$A$1144,0)</f>
        <v>0</v>
      </c>
      <c r="K1144" s="160">
        <f ca="1">OFFSET('Расчёт фасадов8'!$H$1190,Цена!$A$1144,0)</f>
        <v>0</v>
      </c>
      <c r="L1144" s="160">
        <f ca="1">OFFSET('Расчёт фасадов9'!$H$1190,Цена!$A$1144,0)</f>
        <v>0</v>
      </c>
      <c r="M1144" s="160">
        <f ca="1">OFFSET('Расчёт фасадов10'!$H$1190,Цена!$A$1144,0)</f>
        <v>0</v>
      </c>
    </row>
    <row r="1145" spans="1:13" ht="15" x14ac:dyDescent="0.2">
      <c r="A1145">
        <v>1</v>
      </c>
      <c r="B1145" s="75" t="s">
        <v>742</v>
      </c>
      <c r="C1145" s="75" t="str">
        <f>B1145&amp;'Спецификация - фасады'!$AO$54</f>
        <v>U.1.P16./1+1-BMO</v>
      </c>
      <c r="D1145" s="160">
        <f ca="1">OFFSET('Расчёт фасадов'!$H$1190,Цена!$A$1145,0)</f>
        <v>0</v>
      </c>
      <c r="E1145" s="160">
        <f ca="1">OFFSET('Расчёт фасадов2'!$H$1190,Цена!$A$1145,0)</f>
        <v>0</v>
      </c>
      <c r="F1145" s="160">
        <f ca="1">OFFSET('Расчёт фасадов3'!$H$1190,Цена!$A$1145,0)</f>
        <v>0</v>
      </c>
      <c r="G1145" s="160">
        <f ca="1">OFFSET('Расчёт фасадов4'!$H$1190,Цена!$A$1145,0)</f>
        <v>0</v>
      </c>
      <c r="H1145" s="160">
        <f ca="1">OFFSET('Расчёт фасадов5'!$H$1190,Цена!$A$1145,0)</f>
        <v>0</v>
      </c>
      <c r="I1145" s="160">
        <f ca="1">OFFSET('Расчёт фасадов6'!$H$1190,Цена!$A$1145,0)</f>
        <v>0</v>
      </c>
      <c r="J1145" s="160">
        <f ca="1">OFFSET('Расчёт фасадов7'!$H$1190,Цена!$A$1145,0)</f>
        <v>0</v>
      </c>
      <c r="K1145" s="160">
        <f ca="1">OFFSET('Расчёт фасадов8'!$H$1190,Цена!$A$1145,0)</f>
        <v>0</v>
      </c>
      <c r="L1145" s="160">
        <f ca="1">OFFSET('Расчёт фасадов9'!$H$1190,Цена!$A$1145,0)</f>
        <v>0</v>
      </c>
      <c r="M1145" s="160">
        <f ca="1">OFFSET('Расчёт фасадов10'!$H$1190,Цена!$A$1145,0)</f>
        <v>0</v>
      </c>
    </row>
    <row r="1146" spans="1:13" ht="15" x14ac:dyDescent="0.2">
      <c r="A1146">
        <v>2</v>
      </c>
      <c r="B1146" s="75" t="s">
        <v>742</v>
      </c>
      <c r="C1146" s="75" t="str">
        <f>B1146&amp;'Спецификация - фасады'!$AO$55</f>
        <v>U.1.P16./1+1-WM</v>
      </c>
      <c r="D1146" s="160">
        <f ca="1">OFFSET('Расчёт фасадов'!$H$1190,Цена!$A$1146,0)</f>
        <v>0</v>
      </c>
      <c r="E1146" s="160">
        <f ca="1">OFFSET('Расчёт фасадов2'!$H$1190,Цена!$A$1146,0)</f>
        <v>0</v>
      </c>
      <c r="F1146" s="160">
        <f ca="1">OFFSET('Расчёт фасадов3'!$H$1190,Цена!$A$1146,0)</f>
        <v>0</v>
      </c>
      <c r="G1146" s="160">
        <f ca="1">OFFSET('Расчёт фасадов4'!$H$1190,Цена!$A$1146,0)</f>
        <v>0</v>
      </c>
      <c r="H1146" s="160">
        <f ca="1">OFFSET('Расчёт фасадов5'!$H$1190,Цена!$A$1146,0)</f>
        <v>0</v>
      </c>
      <c r="I1146" s="160">
        <f ca="1">OFFSET('Расчёт фасадов6'!$H$1190,Цена!$A$1146,0)</f>
        <v>0</v>
      </c>
      <c r="J1146" s="160">
        <f ca="1">OFFSET('Расчёт фасадов7'!$H$1190,Цена!$A$1146,0)</f>
        <v>0</v>
      </c>
      <c r="K1146" s="160">
        <f ca="1">OFFSET('Расчёт фасадов8'!$H$1190,Цена!$A$1146,0)</f>
        <v>0</v>
      </c>
      <c r="L1146" s="160">
        <f ca="1">OFFSET('Расчёт фасадов9'!$H$1190,Цена!$A$1146,0)</f>
        <v>0</v>
      </c>
      <c r="M1146" s="160">
        <f ca="1">OFFSET('Расчёт фасадов10'!$H$1190,Цена!$A$1146,0)</f>
        <v>0</v>
      </c>
    </row>
    <row r="1147" spans="1:13" ht="15" x14ac:dyDescent="0.2">
      <c r="A1147">
        <v>2</v>
      </c>
      <c r="B1147" s="75" t="s">
        <v>742</v>
      </c>
      <c r="C1147" s="75" t="str">
        <f>B1147&amp;'Спецификация - фасады'!$AO$56</f>
        <v>U.1.P16./1+1-IV</v>
      </c>
      <c r="D1147" s="160">
        <f ca="1">OFFSET('Расчёт фасадов'!$H$1190,Цена!$A$1147,0)</f>
        <v>0</v>
      </c>
      <c r="E1147" s="160">
        <f ca="1">OFFSET('Расчёт фасадов2'!$H$1190,Цена!$A$1147,0)</f>
        <v>0</v>
      </c>
      <c r="F1147" s="160">
        <f ca="1">OFFSET('Расчёт фасадов3'!$H$1190,Цена!$A$1147,0)</f>
        <v>0</v>
      </c>
      <c r="G1147" s="160">
        <f ca="1">OFFSET('Расчёт фасадов4'!$H$1190,Цена!$A$1147,0)</f>
        <v>0</v>
      </c>
      <c r="H1147" s="160">
        <f ca="1">OFFSET('Расчёт фасадов5'!$H$1190,Цена!$A$1147,0)</f>
        <v>0</v>
      </c>
      <c r="I1147" s="160">
        <f ca="1">OFFSET('Расчёт фасадов6'!$H$1190,Цена!$A$1147,0)</f>
        <v>0</v>
      </c>
      <c r="J1147" s="160">
        <f ca="1">OFFSET('Расчёт фасадов7'!$H$1190,Цена!$A$1147,0)</f>
        <v>0</v>
      </c>
      <c r="K1147" s="160">
        <f ca="1">OFFSET('Расчёт фасадов8'!$H$1190,Цена!$A$1147,0)</f>
        <v>0</v>
      </c>
      <c r="L1147" s="160">
        <f ca="1">OFFSET('Расчёт фасадов9'!$H$1190,Цена!$A$1147,0)</f>
        <v>0</v>
      </c>
      <c r="M1147" s="160">
        <f ca="1">OFFSET('Расчёт фасадов10'!$H$1190,Цена!$A$1147,0)</f>
        <v>0</v>
      </c>
    </row>
    <row r="1148" spans="1:13" ht="15" x14ac:dyDescent="0.2">
      <c r="A1148">
        <v>3</v>
      </c>
      <c r="B1148" s="75" t="s">
        <v>742</v>
      </c>
      <c r="C1148" s="75" t="str">
        <f>B1148&amp;'Спецификация - фасады'!$AO$57</f>
        <v>U.1.P16./1+1-WC/PG</v>
      </c>
      <c r="D1148" s="160">
        <f ca="1">OFFSET('Расчёт фасадов'!$H$1190,Цена!$A$1148,0)</f>
        <v>0</v>
      </c>
      <c r="E1148" s="160">
        <f ca="1">OFFSET('Расчёт фасадов2'!$H$1190,Цена!$A$1148,0)</f>
        <v>0</v>
      </c>
      <c r="F1148" s="160">
        <f ca="1">OFFSET('Расчёт фасадов3'!$H$1190,Цена!$A$1148,0)</f>
        <v>0</v>
      </c>
      <c r="G1148" s="160">
        <f ca="1">OFFSET('Расчёт фасадов4'!$H$1190,Цена!$A$1148,0)</f>
        <v>0</v>
      </c>
      <c r="H1148" s="160">
        <f ca="1">OFFSET('Расчёт фасадов5'!$H$1190,Цена!$A$1148,0)</f>
        <v>0</v>
      </c>
      <c r="I1148" s="160">
        <f ca="1">OFFSET('Расчёт фасадов6'!$H$1190,Цена!$A$1148,0)</f>
        <v>0</v>
      </c>
      <c r="J1148" s="160">
        <f ca="1">OFFSET('Расчёт фасадов7'!$H$1190,Цена!$A$1148,0)</f>
        <v>0</v>
      </c>
      <c r="K1148" s="160">
        <f ca="1">OFFSET('Расчёт фасадов8'!$H$1190,Цена!$A$1148,0)</f>
        <v>0</v>
      </c>
      <c r="L1148" s="160">
        <f ca="1">OFFSET('Расчёт фасадов9'!$H$1190,Цена!$A$1148,0)</f>
        <v>0</v>
      </c>
      <c r="M1148" s="160">
        <f ca="1">OFFSET('Расчёт фасадов10'!$H$1190,Цена!$A$1148,0)</f>
        <v>0</v>
      </c>
    </row>
    <row r="1149" spans="1:13" ht="15" x14ac:dyDescent="0.2">
      <c r="A1149">
        <v>3</v>
      </c>
      <c r="B1149" s="75" t="s">
        <v>742</v>
      </c>
      <c r="C1149" s="75" t="str">
        <f>B1149&amp;'Спецификация - фасады'!$AO$58</f>
        <v>U.1.P16./1+1-WC/PS</v>
      </c>
      <c r="D1149" s="160">
        <f ca="1">OFFSET('Расчёт фасадов'!$H$1190,Цена!$A$1149,0)</f>
        <v>0</v>
      </c>
      <c r="E1149" s="160">
        <f ca="1">OFFSET('Расчёт фасадов2'!$H$1190,Цена!$A$1149,0)</f>
        <v>0</v>
      </c>
      <c r="F1149" s="160">
        <f ca="1">OFFSET('Расчёт фасадов3'!$H$1190,Цена!$A$1149,0)</f>
        <v>0</v>
      </c>
      <c r="G1149" s="160">
        <f ca="1">OFFSET('Расчёт фасадов4'!$H$1190,Цена!$A$1149,0)</f>
        <v>0</v>
      </c>
      <c r="H1149" s="160">
        <f ca="1">OFFSET('Расчёт фасадов5'!$H$1190,Цена!$A$1149,0)</f>
        <v>0</v>
      </c>
      <c r="I1149" s="160">
        <f ca="1">OFFSET('Расчёт фасадов6'!$H$1190,Цена!$A$1149,0)</f>
        <v>0</v>
      </c>
      <c r="J1149" s="160">
        <f ca="1">OFFSET('Расчёт фасадов7'!$H$1190,Цена!$A$1149,0)</f>
        <v>0</v>
      </c>
      <c r="K1149" s="160">
        <f ca="1">OFFSET('Расчёт фасадов8'!$H$1190,Цена!$A$1149,0)</f>
        <v>0</v>
      </c>
      <c r="L1149" s="160">
        <f ca="1">OFFSET('Расчёт фасадов9'!$H$1190,Цена!$A$1149,0)</f>
        <v>0</v>
      </c>
      <c r="M1149" s="160">
        <f ca="1">OFFSET('Расчёт фасадов10'!$H$1190,Цена!$A$1149,0)</f>
        <v>0</v>
      </c>
    </row>
    <row r="1150" spans="1:13" ht="15" x14ac:dyDescent="0.2">
      <c r="A1150">
        <v>3</v>
      </c>
      <c r="B1150" s="75" t="s">
        <v>742</v>
      </c>
      <c r="C1150" s="75" t="str">
        <f>B1150&amp;'Спецификация - фасады'!$AO$59</f>
        <v>U.1.P16./1+1-WC/PBG</v>
      </c>
      <c r="D1150" s="160">
        <f ca="1">OFFSET('Расчёт фасадов'!$H$1190,Цена!$A$1150,0)</f>
        <v>0</v>
      </c>
      <c r="E1150" s="160">
        <f ca="1">OFFSET('Расчёт фасадов2'!$H$1190,Цена!$A$1150,0)</f>
        <v>0</v>
      </c>
      <c r="F1150" s="160">
        <f ca="1">OFFSET('Расчёт фасадов3'!$H$1190,Цена!$A$1150,0)</f>
        <v>0</v>
      </c>
      <c r="G1150" s="160">
        <f ca="1">OFFSET('Расчёт фасадов4'!$H$1190,Цена!$A$1150,0)</f>
        <v>0</v>
      </c>
      <c r="H1150" s="160">
        <f ca="1">OFFSET('Расчёт фасадов5'!$H$1190,Цена!$A$1150,0)</f>
        <v>0</v>
      </c>
      <c r="I1150" s="160">
        <f ca="1">OFFSET('Расчёт фасадов6'!$H$1190,Цена!$A$1150,0)</f>
        <v>0</v>
      </c>
      <c r="J1150" s="160">
        <f ca="1">OFFSET('Расчёт фасадов7'!$H$1190,Цена!$A$1150,0)</f>
        <v>0</v>
      </c>
      <c r="K1150" s="160">
        <f ca="1">OFFSET('Расчёт фасадов8'!$H$1190,Цена!$A$1150,0)</f>
        <v>0</v>
      </c>
      <c r="L1150" s="160">
        <f ca="1">OFFSET('Расчёт фасадов9'!$H$1190,Цена!$A$1150,0)</f>
        <v>0</v>
      </c>
      <c r="M1150" s="160">
        <f ca="1">OFFSET('Расчёт фасадов10'!$H$1190,Цена!$A$1150,0)</f>
        <v>0</v>
      </c>
    </row>
    <row r="1151" spans="1:13" ht="15" x14ac:dyDescent="0.2">
      <c r="A1151">
        <v>3</v>
      </c>
      <c r="B1151" s="75" t="s">
        <v>742</v>
      </c>
      <c r="C1151" s="75" t="str">
        <f>B1151&amp;'Спецификация - фасады'!$AO$60</f>
        <v>U.1.P16./1+1-VT/PS</v>
      </c>
      <c r="D1151" s="160">
        <f ca="1">OFFSET('Расчёт фасадов'!$H$1190,Цена!$A$1151,0)</f>
        <v>0</v>
      </c>
      <c r="E1151" s="160">
        <f ca="1">OFFSET('Расчёт фасадов2'!$H$1190,Цена!$A$1151,0)</f>
        <v>0</v>
      </c>
      <c r="F1151" s="160">
        <f ca="1">OFFSET('Расчёт фасадов3'!$H$1190,Цена!$A$1151,0)</f>
        <v>0</v>
      </c>
      <c r="G1151" s="160">
        <f ca="1">OFFSET('Расчёт фасадов4'!$H$1190,Цена!$A$1151,0)</f>
        <v>0</v>
      </c>
      <c r="H1151" s="160">
        <f ca="1">OFFSET('Расчёт фасадов5'!$H$1190,Цена!$A$1151,0)</f>
        <v>0</v>
      </c>
      <c r="I1151" s="160">
        <f ca="1">OFFSET('Расчёт фасадов6'!$H$1190,Цена!$A$1151,0)</f>
        <v>0</v>
      </c>
      <c r="J1151" s="160">
        <f ca="1">OFFSET('Расчёт фасадов7'!$H$1190,Цена!$A$1151,0)</f>
        <v>0</v>
      </c>
      <c r="K1151" s="160">
        <f ca="1">OFFSET('Расчёт фасадов8'!$H$1190,Цена!$A$1151,0)</f>
        <v>0</v>
      </c>
      <c r="L1151" s="160">
        <f ca="1">OFFSET('Расчёт фасадов9'!$H$1190,Цена!$A$1151,0)</f>
        <v>0</v>
      </c>
      <c r="M1151" s="160">
        <f ca="1">OFFSET('Расчёт фасадов10'!$H$1190,Цена!$A$1151,0)</f>
        <v>0</v>
      </c>
    </row>
    <row r="1152" spans="1:13" ht="15" x14ac:dyDescent="0.2">
      <c r="A1152">
        <v>4</v>
      </c>
      <c r="B1152" s="75" t="s">
        <v>742</v>
      </c>
      <c r="C1152" s="75" t="str">
        <f>B1152&amp;'Спецификация - фасады'!$AO$61</f>
        <v>U.1.P16./1+1-BMO/PG</v>
      </c>
      <c r="D1152" s="160">
        <f ca="1">OFFSET('Расчёт фасадов'!$H$1190,Цена!$A$1152,0)</f>
        <v>0</v>
      </c>
      <c r="E1152" s="160">
        <f ca="1">OFFSET('Расчёт фасадов2'!$H$1190,Цена!$A$1152,0)</f>
        <v>0</v>
      </c>
      <c r="F1152" s="160">
        <f ca="1">OFFSET('Расчёт фасадов3'!$H$1190,Цена!$A$1152,0)</f>
        <v>0</v>
      </c>
      <c r="G1152" s="160">
        <f ca="1">OFFSET('Расчёт фасадов4'!$H$1190,Цена!$A$1152,0)</f>
        <v>0</v>
      </c>
      <c r="H1152" s="160">
        <f ca="1">OFFSET('Расчёт фасадов5'!$H$1190,Цена!$A$1152,0)</f>
        <v>0</v>
      </c>
      <c r="I1152" s="160">
        <f ca="1">OFFSET('Расчёт фасадов6'!$H$1190,Цена!$A$1152,0)</f>
        <v>0</v>
      </c>
      <c r="J1152" s="160">
        <f ca="1">OFFSET('Расчёт фасадов7'!$H$1190,Цена!$A$1152,0)</f>
        <v>0</v>
      </c>
      <c r="K1152" s="160">
        <f ca="1">OFFSET('Расчёт фасадов8'!$H$1190,Цена!$A$1152,0)</f>
        <v>0</v>
      </c>
      <c r="L1152" s="160">
        <f ca="1">OFFSET('Расчёт фасадов9'!$H$1190,Цена!$A$1152,0)</f>
        <v>0</v>
      </c>
      <c r="M1152" s="160">
        <f ca="1">OFFSET('Расчёт фасадов10'!$H$1190,Цена!$A$1152,0)</f>
        <v>0</v>
      </c>
    </row>
    <row r="1153" spans="1:13" ht="15" x14ac:dyDescent="0.2">
      <c r="A1153">
        <v>4</v>
      </c>
      <c r="B1153" s="75" t="s">
        <v>742</v>
      </c>
      <c r="C1153" s="75" t="str">
        <f>B1153&amp;'Спецификация - фасады'!$AO$62</f>
        <v>U.1.P16./1+1-BMO/PB</v>
      </c>
      <c r="D1153" s="160">
        <f ca="1">OFFSET('Расчёт фасадов'!$H$1190,Цена!$A$1153,0)</f>
        <v>0</v>
      </c>
      <c r="E1153" s="160">
        <f ca="1">OFFSET('Расчёт фасадов2'!$H$1190,Цена!$A$1153,0)</f>
        <v>0</v>
      </c>
      <c r="F1153" s="160">
        <f ca="1">OFFSET('Расчёт фасадов3'!$H$1190,Цена!$A$1153,0)</f>
        <v>0</v>
      </c>
      <c r="G1153" s="160">
        <f ca="1">OFFSET('Расчёт фасадов4'!$H$1190,Цена!$A$1153,0)</f>
        <v>0</v>
      </c>
      <c r="H1153" s="160">
        <f ca="1">OFFSET('Расчёт фасадов5'!$H$1190,Цена!$A$1153,0)</f>
        <v>0</v>
      </c>
      <c r="I1153" s="160">
        <f ca="1">OFFSET('Расчёт фасадов6'!$H$1190,Цена!$A$1153,0)</f>
        <v>0</v>
      </c>
      <c r="J1153" s="160">
        <f ca="1">OFFSET('Расчёт фасадов7'!$H$1190,Цена!$A$1153,0)</f>
        <v>0</v>
      </c>
      <c r="K1153" s="160">
        <f ca="1">OFFSET('Расчёт фасадов8'!$H$1190,Цена!$A$1153,0)</f>
        <v>0</v>
      </c>
      <c r="L1153" s="160">
        <f ca="1">OFFSET('Расчёт фасадов9'!$H$1190,Цена!$A$1153,0)</f>
        <v>0</v>
      </c>
      <c r="M1153" s="160">
        <f ca="1">OFFSET('Расчёт фасадов10'!$H$1190,Цена!$A$1153,0)</f>
        <v>0</v>
      </c>
    </row>
    <row r="1154" spans="1:13" ht="15" x14ac:dyDescent="0.2">
      <c r="A1154">
        <v>5</v>
      </c>
      <c r="B1154" s="75" t="s">
        <v>742</v>
      </c>
      <c r="C1154" s="75" t="str">
        <f>B1154&amp;'Спецификация - фасады'!$AO$63</f>
        <v>U.1.P16./1+1-GS/PG</v>
      </c>
      <c r="D1154" s="160">
        <f ca="1">OFFSET('Расчёт фасадов'!$H$1190,Цена!$A$1154,0)</f>
        <v>0</v>
      </c>
      <c r="E1154" s="160">
        <f ca="1">OFFSET('Расчёт фасадов2'!$H$1190,Цена!$A$1154,0)</f>
        <v>0</v>
      </c>
      <c r="F1154" s="160">
        <f ca="1">OFFSET('Расчёт фасадов3'!$H$1190,Цена!$A$1154,0)</f>
        <v>0</v>
      </c>
      <c r="G1154" s="160">
        <f ca="1">OFFSET('Расчёт фасадов4'!$H$1190,Цена!$A$1154,0)</f>
        <v>0</v>
      </c>
      <c r="H1154" s="160">
        <f ca="1">OFFSET('Расчёт фасадов5'!$H$1190,Цена!$A$1154,0)</f>
        <v>0</v>
      </c>
      <c r="I1154" s="160">
        <f ca="1">OFFSET('Расчёт фасадов6'!$H$1190,Цена!$A$1154,0)</f>
        <v>0</v>
      </c>
      <c r="J1154" s="160">
        <f ca="1">OFFSET('Расчёт фасадов7'!$H$1190,Цена!$A$1154,0)</f>
        <v>0</v>
      </c>
      <c r="K1154" s="160">
        <f ca="1">OFFSET('Расчёт фасадов8'!$H$1190,Цена!$A$1154,0)</f>
        <v>0</v>
      </c>
      <c r="L1154" s="160">
        <f ca="1">OFFSET('Расчёт фасадов9'!$H$1190,Цена!$A$1154,0)</f>
        <v>0</v>
      </c>
      <c r="M1154" s="160">
        <f ca="1">OFFSET('Расчёт фасадов10'!$H$1190,Цена!$A$1154,0)</f>
        <v>0</v>
      </c>
    </row>
    <row r="1155" spans="1:13" ht="15" x14ac:dyDescent="0.2">
      <c r="A1155">
        <v>5</v>
      </c>
      <c r="B1155" s="75" t="s">
        <v>742</v>
      </c>
      <c r="C1155" s="75" t="str">
        <f>B1155&amp;'Спецификация - фасады'!$AO$64</f>
        <v>U.1.P16./1+1-GS/PS</v>
      </c>
      <c r="D1155" s="160">
        <f ca="1">OFFSET('Расчёт фасадов'!$H$1190,Цена!$A$1155,0)</f>
        <v>0</v>
      </c>
      <c r="E1155" s="160">
        <f ca="1">OFFSET('Расчёт фасадов2'!$H$1190,Цена!$A$1155,0)</f>
        <v>0</v>
      </c>
      <c r="F1155" s="160">
        <f ca="1">OFFSET('Расчёт фасадов3'!$H$1190,Цена!$A$1155,0)</f>
        <v>0</v>
      </c>
      <c r="G1155" s="160">
        <f ca="1">OFFSET('Расчёт фасадов4'!$H$1190,Цена!$A$1155,0)</f>
        <v>0</v>
      </c>
      <c r="H1155" s="160">
        <f ca="1">OFFSET('Расчёт фасадов5'!$H$1190,Цена!$A$1155,0)</f>
        <v>0</v>
      </c>
      <c r="I1155" s="160">
        <f ca="1">OFFSET('Расчёт фасадов6'!$H$1190,Цена!$A$1155,0)</f>
        <v>0</v>
      </c>
      <c r="J1155" s="160">
        <f ca="1">OFFSET('Расчёт фасадов7'!$H$1190,Цена!$A$1155,0)</f>
        <v>0</v>
      </c>
      <c r="K1155" s="160">
        <f ca="1">OFFSET('Расчёт фасадов8'!$H$1190,Цена!$A$1155,0)</f>
        <v>0</v>
      </c>
      <c r="L1155" s="160">
        <f ca="1">OFFSET('Расчёт фасадов9'!$H$1190,Цена!$A$1155,0)</f>
        <v>0</v>
      </c>
      <c r="M1155" s="160">
        <f ca="1">OFFSET('Расчёт фасадов10'!$H$1190,Цена!$A$1155,0)</f>
        <v>0</v>
      </c>
    </row>
    <row r="1156" spans="1:13" ht="15" x14ac:dyDescent="0.2">
      <c r="A1156">
        <v>6</v>
      </c>
      <c r="B1156" s="75" t="s">
        <v>742</v>
      </c>
      <c r="C1156" s="75" t="str">
        <f>B1156&amp;'Спецификация - фасады'!$AO$65</f>
        <v>U.1.P16./1+1-WM/PG</v>
      </c>
      <c r="D1156" s="160">
        <f ca="1">OFFSET('Расчёт фасадов'!$H$1190,Цена!$A$1156,0)</f>
        <v>0</v>
      </c>
      <c r="E1156" s="160">
        <f ca="1">OFFSET('Расчёт фасадов2'!$H$1190,Цена!$A$1156,0)</f>
        <v>0</v>
      </c>
      <c r="F1156" s="160">
        <f ca="1">OFFSET('Расчёт фасадов3'!$H$1190,Цена!$A$1156,0)</f>
        <v>0</v>
      </c>
      <c r="G1156" s="160">
        <f ca="1">OFFSET('Расчёт фасадов4'!$H$1190,Цена!$A$1156,0)</f>
        <v>0</v>
      </c>
      <c r="H1156" s="160">
        <f ca="1">OFFSET('Расчёт фасадов5'!$H$1190,Цена!$A$1156,0)</f>
        <v>0</v>
      </c>
      <c r="I1156" s="160">
        <f ca="1">OFFSET('Расчёт фасадов6'!$H$1190,Цена!$A$1156,0)</f>
        <v>0</v>
      </c>
      <c r="J1156" s="160">
        <f ca="1">OFFSET('Расчёт фасадов7'!$H$1190,Цена!$A$1156,0)</f>
        <v>0</v>
      </c>
      <c r="K1156" s="160">
        <f ca="1">OFFSET('Расчёт фасадов8'!$H$1190,Цена!$A$1156,0)</f>
        <v>0</v>
      </c>
      <c r="L1156" s="160">
        <f ca="1">OFFSET('Расчёт фасадов9'!$H$1190,Цена!$A$1156,0)</f>
        <v>0</v>
      </c>
      <c r="M1156" s="160">
        <f ca="1">OFFSET('Расчёт фасадов10'!$H$1190,Цена!$A$1156,0)</f>
        <v>0</v>
      </c>
    </row>
    <row r="1157" spans="1:13" ht="15" x14ac:dyDescent="0.2">
      <c r="A1157">
        <v>6</v>
      </c>
      <c r="B1157" s="75" t="s">
        <v>742</v>
      </c>
      <c r="C1157" s="75" t="str">
        <f>B1157&amp;'Спецификация - фасады'!$AO$66</f>
        <v>U.1.P16./1+1-WM/PS</v>
      </c>
      <c r="D1157" s="160">
        <f ca="1">OFFSET('Расчёт фасадов'!$H$1190,Цена!$A$1157,0)</f>
        <v>0</v>
      </c>
      <c r="E1157" s="160">
        <f ca="1">OFFSET('Расчёт фасадов2'!$H$1190,Цена!$A$1157,0)</f>
        <v>0</v>
      </c>
      <c r="F1157" s="160">
        <f ca="1">OFFSET('Расчёт фасадов3'!$H$1190,Цена!$A$1157,0)</f>
        <v>0</v>
      </c>
      <c r="G1157" s="160">
        <f ca="1">OFFSET('Расчёт фасадов4'!$H$1190,Цена!$A$1157,0)</f>
        <v>0</v>
      </c>
      <c r="H1157" s="160">
        <f ca="1">OFFSET('Расчёт фасадов5'!$H$1190,Цена!$A$1157,0)</f>
        <v>0</v>
      </c>
      <c r="I1157" s="160">
        <f ca="1">OFFSET('Расчёт фасадов6'!$H$1190,Цена!$A$1157,0)</f>
        <v>0</v>
      </c>
      <c r="J1157" s="160">
        <f ca="1">OFFSET('Расчёт фасадов7'!$H$1190,Цена!$A$1157,0)</f>
        <v>0</v>
      </c>
      <c r="K1157" s="160">
        <f ca="1">OFFSET('Расчёт фасадов8'!$H$1190,Цена!$A$1157,0)</f>
        <v>0</v>
      </c>
      <c r="L1157" s="160">
        <f ca="1">OFFSET('Расчёт фасадов9'!$H$1190,Цена!$A$1157,0)</f>
        <v>0</v>
      </c>
      <c r="M1157" s="160">
        <f ca="1">OFFSET('Расчёт фасадов10'!$H$1190,Цена!$A$1157,0)</f>
        <v>0</v>
      </c>
    </row>
    <row r="1158" spans="1:13" ht="15" x14ac:dyDescent="0.2">
      <c r="A1158">
        <v>6</v>
      </c>
      <c r="B1158" s="75" t="s">
        <v>742</v>
      </c>
      <c r="C1158" s="75" t="str">
        <f>B1158&amp;'Спецификация - фасады'!$AO$67</f>
        <v>U.1.P16./1+1-WM/PBG</v>
      </c>
      <c r="D1158" s="160">
        <f ca="1">OFFSET('Расчёт фасадов'!$H$1190,Цена!$A$1158,0)</f>
        <v>0</v>
      </c>
      <c r="E1158" s="160">
        <f ca="1">OFFSET('Расчёт фасадов2'!$H$1190,Цена!$A$1158,0)</f>
        <v>0</v>
      </c>
      <c r="F1158" s="160">
        <f ca="1">OFFSET('Расчёт фасадов3'!$H$1190,Цена!$A$1158,0)</f>
        <v>0</v>
      </c>
      <c r="G1158" s="160">
        <f ca="1">OFFSET('Расчёт фасадов4'!$H$1190,Цена!$A$1158,0)</f>
        <v>0</v>
      </c>
      <c r="H1158" s="160">
        <f ca="1">OFFSET('Расчёт фасадов5'!$H$1190,Цена!$A$1158,0)</f>
        <v>0</v>
      </c>
      <c r="I1158" s="160">
        <f ca="1">OFFSET('Расчёт фасадов6'!$H$1190,Цена!$A$1158,0)</f>
        <v>0</v>
      </c>
      <c r="J1158" s="160">
        <f ca="1">OFFSET('Расчёт фасадов7'!$H$1190,Цена!$A$1158,0)</f>
        <v>0</v>
      </c>
      <c r="K1158" s="160">
        <f ca="1">OFFSET('Расчёт фасадов8'!$H$1190,Цена!$A$1158,0)</f>
        <v>0</v>
      </c>
      <c r="L1158" s="160">
        <f ca="1">OFFSET('Расчёт фасадов9'!$H$1190,Цена!$A$1158,0)</f>
        <v>0</v>
      </c>
      <c r="M1158" s="160">
        <f ca="1">OFFSET('Расчёт фасадов10'!$H$1190,Цена!$A$1158,0)</f>
        <v>0</v>
      </c>
    </row>
    <row r="1159" spans="1:13" ht="15" x14ac:dyDescent="0.2">
      <c r="A1159">
        <v>6</v>
      </c>
      <c r="B1159" s="75" t="s">
        <v>742</v>
      </c>
      <c r="C1159" s="75" t="str">
        <f>B1159&amp;'Спецификация - фасады'!$AO$68</f>
        <v>U.1.P16./1+1-IV/PG</v>
      </c>
      <c r="D1159" s="160">
        <f ca="1">OFFSET('Расчёт фасадов'!$H$1190,Цена!$A$1159,0)</f>
        <v>0</v>
      </c>
      <c r="E1159" s="160">
        <f ca="1">OFFSET('Расчёт фасадов2'!$H$1190,Цена!$A$1159,0)</f>
        <v>0</v>
      </c>
      <c r="F1159" s="160">
        <f ca="1">OFFSET('Расчёт фасадов3'!$H$1190,Цена!$A$1159,0)</f>
        <v>0</v>
      </c>
      <c r="G1159" s="160">
        <f ca="1">OFFSET('Расчёт фасадов4'!$H$1190,Цена!$A$1159,0)</f>
        <v>0</v>
      </c>
      <c r="H1159" s="160">
        <f ca="1">OFFSET('Расчёт фасадов5'!$H$1190,Цена!$A$1159,0)</f>
        <v>0</v>
      </c>
      <c r="I1159" s="160">
        <f ca="1">OFFSET('Расчёт фасадов6'!$H$1190,Цена!$A$1159,0)</f>
        <v>0</v>
      </c>
      <c r="J1159" s="160">
        <f ca="1">OFFSET('Расчёт фасадов7'!$H$1190,Цена!$A$1159,0)</f>
        <v>0</v>
      </c>
      <c r="K1159" s="160">
        <f ca="1">OFFSET('Расчёт фасадов8'!$H$1190,Цена!$A$1159,0)</f>
        <v>0</v>
      </c>
      <c r="L1159" s="160">
        <f ca="1">OFFSET('Расчёт фасадов9'!$H$1190,Цена!$A$1159,0)</f>
        <v>0</v>
      </c>
      <c r="M1159" s="160">
        <f ca="1">OFFSET('Расчёт фасадов10'!$H$1190,Цена!$A$1159,0)</f>
        <v>0</v>
      </c>
    </row>
    <row r="1160" spans="1:13" ht="15" x14ac:dyDescent="0.2">
      <c r="A1160">
        <v>6</v>
      </c>
      <c r="B1160" s="75" t="s">
        <v>742</v>
      </c>
      <c r="C1160" s="75" t="str">
        <f>B1160&amp;'Спецификация - фасады'!$AO$69</f>
        <v>U.1.P16./1+1-IV/PS</v>
      </c>
      <c r="D1160" s="160">
        <f ca="1">OFFSET('Расчёт фасадов'!$H$1190,Цена!$A$1160,0)</f>
        <v>0</v>
      </c>
      <c r="E1160" s="160">
        <f ca="1">OFFSET('Расчёт фасадов2'!$H$1190,Цена!$A$1160,0)</f>
        <v>0</v>
      </c>
      <c r="F1160" s="160">
        <f ca="1">OFFSET('Расчёт фасадов3'!$H$1190,Цена!$A$1160,0)</f>
        <v>0</v>
      </c>
      <c r="G1160" s="160">
        <f ca="1">OFFSET('Расчёт фасадов4'!$H$1190,Цена!$A$1160,0)</f>
        <v>0</v>
      </c>
      <c r="H1160" s="160">
        <f ca="1">OFFSET('Расчёт фасадов5'!$H$1190,Цена!$A$1160,0)</f>
        <v>0</v>
      </c>
      <c r="I1160" s="160">
        <f ca="1">OFFSET('Расчёт фасадов6'!$H$1190,Цена!$A$1160,0)</f>
        <v>0</v>
      </c>
      <c r="J1160" s="160">
        <f ca="1">OFFSET('Расчёт фасадов7'!$H$1190,Цена!$A$1160,0)</f>
        <v>0</v>
      </c>
      <c r="K1160" s="160">
        <f ca="1">OFFSET('Расчёт фасадов8'!$H$1190,Цена!$A$1160,0)</f>
        <v>0</v>
      </c>
      <c r="L1160" s="160">
        <f ca="1">OFFSET('Расчёт фасадов9'!$H$1190,Цена!$A$1160,0)</f>
        <v>0</v>
      </c>
      <c r="M1160" s="160">
        <f ca="1">OFFSET('Расчёт фасадов10'!$H$1190,Цена!$A$1160,0)</f>
        <v>0</v>
      </c>
    </row>
    <row r="1161" spans="1:13" ht="15" x14ac:dyDescent="0.2">
      <c r="A1161">
        <v>6</v>
      </c>
      <c r="B1161" s="75" t="s">
        <v>742</v>
      </c>
      <c r="C1161" s="75" t="str">
        <f>B1161&amp;'Спецификация - фасады'!$AO$70</f>
        <v>U.1.P16./1+1-IV/PBG</v>
      </c>
      <c r="D1161" s="160">
        <f ca="1">OFFSET('Расчёт фасадов'!$H$1190,Цена!$A$1161,0)</f>
        <v>0</v>
      </c>
      <c r="E1161" s="160">
        <f ca="1">OFFSET('Расчёт фасадов2'!$H$1190,Цена!$A$1161,0)</f>
        <v>0</v>
      </c>
      <c r="F1161" s="160">
        <f ca="1">OFFSET('Расчёт фасадов3'!$H$1190,Цена!$A$1161,0)</f>
        <v>0</v>
      </c>
      <c r="G1161" s="160">
        <f ca="1">OFFSET('Расчёт фасадов4'!$H$1190,Цена!$A$1161,0)</f>
        <v>0</v>
      </c>
      <c r="H1161" s="160">
        <f ca="1">OFFSET('Расчёт фасадов5'!$H$1190,Цена!$A$1161,0)</f>
        <v>0</v>
      </c>
      <c r="I1161" s="160">
        <f ca="1">OFFSET('Расчёт фасадов6'!$H$1190,Цена!$A$1161,0)</f>
        <v>0</v>
      </c>
      <c r="J1161" s="160">
        <f ca="1">OFFSET('Расчёт фасадов7'!$H$1190,Цена!$A$1161,0)</f>
        <v>0</v>
      </c>
      <c r="K1161" s="160">
        <f ca="1">OFFSET('Расчёт фасадов8'!$H$1190,Цена!$A$1161,0)</f>
        <v>0</v>
      </c>
      <c r="L1161" s="160">
        <f ca="1">OFFSET('Расчёт фасадов9'!$H$1190,Цена!$A$1161,0)</f>
        <v>0</v>
      </c>
      <c r="M1161" s="160">
        <f ca="1">OFFSET('Расчёт фасадов10'!$H$1190,Цена!$A$1161,0)</f>
        <v>0</v>
      </c>
    </row>
    <row r="1163" spans="1:13" ht="15" x14ac:dyDescent="0.2">
      <c r="A1163">
        <v>0</v>
      </c>
      <c r="B1163" s="75" t="s">
        <v>737</v>
      </c>
      <c r="C1163" s="75" t="str">
        <f>B1163&amp;'Спецификация - фасады'!$AO$43</f>
        <v>U.1.P25./1+0-PY27</v>
      </c>
      <c r="D1163" s="160">
        <f ca="1">OFFSET('Расчёт фасадов'!$H$1219,Цена!$A$1163,0)</f>
        <v>0</v>
      </c>
      <c r="E1163" s="160">
        <f ca="1">OFFSET('Расчёт фасадов2'!$H$1219,Цена!$A$1163,0)</f>
        <v>0</v>
      </c>
      <c r="F1163" s="160">
        <f ca="1">OFFSET('Расчёт фасадов3'!$H$1219,Цена!$A$1163,0)</f>
        <v>0</v>
      </c>
      <c r="G1163" s="160">
        <f ca="1">OFFSET('Расчёт фасадов4'!$H$1219,Цена!$A$1163,0)</f>
        <v>0</v>
      </c>
      <c r="H1163" s="160">
        <f ca="1">OFFSET('Расчёт фасадов5'!$H$1219,Цена!$A$1163,0)</f>
        <v>0</v>
      </c>
      <c r="I1163" s="160">
        <f ca="1">OFFSET('Расчёт фасадов6'!$H$1219,Цена!$A$1163,0)</f>
        <v>0</v>
      </c>
      <c r="J1163" s="160">
        <f ca="1">OFFSET('Расчёт фасадов7'!$H$1219,Цена!$A$1163,0)</f>
        <v>0</v>
      </c>
      <c r="K1163" s="160">
        <f ca="1">OFFSET('Расчёт фасадов8'!$H$1219,Цена!$A$1163,0)</f>
        <v>0</v>
      </c>
      <c r="L1163" s="160">
        <f ca="1">OFFSET('Расчёт фасадов9'!$H$1219,Цена!$A$1163,0)</f>
        <v>0</v>
      </c>
      <c r="M1163" s="160">
        <f ca="1">OFFSET('Расчёт фасадов10'!$H$1219,Цена!$A$1163,0)</f>
        <v>0</v>
      </c>
    </row>
    <row r="1164" spans="1:13" ht="15" x14ac:dyDescent="0.2">
      <c r="A1164">
        <v>0</v>
      </c>
      <c r="B1164" s="75" t="s">
        <v>737</v>
      </c>
      <c r="C1164" s="75" t="str">
        <f>B1164&amp;'Спецификация - фасады'!$AO$44</f>
        <v>U.1.P25./1+0-WC</v>
      </c>
      <c r="D1164" s="160">
        <f ca="1">OFFSET('Расчёт фасадов'!$H$1219,Цена!$A$1164,0)</f>
        <v>0</v>
      </c>
      <c r="E1164" s="160">
        <f ca="1">OFFSET('Расчёт фасадов2'!$H$1219,Цена!$A$1164,0)</f>
        <v>0</v>
      </c>
      <c r="F1164" s="160">
        <f ca="1">OFFSET('Расчёт фасадов3'!$H$1219,Цена!$A$1164,0)</f>
        <v>0</v>
      </c>
      <c r="G1164" s="160">
        <f ca="1">OFFSET('Расчёт фасадов4'!$H$1219,Цена!$A$1164,0)</f>
        <v>0</v>
      </c>
      <c r="H1164" s="160">
        <f ca="1">OFFSET('Расчёт фасадов5'!$H$1219,Цена!$A$1164,0)</f>
        <v>0</v>
      </c>
      <c r="I1164" s="160">
        <f ca="1">OFFSET('Расчёт фасадов6'!$H$1219,Цена!$A$1164,0)</f>
        <v>0</v>
      </c>
      <c r="J1164" s="160">
        <f ca="1">OFFSET('Расчёт фасадов7'!$H$1219,Цена!$A$1164,0)</f>
        <v>0</v>
      </c>
      <c r="K1164" s="160">
        <f ca="1">OFFSET('Расчёт фасадов8'!$H$1219,Цена!$A$1164,0)</f>
        <v>0</v>
      </c>
      <c r="L1164" s="160">
        <f ca="1">OFFSET('Расчёт фасадов9'!$H$1219,Цена!$A$1164,0)</f>
        <v>0</v>
      </c>
      <c r="M1164" s="160">
        <f ca="1">OFFSET('Расчёт фасадов10'!$H$1219,Цена!$A$1164,0)</f>
        <v>0</v>
      </c>
    </row>
    <row r="1165" spans="1:13" ht="15" x14ac:dyDescent="0.2">
      <c r="A1165">
        <v>0</v>
      </c>
      <c r="B1165" s="75" t="s">
        <v>737</v>
      </c>
      <c r="C1165" s="75" t="str">
        <f>B1165&amp;'Спецификация - фасады'!$AO$45</f>
        <v>U.1.P25./1+0-WP</v>
      </c>
      <c r="D1165" s="160">
        <f ca="1">OFFSET('Расчёт фасадов'!$H$1219,Цена!$A$1165,0)</f>
        <v>0</v>
      </c>
      <c r="E1165" s="160">
        <f ca="1">OFFSET('Расчёт фасадов2'!$H$1219,Цена!$A$1165,0)</f>
        <v>0</v>
      </c>
      <c r="F1165" s="160">
        <f ca="1">OFFSET('Расчёт фасадов3'!$H$1219,Цена!$A$1165,0)</f>
        <v>0</v>
      </c>
      <c r="G1165" s="160">
        <f ca="1">OFFSET('Расчёт фасадов4'!$H$1219,Цена!$A$1165,0)</f>
        <v>0</v>
      </c>
      <c r="H1165" s="160">
        <f ca="1">OFFSET('Расчёт фасадов5'!$H$1219,Цена!$A$1165,0)</f>
        <v>0</v>
      </c>
      <c r="I1165" s="160">
        <f ca="1">OFFSET('Расчёт фасадов6'!$H$1219,Цена!$A$1165,0)</f>
        <v>0</v>
      </c>
      <c r="J1165" s="160">
        <f ca="1">OFFSET('Расчёт фасадов7'!$H$1219,Цена!$A$1165,0)</f>
        <v>0</v>
      </c>
      <c r="K1165" s="160">
        <f ca="1">OFFSET('Расчёт фасадов8'!$H$1219,Цена!$A$1165,0)</f>
        <v>0</v>
      </c>
      <c r="L1165" s="160">
        <f ca="1">OFFSET('Расчёт фасадов9'!$H$1219,Цена!$A$1165,0)</f>
        <v>0</v>
      </c>
      <c r="M1165" s="160">
        <f ca="1">OFFSET('Расчёт фасадов10'!$H$1219,Цена!$A$1165,0)</f>
        <v>0</v>
      </c>
    </row>
    <row r="1166" spans="1:13" ht="15" x14ac:dyDescent="0.2">
      <c r="A1166">
        <v>0</v>
      </c>
      <c r="B1166" s="75" t="s">
        <v>737</v>
      </c>
      <c r="C1166" s="75" t="str">
        <f>B1166&amp;'Спецификация - фасады'!$AO$46</f>
        <v>U.1.P25./1+0-DS</v>
      </c>
      <c r="D1166" s="160">
        <f ca="1">OFFSET('Расчёт фасадов'!$H$1219,Цена!$A$1166,0)</f>
        <v>0</v>
      </c>
      <c r="E1166" s="160">
        <f ca="1">OFFSET('Расчёт фасадов2'!$H$1219,Цена!$A$1166,0)</f>
        <v>0</v>
      </c>
      <c r="F1166" s="160">
        <f ca="1">OFFSET('Расчёт фасадов3'!$H$1219,Цена!$A$1166,0)</f>
        <v>0</v>
      </c>
      <c r="G1166" s="160">
        <f ca="1">OFFSET('Расчёт фасадов4'!$H$1219,Цена!$A$1166,0)</f>
        <v>0</v>
      </c>
      <c r="H1166" s="160">
        <f ca="1">OFFSET('Расчёт фасадов5'!$H$1219,Цена!$A$1166,0)</f>
        <v>0</v>
      </c>
      <c r="I1166" s="160">
        <f ca="1">OFFSET('Расчёт фасадов6'!$H$1219,Цена!$A$1166,0)</f>
        <v>0</v>
      </c>
      <c r="J1166" s="160">
        <f ca="1">OFFSET('Расчёт фасадов7'!$H$1219,Цена!$A$1166,0)</f>
        <v>0</v>
      </c>
      <c r="K1166" s="160">
        <f ca="1">OFFSET('Расчёт фасадов8'!$H$1219,Цена!$A$1166,0)</f>
        <v>0</v>
      </c>
      <c r="L1166" s="160">
        <f ca="1">OFFSET('Расчёт фасадов9'!$H$1219,Цена!$A$1166,0)</f>
        <v>0</v>
      </c>
      <c r="M1166" s="160">
        <f ca="1">OFFSET('Расчёт фасадов10'!$H$1219,Цена!$A$1166,0)</f>
        <v>0</v>
      </c>
    </row>
    <row r="1167" spans="1:13" ht="15" x14ac:dyDescent="0.2">
      <c r="A1167">
        <v>0</v>
      </c>
      <c r="B1167" s="75" t="s">
        <v>737</v>
      </c>
      <c r="C1167" s="75" t="str">
        <f>B1167&amp;'Спецификация - фасады'!$AO$47</f>
        <v>U.1.P25./1+0-HS</v>
      </c>
      <c r="D1167" s="160">
        <f ca="1">OFFSET('Расчёт фасадов'!$H$1219,Цена!$A$1167,0)</f>
        <v>0</v>
      </c>
      <c r="E1167" s="160">
        <f ca="1">OFFSET('Расчёт фасадов2'!$H$1219,Цена!$A$1167,0)</f>
        <v>0</v>
      </c>
      <c r="F1167" s="160">
        <f ca="1">OFFSET('Расчёт фасадов3'!$H$1219,Цена!$A$1167,0)</f>
        <v>0</v>
      </c>
      <c r="G1167" s="160">
        <f ca="1">OFFSET('Расчёт фасадов4'!$H$1219,Цена!$A$1167,0)</f>
        <v>0</v>
      </c>
      <c r="H1167" s="160">
        <f ca="1">OFFSET('Расчёт фасадов5'!$H$1219,Цена!$A$1167,0)</f>
        <v>0</v>
      </c>
      <c r="I1167" s="160">
        <f ca="1">OFFSET('Расчёт фасадов6'!$H$1219,Цена!$A$1167,0)</f>
        <v>0</v>
      </c>
      <c r="J1167" s="160">
        <f ca="1">OFFSET('Расчёт фасадов7'!$H$1219,Цена!$A$1167,0)</f>
        <v>0</v>
      </c>
      <c r="K1167" s="160">
        <f ca="1">OFFSET('Расчёт фасадов8'!$H$1219,Цена!$A$1167,0)</f>
        <v>0</v>
      </c>
      <c r="L1167" s="160">
        <f ca="1">OFFSET('Расчёт фасадов9'!$H$1219,Цена!$A$1167,0)</f>
        <v>0</v>
      </c>
      <c r="M1167" s="160">
        <f ca="1">OFFSET('Расчёт фасадов10'!$H$1219,Цена!$A$1167,0)</f>
        <v>0</v>
      </c>
    </row>
    <row r="1168" spans="1:13" ht="15" x14ac:dyDescent="0.2">
      <c r="A1168">
        <v>0</v>
      </c>
      <c r="B1168" s="75" t="s">
        <v>737</v>
      </c>
      <c r="C1168" s="75" t="str">
        <f>B1168&amp;'Спецификация - фасады'!$AO$48</f>
        <v>U.1.P25./1+0-VT</v>
      </c>
      <c r="D1168" s="160">
        <f ca="1">OFFSET('Расчёт фасадов'!$H$1219,Цена!$A$1168,0)</f>
        <v>0</v>
      </c>
      <c r="E1168" s="160">
        <f ca="1">OFFSET('Расчёт фасадов2'!$H$1219,Цена!$A$1168,0)</f>
        <v>0</v>
      </c>
      <c r="F1168" s="160">
        <f ca="1">OFFSET('Расчёт фасадов3'!$H$1219,Цена!$A$1168,0)</f>
        <v>0</v>
      </c>
      <c r="G1168" s="160">
        <f ca="1">OFFSET('Расчёт фасадов4'!$H$1219,Цена!$A$1168,0)</f>
        <v>0</v>
      </c>
      <c r="H1168" s="160">
        <f ca="1">OFFSET('Расчёт фасадов5'!$H$1219,Цена!$A$1168,0)</f>
        <v>0</v>
      </c>
      <c r="I1168" s="160">
        <f ca="1">OFFSET('Расчёт фасадов6'!$H$1219,Цена!$A$1168,0)</f>
        <v>0</v>
      </c>
      <c r="J1168" s="160">
        <f ca="1">OFFSET('Расчёт фасадов7'!$H$1219,Цена!$A$1168,0)</f>
        <v>0</v>
      </c>
      <c r="K1168" s="160">
        <f ca="1">OFFSET('Расчёт фасадов8'!$H$1219,Цена!$A$1168,0)</f>
        <v>0</v>
      </c>
      <c r="L1168" s="160">
        <f ca="1">OFFSET('Расчёт фасадов9'!$H$1219,Цена!$A$1168,0)</f>
        <v>0</v>
      </c>
      <c r="M1168" s="160">
        <f ca="1">OFFSET('Расчёт фасадов10'!$H$1219,Цена!$A$1168,0)</f>
        <v>0</v>
      </c>
    </row>
    <row r="1169" spans="1:13" ht="15" x14ac:dyDescent="0.2">
      <c r="A1169">
        <v>0</v>
      </c>
      <c r="B1169" s="75" t="s">
        <v>737</v>
      </c>
      <c r="C1169" s="75" t="str">
        <f>B1169&amp;'Спецификация - фасады'!$AO$49</f>
        <v>U.1.P25./1+0-TD</v>
      </c>
      <c r="D1169" s="160">
        <f ca="1">OFFSET('Расчёт фасадов'!$H$1219,Цена!$A$1169,0)</f>
        <v>0</v>
      </c>
      <c r="E1169" s="160">
        <f ca="1">OFFSET('Расчёт фасадов2'!$H$1219,Цена!$A$1169,0)</f>
        <v>0</v>
      </c>
      <c r="F1169" s="160">
        <f ca="1">OFFSET('Расчёт фасадов3'!$H$1219,Цена!$A$1169,0)</f>
        <v>0</v>
      </c>
      <c r="G1169" s="160">
        <f ca="1">OFFSET('Расчёт фасадов4'!$H$1219,Цена!$A$1169,0)</f>
        <v>0</v>
      </c>
      <c r="H1169" s="160">
        <f ca="1">OFFSET('Расчёт фасадов5'!$H$1219,Цена!$A$1169,0)</f>
        <v>0</v>
      </c>
      <c r="I1169" s="160">
        <f ca="1">OFFSET('Расчёт фасадов6'!$H$1219,Цена!$A$1169,0)</f>
        <v>0</v>
      </c>
      <c r="J1169" s="160">
        <f ca="1">OFFSET('Расчёт фасадов7'!$H$1219,Цена!$A$1169,0)</f>
        <v>0</v>
      </c>
      <c r="K1169" s="160">
        <f ca="1">OFFSET('Расчёт фасадов8'!$H$1219,Цена!$A$1169,0)</f>
        <v>0</v>
      </c>
      <c r="L1169" s="160">
        <f ca="1">OFFSET('Расчёт фасадов9'!$H$1219,Цена!$A$1169,0)</f>
        <v>0</v>
      </c>
      <c r="M1169" s="160">
        <f ca="1">OFFSET('Расчёт фасадов10'!$H$1219,Цена!$A$1169,0)</f>
        <v>0</v>
      </c>
    </row>
    <row r="1170" spans="1:13" ht="15" x14ac:dyDescent="0.2">
      <c r="A1170">
        <v>0</v>
      </c>
      <c r="B1170" s="75" t="s">
        <v>737</v>
      </c>
      <c r="C1170" s="75" t="str">
        <f>B1170&amp;'Спецификация - фасады'!$AO$50</f>
        <v>U.1.P25./1+0-LO</v>
      </c>
      <c r="D1170" s="160">
        <f ca="1">OFFSET('Расчёт фасадов'!$H$1219,Цена!$A$1170,0)</f>
        <v>0</v>
      </c>
      <c r="E1170" s="160">
        <f ca="1">OFFSET('Расчёт фасадов2'!$H$1219,Цена!$A$1170,0)</f>
        <v>0</v>
      </c>
      <c r="F1170" s="160">
        <f ca="1">OFFSET('Расчёт фасадов3'!$H$1219,Цена!$A$1170,0)</f>
        <v>0</v>
      </c>
      <c r="G1170" s="160">
        <f ca="1">OFFSET('Расчёт фасадов4'!$H$1219,Цена!$A$1170,0)</f>
        <v>0</v>
      </c>
      <c r="H1170" s="160">
        <f ca="1">OFFSET('Расчёт фасадов5'!$H$1219,Цена!$A$1170,0)</f>
        <v>0</v>
      </c>
      <c r="I1170" s="160">
        <f ca="1">OFFSET('Расчёт фасадов6'!$H$1219,Цена!$A$1170,0)</f>
        <v>0</v>
      </c>
      <c r="J1170" s="160">
        <f ca="1">OFFSET('Расчёт фасадов7'!$H$1219,Цена!$A$1170,0)</f>
        <v>0</v>
      </c>
      <c r="K1170" s="160">
        <f ca="1">OFFSET('Расчёт фасадов8'!$H$1219,Цена!$A$1170,0)</f>
        <v>0</v>
      </c>
      <c r="L1170" s="160">
        <f ca="1">OFFSET('Расчёт фасадов9'!$H$1219,Цена!$A$1170,0)</f>
        <v>0</v>
      </c>
      <c r="M1170" s="160">
        <f ca="1">OFFSET('Расчёт фасадов10'!$H$1219,Цена!$A$1170,0)</f>
        <v>0</v>
      </c>
    </row>
    <row r="1171" spans="1:13" ht="15" x14ac:dyDescent="0.2">
      <c r="A1171">
        <v>0</v>
      </c>
      <c r="B1171" s="75" t="s">
        <v>737</v>
      </c>
      <c r="C1171" s="75" t="str">
        <f>B1171&amp;'Спецификация - фасады'!$AO$51</f>
        <v>U.1.P25./1+0-OM</v>
      </c>
      <c r="D1171" s="160">
        <f ca="1">OFFSET('Расчёт фасадов'!$H$1219,Цена!$A$1171,0)</f>
        <v>0</v>
      </c>
      <c r="E1171" s="160">
        <f ca="1">OFFSET('Расчёт фасадов2'!$H$1219,Цена!$A$1171,0)</f>
        <v>0</v>
      </c>
      <c r="F1171" s="160">
        <f ca="1">OFFSET('Расчёт фасадов3'!$H$1219,Цена!$A$1171,0)</f>
        <v>0</v>
      </c>
      <c r="G1171" s="160">
        <f ca="1">OFFSET('Расчёт фасадов4'!$H$1219,Цена!$A$1171,0)</f>
        <v>0</v>
      </c>
      <c r="H1171" s="160">
        <f ca="1">OFFSET('Расчёт фасадов5'!$H$1219,Цена!$A$1171,0)</f>
        <v>0</v>
      </c>
      <c r="I1171" s="160">
        <f ca="1">OFFSET('Расчёт фасадов6'!$H$1219,Цена!$A$1171,0)</f>
        <v>0</v>
      </c>
      <c r="J1171" s="160">
        <f ca="1">OFFSET('Расчёт фасадов7'!$H$1219,Цена!$A$1171,0)</f>
        <v>0</v>
      </c>
      <c r="K1171" s="160">
        <f ca="1">OFFSET('Расчёт фасадов8'!$H$1219,Цена!$A$1171,0)</f>
        <v>0</v>
      </c>
      <c r="L1171" s="160">
        <f ca="1">OFFSET('Расчёт фасадов9'!$H$1219,Цена!$A$1171,0)</f>
        <v>0</v>
      </c>
      <c r="M1171" s="160">
        <f ca="1">OFFSET('Расчёт фасадов10'!$H$1219,Цена!$A$1171,0)</f>
        <v>0</v>
      </c>
    </row>
    <row r="1172" spans="1:13" ht="15" x14ac:dyDescent="0.2">
      <c r="A1172">
        <v>0</v>
      </c>
      <c r="B1172" s="75" t="s">
        <v>737</v>
      </c>
      <c r="C1172" s="75" t="str">
        <f>B1172&amp;'Спецификация - фасады'!$AO$52</f>
        <v>U.1.P25./1+0-OE</v>
      </c>
      <c r="D1172" s="160">
        <f ca="1">OFFSET('Расчёт фасадов'!$H$1219,Цена!$A$1172,0)</f>
        <v>0</v>
      </c>
      <c r="E1172" s="160">
        <f ca="1">OFFSET('Расчёт фасадов2'!$H$1219,Цена!$A$1172,0)</f>
        <v>0</v>
      </c>
      <c r="F1172" s="160">
        <f ca="1">OFFSET('Расчёт фасадов3'!$H$1219,Цена!$A$1172,0)</f>
        <v>0</v>
      </c>
      <c r="G1172" s="160">
        <f ca="1">OFFSET('Расчёт фасадов4'!$H$1219,Цена!$A$1172,0)</f>
        <v>0</v>
      </c>
      <c r="H1172" s="160">
        <f ca="1">OFFSET('Расчёт фасадов5'!$H$1219,Цена!$A$1172,0)</f>
        <v>0</v>
      </c>
      <c r="I1172" s="160">
        <f ca="1">OFFSET('Расчёт фасадов6'!$H$1219,Цена!$A$1172,0)</f>
        <v>0</v>
      </c>
      <c r="J1172" s="160">
        <f ca="1">OFFSET('Расчёт фасадов7'!$H$1219,Цена!$A$1172,0)</f>
        <v>0</v>
      </c>
      <c r="K1172" s="160">
        <f ca="1">OFFSET('Расчёт фасадов8'!$H$1219,Цена!$A$1172,0)</f>
        <v>0</v>
      </c>
      <c r="L1172" s="160">
        <f ca="1">OFFSET('Расчёт фасадов9'!$H$1219,Цена!$A$1172,0)</f>
        <v>0</v>
      </c>
      <c r="M1172" s="160">
        <f ca="1">OFFSET('Расчёт фасадов10'!$H$1219,Цена!$A$1172,0)</f>
        <v>0</v>
      </c>
    </row>
    <row r="1173" spans="1:13" ht="15" x14ac:dyDescent="0.2">
      <c r="A1173">
        <v>0</v>
      </c>
      <c r="B1173" s="75" t="s">
        <v>737</v>
      </c>
      <c r="C1173" s="75" t="str">
        <f>B1173&amp;'Спецификация - фасады'!$AO$53</f>
        <v>U.1.P25./1+0-GS</v>
      </c>
      <c r="D1173" s="160">
        <f ca="1">OFFSET('Расчёт фасадов'!$H$1219,Цена!$A$1173,0)</f>
        <v>0</v>
      </c>
      <c r="E1173" s="160">
        <f ca="1">OFFSET('Расчёт фасадов2'!$H$1219,Цена!$A$1173,0)</f>
        <v>0</v>
      </c>
      <c r="F1173" s="160">
        <f ca="1">OFFSET('Расчёт фасадов3'!$H$1219,Цена!$A$1173,0)</f>
        <v>0</v>
      </c>
      <c r="G1173" s="160">
        <f ca="1">OFFSET('Расчёт фасадов4'!$H$1219,Цена!$A$1173,0)</f>
        <v>0</v>
      </c>
      <c r="H1173" s="160">
        <f ca="1">OFFSET('Расчёт фасадов5'!$H$1219,Цена!$A$1173,0)</f>
        <v>0</v>
      </c>
      <c r="I1173" s="160">
        <f ca="1">OFFSET('Расчёт фасадов6'!$H$1219,Цена!$A$1173,0)</f>
        <v>0</v>
      </c>
      <c r="J1173" s="160">
        <f ca="1">OFFSET('Расчёт фасадов7'!$H$1219,Цена!$A$1173,0)</f>
        <v>0</v>
      </c>
      <c r="K1173" s="160">
        <f ca="1">OFFSET('Расчёт фасадов8'!$H$1219,Цена!$A$1173,0)</f>
        <v>0</v>
      </c>
      <c r="L1173" s="160">
        <f ca="1">OFFSET('Расчёт фасадов9'!$H$1219,Цена!$A$1173,0)</f>
        <v>0</v>
      </c>
      <c r="M1173" s="160">
        <f ca="1">OFFSET('Расчёт фасадов10'!$H$1219,Цена!$A$1173,0)</f>
        <v>0</v>
      </c>
    </row>
    <row r="1174" spans="1:13" ht="15" x14ac:dyDescent="0.2">
      <c r="A1174">
        <v>1</v>
      </c>
      <c r="B1174" s="75" t="s">
        <v>737</v>
      </c>
      <c r="C1174" s="75" t="str">
        <f>B1174&amp;'Спецификация - фасады'!$AO$54</f>
        <v>U.1.P25./1+0-BMO</v>
      </c>
      <c r="D1174" s="160">
        <f ca="1">OFFSET('Расчёт фасадов'!$H$1219,Цена!$A$1174,0)</f>
        <v>0</v>
      </c>
      <c r="E1174" s="160">
        <f ca="1">OFFSET('Расчёт фасадов2'!$H$1219,Цена!$A$1174,0)</f>
        <v>0</v>
      </c>
      <c r="F1174" s="160">
        <f ca="1">OFFSET('Расчёт фасадов3'!$H$1219,Цена!$A$1174,0)</f>
        <v>0</v>
      </c>
      <c r="G1174" s="160">
        <f ca="1">OFFSET('Расчёт фасадов4'!$H$1219,Цена!$A$1174,0)</f>
        <v>0</v>
      </c>
      <c r="H1174" s="160">
        <f ca="1">OFFSET('Расчёт фасадов5'!$H$1219,Цена!$A$1174,0)</f>
        <v>0</v>
      </c>
      <c r="I1174" s="160">
        <f ca="1">OFFSET('Расчёт фасадов6'!$H$1219,Цена!$A$1174,0)</f>
        <v>0</v>
      </c>
      <c r="J1174" s="160">
        <f ca="1">OFFSET('Расчёт фасадов7'!$H$1219,Цена!$A$1174,0)</f>
        <v>0</v>
      </c>
      <c r="K1174" s="160">
        <f ca="1">OFFSET('Расчёт фасадов8'!$H$1219,Цена!$A$1174,0)</f>
        <v>0</v>
      </c>
      <c r="L1174" s="160">
        <f ca="1">OFFSET('Расчёт фасадов9'!$H$1219,Цена!$A$1174,0)</f>
        <v>0</v>
      </c>
      <c r="M1174" s="160">
        <f ca="1">OFFSET('Расчёт фасадов10'!$H$1219,Цена!$A$1174,0)</f>
        <v>0</v>
      </c>
    </row>
    <row r="1175" spans="1:13" ht="15" x14ac:dyDescent="0.2">
      <c r="A1175">
        <v>2</v>
      </c>
      <c r="B1175" s="75" t="s">
        <v>737</v>
      </c>
      <c r="C1175" s="75" t="str">
        <f>B1175&amp;'Спецификация - фасады'!$AO$55</f>
        <v>U.1.P25./1+0-WM</v>
      </c>
      <c r="D1175" s="160">
        <f ca="1">OFFSET('Расчёт фасадов'!$H$1219,Цена!$A$1175,0)</f>
        <v>0</v>
      </c>
      <c r="E1175" s="160">
        <f ca="1">OFFSET('Расчёт фасадов2'!$H$1219,Цена!$A$1175,0)</f>
        <v>0</v>
      </c>
      <c r="F1175" s="160">
        <f ca="1">OFFSET('Расчёт фасадов3'!$H$1219,Цена!$A$1175,0)</f>
        <v>0</v>
      </c>
      <c r="G1175" s="160">
        <f ca="1">OFFSET('Расчёт фасадов4'!$H$1219,Цена!$A$1175,0)</f>
        <v>0</v>
      </c>
      <c r="H1175" s="160">
        <f ca="1">OFFSET('Расчёт фасадов5'!$H$1219,Цена!$A$1175,0)</f>
        <v>0</v>
      </c>
      <c r="I1175" s="160">
        <f ca="1">OFFSET('Расчёт фасадов6'!$H$1219,Цена!$A$1175,0)</f>
        <v>0</v>
      </c>
      <c r="J1175" s="160">
        <f ca="1">OFFSET('Расчёт фасадов7'!$H$1219,Цена!$A$1175,0)</f>
        <v>0</v>
      </c>
      <c r="K1175" s="160">
        <f ca="1">OFFSET('Расчёт фасадов8'!$H$1219,Цена!$A$1175,0)</f>
        <v>0</v>
      </c>
      <c r="L1175" s="160">
        <f ca="1">OFFSET('Расчёт фасадов9'!$H$1219,Цена!$A$1175,0)</f>
        <v>0</v>
      </c>
      <c r="M1175" s="160">
        <f ca="1">OFFSET('Расчёт фасадов10'!$H$1219,Цена!$A$1175,0)</f>
        <v>0</v>
      </c>
    </row>
    <row r="1176" spans="1:13" ht="15" x14ac:dyDescent="0.2">
      <c r="A1176">
        <v>2</v>
      </c>
      <c r="B1176" s="75" t="s">
        <v>737</v>
      </c>
      <c r="C1176" s="75" t="str">
        <f>B1176&amp;'Спецификация - фасады'!$AO$56</f>
        <v>U.1.P25./1+0-IV</v>
      </c>
      <c r="D1176" s="160">
        <f ca="1">OFFSET('Расчёт фасадов'!$H$1219,Цена!$A$1176,0)</f>
        <v>0</v>
      </c>
      <c r="E1176" s="160">
        <f ca="1">OFFSET('Расчёт фасадов2'!$H$1219,Цена!$A$1176,0)</f>
        <v>0</v>
      </c>
      <c r="F1176" s="160">
        <f ca="1">OFFSET('Расчёт фасадов3'!$H$1219,Цена!$A$1176,0)</f>
        <v>0</v>
      </c>
      <c r="G1176" s="160">
        <f ca="1">OFFSET('Расчёт фасадов4'!$H$1219,Цена!$A$1176,0)</f>
        <v>0</v>
      </c>
      <c r="H1176" s="160">
        <f ca="1">OFFSET('Расчёт фасадов5'!$H$1219,Цена!$A$1176,0)</f>
        <v>0</v>
      </c>
      <c r="I1176" s="160">
        <f ca="1">OFFSET('Расчёт фасадов6'!$H$1219,Цена!$A$1176,0)</f>
        <v>0</v>
      </c>
      <c r="J1176" s="160">
        <f ca="1">OFFSET('Расчёт фасадов7'!$H$1219,Цена!$A$1176,0)</f>
        <v>0</v>
      </c>
      <c r="K1176" s="160">
        <f ca="1">OFFSET('Расчёт фасадов8'!$H$1219,Цена!$A$1176,0)</f>
        <v>0</v>
      </c>
      <c r="L1176" s="160">
        <f ca="1">OFFSET('Расчёт фасадов9'!$H$1219,Цена!$A$1176,0)</f>
        <v>0</v>
      </c>
      <c r="M1176" s="160">
        <f ca="1">OFFSET('Расчёт фасадов10'!$H$1219,Цена!$A$1176,0)</f>
        <v>0</v>
      </c>
    </row>
    <row r="1177" spans="1:13" ht="15" x14ac:dyDescent="0.2">
      <c r="A1177">
        <v>3</v>
      </c>
      <c r="B1177" s="75" t="s">
        <v>737</v>
      </c>
      <c r="C1177" s="75" t="str">
        <f>B1177&amp;'Спецификация - фасады'!$AO$57</f>
        <v>U.1.P25./1+0-WC/PG</v>
      </c>
      <c r="D1177" s="160">
        <f ca="1">OFFSET('Расчёт фасадов'!$H$1219,Цена!$A$1177,0)</f>
        <v>0</v>
      </c>
      <c r="E1177" s="160">
        <f ca="1">OFFSET('Расчёт фасадов2'!$H$1219,Цена!$A$1177,0)</f>
        <v>0</v>
      </c>
      <c r="F1177" s="160">
        <f ca="1">OFFSET('Расчёт фасадов3'!$H$1219,Цена!$A$1177,0)</f>
        <v>0</v>
      </c>
      <c r="G1177" s="160">
        <f ca="1">OFFSET('Расчёт фасадов4'!$H$1219,Цена!$A$1177,0)</f>
        <v>0</v>
      </c>
      <c r="H1177" s="160">
        <f ca="1">OFFSET('Расчёт фасадов5'!$H$1219,Цена!$A$1177,0)</f>
        <v>0</v>
      </c>
      <c r="I1177" s="160">
        <f ca="1">OFFSET('Расчёт фасадов6'!$H$1219,Цена!$A$1177,0)</f>
        <v>0</v>
      </c>
      <c r="J1177" s="160">
        <f ca="1">OFFSET('Расчёт фасадов7'!$H$1219,Цена!$A$1177,0)</f>
        <v>0</v>
      </c>
      <c r="K1177" s="160">
        <f ca="1">OFFSET('Расчёт фасадов8'!$H$1219,Цена!$A$1177,0)</f>
        <v>0</v>
      </c>
      <c r="L1177" s="160">
        <f ca="1">OFFSET('Расчёт фасадов9'!$H$1219,Цена!$A$1177,0)</f>
        <v>0</v>
      </c>
      <c r="M1177" s="160">
        <f ca="1">OFFSET('Расчёт фасадов10'!$H$1219,Цена!$A$1177,0)</f>
        <v>0</v>
      </c>
    </row>
    <row r="1178" spans="1:13" ht="15" x14ac:dyDescent="0.2">
      <c r="A1178">
        <v>3</v>
      </c>
      <c r="B1178" s="75" t="s">
        <v>737</v>
      </c>
      <c r="C1178" s="75" t="str">
        <f>B1178&amp;'Спецификация - фасады'!$AO$58</f>
        <v>U.1.P25./1+0-WC/PS</v>
      </c>
      <c r="D1178" s="160">
        <f ca="1">OFFSET('Расчёт фасадов'!$H$1219,Цена!$A$1178,0)</f>
        <v>0</v>
      </c>
      <c r="E1178" s="160">
        <f ca="1">OFFSET('Расчёт фасадов2'!$H$1219,Цена!$A$1178,0)</f>
        <v>0</v>
      </c>
      <c r="F1178" s="160">
        <f ca="1">OFFSET('Расчёт фасадов3'!$H$1219,Цена!$A$1178,0)</f>
        <v>0</v>
      </c>
      <c r="G1178" s="160">
        <f ca="1">OFFSET('Расчёт фасадов4'!$H$1219,Цена!$A$1178,0)</f>
        <v>0</v>
      </c>
      <c r="H1178" s="160">
        <f ca="1">OFFSET('Расчёт фасадов5'!$H$1219,Цена!$A$1178,0)</f>
        <v>0</v>
      </c>
      <c r="I1178" s="160">
        <f ca="1">OFFSET('Расчёт фасадов6'!$H$1219,Цена!$A$1178,0)</f>
        <v>0</v>
      </c>
      <c r="J1178" s="160">
        <f ca="1">OFFSET('Расчёт фасадов7'!$H$1219,Цена!$A$1178,0)</f>
        <v>0</v>
      </c>
      <c r="K1178" s="160">
        <f ca="1">OFFSET('Расчёт фасадов8'!$H$1219,Цена!$A$1178,0)</f>
        <v>0</v>
      </c>
      <c r="L1178" s="160">
        <f ca="1">OFFSET('Расчёт фасадов9'!$H$1219,Цена!$A$1178,0)</f>
        <v>0</v>
      </c>
      <c r="M1178" s="160">
        <f ca="1">OFFSET('Расчёт фасадов10'!$H$1219,Цена!$A$1178,0)</f>
        <v>0</v>
      </c>
    </row>
    <row r="1179" spans="1:13" ht="15" x14ac:dyDescent="0.2">
      <c r="A1179">
        <v>3</v>
      </c>
      <c r="B1179" s="75" t="s">
        <v>737</v>
      </c>
      <c r="C1179" s="75" t="str">
        <f>B1179&amp;'Спецификация - фасады'!$AO$59</f>
        <v>U.1.P25./1+0-WC/PBG</v>
      </c>
      <c r="D1179" s="160">
        <f ca="1">OFFSET('Расчёт фасадов'!$H$1219,Цена!$A$1179,0)</f>
        <v>0</v>
      </c>
      <c r="E1179" s="160">
        <f ca="1">OFFSET('Расчёт фасадов2'!$H$1219,Цена!$A$1179,0)</f>
        <v>0</v>
      </c>
      <c r="F1179" s="160">
        <f ca="1">OFFSET('Расчёт фасадов3'!$H$1219,Цена!$A$1179,0)</f>
        <v>0</v>
      </c>
      <c r="G1179" s="160">
        <f ca="1">OFFSET('Расчёт фасадов4'!$H$1219,Цена!$A$1179,0)</f>
        <v>0</v>
      </c>
      <c r="H1179" s="160">
        <f ca="1">OFFSET('Расчёт фасадов5'!$H$1219,Цена!$A$1179,0)</f>
        <v>0</v>
      </c>
      <c r="I1179" s="160">
        <f ca="1">OFFSET('Расчёт фасадов6'!$H$1219,Цена!$A$1179,0)</f>
        <v>0</v>
      </c>
      <c r="J1179" s="160">
        <f ca="1">OFFSET('Расчёт фасадов7'!$H$1219,Цена!$A$1179,0)</f>
        <v>0</v>
      </c>
      <c r="K1179" s="160">
        <f ca="1">OFFSET('Расчёт фасадов8'!$H$1219,Цена!$A$1179,0)</f>
        <v>0</v>
      </c>
      <c r="L1179" s="160">
        <f ca="1">OFFSET('Расчёт фасадов9'!$H$1219,Цена!$A$1179,0)</f>
        <v>0</v>
      </c>
      <c r="M1179" s="160">
        <f ca="1">OFFSET('Расчёт фасадов10'!$H$1219,Цена!$A$1179,0)</f>
        <v>0</v>
      </c>
    </row>
    <row r="1180" spans="1:13" ht="15" x14ac:dyDescent="0.2">
      <c r="A1180">
        <v>3</v>
      </c>
      <c r="B1180" s="75" t="s">
        <v>737</v>
      </c>
      <c r="C1180" s="75" t="str">
        <f>B1180&amp;'Спецификация - фасады'!$AO$60</f>
        <v>U.1.P25./1+0-VT/PS</v>
      </c>
      <c r="D1180" s="160">
        <f ca="1">OFFSET('Расчёт фасадов'!$H$1219,Цена!$A$1180,0)</f>
        <v>0</v>
      </c>
      <c r="E1180" s="160">
        <f ca="1">OFFSET('Расчёт фасадов2'!$H$1219,Цена!$A$1180,0)</f>
        <v>0</v>
      </c>
      <c r="F1180" s="160">
        <f ca="1">OFFSET('Расчёт фасадов3'!$H$1219,Цена!$A$1180,0)</f>
        <v>0</v>
      </c>
      <c r="G1180" s="160">
        <f ca="1">OFFSET('Расчёт фасадов4'!$H$1219,Цена!$A$1180,0)</f>
        <v>0</v>
      </c>
      <c r="H1180" s="160">
        <f ca="1">OFFSET('Расчёт фасадов5'!$H$1219,Цена!$A$1180,0)</f>
        <v>0</v>
      </c>
      <c r="I1180" s="160">
        <f ca="1">OFFSET('Расчёт фасадов6'!$H$1219,Цена!$A$1180,0)</f>
        <v>0</v>
      </c>
      <c r="J1180" s="160">
        <f ca="1">OFFSET('Расчёт фасадов7'!$H$1219,Цена!$A$1180,0)</f>
        <v>0</v>
      </c>
      <c r="K1180" s="160">
        <f ca="1">OFFSET('Расчёт фасадов8'!$H$1219,Цена!$A$1180,0)</f>
        <v>0</v>
      </c>
      <c r="L1180" s="160">
        <f ca="1">OFFSET('Расчёт фасадов9'!$H$1219,Цена!$A$1180,0)</f>
        <v>0</v>
      </c>
      <c r="M1180" s="160">
        <f ca="1">OFFSET('Расчёт фасадов10'!$H$1219,Цена!$A$1180,0)</f>
        <v>0</v>
      </c>
    </row>
    <row r="1181" spans="1:13" ht="15" x14ac:dyDescent="0.2">
      <c r="A1181">
        <v>4</v>
      </c>
      <c r="B1181" s="75" t="s">
        <v>737</v>
      </c>
      <c r="C1181" s="75" t="str">
        <f>B1181&amp;'Спецификация - фасады'!$AO$61</f>
        <v>U.1.P25./1+0-BMO/PG</v>
      </c>
      <c r="D1181" s="160">
        <f ca="1">OFFSET('Расчёт фасадов'!$H$1219,Цена!$A$1181,0)</f>
        <v>0</v>
      </c>
      <c r="E1181" s="160">
        <f ca="1">OFFSET('Расчёт фасадов2'!$H$1219,Цена!$A$1181,0)</f>
        <v>0</v>
      </c>
      <c r="F1181" s="160">
        <f ca="1">OFFSET('Расчёт фасадов3'!$H$1219,Цена!$A$1181,0)</f>
        <v>0</v>
      </c>
      <c r="G1181" s="160">
        <f ca="1">OFFSET('Расчёт фасадов4'!$H$1219,Цена!$A$1181,0)</f>
        <v>0</v>
      </c>
      <c r="H1181" s="160">
        <f ca="1">OFFSET('Расчёт фасадов5'!$H$1219,Цена!$A$1181,0)</f>
        <v>0</v>
      </c>
      <c r="I1181" s="160">
        <f ca="1">OFFSET('Расчёт фасадов6'!$H$1219,Цена!$A$1181,0)</f>
        <v>0</v>
      </c>
      <c r="J1181" s="160">
        <f ca="1">OFFSET('Расчёт фасадов7'!$H$1219,Цена!$A$1181,0)</f>
        <v>0</v>
      </c>
      <c r="K1181" s="160">
        <f ca="1">OFFSET('Расчёт фасадов8'!$H$1219,Цена!$A$1181,0)</f>
        <v>0</v>
      </c>
      <c r="L1181" s="160">
        <f ca="1">OFFSET('Расчёт фасадов9'!$H$1219,Цена!$A$1181,0)</f>
        <v>0</v>
      </c>
      <c r="M1181" s="160">
        <f ca="1">OFFSET('Расчёт фасадов10'!$H$1219,Цена!$A$1181,0)</f>
        <v>0</v>
      </c>
    </row>
    <row r="1182" spans="1:13" ht="15" x14ac:dyDescent="0.2">
      <c r="A1182">
        <v>4</v>
      </c>
      <c r="B1182" s="75" t="s">
        <v>737</v>
      </c>
      <c r="C1182" s="75" t="str">
        <f>B1182&amp;'Спецификация - фасады'!$AO$62</f>
        <v>U.1.P25./1+0-BMO/PB</v>
      </c>
      <c r="D1182" s="160">
        <f ca="1">OFFSET('Расчёт фасадов'!$H$1219,Цена!$A$1182,0)</f>
        <v>0</v>
      </c>
      <c r="E1182" s="160">
        <f ca="1">OFFSET('Расчёт фасадов2'!$H$1219,Цена!$A$1182,0)</f>
        <v>0</v>
      </c>
      <c r="F1182" s="160">
        <f ca="1">OFFSET('Расчёт фасадов3'!$H$1219,Цена!$A$1182,0)</f>
        <v>0</v>
      </c>
      <c r="G1182" s="160">
        <f ca="1">OFFSET('Расчёт фасадов4'!$H$1219,Цена!$A$1182,0)</f>
        <v>0</v>
      </c>
      <c r="H1182" s="160">
        <f ca="1">OFFSET('Расчёт фасадов5'!$H$1219,Цена!$A$1182,0)</f>
        <v>0</v>
      </c>
      <c r="I1182" s="160">
        <f ca="1">OFFSET('Расчёт фасадов6'!$H$1219,Цена!$A$1182,0)</f>
        <v>0</v>
      </c>
      <c r="J1182" s="160">
        <f ca="1">OFFSET('Расчёт фасадов7'!$H$1219,Цена!$A$1182,0)</f>
        <v>0</v>
      </c>
      <c r="K1182" s="160">
        <f ca="1">OFFSET('Расчёт фасадов8'!$H$1219,Цена!$A$1182,0)</f>
        <v>0</v>
      </c>
      <c r="L1182" s="160">
        <f ca="1">OFFSET('Расчёт фасадов9'!$H$1219,Цена!$A$1182,0)</f>
        <v>0</v>
      </c>
      <c r="M1182" s="160">
        <f ca="1">OFFSET('Расчёт фасадов10'!$H$1219,Цена!$A$1182,0)</f>
        <v>0</v>
      </c>
    </row>
    <row r="1183" spans="1:13" ht="15" x14ac:dyDescent="0.2">
      <c r="A1183">
        <v>5</v>
      </c>
      <c r="B1183" s="75" t="s">
        <v>737</v>
      </c>
      <c r="C1183" s="75" t="str">
        <f>B1183&amp;'Спецификация - фасады'!$AO$63</f>
        <v>U.1.P25./1+0-GS/PG</v>
      </c>
      <c r="D1183" s="160">
        <f ca="1">OFFSET('Расчёт фасадов'!$H$1219,Цена!$A$1183,0)</f>
        <v>0</v>
      </c>
      <c r="E1183" s="160">
        <f ca="1">OFFSET('Расчёт фасадов2'!$H$1219,Цена!$A$1183,0)</f>
        <v>0</v>
      </c>
      <c r="F1183" s="160">
        <f ca="1">OFFSET('Расчёт фасадов3'!$H$1219,Цена!$A$1183,0)</f>
        <v>0</v>
      </c>
      <c r="G1183" s="160">
        <f ca="1">OFFSET('Расчёт фасадов4'!$H$1219,Цена!$A$1183,0)</f>
        <v>0</v>
      </c>
      <c r="H1183" s="160">
        <f ca="1">OFFSET('Расчёт фасадов5'!$H$1219,Цена!$A$1183,0)</f>
        <v>0</v>
      </c>
      <c r="I1183" s="160">
        <f ca="1">OFFSET('Расчёт фасадов6'!$H$1219,Цена!$A$1183,0)</f>
        <v>0</v>
      </c>
      <c r="J1183" s="160">
        <f ca="1">OFFSET('Расчёт фасадов7'!$H$1219,Цена!$A$1183,0)</f>
        <v>0</v>
      </c>
      <c r="K1183" s="160">
        <f ca="1">OFFSET('Расчёт фасадов8'!$H$1219,Цена!$A$1183,0)</f>
        <v>0</v>
      </c>
      <c r="L1183" s="160">
        <f ca="1">OFFSET('Расчёт фасадов9'!$H$1219,Цена!$A$1183,0)</f>
        <v>0</v>
      </c>
      <c r="M1183" s="160">
        <f ca="1">OFFSET('Расчёт фасадов10'!$H$1219,Цена!$A$1183,0)</f>
        <v>0</v>
      </c>
    </row>
    <row r="1184" spans="1:13" ht="15" x14ac:dyDescent="0.2">
      <c r="A1184">
        <v>5</v>
      </c>
      <c r="B1184" s="75" t="s">
        <v>737</v>
      </c>
      <c r="C1184" s="75" t="str">
        <f>B1184&amp;'Спецификация - фасады'!$AO$64</f>
        <v>U.1.P25./1+0-GS/PS</v>
      </c>
      <c r="D1184" s="160">
        <f ca="1">OFFSET('Расчёт фасадов'!$H$1219,Цена!$A$1184,0)</f>
        <v>0</v>
      </c>
      <c r="E1184" s="160">
        <f ca="1">OFFSET('Расчёт фасадов2'!$H$1219,Цена!$A$1184,0)</f>
        <v>0</v>
      </c>
      <c r="F1184" s="160">
        <f ca="1">OFFSET('Расчёт фасадов3'!$H$1219,Цена!$A$1184,0)</f>
        <v>0</v>
      </c>
      <c r="G1184" s="160">
        <f ca="1">OFFSET('Расчёт фасадов4'!$H$1219,Цена!$A$1184,0)</f>
        <v>0</v>
      </c>
      <c r="H1184" s="160">
        <f ca="1">OFFSET('Расчёт фасадов5'!$H$1219,Цена!$A$1184,0)</f>
        <v>0</v>
      </c>
      <c r="I1184" s="160">
        <f ca="1">OFFSET('Расчёт фасадов6'!$H$1219,Цена!$A$1184,0)</f>
        <v>0</v>
      </c>
      <c r="J1184" s="160">
        <f ca="1">OFFSET('Расчёт фасадов7'!$H$1219,Цена!$A$1184,0)</f>
        <v>0</v>
      </c>
      <c r="K1184" s="160">
        <f ca="1">OFFSET('Расчёт фасадов8'!$H$1219,Цена!$A$1184,0)</f>
        <v>0</v>
      </c>
      <c r="L1184" s="160">
        <f ca="1">OFFSET('Расчёт фасадов9'!$H$1219,Цена!$A$1184,0)</f>
        <v>0</v>
      </c>
      <c r="M1184" s="160">
        <f ca="1">OFFSET('Расчёт фасадов10'!$H$1219,Цена!$A$1184,0)</f>
        <v>0</v>
      </c>
    </row>
    <row r="1185" spans="1:13" ht="15" x14ac:dyDescent="0.2">
      <c r="A1185">
        <v>6</v>
      </c>
      <c r="B1185" s="75" t="s">
        <v>737</v>
      </c>
      <c r="C1185" s="75" t="str">
        <f>B1185&amp;'Спецификация - фасады'!$AO$65</f>
        <v>U.1.P25./1+0-WM/PG</v>
      </c>
      <c r="D1185" s="160">
        <f ca="1">OFFSET('Расчёт фасадов'!$H$1219,Цена!$A$1185,0)</f>
        <v>0</v>
      </c>
      <c r="E1185" s="160">
        <f ca="1">OFFSET('Расчёт фасадов2'!$H$1219,Цена!$A$1185,0)</f>
        <v>0</v>
      </c>
      <c r="F1185" s="160">
        <f ca="1">OFFSET('Расчёт фасадов3'!$H$1219,Цена!$A$1185,0)</f>
        <v>0</v>
      </c>
      <c r="G1185" s="160">
        <f ca="1">OFFSET('Расчёт фасадов4'!$H$1219,Цена!$A$1185,0)</f>
        <v>0</v>
      </c>
      <c r="H1185" s="160">
        <f ca="1">OFFSET('Расчёт фасадов5'!$H$1219,Цена!$A$1185,0)</f>
        <v>0</v>
      </c>
      <c r="I1185" s="160">
        <f ca="1">OFFSET('Расчёт фасадов6'!$H$1219,Цена!$A$1185,0)</f>
        <v>0</v>
      </c>
      <c r="J1185" s="160">
        <f ca="1">OFFSET('Расчёт фасадов7'!$H$1219,Цена!$A$1185,0)</f>
        <v>0</v>
      </c>
      <c r="K1185" s="160">
        <f ca="1">OFFSET('Расчёт фасадов8'!$H$1219,Цена!$A$1185,0)</f>
        <v>0</v>
      </c>
      <c r="L1185" s="160">
        <f ca="1">OFFSET('Расчёт фасадов9'!$H$1219,Цена!$A$1185,0)</f>
        <v>0</v>
      </c>
      <c r="M1185" s="160">
        <f ca="1">OFFSET('Расчёт фасадов10'!$H$1219,Цена!$A$1185,0)</f>
        <v>0</v>
      </c>
    </row>
    <row r="1186" spans="1:13" ht="15" x14ac:dyDescent="0.2">
      <c r="A1186">
        <v>6</v>
      </c>
      <c r="B1186" s="75" t="s">
        <v>737</v>
      </c>
      <c r="C1186" s="75" t="str">
        <f>B1186&amp;'Спецификация - фасады'!$AO$66</f>
        <v>U.1.P25./1+0-WM/PS</v>
      </c>
      <c r="D1186" s="160">
        <f ca="1">OFFSET('Расчёт фасадов'!$H$1219,Цена!$A$1186,0)</f>
        <v>0</v>
      </c>
      <c r="E1186" s="160">
        <f ca="1">OFFSET('Расчёт фасадов2'!$H$1219,Цена!$A$1186,0)</f>
        <v>0</v>
      </c>
      <c r="F1186" s="160">
        <f ca="1">OFFSET('Расчёт фасадов3'!$H$1219,Цена!$A$1186,0)</f>
        <v>0</v>
      </c>
      <c r="G1186" s="160">
        <f ca="1">OFFSET('Расчёт фасадов4'!$H$1219,Цена!$A$1186,0)</f>
        <v>0</v>
      </c>
      <c r="H1186" s="160">
        <f ca="1">OFFSET('Расчёт фасадов5'!$H$1219,Цена!$A$1186,0)</f>
        <v>0</v>
      </c>
      <c r="I1186" s="160">
        <f ca="1">OFFSET('Расчёт фасадов6'!$H$1219,Цена!$A$1186,0)</f>
        <v>0</v>
      </c>
      <c r="J1186" s="160">
        <f ca="1">OFFSET('Расчёт фасадов7'!$H$1219,Цена!$A$1186,0)</f>
        <v>0</v>
      </c>
      <c r="K1186" s="160">
        <f ca="1">OFFSET('Расчёт фасадов8'!$H$1219,Цена!$A$1186,0)</f>
        <v>0</v>
      </c>
      <c r="L1186" s="160">
        <f ca="1">OFFSET('Расчёт фасадов9'!$H$1219,Цена!$A$1186,0)</f>
        <v>0</v>
      </c>
      <c r="M1186" s="160">
        <f ca="1">OFFSET('Расчёт фасадов10'!$H$1219,Цена!$A$1186,0)</f>
        <v>0</v>
      </c>
    </row>
    <row r="1187" spans="1:13" ht="15" x14ac:dyDescent="0.2">
      <c r="A1187">
        <v>6</v>
      </c>
      <c r="B1187" s="75" t="s">
        <v>737</v>
      </c>
      <c r="C1187" s="75" t="str">
        <f>B1187&amp;'Спецификация - фасады'!$AO$67</f>
        <v>U.1.P25./1+0-WM/PBG</v>
      </c>
      <c r="D1187" s="160">
        <f ca="1">OFFSET('Расчёт фасадов'!$H$1219,Цена!$A$1187,0)</f>
        <v>0</v>
      </c>
      <c r="E1187" s="160">
        <f ca="1">OFFSET('Расчёт фасадов2'!$H$1219,Цена!$A$1187,0)</f>
        <v>0</v>
      </c>
      <c r="F1187" s="160">
        <f ca="1">OFFSET('Расчёт фасадов3'!$H$1219,Цена!$A$1187,0)</f>
        <v>0</v>
      </c>
      <c r="G1187" s="160">
        <f ca="1">OFFSET('Расчёт фасадов4'!$H$1219,Цена!$A$1187,0)</f>
        <v>0</v>
      </c>
      <c r="H1187" s="160">
        <f ca="1">OFFSET('Расчёт фасадов5'!$H$1219,Цена!$A$1187,0)</f>
        <v>0</v>
      </c>
      <c r="I1187" s="160">
        <f ca="1">OFFSET('Расчёт фасадов6'!$H$1219,Цена!$A$1187,0)</f>
        <v>0</v>
      </c>
      <c r="J1187" s="160">
        <f ca="1">OFFSET('Расчёт фасадов7'!$H$1219,Цена!$A$1187,0)</f>
        <v>0</v>
      </c>
      <c r="K1187" s="160">
        <f ca="1">OFFSET('Расчёт фасадов8'!$H$1219,Цена!$A$1187,0)</f>
        <v>0</v>
      </c>
      <c r="L1187" s="160">
        <f ca="1">OFFSET('Расчёт фасадов9'!$H$1219,Цена!$A$1187,0)</f>
        <v>0</v>
      </c>
      <c r="M1187" s="160">
        <f ca="1">OFFSET('Расчёт фасадов10'!$H$1219,Цена!$A$1187,0)</f>
        <v>0</v>
      </c>
    </row>
    <row r="1188" spans="1:13" ht="15" x14ac:dyDescent="0.2">
      <c r="A1188">
        <v>6</v>
      </c>
      <c r="B1188" s="75" t="s">
        <v>737</v>
      </c>
      <c r="C1188" s="75" t="str">
        <f>B1188&amp;'Спецификация - фасады'!$AO$68</f>
        <v>U.1.P25./1+0-IV/PG</v>
      </c>
      <c r="D1188" s="160">
        <f ca="1">OFFSET('Расчёт фасадов'!$H$1219,Цена!$A$1188,0)</f>
        <v>0</v>
      </c>
      <c r="E1188" s="160">
        <f ca="1">OFFSET('Расчёт фасадов2'!$H$1219,Цена!$A$1188,0)</f>
        <v>0</v>
      </c>
      <c r="F1188" s="160">
        <f ca="1">OFFSET('Расчёт фасадов3'!$H$1219,Цена!$A$1188,0)</f>
        <v>0</v>
      </c>
      <c r="G1188" s="160">
        <f ca="1">OFFSET('Расчёт фасадов4'!$H$1219,Цена!$A$1188,0)</f>
        <v>0</v>
      </c>
      <c r="H1188" s="160">
        <f ca="1">OFFSET('Расчёт фасадов5'!$H$1219,Цена!$A$1188,0)</f>
        <v>0</v>
      </c>
      <c r="I1188" s="160">
        <f ca="1">OFFSET('Расчёт фасадов6'!$H$1219,Цена!$A$1188,0)</f>
        <v>0</v>
      </c>
      <c r="J1188" s="160">
        <f ca="1">OFFSET('Расчёт фасадов7'!$H$1219,Цена!$A$1188,0)</f>
        <v>0</v>
      </c>
      <c r="K1188" s="160">
        <f ca="1">OFFSET('Расчёт фасадов8'!$H$1219,Цена!$A$1188,0)</f>
        <v>0</v>
      </c>
      <c r="L1188" s="160">
        <f ca="1">OFFSET('Расчёт фасадов9'!$H$1219,Цена!$A$1188,0)</f>
        <v>0</v>
      </c>
      <c r="M1188" s="160">
        <f ca="1">OFFSET('Расчёт фасадов10'!$H$1219,Цена!$A$1188,0)</f>
        <v>0</v>
      </c>
    </row>
    <row r="1189" spans="1:13" ht="15" x14ac:dyDescent="0.2">
      <c r="A1189">
        <v>6</v>
      </c>
      <c r="B1189" s="75" t="s">
        <v>737</v>
      </c>
      <c r="C1189" s="75" t="str">
        <f>B1189&amp;'Спецификация - фасады'!$AO$69</f>
        <v>U.1.P25./1+0-IV/PS</v>
      </c>
      <c r="D1189" s="160">
        <f ca="1">OFFSET('Расчёт фасадов'!$H$1219,Цена!$A$1189,0)</f>
        <v>0</v>
      </c>
      <c r="E1189" s="160">
        <f ca="1">OFFSET('Расчёт фасадов2'!$H$1219,Цена!$A$1189,0)</f>
        <v>0</v>
      </c>
      <c r="F1189" s="160">
        <f ca="1">OFFSET('Расчёт фасадов3'!$H$1219,Цена!$A$1189,0)</f>
        <v>0</v>
      </c>
      <c r="G1189" s="160">
        <f ca="1">OFFSET('Расчёт фасадов4'!$H$1219,Цена!$A$1189,0)</f>
        <v>0</v>
      </c>
      <c r="H1189" s="160">
        <f ca="1">OFFSET('Расчёт фасадов5'!$H$1219,Цена!$A$1189,0)</f>
        <v>0</v>
      </c>
      <c r="I1189" s="160">
        <f ca="1">OFFSET('Расчёт фасадов6'!$H$1219,Цена!$A$1189,0)</f>
        <v>0</v>
      </c>
      <c r="J1189" s="160">
        <f ca="1">OFFSET('Расчёт фасадов7'!$H$1219,Цена!$A$1189,0)</f>
        <v>0</v>
      </c>
      <c r="K1189" s="160">
        <f ca="1">OFFSET('Расчёт фасадов8'!$H$1219,Цена!$A$1189,0)</f>
        <v>0</v>
      </c>
      <c r="L1189" s="160">
        <f ca="1">OFFSET('Расчёт фасадов9'!$H$1219,Цена!$A$1189,0)</f>
        <v>0</v>
      </c>
      <c r="M1189" s="160">
        <f ca="1">OFFSET('Расчёт фасадов10'!$H$1219,Цена!$A$1189,0)</f>
        <v>0</v>
      </c>
    </row>
    <row r="1190" spans="1:13" ht="15" x14ac:dyDescent="0.2">
      <c r="A1190">
        <v>6</v>
      </c>
      <c r="B1190" s="75" t="s">
        <v>737</v>
      </c>
      <c r="C1190" s="75" t="str">
        <f>B1190&amp;'Спецификация - фасады'!$AO$70</f>
        <v>U.1.P25./1+0-IV/PBG</v>
      </c>
      <c r="D1190" s="160">
        <f ca="1">OFFSET('Расчёт фасадов'!$H$1219,Цена!$A$1190,0)</f>
        <v>0</v>
      </c>
      <c r="E1190" s="160">
        <f ca="1">OFFSET('Расчёт фасадов2'!$H$1219,Цена!$A$1190,0)</f>
        <v>0</v>
      </c>
      <c r="F1190" s="160">
        <f ca="1">OFFSET('Расчёт фасадов3'!$H$1219,Цена!$A$1190,0)</f>
        <v>0</v>
      </c>
      <c r="G1190" s="160">
        <f ca="1">OFFSET('Расчёт фасадов4'!$H$1219,Цена!$A$1190,0)</f>
        <v>0</v>
      </c>
      <c r="H1190" s="160">
        <f ca="1">OFFSET('Расчёт фасадов5'!$H$1219,Цена!$A$1190,0)</f>
        <v>0</v>
      </c>
      <c r="I1190" s="160">
        <f ca="1">OFFSET('Расчёт фасадов6'!$H$1219,Цена!$A$1190,0)</f>
        <v>0</v>
      </c>
      <c r="J1190" s="160">
        <f ca="1">OFFSET('Расчёт фасадов7'!$H$1219,Цена!$A$1190,0)</f>
        <v>0</v>
      </c>
      <c r="K1190" s="160">
        <f ca="1">OFFSET('Расчёт фасадов8'!$H$1219,Цена!$A$1190,0)</f>
        <v>0</v>
      </c>
      <c r="L1190" s="160">
        <f ca="1">OFFSET('Расчёт фасадов9'!$H$1219,Цена!$A$1190,0)</f>
        <v>0</v>
      </c>
      <c r="M1190" s="160">
        <f ca="1">OFFSET('Расчёт фасадов10'!$H$1219,Цена!$A$1190,0)</f>
        <v>0</v>
      </c>
    </row>
    <row r="1192" spans="1:13" ht="15" x14ac:dyDescent="0.2">
      <c r="A1192">
        <v>0</v>
      </c>
      <c r="B1192" s="75" t="s">
        <v>743</v>
      </c>
      <c r="C1192" s="75" t="str">
        <f>B1192&amp;'Спецификация - фасады'!$AO$43</f>
        <v>U.1.P25./1+1-PY27</v>
      </c>
      <c r="D1192" s="160">
        <f ca="1">OFFSET('Расчёт фасадов'!$H$1248,Цена!$A$1192,0)</f>
        <v>0</v>
      </c>
      <c r="E1192" s="160">
        <f ca="1">OFFSET('Расчёт фасадов2'!$H$1248,Цена!$A$1192,0)</f>
        <v>0</v>
      </c>
      <c r="F1192" s="160">
        <f ca="1">OFFSET('Расчёт фасадов3'!$H$1248,Цена!$A$1192,0)</f>
        <v>0</v>
      </c>
      <c r="G1192" s="160">
        <f ca="1">OFFSET('Расчёт фасадов4'!$H$1248,Цена!$A$1192,0)</f>
        <v>0</v>
      </c>
      <c r="H1192" s="160">
        <f ca="1">OFFSET('Расчёт фасадов5'!$H$1248,Цена!$A$1192,0)</f>
        <v>0</v>
      </c>
      <c r="I1192" s="160">
        <f ca="1">OFFSET('Расчёт фасадов6'!$H$1248,Цена!$A$1192,0)</f>
        <v>0</v>
      </c>
      <c r="J1192" s="160">
        <f ca="1">OFFSET('Расчёт фасадов7'!$H$1248,Цена!$A$1192,0)</f>
        <v>0</v>
      </c>
      <c r="K1192" s="160">
        <f ca="1">OFFSET('Расчёт фасадов8'!$H$1248,Цена!$A$1192,0)</f>
        <v>0</v>
      </c>
      <c r="L1192" s="160">
        <f ca="1">OFFSET('Расчёт фасадов9'!$H$1248,Цена!$A$1192,0)</f>
        <v>0</v>
      </c>
      <c r="M1192" s="160">
        <f ca="1">OFFSET('Расчёт фасадов10'!$H$1248,Цена!$A$1192,0)</f>
        <v>0</v>
      </c>
    </row>
    <row r="1193" spans="1:13" ht="15" x14ac:dyDescent="0.2">
      <c r="A1193">
        <v>0</v>
      </c>
      <c r="B1193" s="75" t="s">
        <v>743</v>
      </c>
      <c r="C1193" s="75" t="str">
        <f>B1193&amp;'Спецификация - фасады'!$AO$44</f>
        <v>U.1.P25./1+1-WC</v>
      </c>
      <c r="D1193" s="160">
        <f ca="1">OFFSET('Расчёт фасадов'!$H$1248,Цена!$A$1193,0)</f>
        <v>0</v>
      </c>
      <c r="E1193" s="160">
        <f ca="1">OFFSET('Расчёт фасадов2'!$H$1248,Цена!$A$1193,0)</f>
        <v>0</v>
      </c>
      <c r="F1193" s="160">
        <f ca="1">OFFSET('Расчёт фасадов3'!$H$1248,Цена!$A$1193,0)</f>
        <v>0</v>
      </c>
      <c r="G1193" s="160">
        <f ca="1">OFFSET('Расчёт фасадов4'!$H$1248,Цена!$A$1193,0)</f>
        <v>0</v>
      </c>
      <c r="H1193" s="160">
        <f ca="1">OFFSET('Расчёт фасадов5'!$H$1248,Цена!$A$1193,0)</f>
        <v>0</v>
      </c>
      <c r="I1193" s="160">
        <f ca="1">OFFSET('Расчёт фасадов6'!$H$1248,Цена!$A$1193,0)</f>
        <v>0</v>
      </c>
      <c r="J1193" s="160">
        <f ca="1">OFFSET('Расчёт фасадов7'!$H$1248,Цена!$A$1193,0)</f>
        <v>0</v>
      </c>
      <c r="K1193" s="160">
        <f ca="1">OFFSET('Расчёт фасадов8'!$H$1248,Цена!$A$1193,0)</f>
        <v>0</v>
      </c>
      <c r="L1193" s="160">
        <f ca="1">OFFSET('Расчёт фасадов9'!$H$1248,Цена!$A$1193,0)</f>
        <v>0</v>
      </c>
      <c r="M1193" s="160">
        <f ca="1">OFFSET('Расчёт фасадов10'!$H$1248,Цена!$A$1193,0)</f>
        <v>0</v>
      </c>
    </row>
    <row r="1194" spans="1:13" ht="15" x14ac:dyDescent="0.2">
      <c r="A1194">
        <v>0</v>
      </c>
      <c r="B1194" s="75" t="s">
        <v>743</v>
      </c>
      <c r="C1194" s="75" t="str">
        <f>B1194&amp;'Спецификация - фасады'!$AO$45</f>
        <v>U.1.P25./1+1-WP</v>
      </c>
      <c r="D1194" s="160">
        <f ca="1">OFFSET('Расчёт фасадов'!$H$1248,Цена!$A$1194,0)</f>
        <v>0</v>
      </c>
      <c r="E1194" s="160">
        <f ca="1">OFFSET('Расчёт фасадов2'!$H$1248,Цена!$A$1194,0)</f>
        <v>0</v>
      </c>
      <c r="F1194" s="160">
        <f ca="1">OFFSET('Расчёт фасадов3'!$H$1248,Цена!$A$1194,0)</f>
        <v>0</v>
      </c>
      <c r="G1194" s="160">
        <f ca="1">OFFSET('Расчёт фасадов4'!$H$1248,Цена!$A$1194,0)</f>
        <v>0</v>
      </c>
      <c r="H1194" s="160">
        <f ca="1">OFFSET('Расчёт фасадов5'!$H$1248,Цена!$A$1194,0)</f>
        <v>0</v>
      </c>
      <c r="I1194" s="160">
        <f ca="1">OFFSET('Расчёт фасадов6'!$H$1248,Цена!$A$1194,0)</f>
        <v>0</v>
      </c>
      <c r="J1194" s="160">
        <f ca="1">OFFSET('Расчёт фасадов7'!$H$1248,Цена!$A$1194,0)</f>
        <v>0</v>
      </c>
      <c r="K1194" s="160">
        <f ca="1">OFFSET('Расчёт фасадов8'!$H$1248,Цена!$A$1194,0)</f>
        <v>0</v>
      </c>
      <c r="L1194" s="160">
        <f ca="1">OFFSET('Расчёт фасадов9'!$H$1248,Цена!$A$1194,0)</f>
        <v>0</v>
      </c>
      <c r="M1194" s="160">
        <f ca="1">OFFSET('Расчёт фасадов10'!$H$1248,Цена!$A$1194,0)</f>
        <v>0</v>
      </c>
    </row>
    <row r="1195" spans="1:13" ht="15" x14ac:dyDescent="0.2">
      <c r="A1195">
        <v>0</v>
      </c>
      <c r="B1195" s="75" t="s">
        <v>743</v>
      </c>
      <c r="C1195" s="75" t="str">
        <f>B1195&amp;'Спецификация - фасады'!$AO$46</f>
        <v>U.1.P25./1+1-DS</v>
      </c>
      <c r="D1195" s="160">
        <f ca="1">OFFSET('Расчёт фасадов'!$H$1248,Цена!$A$1195,0)</f>
        <v>0</v>
      </c>
      <c r="E1195" s="160">
        <f ca="1">OFFSET('Расчёт фасадов2'!$H$1248,Цена!$A$1195,0)</f>
        <v>0</v>
      </c>
      <c r="F1195" s="160">
        <f ca="1">OFFSET('Расчёт фасадов3'!$H$1248,Цена!$A$1195,0)</f>
        <v>0</v>
      </c>
      <c r="G1195" s="160">
        <f ca="1">OFFSET('Расчёт фасадов4'!$H$1248,Цена!$A$1195,0)</f>
        <v>0</v>
      </c>
      <c r="H1195" s="160">
        <f ca="1">OFFSET('Расчёт фасадов5'!$H$1248,Цена!$A$1195,0)</f>
        <v>0</v>
      </c>
      <c r="I1195" s="160">
        <f ca="1">OFFSET('Расчёт фасадов6'!$H$1248,Цена!$A$1195,0)</f>
        <v>0</v>
      </c>
      <c r="J1195" s="160">
        <f ca="1">OFFSET('Расчёт фасадов7'!$H$1248,Цена!$A$1195,0)</f>
        <v>0</v>
      </c>
      <c r="K1195" s="160">
        <f ca="1">OFFSET('Расчёт фасадов8'!$H$1248,Цена!$A$1195,0)</f>
        <v>0</v>
      </c>
      <c r="L1195" s="160">
        <f ca="1">OFFSET('Расчёт фасадов9'!$H$1248,Цена!$A$1195,0)</f>
        <v>0</v>
      </c>
      <c r="M1195" s="160">
        <f ca="1">OFFSET('Расчёт фасадов10'!$H$1248,Цена!$A$1195,0)</f>
        <v>0</v>
      </c>
    </row>
    <row r="1196" spans="1:13" ht="15" x14ac:dyDescent="0.2">
      <c r="A1196">
        <v>0</v>
      </c>
      <c r="B1196" s="75" t="s">
        <v>743</v>
      </c>
      <c r="C1196" s="75" t="str">
        <f>B1196&amp;'Спецификация - фасады'!$AO$47</f>
        <v>U.1.P25./1+1-HS</v>
      </c>
      <c r="D1196" s="160">
        <f ca="1">OFFSET('Расчёт фасадов'!$H$1248,Цена!$A$1196,0)</f>
        <v>0</v>
      </c>
      <c r="E1196" s="160">
        <f ca="1">OFFSET('Расчёт фасадов2'!$H$1248,Цена!$A$1196,0)</f>
        <v>0</v>
      </c>
      <c r="F1196" s="160">
        <f ca="1">OFFSET('Расчёт фасадов3'!$H$1248,Цена!$A$1196,0)</f>
        <v>0</v>
      </c>
      <c r="G1196" s="160">
        <f ca="1">OFFSET('Расчёт фасадов4'!$H$1248,Цена!$A$1196,0)</f>
        <v>0</v>
      </c>
      <c r="H1196" s="160">
        <f ca="1">OFFSET('Расчёт фасадов5'!$H$1248,Цена!$A$1196,0)</f>
        <v>0</v>
      </c>
      <c r="I1196" s="160">
        <f ca="1">OFFSET('Расчёт фасадов6'!$H$1248,Цена!$A$1196,0)</f>
        <v>0</v>
      </c>
      <c r="J1196" s="160">
        <f ca="1">OFFSET('Расчёт фасадов7'!$H$1248,Цена!$A$1196,0)</f>
        <v>0</v>
      </c>
      <c r="K1196" s="160">
        <f ca="1">OFFSET('Расчёт фасадов8'!$H$1248,Цена!$A$1196,0)</f>
        <v>0</v>
      </c>
      <c r="L1196" s="160">
        <f ca="1">OFFSET('Расчёт фасадов9'!$H$1248,Цена!$A$1196,0)</f>
        <v>0</v>
      </c>
      <c r="M1196" s="160">
        <f ca="1">OFFSET('Расчёт фасадов10'!$H$1248,Цена!$A$1196,0)</f>
        <v>0</v>
      </c>
    </row>
    <row r="1197" spans="1:13" ht="15" x14ac:dyDescent="0.2">
      <c r="A1197">
        <v>0</v>
      </c>
      <c r="B1197" s="75" t="s">
        <v>743</v>
      </c>
      <c r="C1197" s="75" t="str">
        <f>B1197&amp;'Спецификация - фасады'!$AO$48</f>
        <v>U.1.P25./1+1-VT</v>
      </c>
      <c r="D1197" s="160">
        <f ca="1">OFFSET('Расчёт фасадов'!$H$1248,Цена!$A$1197,0)</f>
        <v>0</v>
      </c>
      <c r="E1197" s="160">
        <f ca="1">OFFSET('Расчёт фасадов2'!$H$1248,Цена!$A$1197,0)</f>
        <v>0</v>
      </c>
      <c r="F1197" s="160">
        <f ca="1">OFFSET('Расчёт фасадов3'!$H$1248,Цена!$A$1197,0)</f>
        <v>0</v>
      </c>
      <c r="G1197" s="160">
        <f ca="1">OFFSET('Расчёт фасадов4'!$H$1248,Цена!$A$1197,0)</f>
        <v>0</v>
      </c>
      <c r="H1197" s="160">
        <f ca="1">OFFSET('Расчёт фасадов5'!$H$1248,Цена!$A$1197,0)</f>
        <v>0</v>
      </c>
      <c r="I1197" s="160">
        <f ca="1">OFFSET('Расчёт фасадов6'!$H$1248,Цена!$A$1197,0)</f>
        <v>0</v>
      </c>
      <c r="J1197" s="160">
        <f ca="1">OFFSET('Расчёт фасадов7'!$H$1248,Цена!$A$1197,0)</f>
        <v>0</v>
      </c>
      <c r="K1197" s="160">
        <f ca="1">OFFSET('Расчёт фасадов8'!$H$1248,Цена!$A$1197,0)</f>
        <v>0</v>
      </c>
      <c r="L1197" s="160">
        <f ca="1">OFFSET('Расчёт фасадов9'!$H$1248,Цена!$A$1197,0)</f>
        <v>0</v>
      </c>
      <c r="M1197" s="160">
        <f ca="1">OFFSET('Расчёт фасадов10'!$H$1248,Цена!$A$1197,0)</f>
        <v>0</v>
      </c>
    </row>
    <row r="1198" spans="1:13" ht="15" x14ac:dyDescent="0.2">
      <c r="A1198">
        <v>0</v>
      </c>
      <c r="B1198" s="75" t="s">
        <v>743</v>
      </c>
      <c r="C1198" s="75" t="str">
        <f>B1198&amp;'Спецификация - фасады'!$AO$49</f>
        <v>U.1.P25./1+1-TD</v>
      </c>
      <c r="D1198" s="160">
        <f ca="1">OFFSET('Расчёт фасадов'!$H$1248,Цена!$A$1198,0)</f>
        <v>0</v>
      </c>
      <c r="E1198" s="160">
        <f ca="1">OFFSET('Расчёт фасадов2'!$H$1248,Цена!$A$1198,0)</f>
        <v>0</v>
      </c>
      <c r="F1198" s="160">
        <f ca="1">OFFSET('Расчёт фасадов3'!$H$1248,Цена!$A$1198,0)</f>
        <v>0</v>
      </c>
      <c r="G1198" s="160">
        <f ca="1">OFFSET('Расчёт фасадов4'!$H$1248,Цена!$A$1198,0)</f>
        <v>0</v>
      </c>
      <c r="H1198" s="160">
        <f ca="1">OFFSET('Расчёт фасадов5'!$H$1248,Цена!$A$1198,0)</f>
        <v>0</v>
      </c>
      <c r="I1198" s="160">
        <f ca="1">OFFSET('Расчёт фасадов6'!$H$1248,Цена!$A$1198,0)</f>
        <v>0</v>
      </c>
      <c r="J1198" s="160">
        <f ca="1">OFFSET('Расчёт фасадов7'!$H$1248,Цена!$A$1198,0)</f>
        <v>0</v>
      </c>
      <c r="K1198" s="160">
        <f ca="1">OFFSET('Расчёт фасадов8'!$H$1248,Цена!$A$1198,0)</f>
        <v>0</v>
      </c>
      <c r="L1198" s="160">
        <f ca="1">OFFSET('Расчёт фасадов9'!$H$1248,Цена!$A$1198,0)</f>
        <v>0</v>
      </c>
      <c r="M1198" s="160">
        <f ca="1">OFFSET('Расчёт фасадов10'!$H$1248,Цена!$A$1198,0)</f>
        <v>0</v>
      </c>
    </row>
    <row r="1199" spans="1:13" ht="15" x14ac:dyDescent="0.2">
      <c r="A1199">
        <v>0</v>
      </c>
      <c r="B1199" s="75" t="s">
        <v>743</v>
      </c>
      <c r="C1199" s="75" t="str">
        <f>B1199&amp;'Спецификация - фасады'!$AO$50</f>
        <v>U.1.P25./1+1-LO</v>
      </c>
      <c r="D1199" s="160">
        <f ca="1">OFFSET('Расчёт фасадов'!$H$1248,Цена!$A$1199,0)</f>
        <v>0</v>
      </c>
      <c r="E1199" s="160">
        <f ca="1">OFFSET('Расчёт фасадов2'!$H$1248,Цена!$A$1199,0)</f>
        <v>0</v>
      </c>
      <c r="F1199" s="160">
        <f ca="1">OFFSET('Расчёт фасадов3'!$H$1248,Цена!$A$1199,0)</f>
        <v>0</v>
      </c>
      <c r="G1199" s="160">
        <f ca="1">OFFSET('Расчёт фасадов4'!$H$1248,Цена!$A$1199,0)</f>
        <v>0</v>
      </c>
      <c r="H1199" s="160">
        <f ca="1">OFFSET('Расчёт фасадов5'!$H$1248,Цена!$A$1199,0)</f>
        <v>0</v>
      </c>
      <c r="I1199" s="160">
        <f ca="1">OFFSET('Расчёт фасадов6'!$H$1248,Цена!$A$1199,0)</f>
        <v>0</v>
      </c>
      <c r="J1199" s="160">
        <f ca="1">OFFSET('Расчёт фасадов7'!$H$1248,Цена!$A$1199,0)</f>
        <v>0</v>
      </c>
      <c r="K1199" s="160">
        <f ca="1">OFFSET('Расчёт фасадов8'!$H$1248,Цена!$A$1199,0)</f>
        <v>0</v>
      </c>
      <c r="L1199" s="160">
        <f ca="1">OFFSET('Расчёт фасадов9'!$H$1248,Цена!$A$1199,0)</f>
        <v>0</v>
      </c>
      <c r="M1199" s="160">
        <f ca="1">OFFSET('Расчёт фасадов10'!$H$1248,Цена!$A$1199,0)</f>
        <v>0</v>
      </c>
    </row>
    <row r="1200" spans="1:13" ht="15" x14ac:dyDescent="0.2">
      <c r="A1200">
        <v>0</v>
      </c>
      <c r="B1200" s="75" t="s">
        <v>743</v>
      </c>
      <c r="C1200" s="75" t="str">
        <f>B1200&amp;'Спецификация - фасады'!$AO$51</f>
        <v>U.1.P25./1+1-OM</v>
      </c>
      <c r="D1200" s="160">
        <f ca="1">OFFSET('Расчёт фасадов'!$H$1248,Цена!$A$1200,0)</f>
        <v>0</v>
      </c>
      <c r="E1200" s="160">
        <f ca="1">OFFSET('Расчёт фасадов2'!$H$1248,Цена!$A$1200,0)</f>
        <v>0</v>
      </c>
      <c r="F1200" s="160">
        <f ca="1">OFFSET('Расчёт фасадов3'!$H$1248,Цена!$A$1200,0)</f>
        <v>0</v>
      </c>
      <c r="G1200" s="160">
        <f ca="1">OFFSET('Расчёт фасадов4'!$H$1248,Цена!$A$1200,0)</f>
        <v>0</v>
      </c>
      <c r="H1200" s="160">
        <f ca="1">OFFSET('Расчёт фасадов5'!$H$1248,Цена!$A$1200,0)</f>
        <v>0</v>
      </c>
      <c r="I1200" s="160">
        <f ca="1">OFFSET('Расчёт фасадов6'!$H$1248,Цена!$A$1200,0)</f>
        <v>0</v>
      </c>
      <c r="J1200" s="160">
        <f ca="1">OFFSET('Расчёт фасадов7'!$H$1248,Цена!$A$1200,0)</f>
        <v>0</v>
      </c>
      <c r="K1200" s="160">
        <f ca="1">OFFSET('Расчёт фасадов8'!$H$1248,Цена!$A$1200,0)</f>
        <v>0</v>
      </c>
      <c r="L1200" s="160">
        <f ca="1">OFFSET('Расчёт фасадов9'!$H$1248,Цена!$A$1200,0)</f>
        <v>0</v>
      </c>
      <c r="M1200" s="160">
        <f ca="1">OFFSET('Расчёт фасадов10'!$H$1248,Цена!$A$1200,0)</f>
        <v>0</v>
      </c>
    </row>
    <row r="1201" spans="1:13" ht="15" x14ac:dyDescent="0.2">
      <c r="A1201">
        <v>0</v>
      </c>
      <c r="B1201" s="75" t="s">
        <v>743</v>
      </c>
      <c r="C1201" s="75" t="str">
        <f>B1201&amp;'Спецификация - фасады'!$AO$52</f>
        <v>U.1.P25./1+1-OE</v>
      </c>
      <c r="D1201" s="160">
        <f ca="1">OFFSET('Расчёт фасадов'!$H$1248,Цена!$A$1201,0)</f>
        <v>0</v>
      </c>
      <c r="E1201" s="160">
        <f ca="1">OFFSET('Расчёт фасадов2'!$H$1248,Цена!$A$1201,0)</f>
        <v>0</v>
      </c>
      <c r="F1201" s="160">
        <f ca="1">OFFSET('Расчёт фасадов3'!$H$1248,Цена!$A$1201,0)</f>
        <v>0</v>
      </c>
      <c r="G1201" s="160">
        <f ca="1">OFFSET('Расчёт фасадов4'!$H$1248,Цена!$A$1201,0)</f>
        <v>0</v>
      </c>
      <c r="H1201" s="160">
        <f ca="1">OFFSET('Расчёт фасадов5'!$H$1248,Цена!$A$1201,0)</f>
        <v>0</v>
      </c>
      <c r="I1201" s="160">
        <f ca="1">OFFSET('Расчёт фасадов6'!$H$1248,Цена!$A$1201,0)</f>
        <v>0</v>
      </c>
      <c r="J1201" s="160">
        <f ca="1">OFFSET('Расчёт фасадов7'!$H$1248,Цена!$A$1201,0)</f>
        <v>0</v>
      </c>
      <c r="K1201" s="160">
        <f ca="1">OFFSET('Расчёт фасадов8'!$H$1248,Цена!$A$1201,0)</f>
        <v>0</v>
      </c>
      <c r="L1201" s="160">
        <f ca="1">OFFSET('Расчёт фасадов9'!$H$1248,Цена!$A$1201,0)</f>
        <v>0</v>
      </c>
      <c r="M1201" s="160">
        <f ca="1">OFFSET('Расчёт фасадов10'!$H$1248,Цена!$A$1201,0)</f>
        <v>0</v>
      </c>
    </row>
    <row r="1202" spans="1:13" ht="15" x14ac:dyDescent="0.2">
      <c r="A1202">
        <v>0</v>
      </c>
      <c r="B1202" s="75" t="s">
        <v>743</v>
      </c>
      <c r="C1202" s="75" t="str">
        <f>B1202&amp;'Спецификация - фасады'!$AO$53</f>
        <v>U.1.P25./1+1-GS</v>
      </c>
      <c r="D1202" s="160">
        <f ca="1">OFFSET('Расчёт фасадов'!$H$1248,Цена!$A$1202,0)</f>
        <v>0</v>
      </c>
      <c r="E1202" s="160">
        <f ca="1">OFFSET('Расчёт фасадов2'!$H$1248,Цена!$A$1202,0)</f>
        <v>0</v>
      </c>
      <c r="F1202" s="160">
        <f ca="1">OFFSET('Расчёт фасадов3'!$H$1248,Цена!$A$1202,0)</f>
        <v>0</v>
      </c>
      <c r="G1202" s="160">
        <f ca="1">OFFSET('Расчёт фасадов4'!$H$1248,Цена!$A$1202,0)</f>
        <v>0</v>
      </c>
      <c r="H1202" s="160">
        <f ca="1">OFFSET('Расчёт фасадов5'!$H$1248,Цена!$A$1202,0)</f>
        <v>0</v>
      </c>
      <c r="I1202" s="160">
        <f ca="1">OFFSET('Расчёт фасадов6'!$H$1248,Цена!$A$1202,0)</f>
        <v>0</v>
      </c>
      <c r="J1202" s="160">
        <f ca="1">OFFSET('Расчёт фасадов7'!$H$1248,Цена!$A$1202,0)</f>
        <v>0</v>
      </c>
      <c r="K1202" s="160">
        <f ca="1">OFFSET('Расчёт фасадов8'!$H$1248,Цена!$A$1202,0)</f>
        <v>0</v>
      </c>
      <c r="L1202" s="160">
        <f ca="1">OFFSET('Расчёт фасадов9'!$H$1248,Цена!$A$1202,0)</f>
        <v>0</v>
      </c>
      <c r="M1202" s="160">
        <f ca="1">OFFSET('Расчёт фасадов10'!$H$1248,Цена!$A$1202,0)</f>
        <v>0</v>
      </c>
    </row>
    <row r="1203" spans="1:13" ht="15" x14ac:dyDescent="0.2">
      <c r="A1203">
        <v>1</v>
      </c>
      <c r="B1203" s="75" t="s">
        <v>743</v>
      </c>
      <c r="C1203" s="75" t="str">
        <f>B1203&amp;'Спецификация - фасады'!$AO$54</f>
        <v>U.1.P25./1+1-BMO</v>
      </c>
      <c r="D1203" s="160">
        <f ca="1">OFFSET('Расчёт фасадов'!$H$1248,Цена!$A$1203,0)</f>
        <v>0</v>
      </c>
      <c r="E1203" s="160">
        <f ca="1">OFFSET('Расчёт фасадов2'!$H$1248,Цена!$A$1203,0)</f>
        <v>0</v>
      </c>
      <c r="F1203" s="160">
        <f ca="1">OFFSET('Расчёт фасадов3'!$H$1248,Цена!$A$1203,0)</f>
        <v>0</v>
      </c>
      <c r="G1203" s="160">
        <f ca="1">OFFSET('Расчёт фасадов4'!$H$1248,Цена!$A$1203,0)</f>
        <v>0</v>
      </c>
      <c r="H1203" s="160">
        <f ca="1">OFFSET('Расчёт фасадов5'!$H$1248,Цена!$A$1203,0)</f>
        <v>0</v>
      </c>
      <c r="I1203" s="160">
        <f ca="1">OFFSET('Расчёт фасадов6'!$H$1248,Цена!$A$1203,0)</f>
        <v>0</v>
      </c>
      <c r="J1203" s="160">
        <f ca="1">OFFSET('Расчёт фасадов7'!$H$1248,Цена!$A$1203,0)</f>
        <v>0</v>
      </c>
      <c r="K1203" s="160">
        <f ca="1">OFFSET('Расчёт фасадов8'!$H$1248,Цена!$A$1203,0)</f>
        <v>0</v>
      </c>
      <c r="L1203" s="160">
        <f ca="1">OFFSET('Расчёт фасадов9'!$H$1248,Цена!$A$1203,0)</f>
        <v>0</v>
      </c>
      <c r="M1203" s="160">
        <f ca="1">OFFSET('Расчёт фасадов10'!$H$1248,Цена!$A$1203,0)</f>
        <v>0</v>
      </c>
    </row>
    <row r="1204" spans="1:13" ht="15" x14ac:dyDescent="0.2">
      <c r="A1204">
        <v>2</v>
      </c>
      <c r="B1204" s="75" t="s">
        <v>743</v>
      </c>
      <c r="C1204" s="75" t="str">
        <f>B1204&amp;'Спецификация - фасады'!$AO$55</f>
        <v>U.1.P25./1+1-WM</v>
      </c>
      <c r="D1204" s="160">
        <f ca="1">OFFSET('Расчёт фасадов'!$H$1248,Цена!$A$1204,0)</f>
        <v>0</v>
      </c>
      <c r="E1204" s="160">
        <f ca="1">OFFSET('Расчёт фасадов2'!$H$1248,Цена!$A$1204,0)</f>
        <v>0</v>
      </c>
      <c r="F1204" s="160">
        <f ca="1">OFFSET('Расчёт фасадов3'!$H$1248,Цена!$A$1204,0)</f>
        <v>0</v>
      </c>
      <c r="G1204" s="160">
        <f ca="1">OFFSET('Расчёт фасадов4'!$H$1248,Цена!$A$1204,0)</f>
        <v>0</v>
      </c>
      <c r="H1204" s="160">
        <f ca="1">OFFSET('Расчёт фасадов5'!$H$1248,Цена!$A$1204,0)</f>
        <v>0</v>
      </c>
      <c r="I1204" s="160">
        <f ca="1">OFFSET('Расчёт фасадов6'!$H$1248,Цена!$A$1204,0)</f>
        <v>0</v>
      </c>
      <c r="J1204" s="160">
        <f ca="1">OFFSET('Расчёт фасадов7'!$H$1248,Цена!$A$1204,0)</f>
        <v>0</v>
      </c>
      <c r="K1204" s="160">
        <f ca="1">OFFSET('Расчёт фасадов8'!$H$1248,Цена!$A$1204,0)</f>
        <v>0</v>
      </c>
      <c r="L1204" s="160">
        <f ca="1">OFFSET('Расчёт фасадов9'!$H$1248,Цена!$A$1204,0)</f>
        <v>0</v>
      </c>
      <c r="M1204" s="160">
        <f ca="1">OFFSET('Расчёт фасадов10'!$H$1248,Цена!$A$1204,0)</f>
        <v>0</v>
      </c>
    </row>
    <row r="1205" spans="1:13" ht="15" x14ac:dyDescent="0.2">
      <c r="A1205">
        <v>2</v>
      </c>
      <c r="B1205" s="75" t="s">
        <v>743</v>
      </c>
      <c r="C1205" s="75" t="str">
        <f>B1205&amp;'Спецификация - фасады'!$AO$56</f>
        <v>U.1.P25./1+1-IV</v>
      </c>
      <c r="D1205" s="160">
        <f ca="1">OFFSET('Расчёт фасадов'!$H$1248,Цена!$A$1205,0)</f>
        <v>0</v>
      </c>
      <c r="E1205" s="160">
        <f ca="1">OFFSET('Расчёт фасадов2'!$H$1248,Цена!$A$1205,0)</f>
        <v>0</v>
      </c>
      <c r="F1205" s="160">
        <f ca="1">OFFSET('Расчёт фасадов3'!$H$1248,Цена!$A$1205,0)</f>
        <v>0</v>
      </c>
      <c r="G1205" s="160">
        <f ca="1">OFFSET('Расчёт фасадов4'!$H$1248,Цена!$A$1205,0)</f>
        <v>0</v>
      </c>
      <c r="H1205" s="160">
        <f ca="1">OFFSET('Расчёт фасадов5'!$H$1248,Цена!$A$1205,0)</f>
        <v>0</v>
      </c>
      <c r="I1205" s="160">
        <f ca="1">OFFSET('Расчёт фасадов6'!$H$1248,Цена!$A$1205,0)</f>
        <v>0</v>
      </c>
      <c r="J1205" s="160">
        <f ca="1">OFFSET('Расчёт фасадов7'!$H$1248,Цена!$A$1205,0)</f>
        <v>0</v>
      </c>
      <c r="K1205" s="160">
        <f ca="1">OFFSET('Расчёт фасадов8'!$H$1248,Цена!$A$1205,0)</f>
        <v>0</v>
      </c>
      <c r="L1205" s="160">
        <f ca="1">OFFSET('Расчёт фасадов9'!$H$1248,Цена!$A$1205,0)</f>
        <v>0</v>
      </c>
      <c r="M1205" s="160">
        <f ca="1">OFFSET('Расчёт фасадов10'!$H$1248,Цена!$A$1205,0)</f>
        <v>0</v>
      </c>
    </row>
    <row r="1206" spans="1:13" ht="15" x14ac:dyDescent="0.2">
      <c r="A1206">
        <v>3</v>
      </c>
      <c r="B1206" s="75" t="s">
        <v>743</v>
      </c>
      <c r="C1206" s="75" t="str">
        <f>B1206&amp;'Спецификация - фасады'!$AO$57</f>
        <v>U.1.P25./1+1-WC/PG</v>
      </c>
      <c r="D1206" s="160">
        <f ca="1">OFFSET('Расчёт фасадов'!$H$1248,Цена!$A$1206,0)</f>
        <v>0</v>
      </c>
      <c r="E1206" s="160">
        <f ca="1">OFFSET('Расчёт фасадов2'!$H$1248,Цена!$A$1206,0)</f>
        <v>0</v>
      </c>
      <c r="F1206" s="160">
        <f ca="1">OFFSET('Расчёт фасадов3'!$H$1248,Цена!$A$1206,0)</f>
        <v>0</v>
      </c>
      <c r="G1206" s="160">
        <f ca="1">OFFSET('Расчёт фасадов4'!$H$1248,Цена!$A$1206,0)</f>
        <v>0</v>
      </c>
      <c r="H1206" s="160">
        <f ca="1">OFFSET('Расчёт фасадов5'!$H$1248,Цена!$A$1206,0)</f>
        <v>0</v>
      </c>
      <c r="I1206" s="160">
        <f ca="1">OFFSET('Расчёт фасадов6'!$H$1248,Цена!$A$1206,0)</f>
        <v>0</v>
      </c>
      <c r="J1206" s="160">
        <f ca="1">OFFSET('Расчёт фасадов7'!$H$1248,Цена!$A$1206,0)</f>
        <v>0</v>
      </c>
      <c r="K1206" s="160">
        <f ca="1">OFFSET('Расчёт фасадов8'!$H$1248,Цена!$A$1206,0)</f>
        <v>0</v>
      </c>
      <c r="L1206" s="160">
        <f ca="1">OFFSET('Расчёт фасадов9'!$H$1248,Цена!$A$1206,0)</f>
        <v>0</v>
      </c>
      <c r="M1206" s="160">
        <f ca="1">OFFSET('Расчёт фасадов10'!$H$1248,Цена!$A$1206,0)</f>
        <v>0</v>
      </c>
    </row>
    <row r="1207" spans="1:13" ht="15" x14ac:dyDescent="0.2">
      <c r="A1207">
        <v>3</v>
      </c>
      <c r="B1207" s="75" t="s">
        <v>743</v>
      </c>
      <c r="C1207" s="75" t="str">
        <f>B1207&amp;'Спецификация - фасады'!$AO$58</f>
        <v>U.1.P25./1+1-WC/PS</v>
      </c>
      <c r="D1207" s="160">
        <f ca="1">OFFSET('Расчёт фасадов'!$H$1248,Цена!$A$1207,0)</f>
        <v>0</v>
      </c>
      <c r="E1207" s="160">
        <f ca="1">OFFSET('Расчёт фасадов2'!$H$1248,Цена!$A$1207,0)</f>
        <v>0</v>
      </c>
      <c r="F1207" s="160">
        <f ca="1">OFFSET('Расчёт фасадов3'!$H$1248,Цена!$A$1207,0)</f>
        <v>0</v>
      </c>
      <c r="G1207" s="160">
        <f ca="1">OFFSET('Расчёт фасадов4'!$H$1248,Цена!$A$1207,0)</f>
        <v>0</v>
      </c>
      <c r="H1207" s="160">
        <f ca="1">OFFSET('Расчёт фасадов5'!$H$1248,Цена!$A$1207,0)</f>
        <v>0</v>
      </c>
      <c r="I1207" s="160">
        <f ca="1">OFFSET('Расчёт фасадов6'!$H$1248,Цена!$A$1207,0)</f>
        <v>0</v>
      </c>
      <c r="J1207" s="160">
        <f ca="1">OFFSET('Расчёт фасадов7'!$H$1248,Цена!$A$1207,0)</f>
        <v>0</v>
      </c>
      <c r="K1207" s="160">
        <f ca="1">OFFSET('Расчёт фасадов8'!$H$1248,Цена!$A$1207,0)</f>
        <v>0</v>
      </c>
      <c r="L1207" s="160">
        <f ca="1">OFFSET('Расчёт фасадов9'!$H$1248,Цена!$A$1207,0)</f>
        <v>0</v>
      </c>
      <c r="M1207" s="160">
        <f ca="1">OFFSET('Расчёт фасадов10'!$H$1248,Цена!$A$1207,0)</f>
        <v>0</v>
      </c>
    </row>
    <row r="1208" spans="1:13" ht="15" x14ac:dyDescent="0.2">
      <c r="A1208">
        <v>3</v>
      </c>
      <c r="B1208" s="75" t="s">
        <v>743</v>
      </c>
      <c r="C1208" s="75" t="str">
        <f>B1208&amp;'Спецификация - фасады'!$AO$59</f>
        <v>U.1.P25./1+1-WC/PBG</v>
      </c>
      <c r="D1208" s="160">
        <f ca="1">OFFSET('Расчёт фасадов'!$H$1248,Цена!$A$1208,0)</f>
        <v>0</v>
      </c>
      <c r="E1208" s="160">
        <f ca="1">OFFSET('Расчёт фасадов2'!$H$1248,Цена!$A$1208,0)</f>
        <v>0</v>
      </c>
      <c r="F1208" s="160">
        <f ca="1">OFFSET('Расчёт фасадов3'!$H$1248,Цена!$A$1208,0)</f>
        <v>0</v>
      </c>
      <c r="G1208" s="160">
        <f ca="1">OFFSET('Расчёт фасадов4'!$H$1248,Цена!$A$1208,0)</f>
        <v>0</v>
      </c>
      <c r="H1208" s="160">
        <f ca="1">OFFSET('Расчёт фасадов5'!$H$1248,Цена!$A$1208,0)</f>
        <v>0</v>
      </c>
      <c r="I1208" s="160">
        <f ca="1">OFFSET('Расчёт фасадов6'!$H$1248,Цена!$A$1208,0)</f>
        <v>0</v>
      </c>
      <c r="J1208" s="160">
        <f ca="1">OFFSET('Расчёт фасадов7'!$H$1248,Цена!$A$1208,0)</f>
        <v>0</v>
      </c>
      <c r="K1208" s="160">
        <f ca="1">OFFSET('Расчёт фасадов8'!$H$1248,Цена!$A$1208,0)</f>
        <v>0</v>
      </c>
      <c r="L1208" s="160">
        <f ca="1">OFFSET('Расчёт фасадов9'!$H$1248,Цена!$A$1208,0)</f>
        <v>0</v>
      </c>
      <c r="M1208" s="160">
        <f ca="1">OFFSET('Расчёт фасадов10'!$H$1248,Цена!$A$1208,0)</f>
        <v>0</v>
      </c>
    </row>
    <row r="1209" spans="1:13" ht="15" x14ac:dyDescent="0.2">
      <c r="A1209">
        <v>3</v>
      </c>
      <c r="B1209" s="75" t="s">
        <v>743</v>
      </c>
      <c r="C1209" s="75" t="str">
        <f>B1209&amp;'Спецификация - фасады'!$AO$60</f>
        <v>U.1.P25./1+1-VT/PS</v>
      </c>
      <c r="D1209" s="160">
        <f ca="1">OFFSET('Расчёт фасадов'!$H$1248,Цена!$A$1209,0)</f>
        <v>0</v>
      </c>
      <c r="E1209" s="160">
        <f ca="1">OFFSET('Расчёт фасадов2'!$H$1248,Цена!$A$1209,0)</f>
        <v>0</v>
      </c>
      <c r="F1209" s="160">
        <f ca="1">OFFSET('Расчёт фасадов3'!$H$1248,Цена!$A$1209,0)</f>
        <v>0</v>
      </c>
      <c r="G1209" s="160">
        <f ca="1">OFFSET('Расчёт фасадов4'!$H$1248,Цена!$A$1209,0)</f>
        <v>0</v>
      </c>
      <c r="H1209" s="160">
        <f ca="1">OFFSET('Расчёт фасадов5'!$H$1248,Цена!$A$1209,0)</f>
        <v>0</v>
      </c>
      <c r="I1209" s="160">
        <f ca="1">OFFSET('Расчёт фасадов6'!$H$1248,Цена!$A$1209,0)</f>
        <v>0</v>
      </c>
      <c r="J1209" s="160">
        <f ca="1">OFFSET('Расчёт фасадов7'!$H$1248,Цена!$A$1209,0)</f>
        <v>0</v>
      </c>
      <c r="K1209" s="160">
        <f ca="1">OFFSET('Расчёт фасадов8'!$H$1248,Цена!$A$1209,0)</f>
        <v>0</v>
      </c>
      <c r="L1209" s="160">
        <f ca="1">OFFSET('Расчёт фасадов9'!$H$1248,Цена!$A$1209,0)</f>
        <v>0</v>
      </c>
      <c r="M1209" s="160">
        <f ca="1">OFFSET('Расчёт фасадов10'!$H$1248,Цена!$A$1209,0)</f>
        <v>0</v>
      </c>
    </row>
    <row r="1210" spans="1:13" ht="15" x14ac:dyDescent="0.2">
      <c r="A1210">
        <v>4</v>
      </c>
      <c r="B1210" s="75" t="s">
        <v>743</v>
      </c>
      <c r="C1210" s="75" t="str">
        <f>B1210&amp;'Спецификация - фасады'!$AO$61</f>
        <v>U.1.P25./1+1-BMO/PG</v>
      </c>
      <c r="D1210" s="160">
        <f ca="1">OFFSET('Расчёт фасадов'!$H$1248,Цена!$A$1210,0)</f>
        <v>0</v>
      </c>
      <c r="E1210" s="160">
        <f ca="1">OFFSET('Расчёт фасадов2'!$H$1248,Цена!$A$1210,0)</f>
        <v>0</v>
      </c>
      <c r="F1210" s="160">
        <f ca="1">OFFSET('Расчёт фасадов3'!$H$1248,Цена!$A$1210,0)</f>
        <v>0</v>
      </c>
      <c r="G1210" s="160">
        <f ca="1">OFFSET('Расчёт фасадов4'!$H$1248,Цена!$A$1210,0)</f>
        <v>0</v>
      </c>
      <c r="H1210" s="160">
        <f ca="1">OFFSET('Расчёт фасадов5'!$H$1248,Цена!$A$1210,0)</f>
        <v>0</v>
      </c>
      <c r="I1210" s="160">
        <f ca="1">OFFSET('Расчёт фасадов6'!$H$1248,Цена!$A$1210,0)</f>
        <v>0</v>
      </c>
      <c r="J1210" s="160">
        <f ca="1">OFFSET('Расчёт фасадов7'!$H$1248,Цена!$A$1210,0)</f>
        <v>0</v>
      </c>
      <c r="K1210" s="160">
        <f ca="1">OFFSET('Расчёт фасадов8'!$H$1248,Цена!$A$1210,0)</f>
        <v>0</v>
      </c>
      <c r="L1210" s="160">
        <f ca="1">OFFSET('Расчёт фасадов9'!$H$1248,Цена!$A$1210,0)</f>
        <v>0</v>
      </c>
      <c r="M1210" s="160">
        <f ca="1">OFFSET('Расчёт фасадов10'!$H$1248,Цена!$A$1210,0)</f>
        <v>0</v>
      </c>
    </row>
    <row r="1211" spans="1:13" ht="15" x14ac:dyDescent="0.2">
      <c r="A1211">
        <v>4</v>
      </c>
      <c r="B1211" s="75" t="s">
        <v>743</v>
      </c>
      <c r="C1211" s="75" t="str">
        <f>B1211&amp;'Спецификация - фасады'!$AO$62</f>
        <v>U.1.P25./1+1-BMO/PB</v>
      </c>
      <c r="D1211" s="160">
        <f ca="1">OFFSET('Расчёт фасадов'!$H$1248,Цена!$A$1211,0)</f>
        <v>0</v>
      </c>
      <c r="E1211" s="160">
        <f ca="1">OFFSET('Расчёт фасадов2'!$H$1248,Цена!$A$1211,0)</f>
        <v>0</v>
      </c>
      <c r="F1211" s="160">
        <f ca="1">OFFSET('Расчёт фасадов3'!$H$1248,Цена!$A$1211,0)</f>
        <v>0</v>
      </c>
      <c r="G1211" s="160">
        <f ca="1">OFFSET('Расчёт фасадов4'!$H$1248,Цена!$A$1211,0)</f>
        <v>0</v>
      </c>
      <c r="H1211" s="160">
        <f ca="1">OFFSET('Расчёт фасадов5'!$H$1248,Цена!$A$1211,0)</f>
        <v>0</v>
      </c>
      <c r="I1211" s="160">
        <f ca="1">OFFSET('Расчёт фасадов6'!$H$1248,Цена!$A$1211,0)</f>
        <v>0</v>
      </c>
      <c r="J1211" s="160">
        <f ca="1">OFFSET('Расчёт фасадов7'!$H$1248,Цена!$A$1211,0)</f>
        <v>0</v>
      </c>
      <c r="K1211" s="160">
        <f ca="1">OFFSET('Расчёт фасадов8'!$H$1248,Цена!$A$1211,0)</f>
        <v>0</v>
      </c>
      <c r="L1211" s="160">
        <f ca="1">OFFSET('Расчёт фасадов9'!$H$1248,Цена!$A$1211,0)</f>
        <v>0</v>
      </c>
      <c r="M1211" s="160">
        <f ca="1">OFFSET('Расчёт фасадов10'!$H$1248,Цена!$A$1211,0)</f>
        <v>0</v>
      </c>
    </row>
    <row r="1212" spans="1:13" ht="15" x14ac:dyDescent="0.2">
      <c r="A1212">
        <v>5</v>
      </c>
      <c r="B1212" s="75" t="s">
        <v>743</v>
      </c>
      <c r="C1212" s="75" t="str">
        <f>B1212&amp;'Спецификация - фасады'!$AO$63</f>
        <v>U.1.P25./1+1-GS/PG</v>
      </c>
      <c r="D1212" s="160">
        <f ca="1">OFFSET('Расчёт фасадов'!$H$1248,Цена!$A$1212,0)</f>
        <v>0</v>
      </c>
      <c r="E1212" s="160">
        <f ca="1">OFFSET('Расчёт фасадов2'!$H$1248,Цена!$A$1212,0)</f>
        <v>0</v>
      </c>
      <c r="F1212" s="160">
        <f ca="1">OFFSET('Расчёт фасадов3'!$H$1248,Цена!$A$1212,0)</f>
        <v>0</v>
      </c>
      <c r="G1212" s="160">
        <f ca="1">OFFSET('Расчёт фасадов4'!$H$1248,Цена!$A$1212,0)</f>
        <v>0</v>
      </c>
      <c r="H1212" s="160">
        <f ca="1">OFFSET('Расчёт фасадов5'!$H$1248,Цена!$A$1212,0)</f>
        <v>0</v>
      </c>
      <c r="I1212" s="160">
        <f ca="1">OFFSET('Расчёт фасадов6'!$H$1248,Цена!$A$1212,0)</f>
        <v>0</v>
      </c>
      <c r="J1212" s="160">
        <f ca="1">OFFSET('Расчёт фасадов7'!$H$1248,Цена!$A$1212,0)</f>
        <v>0</v>
      </c>
      <c r="K1212" s="160">
        <f ca="1">OFFSET('Расчёт фасадов8'!$H$1248,Цена!$A$1212,0)</f>
        <v>0</v>
      </c>
      <c r="L1212" s="160">
        <f ca="1">OFFSET('Расчёт фасадов9'!$H$1248,Цена!$A$1212,0)</f>
        <v>0</v>
      </c>
      <c r="M1212" s="160">
        <f ca="1">OFFSET('Расчёт фасадов10'!$H$1248,Цена!$A$1212,0)</f>
        <v>0</v>
      </c>
    </row>
    <row r="1213" spans="1:13" ht="15" x14ac:dyDescent="0.2">
      <c r="A1213">
        <v>5</v>
      </c>
      <c r="B1213" s="75" t="s">
        <v>743</v>
      </c>
      <c r="C1213" s="75" t="str">
        <f>B1213&amp;'Спецификация - фасады'!$AO$64</f>
        <v>U.1.P25./1+1-GS/PS</v>
      </c>
      <c r="D1213" s="160">
        <f ca="1">OFFSET('Расчёт фасадов'!$H$1248,Цена!$A$1213,0)</f>
        <v>0</v>
      </c>
      <c r="E1213" s="160">
        <f ca="1">OFFSET('Расчёт фасадов2'!$H$1248,Цена!$A$1213,0)</f>
        <v>0</v>
      </c>
      <c r="F1213" s="160">
        <f ca="1">OFFSET('Расчёт фасадов3'!$H$1248,Цена!$A$1213,0)</f>
        <v>0</v>
      </c>
      <c r="G1213" s="160">
        <f ca="1">OFFSET('Расчёт фасадов4'!$H$1248,Цена!$A$1213,0)</f>
        <v>0</v>
      </c>
      <c r="H1213" s="160">
        <f ca="1">OFFSET('Расчёт фасадов5'!$H$1248,Цена!$A$1213,0)</f>
        <v>0</v>
      </c>
      <c r="I1213" s="160">
        <f ca="1">OFFSET('Расчёт фасадов6'!$H$1248,Цена!$A$1213,0)</f>
        <v>0</v>
      </c>
      <c r="J1213" s="160">
        <f ca="1">OFFSET('Расчёт фасадов7'!$H$1248,Цена!$A$1213,0)</f>
        <v>0</v>
      </c>
      <c r="K1213" s="160">
        <f ca="1">OFFSET('Расчёт фасадов8'!$H$1248,Цена!$A$1213,0)</f>
        <v>0</v>
      </c>
      <c r="L1213" s="160">
        <f ca="1">OFFSET('Расчёт фасадов9'!$H$1248,Цена!$A$1213,0)</f>
        <v>0</v>
      </c>
      <c r="M1213" s="160">
        <f ca="1">OFFSET('Расчёт фасадов10'!$H$1248,Цена!$A$1213,0)</f>
        <v>0</v>
      </c>
    </row>
    <row r="1214" spans="1:13" ht="15" x14ac:dyDescent="0.2">
      <c r="A1214">
        <v>6</v>
      </c>
      <c r="B1214" s="75" t="s">
        <v>743</v>
      </c>
      <c r="C1214" s="75" t="str">
        <f>B1214&amp;'Спецификация - фасады'!$AO$65</f>
        <v>U.1.P25./1+1-WM/PG</v>
      </c>
      <c r="D1214" s="160">
        <f ca="1">OFFSET('Расчёт фасадов'!$H$1248,Цена!$A$1214,0)</f>
        <v>0</v>
      </c>
      <c r="E1214" s="160">
        <f ca="1">OFFSET('Расчёт фасадов2'!$H$1248,Цена!$A$1214,0)</f>
        <v>0</v>
      </c>
      <c r="F1214" s="160">
        <f ca="1">OFFSET('Расчёт фасадов3'!$H$1248,Цена!$A$1214,0)</f>
        <v>0</v>
      </c>
      <c r="G1214" s="160">
        <f ca="1">OFFSET('Расчёт фасадов4'!$H$1248,Цена!$A$1214,0)</f>
        <v>0</v>
      </c>
      <c r="H1214" s="160">
        <f ca="1">OFFSET('Расчёт фасадов5'!$H$1248,Цена!$A$1214,0)</f>
        <v>0</v>
      </c>
      <c r="I1214" s="160">
        <f ca="1">OFFSET('Расчёт фасадов6'!$H$1248,Цена!$A$1214,0)</f>
        <v>0</v>
      </c>
      <c r="J1214" s="160">
        <f ca="1">OFFSET('Расчёт фасадов7'!$H$1248,Цена!$A$1214,0)</f>
        <v>0</v>
      </c>
      <c r="K1214" s="160">
        <f ca="1">OFFSET('Расчёт фасадов8'!$H$1248,Цена!$A$1214,0)</f>
        <v>0</v>
      </c>
      <c r="L1214" s="160">
        <f ca="1">OFFSET('Расчёт фасадов9'!$H$1248,Цена!$A$1214,0)</f>
        <v>0</v>
      </c>
      <c r="M1214" s="160">
        <f ca="1">OFFSET('Расчёт фасадов10'!$H$1248,Цена!$A$1214,0)</f>
        <v>0</v>
      </c>
    </row>
    <row r="1215" spans="1:13" ht="15" x14ac:dyDescent="0.2">
      <c r="A1215">
        <v>6</v>
      </c>
      <c r="B1215" s="75" t="s">
        <v>743</v>
      </c>
      <c r="C1215" s="75" t="str">
        <f>B1215&amp;'Спецификация - фасады'!$AO$66</f>
        <v>U.1.P25./1+1-WM/PS</v>
      </c>
      <c r="D1215" s="160">
        <f ca="1">OFFSET('Расчёт фасадов'!$H$1248,Цена!$A$1215,0)</f>
        <v>0</v>
      </c>
      <c r="E1215" s="160">
        <f ca="1">OFFSET('Расчёт фасадов2'!$H$1248,Цена!$A$1215,0)</f>
        <v>0</v>
      </c>
      <c r="F1215" s="160">
        <f ca="1">OFFSET('Расчёт фасадов3'!$H$1248,Цена!$A$1215,0)</f>
        <v>0</v>
      </c>
      <c r="G1215" s="160">
        <f ca="1">OFFSET('Расчёт фасадов4'!$H$1248,Цена!$A$1215,0)</f>
        <v>0</v>
      </c>
      <c r="H1215" s="160">
        <f ca="1">OFFSET('Расчёт фасадов5'!$H$1248,Цена!$A$1215,0)</f>
        <v>0</v>
      </c>
      <c r="I1215" s="160">
        <f ca="1">OFFSET('Расчёт фасадов6'!$H$1248,Цена!$A$1215,0)</f>
        <v>0</v>
      </c>
      <c r="J1215" s="160">
        <f ca="1">OFFSET('Расчёт фасадов7'!$H$1248,Цена!$A$1215,0)</f>
        <v>0</v>
      </c>
      <c r="K1215" s="160">
        <f ca="1">OFFSET('Расчёт фасадов8'!$H$1248,Цена!$A$1215,0)</f>
        <v>0</v>
      </c>
      <c r="L1215" s="160">
        <f ca="1">OFFSET('Расчёт фасадов9'!$H$1248,Цена!$A$1215,0)</f>
        <v>0</v>
      </c>
      <c r="M1215" s="160">
        <f ca="1">OFFSET('Расчёт фасадов10'!$H$1248,Цена!$A$1215,0)</f>
        <v>0</v>
      </c>
    </row>
    <row r="1216" spans="1:13" ht="15" x14ac:dyDescent="0.2">
      <c r="A1216">
        <v>6</v>
      </c>
      <c r="B1216" s="75" t="s">
        <v>743</v>
      </c>
      <c r="C1216" s="75" t="str">
        <f>B1216&amp;'Спецификация - фасады'!$AO$67</f>
        <v>U.1.P25./1+1-WM/PBG</v>
      </c>
      <c r="D1216" s="160">
        <f ca="1">OFFSET('Расчёт фасадов'!$H$1248,Цена!$A$1216,0)</f>
        <v>0</v>
      </c>
      <c r="E1216" s="160">
        <f ca="1">OFFSET('Расчёт фасадов2'!$H$1248,Цена!$A$1216,0)</f>
        <v>0</v>
      </c>
      <c r="F1216" s="160">
        <f ca="1">OFFSET('Расчёт фасадов3'!$H$1248,Цена!$A$1216,0)</f>
        <v>0</v>
      </c>
      <c r="G1216" s="160">
        <f ca="1">OFFSET('Расчёт фасадов4'!$H$1248,Цена!$A$1216,0)</f>
        <v>0</v>
      </c>
      <c r="H1216" s="160">
        <f ca="1">OFFSET('Расчёт фасадов5'!$H$1248,Цена!$A$1216,0)</f>
        <v>0</v>
      </c>
      <c r="I1216" s="160">
        <f ca="1">OFFSET('Расчёт фасадов6'!$H$1248,Цена!$A$1216,0)</f>
        <v>0</v>
      </c>
      <c r="J1216" s="160">
        <f ca="1">OFFSET('Расчёт фасадов7'!$H$1248,Цена!$A$1216,0)</f>
        <v>0</v>
      </c>
      <c r="K1216" s="160">
        <f ca="1">OFFSET('Расчёт фасадов8'!$H$1248,Цена!$A$1216,0)</f>
        <v>0</v>
      </c>
      <c r="L1216" s="160">
        <f ca="1">OFFSET('Расчёт фасадов9'!$H$1248,Цена!$A$1216,0)</f>
        <v>0</v>
      </c>
      <c r="M1216" s="160">
        <f ca="1">OFFSET('Расчёт фасадов10'!$H$1248,Цена!$A$1216,0)</f>
        <v>0</v>
      </c>
    </row>
    <row r="1217" spans="1:13" ht="15" x14ac:dyDescent="0.2">
      <c r="A1217">
        <v>6</v>
      </c>
      <c r="B1217" s="75" t="s">
        <v>743</v>
      </c>
      <c r="C1217" s="75" t="str">
        <f>B1217&amp;'Спецификация - фасады'!$AO$68</f>
        <v>U.1.P25./1+1-IV/PG</v>
      </c>
      <c r="D1217" s="160">
        <f ca="1">OFFSET('Расчёт фасадов'!$H$1248,Цена!$A$1217,0)</f>
        <v>0</v>
      </c>
      <c r="E1217" s="160">
        <f ca="1">OFFSET('Расчёт фасадов2'!$H$1248,Цена!$A$1217,0)</f>
        <v>0</v>
      </c>
      <c r="F1217" s="160">
        <f ca="1">OFFSET('Расчёт фасадов3'!$H$1248,Цена!$A$1217,0)</f>
        <v>0</v>
      </c>
      <c r="G1217" s="160">
        <f ca="1">OFFSET('Расчёт фасадов4'!$H$1248,Цена!$A$1217,0)</f>
        <v>0</v>
      </c>
      <c r="H1217" s="160">
        <f ca="1">OFFSET('Расчёт фасадов5'!$H$1248,Цена!$A$1217,0)</f>
        <v>0</v>
      </c>
      <c r="I1217" s="160">
        <f ca="1">OFFSET('Расчёт фасадов6'!$H$1248,Цена!$A$1217,0)</f>
        <v>0</v>
      </c>
      <c r="J1217" s="160">
        <f ca="1">OFFSET('Расчёт фасадов7'!$H$1248,Цена!$A$1217,0)</f>
        <v>0</v>
      </c>
      <c r="K1217" s="160">
        <f ca="1">OFFSET('Расчёт фасадов8'!$H$1248,Цена!$A$1217,0)</f>
        <v>0</v>
      </c>
      <c r="L1217" s="160">
        <f ca="1">OFFSET('Расчёт фасадов9'!$H$1248,Цена!$A$1217,0)</f>
        <v>0</v>
      </c>
      <c r="M1217" s="160">
        <f ca="1">OFFSET('Расчёт фасадов10'!$H$1248,Цена!$A$1217,0)</f>
        <v>0</v>
      </c>
    </row>
    <row r="1218" spans="1:13" ht="15" x14ac:dyDescent="0.2">
      <c r="A1218">
        <v>6</v>
      </c>
      <c r="B1218" s="75" t="s">
        <v>743</v>
      </c>
      <c r="C1218" s="75" t="str">
        <f>B1218&amp;'Спецификация - фасады'!$AO$69</f>
        <v>U.1.P25./1+1-IV/PS</v>
      </c>
      <c r="D1218" s="160">
        <f ca="1">OFFSET('Расчёт фасадов'!$H$1248,Цена!$A$1218,0)</f>
        <v>0</v>
      </c>
      <c r="E1218" s="160">
        <f ca="1">OFFSET('Расчёт фасадов2'!$H$1248,Цена!$A$1218,0)</f>
        <v>0</v>
      </c>
      <c r="F1218" s="160">
        <f ca="1">OFFSET('Расчёт фасадов3'!$H$1248,Цена!$A$1218,0)</f>
        <v>0</v>
      </c>
      <c r="G1218" s="160">
        <f ca="1">OFFSET('Расчёт фасадов4'!$H$1248,Цена!$A$1218,0)</f>
        <v>0</v>
      </c>
      <c r="H1218" s="160">
        <f ca="1">OFFSET('Расчёт фасадов5'!$H$1248,Цена!$A$1218,0)</f>
        <v>0</v>
      </c>
      <c r="I1218" s="160">
        <f ca="1">OFFSET('Расчёт фасадов6'!$H$1248,Цена!$A$1218,0)</f>
        <v>0</v>
      </c>
      <c r="J1218" s="160">
        <f ca="1">OFFSET('Расчёт фасадов7'!$H$1248,Цена!$A$1218,0)</f>
        <v>0</v>
      </c>
      <c r="K1218" s="160">
        <f ca="1">OFFSET('Расчёт фасадов8'!$H$1248,Цена!$A$1218,0)</f>
        <v>0</v>
      </c>
      <c r="L1218" s="160">
        <f ca="1">OFFSET('Расчёт фасадов9'!$H$1248,Цена!$A$1218,0)</f>
        <v>0</v>
      </c>
      <c r="M1218" s="160">
        <f ca="1">OFFSET('Расчёт фасадов10'!$H$1248,Цена!$A$1218,0)</f>
        <v>0</v>
      </c>
    </row>
    <row r="1219" spans="1:13" ht="15" x14ac:dyDescent="0.2">
      <c r="A1219">
        <v>6</v>
      </c>
      <c r="B1219" s="75" t="s">
        <v>743</v>
      </c>
      <c r="C1219" s="75" t="str">
        <f>B1219&amp;'Спецификация - фасады'!$AO$70</f>
        <v>U.1.P25./1+1-IV/PBG</v>
      </c>
      <c r="D1219" s="160">
        <f ca="1">OFFSET('Расчёт фасадов'!$H$1248,Цена!$A$1219,0)</f>
        <v>0</v>
      </c>
      <c r="E1219" s="160">
        <f ca="1">OFFSET('Расчёт фасадов2'!$H$1248,Цена!$A$1219,0)</f>
        <v>0</v>
      </c>
      <c r="F1219" s="160">
        <f ca="1">OFFSET('Расчёт фасадов3'!$H$1248,Цена!$A$1219,0)</f>
        <v>0</v>
      </c>
      <c r="G1219" s="160">
        <f ca="1">OFFSET('Расчёт фасадов4'!$H$1248,Цена!$A$1219,0)</f>
        <v>0</v>
      </c>
      <c r="H1219" s="160">
        <f ca="1">OFFSET('Расчёт фасадов5'!$H$1248,Цена!$A$1219,0)</f>
        <v>0</v>
      </c>
      <c r="I1219" s="160">
        <f ca="1">OFFSET('Расчёт фасадов6'!$H$1248,Цена!$A$1219,0)</f>
        <v>0</v>
      </c>
      <c r="J1219" s="160">
        <f ca="1">OFFSET('Расчёт фасадов7'!$H$1248,Цена!$A$1219,0)</f>
        <v>0</v>
      </c>
      <c r="K1219" s="160">
        <f ca="1">OFFSET('Расчёт фасадов8'!$H$1248,Цена!$A$1219,0)</f>
        <v>0</v>
      </c>
      <c r="L1219" s="160">
        <f ca="1">OFFSET('Расчёт фасадов9'!$H$1248,Цена!$A$1219,0)</f>
        <v>0</v>
      </c>
      <c r="M1219" s="160">
        <f ca="1">OFFSET('Расчёт фасадов10'!$H$1248,Цена!$A$1219,0)</f>
        <v>0</v>
      </c>
    </row>
    <row r="1221" spans="1:13" ht="15" x14ac:dyDescent="0.2">
      <c r="A1221">
        <v>0</v>
      </c>
      <c r="B1221" s="75" t="s">
        <v>738</v>
      </c>
      <c r="C1221" s="75" t="str">
        <f>B1221&amp;'Спецификация - фасады'!$AO$43</f>
        <v>U.2.P16./1+0-PY27</v>
      </c>
      <c r="D1221" s="160">
        <f ca="1">OFFSET('Расчёт фасадов'!$H$1277,Цена!$A$1221,0)</f>
        <v>0</v>
      </c>
      <c r="E1221" s="160">
        <f ca="1">OFFSET('Расчёт фасадов2'!$H$1277,Цена!$A$1221,0)</f>
        <v>0</v>
      </c>
      <c r="F1221" s="160">
        <f ca="1">OFFSET('Расчёт фасадов3'!$H$1277,Цена!$A$1221,0)</f>
        <v>0</v>
      </c>
      <c r="G1221" s="160">
        <f ca="1">OFFSET('Расчёт фасадов4'!$H$1277,Цена!$A$1221,0)</f>
        <v>0</v>
      </c>
      <c r="H1221" s="160">
        <f ca="1">OFFSET('Расчёт фасадов5'!$H$1277,Цена!$A$1221,0)</f>
        <v>0</v>
      </c>
      <c r="I1221" s="160">
        <f ca="1">OFFSET('Расчёт фасадов6'!$H$1277,Цена!$A$1221,0)</f>
        <v>0</v>
      </c>
      <c r="J1221" s="160">
        <f ca="1">OFFSET('Расчёт фасадов7'!$H$1277,Цена!$A$1221,0)</f>
        <v>0</v>
      </c>
      <c r="K1221" s="160">
        <f ca="1">OFFSET('Расчёт фасадов8'!$H$1277,Цена!$A$1221,0)</f>
        <v>0</v>
      </c>
      <c r="L1221" s="160">
        <f ca="1">OFFSET('Расчёт фасадов9'!$H$1277,Цена!$A$1221,0)</f>
        <v>0</v>
      </c>
      <c r="M1221" s="160">
        <f ca="1">OFFSET('Расчёт фасадов10'!$H$1277,Цена!$A$1221,0)</f>
        <v>0</v>
      </c>
    </row>
    <row r="1222" spans="1:13" ht="15" x14ac:dyDescent="0.2">
      <c r="A1222">
        <v>0</v>
      </c>
      <c r="B1222" s="75" t="s">
        <v>738</v>
      </c>
      <c r="C1222" s="75" t="str">
        <f>B1222&amp;'Спецификация - фасады'!$AO$44</f>
        <v>U.2.P16./1+0-WC</v>
      </c>
      <c r="D1222" s="160">
        <f ca="1">OFFSET('Расчёт фасадов'!$H$1277,Цена!$A$1222,0)</f>
        <v>0</v>
      </c>
      <c r="E1222" s="160">
        <f ca="1">OFFSET('Расчёт фасадов2'!$H$1277,Цена!$A$1222,0)</f>
        <v>0</v>
      </c>
      <c r="F1222" s="160">
        <f ca="1">OFFSET('Расчёт фасадов3'!$H$1277,Цена!$A$1222,0)</f>
        <v>0</v>
      </c>
      <c r="G1222" s="160">
        <f ca="1">OFFSET('Расчёт фасадов4'!$H$1277,Цена!$A$1222,0)</f>
        <v>0</v>
      </c>
      <c r="H1222" s="160">
        <f ca="1">OFFSET('Расчёт фасадов5'!$H$1277,Цена!$A$1222,0)</f>
        <v>0</v>
      </c>
      <c r="I1222" s="160">
        <f ca="1">OFFSET('Расчёт фасадов6'!$H$1277,Цена!$A$1222,0)</f>
        <v>0</v>
      </c>
      <c r="J1222" s="160">
        <f ca="1">OFFSET('Расчёт фасадов7'!$H$1277,Цена!$A$1222,0)</f>
        <v>0</v>
      </c>
      <c r="K1222" s="160">
        <f ca="1">OFFSET('Расчёт фасадов8'!$H$1277,Цена!$A$1222,0)</f>
        <v>0</v>
      </c>
      <c r="L1222" s="160">
        <f ca="1">OFFSET('Расчёт фасадов9'!$H$1277,Цена!$A$1222,0)</f>
        <v>0</v>
      </c>
      <c r="M1222" s="160">
        <f ca="1">OFFSET('Расчёт фасадов10'!$H$1277,Цена!$A$1222,0)</f>
        <v>0</v>
      </c>
    </row>
    <row r="1223" spans="1:13" ht="15" x14ac:dyDescent="0.2">
      <c r="A1223">
        <v>0</v>
      </c>
      <c r="B1223" s="75" t="s">
        <v>738</v>
      </c>
      <c r="C1223" s="75" t="str">
        <f>B1223&amp;'Спецификация - фасады'!$AO$45</f>
        <v>U.2.P16./1+0-WP</v>
      </c>
      <c r="D1223" s="160">
        <f ca="1">OFFSET('Расчёт фасадов'!$H$1277,Цена!$A$1223,0)</f>
        <v>0</v>
      </c>
      <c r="E1223" s="160">
        <f ca="1">OFFSET('Расчёт фасадов2'!$H$1277,Цена!$A$1223,0)</f>
        <v>0</v>
      </c>
      <c r="F1223" s="160">
        <f ca="1">OFFSET('Расчёт фасадов3'!$H$1277,Цена!$A$1223,0)</f>
        <v>0</v>
      </c>
      <c r="G1223" s="160">
        <f ca="1">OFFSET('Расчёт фасадов4'!$H$1277,Цена!$A$1223,0)</f>
        <v>0</v>
      </c>
      <c r="H1223" s="160">
        <f ca="1">OFFSET('Расчёт фасадов5'!$H$1277,Цена!$A$1223,0)</f>
        <v>0</v>
      </c>
      <c r="I1223" s="160">
        <f ca="1">OFFSET('Расчёт фасадов6'!$H$1277,Цена!$A$1223,0)</f>
        <v>0</v>
      </c>
      <c r="J1223" s="160">
        <f ca="1">OFFSET('Расчёт фасадов7'!$H$1277,Цена!$A$1223,0)</f>
        <v>0</v>
      </c>
      <c r="K1223" s="160">
        <f ca="1">OFFSET('Расчёт фасадов8'!$H$1277,Цена!$A$1223,0)</f>
        <v>0</v>
      </c>
      <c r="L1223" s="160">
        <f ca="1">OFFSET('Расчёт фасадов9'!$H$1277,Цена!$A$1223,0)</f>
        <v>0</v>
      </c>
      <c r="M1223" s="160">
        <f ca="1">OFFSET('Расчёт фасадов10'!$H$1277,Цена!$A$1223,0)</f>
        <v>0</v>
      </c>
    </row>
    <row r="1224" spans="1:13" ht="15" x14ac:dyDescent="0.2">
      <c r="A1224">
        <v>0</v>
      </c>
      <c r="B1224" s="75" t="s">
        <v>738</v>
      </c>
      <c r="C1224" s="75" t="str">
        <f>B1224&amp;'Спецификация - фасады'!$AO$46</f>
        <v>U.2.P16./1+0-DS</v>
      </c>
      <c r="D1224" s="160">
        <f ca="1">OFFSET('Расчёт фасадов'!$H$1277,Цена!$A$1224,0)</f>
        <v>0</v>
      </c>
      <c r="E1224" s="160">
        <f ca="1">OFFSET('Расчёт фасадов2'!$H$1277,Цена!$A$1224,0)</f>
        <v>0</v>
      </c>
      <c r="F1224" s="160">
        <f ca="1">OFFSET('Расчёт фасадов3'!$H$1277,Цена!$A$1224,0)</f>
        <v>0</v>
      </c>
      <c r="G1224" s="160">
        <f ca="1">OFFSET('Расчёт фасадов4'!$H$1277,Цена!$A$1224,0)</f>
        <v>0</v>
      </c>
      <c r="H1224" s="160">
        <f ca="1">OFFSET('Расчёт фасадов5'!$H$1277,Цена!$A$1224,0)</f>
        <v>0</v>
      </c>
      <c r="I1224" s="160">
        <f ca="1">OFFSET('Расчёт фасадов6'!$H$1277,Цена!$A$1224,0)</f>
        <v>0</v>
      </c>
      <c r="J1224" s="160">
        <f ca="1">OFFSET('Расчёт фасадов7'!$H$1277,Цена!$A$1224,0)</f>
        <v>0</v>
      </c>
      <c r="K1224" s="160">
        <f ca="1">OFFSET('Расчёт фасадов8'!$H$1277,Цена!$A$1224,0)</f>
        <v>0</v>
      </c>
      <c r="L1224" s="160">
        <f ca="1">OFFSET('Расчёт фасадов9'!$H$1277,Цена!$A$1224,0)</f>
        <v>0</v>
      </c>
      <c r="M1224" s="160">
        <f ca="1">OFFSET('Расчёт фасадов10'!$H$1277,Цена!$A$1224,0)</f>
        <v>0</v>
      </c>
    </row>
    <row r="1225" spans="1:13" ht="15" x14ac:dyDescent="0.2">
      <c r="A1225">
        <v>0</v>
      </c>
      <c r="B1225" s="75" t="s">
        <v>738</v>
      </c>
      <c r="C1225" s="75" t="str">
        <f>B1225&amp;'Спецификация - фасады'!$AO$47</f>
        <v>U.2.P16./1+0-HS</v>
      </c>
      <c r="D1225" s="160">
        <f ca="1">OFFSET('Расчёт фасадов'!$H$1277,Цена!$A$1225,0)</f>
        <v>0</v>
      </c>
      <c r="E1225" s="160">
        <f ca="1">OFFSET('Расчёт фасадов2'!$H$1277,Цена!$A$1225,0)</f>
        <v>0</v>
      </c>
      <c r="F1225" s="160">
        <f ca="1">OFFSET('Расчёт фасадов3'!$H$1277,Цена!$A$1225,0)</f>
        <v>0</v>
      </c>
      <c r="G1225" s="160">
        <f ca="1">OFFSET('Расчёт фасадов4'!$H$1277,Цена!$A$1225,0)</f>
        <v>0</v>
      </c>
      <c r="H1225" s="160">
        <f ca="1">OFFSET('Расчёт фасадов5'!$H$1277,Цена!$A$1225,0)</f>
        <v>0</v>
      </c>
      <c r="I1225" s="160">
        <f ca="1">OFFSET('Расчёт фасадов6'!$H$1277,Цена!$A$1225,0)</f>
        <v>0</v>
      </c>
      <c r="J1225" s="160">
        <f ca="1">OFFSET('Расчёт фасадов7'!$H$1277,Цена!$A$1225,0)</f>
        <v>0</v>
      </c>
      <c r="K1225" s="160">
        <f ca="1">OFFSET('Расчёт фасадов8'!$H$1277,Цена!$A$1225,0)</f>
        <v>0</v>
      </c>
      <c r="L1225" s="160">
        <f ca="1">OFFSET('Расчёт фасадов9'!$H$1277,Цена!$A$1225,0)</f>
        <v>0</v>
      </c>
      <c r="M1225" s="160">
        <f ca="1">OFFSET('Расчёт фасадов10'!$H$1277,Цена!$A$1225,0)</f>
        <v>0</v>
      </c>
    </row>
    <row r="1226" spans="1:13" ht="15" x14ac:dyDescent="0.2">
      <c r="A1226">
        <v>0</v>
      </c>
      <c r="B1226" s="75" t="s">
        <v>738</v>
      </c>
      <c r="C1226" s="75" t="str">
        <f>B1226&amp;'Спецификация - фасады'!$AO$48</f>
        <v>U.2.P16./1+0-VT</v>
      </c>
      <c r="D1226" s="160">
        <f ca="1">OFFSET('Расчёт фасадов'!$H$1277,Цена!$A$1226,0)</f>
        <v>0</v>
      </c>
      <c r="E1226" s="160">
        <f ca="1">OFFSET('Расчёт фасадов2'!$H$1277,Цена!$A$1226,0)</f>
        <v>0</v>
      </c>
      <c r="F1226" s="160">
        <f ca="1">OFFSET('Расчёт фасадов3'!$H$1277,Цена!$A$1226,0)</f>
        <v>0</v>
      </c>
      <c r="G1226" s="160">
        <f ca="1">OFFSET('Расчёт фасадов4'!$H$1277,Цена!$A$1226,0)</f>
        <v>0</v>
      </c>
      <c r="H1226" s="160">
        <f ca="1">OFFSET('Расчёт фасадов5'!$H$1277,Цена!$A$1226,0)</f>
        <v>0</v>
      </c>
      <c r="I1226" s="160">
        <f ca="1">OFFSET('Расчёт фасадов6'!$H$1277,Цена!$A$1226,0)</f>
        <v>0</v>
      </c>
      <c r="J1226" s="160">
        <f ca="1">OFFSET('Расчёт фасадов7'!$H$1277,Цена!$A$1226,0)</f>
        <v>0</v>
      </c>
      <c r="K1226" s="160">
        <f ca="1">OFFSET('Расчёт фасадов8'!$H$1277,Цена!$A$1226,0)</f>
        <v>0</v>
      </c>
      <c r="L1226" s="160">
        <f ca="1">OFFSET('Расчёт фасадов9'!$H$1277,Цена!$A$1226,0)</f>
        <v>0</v>
      </c>
      <c r="M1226" s="160">
        <f ca="1">OFFSET('Расчёт фасадов10'!$H$1277,Цена!$A$1226,0)</f>
        <v>0</v>
      </c>
    </row>
    <row r="1227" spans="1:13" ht="15" x14ac:dyDescent="0.2">
      <c r="A1227">
        <v>0</v>
      </c>
      <c r="B1227" s="75" t="s">
        <v>738</v>
      </c>
      <c r="C1227" s="75" t="str">
        <f>B1227&amp;'Спецификация - фасады'!$AO$49</f>
        <v>U.2.P16./1+0-TD</v>
      </c>
      <c r="D1227" s="160">
        <f ca="1">OFFSET('Расчёт фасадов'!$H$1277,Цена!$A$1227,0)</f>
        <v>0</v>
      </c>
      <c r="E1227" s="160">
        <f ca="1">OFFSET('Расчёт фасадов2'!$H$1277,Цена!$A$1227,0)</f>
        <v>0</v>
      </c>
      <c r="F1227" s="160">
        <f ca="1">OFFSET('Расчёт фасадов3'!$H$1277,Цена!$A$1227,0)</f>
        <v>0</v>
      </c>
      <c r="G1227" s="160">
        <f ca="1">OFFSET('Расчёт фасадов4'!$H$1277,Цена!$A$1227,0)</f>
        <v>0</v>
      </c>
      <c r="H1227" s="160">
        <f ca="1">OFFSET('Расчёт фасадов5'!$H$1277,Цена!$A$1227,0)</f>
        <v>0</v>
      </c>
      <c r="I1227" s="160">
        <f ca="1">OFFSET('Расчёт фасадов6'!$H$1277,Цена!$A$1227,0)</f>
        <v>0</v>
      </c>
      <c r="J1227" s="160">
        <f ca="1">OFFSET('Расчёт фасадов7'!$H$1277,Цена!$A$1227,0)</f>
        <v>0</v>
      </c>
      <c r="K1227" s="160">
        <f ca="1">OFFSET('Расчёт фасадов8'!$H$1277,Цена!$A$1227,0)</f>
        <v>0</v>
      </c>
      <c r="L1227" s="160">
        <f ca="1">OFFSET('Расчёт фасадов9'!$H$1277,Цена!$A$1227,0)</f>
        <v>0</v>
      </c>
      <c r="M1227" s="160">
        <f ca="1">OFFSET('Расчёт фасадов10'!$H$1277,Цена!$A$1227,0)</f>
        <v>0</v>
      </c>
    </row>
    <row r="1228" spans="1:13" ht="15" x14ac:dyDescent="0.2">
      <c r="A1228">
        <v>0</v>
      </c>
      <c r="B1228" s="75" t="s">
        <v>738</v>
      </c>
      <c r="C1228" s="75" t="str">
        <f>B1228&amp;'Спецификация - фасады'!$AO$50</f>
        <v>U.2.P16./1+0-LO</v>
      </c>
      <c r="D1228" s="160">
        <f ca="1">OFFSET('Расчёт фасадов'!$H$1277,Цена!$A$1228,0)</f>
        <v>0</v>
      </c>
      <c r="E1228" s="160">
        <f ca="1">OFFSET('Расчёт фасадов2'!$H$1277,Цена!$A$1228,0)</f>
        <v>0</v>
      </c>
      <c r="F1228" s="160">
        <f ca="1">OFFSET('Расчёт фасадов3'!$H$1277,Цена!$A$1228,0)</f>
        <v>0</v>
      </c>
      <c r="G1228" s="160">
        <f ca="1">OFFSET('Расчёт фасадов4'!$H$1277,Цена!$A$1228,0)</f>
        <v>0</v>
      </c>
      <c r="H1228" s="160">
        <f ca="1">OFFSET('Расчёт фасадов5'!$H$1277,Цена!$A$1228,0)</f>
        <v>0</v>
      </c>
      <c r="I1228" s="160">
        <f ca="1">OFFSET('Расчёт фасадов6'!$H$1277,Цена!$A$1228,0)</f>
        <v>0</v>
      </c>
      <c r="J1228" s="160">
        <f ca="1">OFFSET('Расчёт фасадов7'!$H$1277,Цена!$A$1228,0)</f>
        <v>0</v>
      </c>
      <c r="K1228" s="160">
        <f ca="1">OFFSET('Расчёт фасадов8'!$H$1277,Цена!$A$1228,0)</f>
        <v>0</v>
      </c>
      <c r="L1228" s="160">
        <f ca="1">OFFSET('Расчёт фасадов9'!$H$1277,Цена!$A$1228,0)</f>
        <v>0</v>
      </c>
      <c r="M1228" s="160">
        <f ca="1">OFFSET('Расчёт фасадов10'!$H$1277,Цена!$A$1228,0)</f>
        <v>0</v>
      </c>
    </row>
    <row r="1229" spans="1:13" ht="15" x14ac:dyDescent="0.2">
      <c r="A1229">
        <v>0</v>
      </c>
      <c r="B1229" s="75" t="s">
        <v>738</v>
      </c>
      <c r="C1229" s="75" t="str">
        <f>B1229&amp;'Спецификация - фасады'!$AO$51</f>
        <v>U.2.P16./1+0-OM</v>
      </c>
      <c r="D1229" s="160">
        <f ca="1">OFFSET('Расчёт фасадов'!$H$1277,Цена!$A$1229,0)</f>
        <v>0</v>
      </c>
      <c r="E1229" s="160">
        <f ca="1">OFFSET('Расчёт фасадов2'!$H$1277,Цена!$A$1229,0)</f>
        <v>0</v>
      </c>
      <c r="F1229" s="160">
        <f ca="1">OFFSET('Расчёт фасадов3'!$H$1277,Цена!$A$1229,0)</f>
        <v>0</v>
      </c>
      <c r="G1229" s="160">
        <f ca="1">OFFSET('Расчёт фасадов4'!$H$1277,Цена!$A$1229,0)</f>
        <v>0</v>
      </c>
      <c r="H1229" s="160">
        <f ca="1">OFFSET('Расчёт фасадов5'!$H$1277,Цена!$A$1229,0)</f>
        <v>0</v>
      </c>
      <c r="I1229" s="160">
        <f ca="1">OFFSET('Расчёт фасадов6'!$H$1277,Цена!$A$1229,0)</f>
        <v>0</v>
      </c>
      <c r="J1229" s="160">
        <f ca="1">OFFSET('Расчёт фасадов7'!$H$1277,Цена!$A$1229,0)</f>
        <v>0</v>
      </c>
      <c r="K1229" s="160">
        <f ca="1">OFFSET('Расчёт фасадов8'!$H$1277,Цена!$A$1229,0)</f>
        <v>0</v>
      </c>
      <c r="L1229" s="160">
        <f ca="1">OFFSET('Расчёт фасадов9'!$H$1277,Цена!$A$1229,0)</f>
        <v>0</v>
      </c>
      <c r="M1229" s="160">
        <f ca="1">OFFSET('Расчёт фасадов10'!$H$1277,Цена!$A$1229,0)</f>
        <v>0</v>
      </c>
    </row>
    <row r="1230" spans="1:13" ht="15" x14ac:dyDescent="0.2">
      <c r="A1230">
        <v>0</v>
      </c>
      <c r="B1230" s="75" t="s">
        <v>738</v>
      </c>
      <c r="C1230" s="75" t="str">
        <f>B1230&amp;'Спецификация - фасады'!$AO$52</f>
        <v>U.2.P16./1+0-OE</v>
      </c>
      <c r="D1230" s="160">
        <f ca="1">OFFSET('Расчёт фасадов'!$H$1277,Цена!$A$1230,0)</f>
        <v>0</v>
      </c>
      <c r="E1230" s="160">
        <f ca="1">OFFSET('Расчёт фасадов2'!$H$1277,Цена!$A$1230,0)</f>
        <v>0</v>
      </c>
      <c r="F1230" s="160">
        <f ca="1">OFFSET('Расчёт фасадов3'!$H$1277,Цена!$A$1230,0)</f>
        <v>0</v>
      </c>
      <c r="G1230" s="160">
        <f ca="1">OFFSET('Расчёт фасадов4'!$H$1277,Цена!$A$1230,0)</f>
        <v>0</v>
      </c>
      <c r="H1230" s="160">
        <f ca="1">OFFSET('Расчёт фасадов5'!$H$1277,Цена!$A$1230,0)</f>
        <v>0</v>
      </c>
      <c r="I1230" s="160">
        <f ca="1">OFFSET('Расчёт фасадов6'!$H$1277,Цена!$A$1230,0)</f>
        <v>0</v>
      </c>
      <c r="J1230" s="160">
        <f ca="1">OFFSET('Расчёт фасадов7'!$H$1277,Цена!$A$1230,0)</f>
        <v>0</v>
      </c>
      <c r="K1230" s="160">
        <f ca="1">OFFSET('Расчёт фасадов8'!$H$1277,Цена!$A$1230,0)</f>
        <v>0</v>
      </c>
      <c r="L1230" s="160">
        <f ca="1">OFFSET('Расчёт фасадов9'!$H$1277,Цена!$A$1230,0)</f>
        <v>0</v>
      </c>
      <c r="M1230" s="160">
        <f ca="1">OFFSET('Расчёт фасадов10'!$H$1277,Цена!$A$1230,0)</f>
        <v>0</v>
      </c>
    </row>
    <row r="1231" spans="1:13" ht="15" x14ac:dyDescent="0.2">
      <c r="A1231">
        <v>0</v>
      </c>
      <c r="B1231" s="75" t="s">
        <v>738</v>
      </c>
      <c r="C1231" s="75" t="str">
        <f>B1231&amp;'Спецификация - фасады'!$AO$53</f>
        <v>U.2.P16./1+0-GS</v>
      </c>
      <c r="D1231" s="160">
        <f ca="1">OFFSET('Расчёт фасадов'!$H$1277,Цена!$A$1231,0)</f>
        <v>0</v>
      </c>
      <c r="E1231" s="160">
        <f ca="1">OFFSET('Расчёт фасадов2'!$H$1277,Цена!$A$1231,0)</f>
        <v>0</v>
      </c>
      <c r="F1231" s="160">
        <f ca="1">OFFSET('Расчёт фасадов3'!$H$1277,Цена!$A$1231,0)</f>
        <v>0</v>
      </c>
      <c r="G1231" s="160">
        <f ca="1">OFFSET('Расчёт фасадов4'!$H$1277,Цена!$A$1231,0)</f>
        <v>0</v>
      </c>
      <c r="H1231" s="160">
        <f ca="1">OFFSET('Расчёт фасадов5'!$H$1277,Цена!$A$1231,0)</f>
        <v>0</v>
      </c>
      <c r="I1231" s="160">
        <f ca="1">OFFSET('Расчёт фасадов6'!$H$1277,Цена!$A$1231,0)</f>
        <v>0</v>
      </c>
      <c r="J1231" s="160">
        <f ca="1">OFFSET('Расчёт фасадов7'!$H$1277,Цена!$A$1231,0)</f>
        <v>0</v>
      </c>
      <c r="K1231" s="160">
        <f ca="1">OFFSET('Расчёт фасадов8'!$H$1277,Цена!$A$1231,0)</f>
        <v>0</v>
      </c>
      <c r="L1231" s="160">
        <f ca="1">OFFSET('Расчёт фасадов9'!$H$1277,Цена!$A$1231,0)</f>
        <v>0</v>
      </c>
      <c r="M1231" s="160">
        <f ca="1">OFFSET('Расчёт фасадов10'!$H$1277,Цена!$A$1231,0)</f>
        <v>0</v>
      </c>
    </row>
    <row r="1232" spans="1:13" ht="15" x14ac:dyDescent="0.2">
      <c r="A1232">
        <v>1</v>
      </c>
      <c r="B1232" s="75" t="s">
        <v>738</v>
      </c>
      <c r="C1232" s="75" t="str">
        <f>B1232&amp;'Спецификация - фасады'!$AO$54</f>
        <v>U.2.P16./1+0-BMO</v>
      </c>
      <c r="D1232" s="160">
        <f ca="1">OFFSET('Расчёт фасадов'!$H$1277,Цена!$A$1232,0)</f>
        <v>0</v>
      </c>
      <c r="E1232" s="160">
        <f ca="1">OFFSET('Расчёт фасадов2'!$H$1277,Цена!$A$1232,0)</f>
        <v>0</v>
      </c>
      <c r="F1232" s="160">
        <f ca="1">OFFSET('Расчёт фасадов3'!$H$1277,Цена!$A$1232,0)</f>
        <v>0</v>
      </c>
      <c r="G1232" s="160">
        <f ca="1">OFFSET('Расчёт фасадов4'!$H$1277,Цена!$A$1232,0)</f>
        <v>0</v>
      </c>
      <c r="H1232" s="160">
        <f ca="1">OFFSET('Расчёт фасадов5'!$H$1277,Цена!$A$1232,0)</f>
        <v>0</v>
      </c>
      <c r="I1232" s="160">
        <f ca="1">OFFSET('Расчёт фасадов6'!$H$1277,Цена!$A$1232,0)</f>
        <v>0</v>
      </c>
      <c r="J1232" s="160">
        <f ca="1">OFFSET('Расчёт фасадов7'!$H$1277,Цена!$A$1232,0)</f>
        <v>0</v>
      </c>
      <c r="K1232" s="160">
        <f ca="1">OFFSET('Расчёт фасадов8'!$H$1277,Цена!$A$1232,0)</f>
        <v>0</v>
      </c>
      <c r="L1232" s="160">
        <f ca="1">OFFSET('Расчёт фасадов9'!$H$1277,Цена!$A$1232,0)</f>
        <v>0</v>
      </c>
      <c r="M1232" s="160">
        <f ca="1">OFFSET('Расчёт фасадов10'!$H$1277,Цена!$A$1232,0)</f>
        <v>0</v>
      </c>
    </row>
    <row r="1233" spans="1:13" ht="15" x14ac:dyDescent="0.2">
      <c r="A1233">
        <v>2</v>
      </c>
      <c r="B1233" s="75" t="s">
        <v>738</v>
      </c>
      <c r="C1233" s="75" t="str">
        <f>B1233&amp;'Спецификация - фасады'!$AO$55</f>
        <v>U.2.P16./1+0-WM</v>
      </c>
      <c r="D1233" s="160">
        <f ca="1">OFFSET('Расчёт фасадов'!$H$1277,Цена!$A$1233,0)</f>
        <v>0</v>
      </c>
      <c r="E1233" s="160">
        <f ca="1">OFFSET('Расчёт фасадов2'!$H$1277,Цена!$A$1233,0)</f>
        <v>0</v>
      </c>
      <c r="F1233" s="160">
        <f ca="1">OFFSET('Расчёт фасадов3'!$H$1277,Цена!$A$1233,0)</f>
        <v>0</v>
      </c>
      <c r="G1233" s="160">
        <f ca="1">OFFSET('Расчёт фасадов4'!$H$1277,Цена!$A$1233,0)</f>
        <v>0</v>
      </c>
      <c r="H1233" s="160">
        <f ca="1">OFFSET('Расчёт фасадов5'!$H$1277,Цена!$A$1233,0)</f>
        <v>0</v>
      </c>
      <c r="I1233" s="160">
        <f ca="1">OFFSET('Расчёт фасадов6'!$H$1277,Цена!$A$1233,0)</f>
        <v>0</v>
      </c>
      <c r="J1233" s="160">
        <f ca="1">OFFSET('Расчёт фасадов7'!$H$1277,Цена!$A$1233,0)</f>
        <v>0</v>
      </c>
      <c r="K1233" s="160">
        <f ca="1">OFFSET('Расчёт фасадов8'!$H$1277,Цена!$A$1233,0)</f>
        <v>0</v>
      </c>
      <c r="L1233" s="160">
        <f ca="1">OFFSET('Расчёт фасадов9'!$H$1277,Цена!$A$1233,0)</f>
        <v>0</v>
      </c>
      <c r="M1233" s="160">
        <f ca="1">OFFSET('Расчёт фасадов10'!$H$1277,Цена!$A$1233,0)</f>
        <v>0</v>
      </c>
    </row>
    <row r="1234" spans="1:13" ht="15" x14ac:dyDescent="0.2">
      <c r="A1234">
        <v>2</v>
      </c>
      <c r="B1234" s="75" t="s">
        <v>738</v>
      </c>
      <c r="C1234" s="75" t="str">
        <f>B1234&amp;'Спецификация - фасады'!$AO$56</f>
        <v>U.2.P16./1+0-IV</v>
      </c>
      <c r="D1234" s="160">
        <f ca="1">OFFSET('Расчёт фасадов'!$H$1277,Цена!$A$1234,0)</f>
        <v>0</v>
      </c>
      <c r="E1234" s="160">
        <f ca="1">OFFSET('Расчёт фасадов2'!$H$1277,Цена!$A$1234,0)</f>
        <v>0</v>
      </c>
      <c r="F1234" s="160">
        <f ca="1">OFFSET('Расчёт фасадов3'!$H$1277,Цена!$A$1234,0)</f>
        <v>0</v>
      </c>
      <c r="G1234" s="160">
        <f ca="1">OFFSET('Расчёт фасадов4'!$H$1277,Цена!$A$1234,0)</f>
        <v>0</v>
      </c>
      <c r="H1234" s="160">
        <f ca="1">OFFSET('Расчёт фасадов5'!$H$1277,Цена!$A$1234,0)</f>
        <v>0</v>
      </c>
      <c r="I1234" s="160">
        <f ca="1">OFFSET('Расчёт фасадов6'!$H$1277,Цена!$A$1234,0)</f>
        <v>0</v>
      </c>
      <c r="J1234" s="160">
        <f ca="1">OFFSET('Расчёт фасадов7'!$H$1277,Цена!$A$1234,0)</f>
        <v>0</v>
      </c>
      <c r="K1234" s="160">
        <f ca="1">OFFSET('Расчёт фасадов8'!$H$1277,Цена!$A$1234,0)</f>
        <v>0</v>
      </c>
      <c r="L1234" s="160">
        <f ca="1">OFFSET('Расчёт фасадов9'!$H$1277,Цена!$A$1234,0)</f>
        <v>0</v>
      </c>
      <c r="M1234" s="160">
        <f ca="1">OFFSET('Расчёт фасадов10'!$H$1277,Цена!$A$1234,0)</f>
        <v>0</v>
      </c>
    </row>
    <row r="1235" spans="1:13" ht="15" x14ac:dyDescent="0.2">
      <c r="A1235">
        <v>3</v>
      </c>
      <c r="B1235" s="75" t="s">
        <v>738</v>
      </c>
      <c r="C1235" s="75" t="str">
        <f>B1235&amp;'Спецификация - фасады'!$AO$57</f>
        <v>U.2.P16./1+0-WC/PG</v>
      </c>
      <c r="D1235" s="160">
        <f ca="1">OFFSET('Расчёт фасадов'!$H$1277,Цена!$A$1235,0)</f>
        <v>0</v>
      </c>
      <c r="E1235" s="160">
        <f ca="1">OFFSET('Расчёт фасадов2'!$H$1277,Цена!$A$1235,0)</f>
        <v>0</v>
      </c>
      <c r="F1235" s="160">
        <f ca="1">OFFSET('Расчёт фасадов3'!$H$1277,Цена!$A$1235,0)</f>
        <v>0</v>
      </c>
      <c r="G1235" s="160">
        <f ca="1">OFFSET('Расчёт фасадов4'!$H$1277,Цена!$A$1235,0)</f>
        <v>0</v>
      </c>
      <c r="H1235" s="160">
        <f ca="1">OFFSET('Расчёт фасадов5'!$H$1277,Цена!$A$1235,0)</f>
        <v>0</v>
      </c>
      <c r="I1235" s="160">
        <f ca="1">OFFSET('Расчёт фасадов6'!$H$1277,Цена!$A$1235,0)</f>
        <v>0</v>
      </c>
      <c r="J1235" s="160">
        <f ca="1">OFFSET('Расчёт фасадов7'!$H$1277,Цена!$A$1235,0)</f>
        <v>0</v>
      </c>
      <c r="K1235" s="160">
        <f ca="1">OFFSET('Расчёт фасадов8'!$H$1277,Цена!$A$1235,0)</f>
        <v>0</v>
      </c>
      <c r="L1235" s="160">
        <f ca="1">OFFSET('Расчёт фасадов9'!$H$1277,Цена!$A$1235,0)</f>
        <v>0</v>
      </c>
      <c r="M1235" s="160">
        <f ca="1">OFFSET('Расчёт фасадов10'!$H$1277,Цена!$A$1235,0)</f>
        <v>0</v>
      </c>
    </row>
    <row r="1236" spans="1:13" ht="15" x14ac:dyDescent="0.2">
      <c r="A1236">
        <v>3</v>
      </c>
      <c r="B1236" s="75" t="s">
        <v>738</v>
      </c>
      <c r="C1236" s="75" t="str">
        <f>B1236&amp;'Спецификация - фасады'!$AO$58</f>
        <v>U.2.P16./1+0-WC/PS</v>
      </c>
      <c r="D1236" s="160">
        <f ca="1">OFFSET('Расчёт фасадов'!$H$1277,Цена!$A$1236,0)</f>
        <v>0</v>
      </c>
      <c r="E1236" s="160">
        <f ca="1">OFFSET('Расчёт фасадов2'!$H$1277,Цена!$A$1236,0)</f>
        <v>0</v>
      </c>
      <c r="F1236" s="160">
        <f ca="1">OFFSET('Расчёт фасадов3'!$H$1277,Цена!$A$1236,0)</f>
        <v>0</v>
      </c>
      <c r="G1236" s="160">
        <f ca="1">OFFSET('Расчёт фасадов4'!$H$1277,Цена!$A$1236,0)</f>
        <v>0</v>
      </c>
      <c r="H1236" s="160">
        <f ca="1">OFFSET('Расчёт фасадов5'!$H$1277,Цена!$A$1236,0)</f>
        <v>0</v>
      </c>
      <c r="I1236" s="160">
        <f ca="1">OFFSET('Расчёт фасадов6'!$H$1277,Цена!$A$1236,0)</f>
        <v>0</v>
      </c>
      <c r="J1236" s="160">
        <f ca="1">OFFSET('Расчёт фасадов7'!$H$1277,Цена!$A$1236,0)</f>
        <v>0</v>
      </c>
      <c r="K1236" s="160">
        <f ca="1">OFFSET('Расчёт фасадов8'!$H$1277,Цена!$A$1236,0)</f>
        <v>0</v>
      </c>
      <c r="L1236" s="160">
        <f ca="1">OFFSET('Расчёт фасадов9'!$H$1277,Цена!$A$1236,0)</f>
        <v>0</v>
      </c>
      <c r="M1236" s="160">
        <f ca="1">OFFSET('Расчёт фасадов10'!$H$1277,Цена!$A$1236,0)</f>
        <v>0</v>
      </c>
    </row>
    <row r="1237" spans="1:13" ht="15" x14ac:dyDescent="0.2">
      <c r="A1237">
        <v>3</v>
      </c>
      <c r="B1237" s="75" t="s">
        <v>738</v>
      </c>
      <c r="C1237" s="75" t="str">
        <f>B1237&amp;'Спецификация - фасады'!$AO$59</f>
        <v>U.2.P16./1+0-WC/PBG</v>
      </c>
      <c r="D1237" s="160">
        <f ca="1">OFFSET('Расчёт фасадов'!$H$1277,Цена!$A$1237,0)</f>
        <v>0</v>
      </c>
      <c r="E1237" s="160">
        <f ca="1">OFFSET('Расчёт фасадов2'!$H$1277,Цена!$A$1237,0)</f>
        <v>0</v>
      </c>
      <c r="F1237" s="160">
        <f ca="1">OFFSET('Расчёт фасадов3'!$H$1277,Цена!$A$1237,0)</f>
        <v>0</v>
      </c>
      <c r="G1237" s="160">
        <f ca="1">OFFSET('Расчёт фасадов4'!$H$1277,Цена!$A$1237,0)</f>
        <v>0</v>
      </c>
      <c r="H1237" s="160">
        <f ca="1">OFFSET('Расчёт фасадов5'!$H$1277,Цена!$A$1237,0)</f>
        <v>0</v>
      </c>
      <c r="I1237" s="160">
        <f ca="1">OFFSET('Расчёт фасадов6'!$H$1277,Цена!$A$1237,0)</f>
        <v>0</v>
      </c>
      <c r="J1237" s="160">
        <f ca="1">OFFSET('Расчёт фасадов7'!$H$1277,Цена!$A$1237,0)</f>
        <v>0</v>
      </c>
      <c r="K1237" s="160">
        <f ca="1">OFFSET('Расчёт фасадов8'!$H$1277,Цена!$A$1237,0)</f>
        <v>0</v>
      </c>
      <c r="L1237" s="160">
        <f ca="1">OFFSET('Расчёт фасадов9'!$H$1277,Цена!$A$1237,0)</f>
        <v>0</v>
      </c>
      <c r="M1237" s="160">
        <f ca="1">OFFSET('Расчёт фасадов10'!$H$1277,Цена!$A$1237,0)</f>
        <v>0</v>
      </c>
    </row>
    <row r="1238" spans="1:13" ht="15" x14ac:dyDescent="0.2">
      <c r="A1238">
        <v>3</v>
      </c>
      <c r="B1238" s="75" t="s">
        <v>738</v>
      </c>
      <c r="C1238" s="75" t="str">
        <f>B1238&amp;'Спецификация - фасады'!$AO$60</f>
        <v>U.2.P16./1+0-VT/PS</v>
      </c>
      <c r="D1238" s="160">
        <f ca="1">OFFSET('Расчёт фасадов'!$H$1277,Цена!$A$1238,0)</f>
        <v>0</v>
      </c>
      <c r="E1238" s="160">
        <f ca="1">OFFSET('Расчёт фасадов2'!$H$1277,Цена!$A$1238,0)</f>
        <v>0</v>
      </c>
      <c r="F1238" s="160">
        <f ca="1">OFFSET('Расчёт фасадов3'!$H$1277,Цена!$A$1238,0)</f>
        <v>0</v>
      </c>
      <c r="G1238" s="160">
        <f ca="1">OFFSET('Расчёт фасадов4'!$H$1277,Цена!$A$1238,0)</f>
        <v>0</v>
      </c>
      <c r="H1238" s="160">
        <f ca="1">OFFSET('Расчёт фасадов5'!$H$1277,Цена!$A$1238,0)</f>
        <v>0</v>
      </c>
      <c r="I1238" s="160">
        <f ca="1">OFFSET('Расчёт фасадов6'!$H$1277,Цена!$A$1238,0)</f>
        <v>0</v>
      </c>
      <c r="J1238" s="160">
        <f ca="1">OFFSET('Расчёт фасадов7'!$H$1277,Цена!$A$1238,0)</f>
        <v>0</v>
      </c>
      <c r="K1238" s="160">
        <f ca="1">OFFSET('Расчёт фасадов8'!$H$1277,Цена!$A$1238,0)</f>
        <v>0</v>
      </c>
      <c r="L1238" s="160">
        <f ca="1">OFFSET('Расчёт фасадов9'!$H$1277,Цена!$A$1238,0)</f>
        <v>0</v>
      </c>
      <c r="M1238" s="160">
        <f ca="1">OFFSET('Расчёт фасадов10'!$H$1277,Цена!$A$1238,0)</f>
        <v>0</v>
      </c>
    </row>
    <row r="1239" spans="1:13" ht="15" x14ac:dyDescent="0.2">
      <c r="A1239">
        <v>4</v>
      </c>
      <c r="B1239" s="75" t="s">
        <v>738</v>
      </c>
      <c r="C1239" s="75" t="str">
        <f>B1239&amp;'Спецификация - фасады'!$AO$61</f>
        <v>U.2.P16./1+0-BMO/PG</v>
      </c>
      <c r="D1239" s="160">
        <f ca="1">OFFSET('Расчёт фасадов'!$H$1277,Цена!$A$1239,0)</f>
        <v>0</v>
      </c>
      <c r="E1239" s="160">
        <f ca="1">OFFSET('Расчёт фасадов2'!$H$1277,Цена!$A$1239,0)</f>
        <v>0</v>
      </c>
      <c r="F1239" s="160">
        <f ca="1">OFFSET('Расчёт фасадов3'!$H$1277,Цена!$A$1239,0)</f>
        <v>0</v>
      </c>
      <c r="G1239" s="160">
        <f ca="1">OFFSET('Расчёт фасадов4'!$H$1277,Цена!$A$1239,0)</f>
        <v>0</v>
      </c>
      <c r="H1239" s="160">
        <f ca="1">OFFSET('Расчёт фасадов5'!$H$1277,Цена!$A$1239,0)</f>
        <v>0</v>
      </c>
      <c r="I1239" s="160">
        <f ca="1">OFFSET('Расчёт фасадов6'!$H$1277,Цена!$A$1239,0)</f>
        <v>0</v>
      </c>
      <c r="J1239" s="160">
        <f ca="1">OFFSET('Расчёт фасадов7'!$H$1277,Цена!$A$1239,0)</f>
        <v>0</v>
      </c>
      <c r="K1239" s="160">
        <f ca="1">OFFSET('Расчёт фасадов8'!$H$1277,Цена!$A$1239,0)</f>
        <v>0</v>
      </c>
      <c r="L1239" s="160">
        <f ca="1">OFFSET('Расчёт фасадов9'!$H$1277,Цена!$A$1239,0)</f>
        <v>0</v>
      </c>
      <c r="M1239" s="160">
        <f ca="1">OFFSET('Расчёт фасадов10'!$H$1277,Цена!$A$1239,0)</f>
        <v>0</v>
      </c>
    </row>
    <row r="1240" spans="1:13" ht="15" x14ac:dyDescent="0.2">
      <c r="A1240">
        <v>4</v>
      </c>
      <c r="B1240" s="75" t="s">
        <v>738</v>
      </c>
      <c r="C1240" s="75" t="str">
        <f>B1240&amp;'Спецификация - фасады'!$AO$62</f>
        <v>U.2.P16./1+0-BMO/PB</v>
      </c>
      <c r="D1240" s="160">
        <f ca="1">OFFSET('Расчёт фасадов'!$H$1277,Цена!$A$1240,0)</f>
        <v>0</v>
      </c>
      <c r="E1240" s="160">
        <f ca="1">OFFSET('Расчёт фасадов2'!$H$1277,Цена!$A$1240,0)</f>
        <v>0</v>
      </c>
      <c r="F1240" s="160">
        <f ca="1">OFFSET('Расчёт фасадов3'!$H$1277,Цена!$A$1240,0)</f>
        <v>0</v>
      </c>
      <c r="G1240" s="160">
        <f ca="1">OFFSET('Расчёт фасадов4'!$H$1277,Цена!$A$1240,0)</f>
        <v>0</v>
      </c>
      <c r="H1240" s="160">
        <f ca="1">OFFSET('Расчёт фасадов5'!$H$1277,Цена!$A$1240,0)</f>
        <v>0</v>
      </c>
      <c r="I1240" s="160">
        <f ca="1">OFFSET('Расчёт фасадов6'!$H$1277,Цена!$A$1240,0)</f>
        <v>0</v>
      </c>
      <c r="J1240" s="160">
        <f ca="1">OFFSET('Расчёт фасадов7'!$H$1277,Цена!$A$1240,0)</f>
        <v>0</v>
      </c>
      <c r="K1240" s="160">
        <f ca="1">OFFSET('Расчёт фасадов8'!$H$1277,Цена!$A$1240,0)</f>
        <v>0</v>
      </c>
      <c r="L1240" s="160">
        <f ca="1">OFFSET('Расчёт фасадов9'!$H$1277,Цена!$A$1240,0)</f>
        <v>0</v>
      </c>
      <c r="M1240" s="160">
        <f ca="1">OFFSET('Расчёт фасадов10'!$H$1277,Цена!$A$1240,0)</f>
        <v>0</v>
      </c>
    </row>
    <row r="1241" spans="1:13" ht="15" x14ac:dyDescent="0.2">
      <c r="A1241">
        <v>5</v>
      </c>
      <c r="B1241" s="75" t="s">
        <v>738</v>
      </c>
      <c r="C1241" s="75" t="str">
        <f>B1241&amp;'Спецификация - фасады'!$AO$63</f>
        <v>U.2.P16./1+0-GS/PG</v>
      </c>
      <c r="D1241" s="160">
        <f ca="1">OFFSET('Расчёт фасадов'!$H$1277,Цена!$A$1241,0)</f>
        <v>0</v>
      </c>
      <c r="E1241" s="160">
        <f ca="1">OFFSET('Расчёт фасадов2'!$H$1277,Цена!$A$1241,0)</f>
        <v>0</v>
      </c>
      <c r="F1241" s="160">
        <f ca="1">OFFSET('Расчёт фасадов3'!$H$1277,Цена!$A$1241,0)</f>
        <v>0</v>
      </c>
      <c r="G1241" s="160">
        <f ca="1">OFFSET('Расчёт фасадов4'!$H$1277,Цена!$A$1241,0)</f>
        <v>0</v>
      </c>
      <c r="H1241" s="160">
        <f ca="1">OFFSET('Расчёт фасадов5'!$H$1277,Цена!$A$1241,0)</f>
        <v>0</v>
      </c>
      <c r="I1241" s="160">
        <f ca="1">OFFSET('Расчёт фасадов6'!$H$1277,Цена!$A$1241,0)</f>
        <v>0</v>
      </c>
      <c r="J1241" s="160">
        <f ca="1">OFFSET('Расчёт фасадов7'!$H$1277,Цена!$A$1241,0)</f>
        <v>0</v>
      </c>
      <c r="K1241" s="160">
        <f ca="1">OFFSET('Расчёт фасадов8'!$H$1277,Цена!$A$1241,0)</f>
        <v>0</v>
      </c>
      <c r="L1241" s="160">
        <f ca="1">OFFSET('Расчёт фасадов9'!$H$1277,Цена!$A$1241,0)</f>
        <v>0</v>
      </c>
      <c r="M1241" s="160">
        <f ca="1">OFFSET('Расчёт фасадов10'!$H$1277,Цена!$A$1241,0)</f>
        <v>0</v>
      </c>
    </row>
    <row r="1242" spans="1:13" ht="15" x14ac:dyDescent="0.2">
      <c r="A1242">
        <v>5</v>
      </c>
      <c r="B1242" s="75" t="s">
        <v>738</v>
      </c>
      <c r="C1242" s="75" t="str">
        <f>B1242&amp;'Спецификация - фасады'!$AO$64</f>
        <v>U.2.P16./1+0-GS/PS</v>
      </c>
      <c r="D1242" s="160">
        <f ca="1">OFFSET('Расчёт фасадов'!$H$1277,Цена!$A$1242,0)</f>
        <v>0</v>
      </c>
      <c r="E1242" s="160">
        <f ca="1">OFFSET('Расчёт фасадов2'!$H$1277,Цена!$A$1242,0)</f>
        <v>0</v>
      </c>
      <c r="F1242" s="160">
        <f ca="1">OFFSET('Расчёт фасадов3'!$H$1277,Цена!$A$1242,0)</f>
        <v>0</v>
      </c>
      <c r="G1242" s="160">
        <f ca="1">OFFSET('Расчёт фасадов4'!$H$1277,Цена!$A$1242,0)</f>
        <v>0</v>
      </c>
      <c r="H1242" s="160">
        <f ca="1">OFFSET('Расчёт фасадов5'!$H$1277,Цена!$A$1242,0)</f>
        <v>0</v>
      </c>
      <c r="I1242" s="160">
        <f ca="1">OFFSET('Расчёт фасадов6'!$H$1277,Цена!$A$1242,0)</f>
        <v>0</v>
      </c>
      <c r="J1242" s="160">
        <f ca="1">OFFSET('Расчёт фасадов7'!$H$1277,Цена!$A$1242,0)</f>
        <v>0</v>
      </c>
      <c r="K1242" s="160">
        <f ca="1">OFFSET('Расчёт фасадов8'!$H$1277,Цена!$A$1242,0)</f>
        <v>0</v>
      </c>
      <c r="L1242" s="160">
        <f ca="1">OFFSET('Расчёт фасадов9'!$H$1277,Цена!$A$1242,0)</f>
        <v>0</v>
      </c>
      <c r="M1242" s="160">
        <f ca="1">OFFSET('Расчёт фасадов10'!$H$1277,Цена!$A$1242,0)</f>
        <v>0</v>
      </c>
    </row>
    <row r="1243" spans="1:13" ht="15" x14ac:dyDescent="0.2">
      <c r="A1243">
        <v>6</v>
      </c>
      <c r="B1243" s="75" t="s">
        <v>738</v>
      </c>
      <c r="C1243" s="75" t="str">
        <f>B1243&amp;'Спецификация - фасады'!$AO$65</f>
        <v>U.2.P16./1+0-WM/PG</v>
      </c>
      <c r="D1243" s="160">
        <f ca="1">OFFSET('Расчёт фасадов'!$H$1277,Цена!$A$1243,0)</f>
        <v>0</v>
      </c>
      <c r="E1243" s="160">
        <f ca="1">OFFSET('Расчёт фасадов2'!$H$1277,Цена!$A$1243,0)</f>
        <v>0</v>
      </c>
      <c r="F1243" s="160">
        <f ca="1">OFFSET('Расчёт фасадов3'!$H$1277,Цена!$A$1243,0)</f>
        <v>0</v>
      </c>
      <c r="G1243" s="160">
        <f ca="1">OFFSET('Расчёт фасадов4'!$H$1277,Цена!$A$1243,0)</f>
        <v>0</v>
      </c>
      <c r="H1243" s="160">
        <f ca="1">OFFSET('Расчёт фасадов5'!$H$1277,Цена!$A$1243,0)</f>
        <v>0</v>
      </c>
      <c r="I1243" s="160">
        <f ca="1">OFFSET('Расчёт фасадов6'!$H$1277,Цена!$A$1243,0)</f>
        <v>0</v>
      </c>
      <c r="J1243" s="160">
        <f ca="1">OFFSET('Расчёт фасадов7'!$H$1277,Цена!$A$1243,0)</f>
        <v>0</v>
      </c>
      <c r="K1243" s="160">
        <f ca="1">OFFSET('Расчёт фасадов8'!$H$1277,Цена!$A$1243,0)</f>
        <v>0</v>
      </c>
      <c r="L1243" s="160">
        <f ca="1">OFFSET('Расчёт фасадов9'!$H$1277,Цена!$A$1243,0)</f>
        <v>0</v>
      </c>
      <c r="M1243" s="160">
        <f ca="1">OFFSET('Расчёт фасадов10'!$H$1277,Цена!$A$1243,0)</f>
        <v>0</v>
      </c>
    </row>
    <row r="1244" spans="1:13" ht="15" x14ac:dyDescent="0.2">
      <c r="A1244">
        <v>6</v>
      </c>
      <c r="B1244" s="75" t="s">
        <v>738</v>
      </c>
      <c r="C1244" s="75" t="str">
        <f>B1244&amp;'Спецификация - фасады'!$AO$66</f>
        <v>U.2.P16./1+0-WM/PS</v>
      </c>
      <c r="D1244" s="160">
        <f ca="1">OFFSET('Расчёт фасадов'!$H$1277,Цена!$A$1244,0)</f>
        <v>0</v>
      </c>
      <c r="E1244" s="160">
        <f ca="1">OFFSET('Расчёт фасадов2'!$H$1277,Цена!$A$1244,0)</f>
        <v>0</v>
      </c>
      <c r="F1244" s="160">
        <f ca="1">OFFSET('Расчёт фасадов3'!$H$1277,Цена!$A$1244,0)</f>
        <v>0</v>
      </c>
      <c r="G1244" s="160">
        <f ca="1">OFFSET('Расчёт фасадов4'!$H$1277,Цена!$A$1244,0)</f>
        <v>0</v>
      </c>
      <c r="H1244" s="160">
        <f ca="1">OFFSET('Расчёт фасадов5'!$H$1277,Цена!$A$1244,0)</f>
        <v>0</v>
      </c>
      <c r="I1244" s="160">
        <f ca="1">OFFSET('Расчёт фасадов6'!$H$1277,Цена!$A$1244,0)</f>
        <v>0</v>
      </c>
      <c r="J1244" s="160">
        <f ca="1">OFFSET('Расчёт фасадов7'!$H$1277,Цена!$A$1244,0)</f>
        <v>0</v>
      </c>
      <c r="K1244" s="160">
        <f ca="1">OFFSET('Расчёт фасадов8'!$H$1277,Цена!$A$1244,0)</f>
        <v>0</v>
      </c>
      <c r="L1244" s="160">
        <f ca="1">OFFSET('Расчёт фасадов9'!$H$1277,Цена!$A$1244,0)</f>
        <v>0</v>
      </c>
      <c r="M1244" s="160">
        <f ca="1">OFFSET('Расчёт фасадов10'!$H$1277,Цена!$A$1244,0)</f>
        <v>0</v>
      </c>
    </row>
    <row r="1245" spans="1:13" ht="15" x14ac:dyDescent="0.2">
      <c r="A1245">
        <v>6</v>
      </c>
      <c r="B1245" s="75" t="s">
        <v>738</v>
      </c>
      <c r="C1245" s="75" t="str">
        <f>B1245&amp;'Спецификация - фасады'!$AO$67</f>
        <v>U.2.P16./1+0-WM/PBG</v>
      </c>
      <c r="D1245" s="160">
        <f ca="1">OFFSET('Расчёт фасадов'!$H$1277,Цена!$A$1245,0)</f>
        <v>0</v>
      </c>
      <c r="E1245" s="160">
        <f ca="1">OFFSET('Расчёт фасадов2'!$H$1277,Цена!$A$1245,0)</f>
        <v>0</v>
      </c>
      <c r="F1245" s="160">
        <f ca="1">OFFSET('Расчёт фасадов3'!$H$1277,Цена!$A$1245,0)</f>
        <v>0</v>
      </c>
      <c r="G1245" s="160">
        <f ca="1">OFFSET('Расчёт фасадов4'!$H$1277,Цена!$A$1245,0)</f>
        <v>0</v>
      </c>
      <c r="H1245" s="160">
        <f ca="1">OFFSET('Расчёт фасадов5'!$H$1277,Цена!$A$1245,0)</f>
        <v>0</v>
      </c>
      <c r="I1245" s="160">
        <f ca="1">OFFSET('Расчёт фасадов6'!$H$1277,Цена!$A$1245,0)</f>
        <v>0</v>
      </c>
      <c r="J1245" s="160">
        <f ca="1">OFFSET('Расчёт фасадов7'!$H$1277,Цена!$A$1245,0)</f>
        <v>0</v>
      </c>
      <c r="K1245" s="160">
        <f ca="1">OFFSET('Расчёт фасадов8'!$H$1277,Цена!$A$1245,0)</f>
        <v>0</v>
      </c>
      <c r="L1245" s="160">
        <f ca="1">OFFSET('Расчёт фасадов9'!$H$1277,Цена!$A$1245,0)</f>
        <v>0</v>
      </c>
      <c r="M1245" s="160">
        <f ca="1">OFFSET('Расчёт фасадов10'!$H$1277,Цена!$A$1245,0)</f>
        <v>0</v>
      </c>
    </row>
    <row r="1246" spans="1:13" ht="15" x14ac:dyDescent="0.2">
      <c r="A1246">
        <v>6</v>
      </c>
      <c r="B1246" s="75" t="s">
        <v>738</v>
      </c>
      <c r="C1246" s="75" t="str">
        <f>B1246&amp;'Спецификация - фасады'!$AO$68</f>
        <v>U.2.P16./1+0-IV/PG</v>
      </c>
      <c r="D1246" s="160">
        <f ca="1">OFFSET('Расчёт фасадов'!$H$1277,Цена!$A$1246,0)</f>
        <v>0</v>
      </c>
      <c r="E1246" s="160">
        <f ca="1">OFFSET('Расчёт фасадов2'!$H$1277,Цена!$A$1246,0)</f>
        <v>0</v>
      </c>
      <c r="F1246" s="160">
        <f ca="1">OFFSET('Расчёт фасадов3'!$H$1277,Цена!$A$1246,0)</f>
        <v>0</v>
      </c>
      <c r="G1246" s="160">
        <f ca="1">OFFSET('Расчёт фасадов4'!$H$1277,Цена!$A$1246,0)</f>
        <v>0</v>
      </c>
      <c r="H1246" s="160">
        <f ca="1">OFFSET('Расчёт фасадов5'!$H$1277,Цена!$A$1246,0)</f>
        <v>0</v>
      </c>
      <c r="I1246" s="160">
        <f ca="1">OFFSET('Расчёт фасадов6'!$H$1277,Цена!$A$1246,0)</f>
        <v>0</v>
      </c>
      <c r="J1246" s="160">
        <f ca="1">OFFSET('Расчёт фасадов7'!$H$1277,Цена!$A$1246,0)</f>
        <v>0</v>
      </c>
      <c r="K1246" s="160">
        <f ca="1">OFFSET('Расчёт фасадов8'!$H$1277,Цена!$A$1246,0)</f>
        <v>0</v>
      </c>
      <c r="L1246" s="160">
        <f ca="1">OFFSET('Расчёт фасадов9'!$H$1277,Цена!$A$1246,0)</f>
        <v>0</v>
      </c>
      <c r="M1246" s="160">
        <f ca="1">OFFSET('Расчёт фасадов10'!$H$1277,Цена!$A$1246,0)</f>
        <v>0</v>
      </c>
    </row>
    <row r="1247" spans="1:13" ht="15" x14ac:dyDescent="0.2">
      <c r="A1247">
        <v>6</v>
      </c>
      <c r="B1247" s="75" t="s">
        <v>738</v>
      </c>
      <c r="C1247" s="75" t="str">
        <f>B1247&amp;'Спецификация - фасады'!$AO$69</f>
        <v>U.2.P16./1+0-IV/PS</v>
      </c>
      <c r="D1247" s="160">
        <f ca="1">OFFSET('Расчёт фасадов'!$H$1277,Цена!$A$1247,0)</f>
        <v>0</v>
      </c>
      <c r="E1247" s="160">
        <f ca="1">OFFSET('Расчёт фасадов2'!$H$1277,Цена!$A$1247,0)</f>
        <v>0</v>
      </c>
      <c r="F1247" s="160">
        <f ca="1">OFFSET('Расчёт фасадов3'!$H$1277,Цена!$A$1247,0)</f>
        <v>0</v>
      </c>
      <c r="G1247" s="160">
        <f ca="1">OFFSET('Расчёт фасадов4'!$H$1277,Цена!$A$1247,0)</f>
        <v>0</v>
      </c>
      <c r="H1247" s="160">
        <f ca="1">OFFSET('Расчёт фасадов5'!$H$1277,Цена!$A$1247,0)</f>
        <v>0</v>
      </c>
      <c r="I1247" s="160">
        <f ca="1">OFFSET('Расчёт фасадов6'!$H$1277,Цена!$A$1247,0)</f>
        <v>0</v>
      </c>
      <c r="J1247" s="160">
        <f ca="1">OFFSET('Расчёт фасадов7'!$H$1277,Цена!$A$1247,0)</f>
        <v>0</v>
      </c>
      <c r="K1247" s="160">
        <f ca="1">OFFSET('Расчёт фасадов8'!$H$1277,Цена!$A$1247,0)</f>
        <v>0</v>
      </c>
      <c r="L1247" s="160">
        <f ca="1">OFFSET('Расчёт фасадов9'!$H$1277,Цена!$A$1247,0)</f>
        <v>0</v>
      </c>
      <c r="M1247" s="160">
        <f ca="1">OFFSET('Расчёт фасадов10'!$H$1277,Цена!$A$1247,0)</f>
        <v>0</v>
      </c>
    </row>
    <row r="1248" spans="1:13" ht="15" x14ac:dyDescent="0.2">
      <c r="A1248">
        <v>6</v>
      </c>
      <c r="B1248" s="75" t="s">
        <v>738</v>
      </c>
      <c r="C1248" s="75" t="str">
        <f>B1248&amp;'Спецификация - фасады'!$AO$70</f>
        <v>U.2.P16./1+0-IV/PBG</v>
      </c>
      <c r="D1248" s="160">
        <f ca="1">OFFSET('Расчёт фасадов'!$H$1277,Цена!$A$1248,0)</f>
        <v>0</v>
      </c>
      <c r="E1248" s="160">
        <f ca="1">OFFSET('Расчёт фасадов2'!$H$1277,Цена!$A$1248,0)</f>
        <v>0</v>
      </c>
      <c r="F1248" s="160">
        <f ca="1">OFFSET('Расчёт фасадов3'!$H$1277,Цена!$A$1248,0)</f>
        <v>0</v>
      </c>
      <c r="G1248" s="160">
        <f ca="1">OFFSET('Расчёт фасадов4'!$H$1277,Цена!$A$1248,0)</f>
        <v>0</v>
      </c>
      <c r="H1248" s="160">
        <f ca="1">OFFSET('Расчёт фасадов5'!$H$1277,Цена!$A$1248,0)</f>
        <v>0</v>
      </c>
      <c r="I1248" s="160">
        <f ca="1">OFFSET('Расчёт фасадов6'!$H$1277,Цена!$A$1248,0)</f>
        <v>0</v>
      </c>
      <c r="J1248" s="160">
        <f ca="1">OFFSET('Расчёт фасадов7'!$H$1277,Цена!$A$1248,0)</f>
        <v>0</v>
      </c>
      <c r="K1248" s="160">
        <f ca="1">OFFSET('Расчёт фасадов8'!$H$1277,Цена!$A$1248,0)</f>
        <v>0</v>
      </c>
      <c r="L1248" s="160">
        <f ca="1">OFFSET('Расчёт фасадов9'!$H$1277,Цена!$A$1248,0)</f>
        <v>0</v>
      </c>
      <c r="M1248" s="160">
        <f ca="1">OFFSET('Расчёт фасадов10'!$H$1277,Цена!$A$1248,0)</f>
        <v>0</v>
      </c>
    </row>
    <row r="1250" spans="1:13" ht="15" x14ac:dyDescent="0.2">
      <c r="A1250">
        <v>0</v>
      </c>
      <c r="B1250" s="75" t="s">
        <v>744</v>
      </c>
      <c r="C1250" s="75" t="str">
        <f>B1250&amp;'Спецификация - фасады'!$AO$43</f>
        <v>U.2.P16./1+1-PY27</v>
      </c>
      <c r="D1250" s="160">
        <f ca="1">OFFSET('Расчёт фасадов'!$H$1306,Цена!$A$1250,0)</f>
        <v>0</v>
      </c>
      <c r="E1250" s="160">
        <f ca="1">OFFSET('Расчёт фасадов2'!$H$1306,Цена!$A$1250,0)</f>
        <v>0</v>
      </c>
      <c r="F1250" s="160">
        <f ca="1">OFFSET('Расчёт фасадов3'!$H$1306,Цена!$A$1250,0)</f>
        <v>0</v>
      </c>
      <c r="G1250" s="160">
        <f ca="1">OFFSET('Расчёт фасадов4'!$H$1306,Цена!$A$1250,0)</f>
        <v>0</v>
      </c>
      <c r="H1250" s="160">
        <f ca="1">OFFSET('Расчёт фасадов5'!$H$1306,Цена!$A$1250,0)</f>
        <v>0</v>
      </c>
      <c r="I1250" s="160">
        <f ca="1">OFFSET('Расчёт фасадов6'!$H$1306,Цена!$A$1250,0)</f>
        <v>0</v>
      </c>
      <c r="J1250" s="160">
        <f ca="1">OFFSET('Расчёт фасадов7'!$H$1306,Цена!$A$1250,0)</f>
        <v>0</v>
      </c>
      <c r="K1250" s="160">
        <f ca="1">OFFSET('Расчёт фасадов8'!$H$1306,Цена!$A$1250,0)</f>
        <v>0</v>
      </c>
      <c r="L1250" s="160">
        <f ca="1">OFFSET('Расчёт фасадов9'!$H$1306,Цена!$A$1250,0)</f>
        <v>0</v>
      </c>
      <c r="M1250" s="160">
        <f ca="1">OFFSET('Расчёт фасадов10'!$H$1306,Цена!$A$1250,0)</f>
        <v>0</v>
      </c>
    </row>
    <row r="1251" spans="1:13" ht="15" x14ac:dyDescent="0.2">
      <c r="A1251">
        <v>0</v>
      </c>
      <c r="B1251" s="75" t="s">
        <v>744</v>
      </c>
      <c r="C1251" s="75" t="str">
        <f>B1251&amp;'Спецификация - фасады'!$AO$44</f>
        <v>U.2.P16./1+1-WC</v>
      </c>
      <c r="D1251" s="160">
        <f ca="1">OFFSET('Расчёт фасадов'!$H$1306,Цена!$A$1251,0)</f>
        <v>0</v>
      </c>
      <c r="E1251" s="160">
        <f ca="1">OFFSET('Расчёт фасадов2'!$H$1306,Цена!$A$1251,0)</f>
        <v>0</v>
      </c>
      <c r="F1251" s="160">
        <f ca="1">OFFSET('Расчёт фасадов3'!$H$1306,Цена!$A$1251,0)</f>
        <v>0</v>
      </c>
      <c r="G1251" s="160">
        <f ca="1">OFFSET('Расчёт фасадов4'!$H$1306,Цена!$A$1251,0)</f>
        <v>0</v>
      </c>
      <c r="H1251" s="160">
        <f ca="1">OFFSET('Расчёт фасадов5'!$H$1306,Цена!$A$1251,0)</f>
        <v>0</v>
      </c>
      <c r="I1251" s="160">
        <f ca="1">OFFSET('Расчёт фасадов6'!$H$1306,Цена!$A$1251,0)</f>
        <v>0</v>
      </c>
      <c r="J1251" s="160">
        <f ca="1">OFFSET('Расчёт фасадов7'!$H$1306,Цена!$A$1251,0)</f>
        <v>0</v>
      </c>
      <c r="K1251" s="160">
        <f ca="1">OFFSET('Расчёт фасадов8'!$H$1306,Цена!$A$1251,0)</f>
        <v>0</v>
      </c>
      <c r="L1251" s="160">
        <f ca="1">OFFSET('Расчёт фасадов9'!$H$1306,Цена!$A$1251,0)</f>
        <v>0</v>
      </c>
      <c r="M1251" s="160">
        <f ca="1">OFFSET('Расчёт фасадов10'!$H$1306,Цена!$A$1251,0)</f>
        <v>0</v>
      </c>
    </row>
    <row r="1252" spans="1:13" ht="15" x14ac:dyDescent="0.2">
      <c r="A1252">
        <v>0</v>
      </c>
      <c r="B1252" s="75" t="s">
        <v>744</v>
      </c>
      <c r="C1252" s="75" t="str">
        <f>B1252&amp;'Спецификация - фасады'!$AO$45</f>
        <v>U.2.P16./1+1-WP</v>
      </c>
      <c r="D1252" s="160">
        <f ca="1">OFFSET('Расчёт фасадов'!$H$1306,Цена!$A$1252,0)</f>
        <v>0</v>
      </c>
      <c r="E1252" s="160">
        <f ca="1">OFFSET('Расчёт фасадов2'!$H$1306,Цена!$A$1252,0)</f>
        <v>0</v>
      </c>
      <c r="F1252" s="160">
        <f ca="1">OFFSET('Расчёт фасадов3'!$H$1306,Цена!$A$1252,0)</f>
        <v>0</v>
      </c>
      <c r="G1252" s="160">
        <f ca="1">OFFSET('Расчёт фасадов4'!$H$1306,Цена!$A$1252,0)</f>
        <v>0</v>
      </c>
      <c r="H1252" s="160">
        <f ca="1">OFFSET('Расчёт фасадов5'!$H$1306,Цена!$A$1252,0)</f>
        <v>0</v>
      </c>
      <c r="I1252" s="160">
        <f ca="1">OFFSET('Расчёт фасадов6'!$H$1306,Цена!$A$1252,0)</f>
        <v>0</v>
      </c>
      <c r="J1252" s="160">
        <f ca="1">OFFSET('Расчёт фасадов7'!$H$1306,Цена!$A$1252,0)</f>
        <v>0</v>
      </c>
      <c r="K1252" s="160">
        <f ca="1">OFFSET('Расчёт фасадов8'!$H$1306,Цена!$A$1252,0)</f>
        <v>0</v>
      </c>
      <c r="L1252" s="160">
        <f ca="1">OFFSET('Расчёт фасадов9'!$H$1306,Цена!$A$1252,0)</f>
        <v>0</v>
      </c>
      <c r="M1252" s="160">
        <f ca="1">OFFSET('Расчёт фасадов10'!$H$1306,Цена!$A$1252,0)</f>
        <v>0</v>
      </c>
    </row>
    <row r="1253" spans="1:13" ht="15" x14ac:dyDescent="0.2">
      <c r="A1253">
        <v>0</v>
      </c>
      <c r="B1253" s="75" t="s">
        <v>744</v>
      </c>
      <c r="C1253" s="75" t="str">
        <f>B1253&amp;'Спецификация - фасады'!$AO$46</f>
        <v>U.2.P16./1+1-DS</v>
      </c>
      <c r="D1253" s="160">
        <f ca="1">OFFSET('Расчёт фасадов'!$H$1306,Цена!$A$1253,0)</f>
        <v>0</v>
      </c>
      <c r="E1253" s="160">
        <f ca="1">OFFSET('Расчёт фасадов2'!$H$1306,Цена!$A$1253,0)</f>
        <v>0</v>
      </c>
      <c r="F1253" s="160">
        <f ca="1">OFFSET('Расчёт фасадов3'!$H$1306,Цена!$A$1253,0)</f>
        <v>0</v>
      </c>
      <c r="G1253" s="160">
        <f ca="1">OFFSET('Расчёт фасадов4'!$H$1306,Цена!$A$1253,0)</f>
        <v>0</v>
      </c>
      <c r="H1253" s="160">
        <f ca="1">OFFSET('Расчёт фасадов5'!$H$1306,Цена!$A$1253,0)</f>
        <v>0</v>
      </c>
      <c r="I1253" s="160">
        <f ca="1">OFFSET('Расчёт фасадов6'!$H$1306,Цена!$A$1253,0)</f>
        <v>0</v>
      </c>
      <c r="J1253" s="160">
        <f ca="1">OFFSET('Расчёт фасадов7'!$H$1306,Цена!$A$1253,0)</f>
        <v>0</v>
      </c>
      <c r="K1253" s="160">
        <f ca="1">OFFSET('Расчёт фасадов8'!$H$1306,Цена!$A$1253,0)</f>
        <v>0</v>
      </c>
      <c r="L1253" s="160">
        <f ca="1">OFFSET('Расчёт фасадов9'!$H$1306,Цена!$A$1253,0)</f>
        <v>0</v>
      </c>
      <c r="M1253" s="160">
        <f ca="1">OFFSET('Расчёт фасадов10'!$H$1306,Цена!$A$1253,0)</f>
        <v>0</v>
      </c>
    </row>
    <row r="1254" spans="1:13" ht="15" x14ac:dyDescent="0.2">
      <c r="A1254">
        <v>0</v>
      </c>
      <c r="B1254" s="75" t="s">
        <v>744</v>
      </c>
      <c r="C1254" s="75" t="str">
        <f>B1254&amp;'Спецификация - фасады'!$AO$47</f>
        <v>U.2.P16./1+1-HS</v>
      </c>
      <c r="D1254" s="160">
        <f ca="1">OFFSET('Расчёт фасадов'!$H$1306,Цена!$A$1254,0)</f>
        <v>0</v>
      </c>
      <c r="E1254" s="160">
        <f ca="1">OFFSET('Расчёт фасадов2'!$H$1306,Цена!$A$1254,0)</f>
        <v>0</v>
      </c>
      <c r="F1254" s="160">
        <f ca="1">OFFSET('Расчёт фасадов3'!$H$1306,Цена!$A$1254,0)</f>
        <v>0</v>
      </c>
      <c r="G1254" s="160">
        <f ca="1">OFFSET('Расчёт фасадов4'!$H$1306,Цена!$A$1254,0)</f>
        <v>0</v>
      </c>
      <c r="H1254" s="160">
        <f ca="1">OFFSET('Расчёт фасадов5'!$H$1306,Цена!$A$1254,0)</f>
        <v>0</v>
      </c>
      <c r="I1254" s="160">
        <f ca="1">OFFSET('Расчёт фасадов6'!$H$1306,Цена!$A$1254,0)</f>
        <v>0</v>
      </c>
      <c r="J1254" s="160">
        <f ca="1">OFFSET('Расчёт фасадов7'!$H$1306,Цена!$A$1254,0)</f>
        <v>0</v>
      </c>
      <c r="K1254" s="160">
        <f ca="1">OFFSET('Расчёт фасадов8'!$H$1306,Цена!$A$1254,0)</f>
        <v>0</v>
      </c>
      <c r="L1254" s="160">
        <f ca="1">OFFSET('Расчёт фасадов9'!$H$1306,Цена!$A$1254,0)</f>
        <v>0</v>
      </c>
      <c r="M1254" s="160">
        <f ca="1">OFFSET('Расчёт фасадов10'!$H$1306,Цена!$A$1254,0)</f>
        <v>0</v>
      </c>
    </row>
    <row r="1255" spans="1:13" ht="15" x14ac:dyDescent="0.2">
      <c r="A1255">
        <v>0</v>
      </c>
      <c r="B1255" s="75" t="s">
        <v>744</v>
      </c>
      <c r="C1255" s="75" t="str">
        <f>B1255&amp;'Спецификация - фасады'!$AO$48</f>
        <v>U.2.P16./1+1-VT</v>
      </c>
      <c r="D1255" s="160">
        <f ca="1">OFFSET('Расчёт фасадов'!$H$1306,Цена!$A$1255,0)</f>
        <v>0</v>
      </c>
      <c r="E1255" s="160">
        <f ca="1">OFFSET('Расчёт фасадов2'!$H$1306,Цена!$A$1255,0)</f>
        <v>0</v>
      </c>
      <c r="F1255" s="160">
        <f ca="1">OFFSET('Расчёт фасадов3'!$H$1306,Цена!$A$1255,0)</f>
        <v>0</v>
      </c>
      <c r="G1255" s="160">
        <f ca="1">OFFSET('Расчёт фасадов4'!$H$1306,Цена!$A$1255,0)</f>
        <v>0</v>
      </c>
      <c r="H1255" s="160">
        <f ca="1">OFFSET('Расчёт фасадов5'!$H$1306,Цена!$A$1255,0)</f>
        <v>0</v>
      </c>
      <c r="I1255" s="160">
        <f ca="1">OFFSET('Расчёт фасадов6'!$H$1306,Цена!$A$1255,0)</f>
        <v>0</v>
      </c>
      <c r="J1255" s="160">
        <f ca="1">OFFSET('Расчёт фасадов7'!$H$1306,Цена!$A$1255,0)</f>
        <v>0</v>
      </c>
      <c r="K1255" s="160">
        <f ca="1">OFFSET('Расчёт фасадов8'!$H$1306,Цена!$A$1255,0)</f>
        <v>0</v>
      </c>
      <c r="L1255" s="160">
        <f ca="1">OFFSET('Расчёт фасадов9'!$H$1306,Цена!$A$1255,0)</f>
        <v>0</v>
      </c>
      <c r="M1255" s="160">
        <f ca="1">OFFSET('Расчёт фасадов10'!$H$1306,Цена!$A$1255,0)</f>
        <v>0</v>
      </c>
    </row>
    <row r="1256" spans="1:13" ht="15" x14ac:dyDescent="0.2">
      <c r="A1256">
        <v>0</v>
      </c>
      <c r="B1256" s="75" t="s">
        <v>744</v>
      </c>
      <c r="C1256" s="75" t="str">
        <f>B1256&amp;'Спецификация - фасады'!$AO$49</f>
        <v>U.2.P16./1+1-TD</v>
      </c>
      <c r="D1256" s="160">
        <f ca="1">OFFSET('Расчёт фасадов'!$H$1306,Цена!$A$1256,0)</f>
        <v>0</v>
      </c>
      <c r="E1256" s="160">
        <f ca="1">OFFSET('Расчёт фасадов2'!$H$1306,Цена!$A$1256,0)</f>
        <v>0</v>
      </c>
      <c r="F1256" s="160">
        <f ca="1">OFFSET('Расчёт фасадов3'!$H$1306,Цена!$A$1256,0)</f>
        <v>0</v>
      </c>
      <c r="G1256" s="160">
        <f ca="1">OFFSET('Расчёт фасадов4'!$H$1306,Цена!$A$1256,0)</f>
        <v>0</v>
      </c>
      <c r="H1256" s="160">
        <f ca="1">OFFSET('Расчёт фасадов5'!$H$1306,Цена!$A$1256,0)</f>
        <v>0</v>
      </c>
      <c r="I1256" s="160">
        <f ca="1">OFFSET('Расчёт фасадов6'!$H$1306,Цена!$A$1256,0)</f>
        <v>0</v>
      </c>
      <c r="J1256" s="160">
        <f ca="1">OFFSET('Расчёт фасадов7'!$H$1306,Цена!$A$1256,0)</f>
        <v>0</v>
      </c>
      <c r="K1256" s="160">
        <f ca="1">OFFSET('Расчёт фасадов8'!$H$1306,Цена!$A$1256,0)</f>
        <v>0</v>
      </c>
      <c r="L1256" s="160">
        <f ca="1">OFFSET('Расчёт фасадов9'!$H$1306,Цена!$A$1256,0)</f>
        <v>0</v>
      </c>
      <c r="M1256" s="160">
        <f ca="1">OFFSET('Расчёт фасадов10'!$H$1306,Цена!$A$1256,0)</f>
        <v>0</v>
      </c>
    </row>
    <row r="1257" spans="1:13" ht="15" x14ac:dyDescent="0.2">
      <c r="A1257">
        <v>0</v>
      </c>
      <c r="B1257" s="75" t="s">
        <v>744</v>
      </c>
      <c r="C1257" s="75" t="str">
        <f>B1257&amp;'Спецификация - фасады'!$AO$50</f>
        <v>U.2.P16./1+1-LO</v>
      </c>
      <c r="D1257" s="160">
        <f ca="1">OFFSET('Расчёт фасадов'!$H$1306,Цена!$A$1257,0)</f>
        <v>0</v>
      </c>
      <c r="E1257" s="160">
        <f ca="1">OFFSET('Расчёт фасадов2'!$H$1306,Цена!$A$1257,0)</f>
        <v>0</v>
      </c>
      <c r="F1257" s="160">
        <f ca="1">OFFSET('Расчёт фасадов3'!$H$1306,Цена!$A$1257,0)</f>
        <v>0</v>
      </c>
      <c r="G1257" s="160">
        <f ca="1">OFFSET('Расчёт фасадов4'!$H$1306,Цена!$A$1257,0)</f>
        <v>0</v>
      </c>
      <c r="H1257" s="160">
        <f ca="1">OFFSET('Расчёт фасадов5'!$H$1306,Цена!$A$1257,0)</f>
        <v>0</v>
      </c>
      <c r="I1257" s="160">
        <f ca="1">OFFSET('Расчёт фасадов6'!$H$1306,Цена!$A$1257,0)</f>
        <v>0</v>
      </c>
      <c r="J1257" s="160">
        <f ca="1">OFFSET('Расчёт фасадов7'!$H$1306,Цена!$A$1257,0)</f>
        <v>0</v>
      </c>
      <c r="K1257" s="160">
        <f ca="1">OFFSET('Расчёт фасадов8'!$H$1306,Цена!$A$1257,0)</f>
        <v>0</v>
      </c>
      <c r="L1257" s="160">
        <f ca="1">OFFSET('Расчёт фасадов9'!$H$1306,Цена!$A$1257,0)</f>
        <v>0</v>
      </c>
      <c r="M1257" s="160">
        <f ca="1">OFFSET('Расчёт фасадов10'!$H$1306,Цена!$A$1257,0)</f>
        <v>0</v>
      </c>
    </row>
    <row r="1258" spans="1:13" ht="15" x14ac:dyDescent="0.2">
      <c r="A1258">
        <v>0</v>
      </c>
      <c r="B1258" s="75" t="s">
        <v>744</v>
      </c>
      <c r="C1258" s="75" t="str">
        <f>B1258&amp;'Спецификация - фасады'!$AO$51</f>
        <v>U.2.P16./1+1-OM</v>
      </c>
      <c r="D1258" s="160">
        <f ca="1">OFFSET('Расчёт фасадов'!$H$1306,Цена!$A$1258,0)</f>
        <v>0</v>
      </c>
      <c r="E1258" s="160">
        <f ca="1">OFFSET('Расчёт фасадов2'!$H$1306,Цена!$A$1258,0)</f>
        <v>0</v>
      </c>
      <c r="F1258" s="160">
        <f ca="1">OFFSET('Расчёт фасадов3'!$H$1306,Цена!$A$1258,0)</f>
        <v>0</v>
      </c>
      <c r="G1258" s="160">
        <f ca="1">OFFSET('Расчёт фасадов4'!$H$1306,Цена!$A$1258,0)</f>
        <v>0</v>
      </c>
      <c r="H1258" s="160">
        <f ca="1">OFFSET('Расчёт фасадов5'!$H$1306,Цена!$A$1258,0)</f>
        <v>0</v>
      </c>
      <c r="I1258" s="160">
        <f ca="1">OFFSET('Расчёт фасадов6'!$H$1306,Цена!$A$1258,0)</f>
        <v>0</v>
      </c>
      <c r="J1258" s="160">
        <f ca="1">OFFSET('Расчёт фасадов7'!$H$1306,Цена!$A$1258,0)</f>
        <v>0</v>
      </c>
      <c r="K1258" s="160">
        <f ca="1">OFFSET('Расчёт фасадов8'!$H$1306,Цена!$A$1258,0)</f>
        <v>0</v>
      </c>
      <c r="L1258" s="160">
        <f ca="1">OFFSET('Расчёт фасадов9'!$H$1306,Цена!$A$1258,0)</f>
        <v>0</v>
      </c>
      <c r="M1258" s="160">
        <f ca="1">OFFSET('Расчёт фасадов10'!$H$1306,Цена!$A$1258,0)</f>
        <v>0</v>
      </c>
    </row>
    <row r="1259" spans="1:13" ht="15" x14ac:dyDescent="0.2">
      <c r="A1259">
        <v>0</v>
      </c>
      <c r="B1259" s="75" t="s">
        <v>744</v>
      </c>
      <c r="C1259" s="75" t="str">
        <f>B1259&amp;'Спецификация - фасады'!$AO$52</f>
        <v>U.2.P16./1+1-OE</v>
      </c>
      <c r="D1259" s="160">
        <f ca="1">OFFSET('Расчёт фасадов'!$H$1306,Цена!$A$1259,0)</f>
        <v>0</v>
      </c>
      <c r="E1259" s="160">
        <f ca="1">OFFSET('Расчёт фасадов2'!$H$1306,Цена!$A$1259,0)</f>
        <v>0</v>
      </c>
      <c r="F1259" s="160">
        <f ca="1">OFFSET('Расчёт фасадов3'!$H$1306,Цена!$A$1259,0)</f>
        <v>0</v>
      </c>
      <c r="G1259" s="160">
        <f ca="1">OFFSET('Расчёт фасадов4'!$H$1306,Цена!$A$1259,0)</f>
        <v>0</v>
      </c>
      <c r="H1259" s="160">
        <f ca="1">OFFSET('Расчёт фасадов5'!$H$1306,Цена!$A$1259,0)</f>
        <v>0</v>
      </c>
      <c r="I1259" s="160">
        <f ca="1">OFFSET('Расчёт фасадов6'!$H$1306,Цена!$A$1259,0)</f>
        <v>0</v>
      </c>
      <c r="J1259" s="160">
        <f ca="1">OFFSET('Расчёт фасадов7'!$H$1306,Цена!$A$1259,0)</f>
        <v>0</v>
      </c>
      <c r="K1259" s="160">
        <f ca="1">OFFSET('Расчёт фасадов8'!$H$1306,Цена!$A$1259,0)</f>
        <v>0</v>
      </c>
      <c r="L1259" s="160">
        <f ca="1">OFFSET('Расчёт фасадов9'!$H$1306,Цена!$A$1259,0)</f>
        <v>0</v>
      </c>
      <c r="M1259" s="160">
        <f ca="1">OFFSET('Расчёт фасадов10'!$H$1306,Цена!$A$1259,0)</f>
        <v>0</v>
      </c>
    </row>
    <row r="1260" spans="1:13" ht="15" x14ac:dyDescent="0.2">
      <c r="A1260">
        <v>0</v>
      </c>
      <c r="B1260" s="75" t="s">
        <v>744</v>
      </c>
      <c r="C1260" s="75" t="str">
        <f>B1260&amp;'Спецификация - фасады'!$AO$53</f>
        <v>U.2.P16./1+1-GS</v>
      </c>
      <c r="D1260" s="160">
        <f ca="1">OFFSET('Расчёт фасадов'!$H$1306,Цена!$A$1260,0)</f>
        <v>0</v>
      </c>
      <c r="E1260" s="160">
        <f ca="1">OFFSET('Расчёт фасадов2'!$H$1306,Цена!$A$1260,0)</f>
        <v>0</v>
      </c>
      <c r="F1260" s="160">
        <f ca="1">OFFSET('Расчёт фасадов3'!$H$1306,Цена!$A$1260,0)</f>
        <v>0</v>
      </c>
      <c r="G1260" s="160">
        <f ca="1">OFFSET('Расчёт фасадов4'!$H$1306,Цена!$A$1260,0)</f>
        <v>0</v>
      </c>
      <c r="H1260" s="160">
        <f ca="1">OFFSET('Расчёт фасадов5'!$H$1306,Цена!$A$1260,0)</f>
        <v>0</v>
      </c>
      <c r="I1260" s="160">
        <f ca="1">OFFSET('Расчёт фасадов6'!$H$1306,Цена!$A$1260,0)</f>
        <v>0</v>
      </c>
      <c r="J1260" s="160">
        <f ca="1">OFFSET('Расчёт фасадов7'!$H$1306,Цена!$A$1260,0)</f>
        <v>0</v>
      </c>
      <c r="K1260" s="160">
        <f ca="1">OFFSET('Расчёт фасадов8'!$H$1306,Цена!$A$1260,0)</f>
        <v>0</v>
      </c>
      <c r="L1260" s="160">
        <f ca="1">OFFSET('Расчёт фасадов9'!$H$1306,Цена!$A$1260,0)</f>
        <v>0</v>
      </c>
      <c r="M1260" s="160">
        <f ca="1">OFFSET('Расчёт фасадов10'!$H$1306,Цена!$A$1260,0)</f>
        <v>0</v>
      </c>
    </row>
    <row r="1261" spans="1:13" ht="15" x14ac:dyDescent="0.2">
      <c r="A1261">
        <v>1</v>
      </c>
      <c r="B1261" s="75" t="s">
        <v>744</v>
      </c>
      <c r="C1261" s="75" t="str">
        <f>B1261&amp;'Спецификация - фасады'!$AO$54</f>
        <v>U.2.P16./1+1-BMO</v>
      </c>
      <c r="D1261" s="160">
        <f ca="1">OFFSET('Расчёт фасадов'!$H$1306,Цена!$A$1261,0)</f>
        <v>0</v>
      </c>
      <c r="E1261" s="160">
        <f ca="1">OFFSET('Расчёт фасадов2'!$H$1306,Цена!$A$1261,0)</f>
        <v>0</v>
      </c>
      <c r="F1261" s="160">
        <f ca="1">OFFSET('Расчёт фасадов3'!$H$1306,Цена!$A$1261,0)</f>
        <v>0</v>
      </c>
      <c r="G1261" s="160">
        <f ca="1">OFFSET('Расчёт фасадов4'!$H$1306,Цена!$A$1261,0)</f>
        <v>0</v>
      </c>
      <c r="H1261" s="160">
        <f ca="1">OFFSET('Расчёт фасадов5'!$H$1306,Цена!$A$1261,0)</f>
        <v>0</v>
      </c>
      <c r="I1261" s="160">
        <f ca="1">OFFSET('Расчёт фасадов6'!$H$1306,Цена!$A$1261,0)</f>
        <v>0</v>
      </c>
      <c r="J1261" s="160">
        <f ca="1">OFFSET('Расчёт фасадов7'!$H$1306,Цена!$A$1261,0)</f>
        <v>0</v>
      </c>
      <c r="K1261" s="160">
        <f ca="1">OFFSET('Расчёт фасадов8'!$H$1306,Цена!$A$1261,0)</f>
        <v>0</v>
      </c>
      <c r="L1261" s="160">
        <f ca="1">OFFSET('Расчёт фасадов9'!$H$1306,Цена!$A$1261,0)</f>
        <v>0</v>
      </c>
      <c r="M1261" s="160">
        <f ca="1">OFFSET('Расчёт фасадов10'!$H$1306,Цена!$A$1261,0)</f>
        <v>0</v>
      </c>
    </row>
    <row r="1262" spans="1:13" ht="15" x14ac:dyDescent="0.2">
      <c r="A1262">
        <v>2</v>
      </c>
      <c r="B1262" s="75" t="s">
        <v>744</v>
      </c>
      <c r="C1262" s="75" t="str">
        <f>B1262&amp;'Спецификация - фасады'!$AO$55</f>
        <v>U.2.P16./1+1-WM</v>
      </c>
      <c r="D1262" s="160">
        <f ca="1">OFFSET('Расчёт фасадов'!$H$1306,Цена!$A$1262,0)</f>
        <v>0</v>
      </c>
      <c r="E1262" s="160">
        <f ca="1">OFFSET('Расчёт фасадов2'!$H$1306,Цена!$A$1262,0)</f>
        <v>0</v>
      </c>
      <c r="F1262" s="160">
        <f ca="1">OFFSET('Расчёт фасадов3'!$H$1306,Цена!$A$1262,0)</f>
        <v>0</v>
      </c>
      <c r="G1262" s="160">
        <f ca="1">OFFSET('Расчёт фасадов4'!$H$1306,Цена!$A$1262,0)</f>
        <v>0</v>
      </c>
      <c r="H1262" s="160">
        <f ca="1">OFFSET('Расчёт фасадов5'!$H$1306,Цена!$A$1262,0)</f>
        <v>0</v>
      </c>
      <c r="I1262" s="160">
        <f ca="1">OFFSET('Расчёт фасадов6'!$H$1306,Цена!$A$1262,0)</f>
        <v>0</v>
      </c>
      <c r="J1262" s="160">
        <f ca="1">OFFSET('Расчёт фасадов7'!$H$1306,Цена!$A$1262,0)</f>
        <v>0</v>
      </c>
      <c r="K1262" s="160">
        <f ca="1">OFFSET('Расчёт фасадов8'!$H$1306,Цена!$A$1262,0)</f>
        <v>0</v>
      </c>
      <c r="L1262" s="160">
        <f ca="1">OFFSET('Расчёт фасадов9'!$H$1306,Цена!$A$1262,0)</f>
        <v>0</v>
      </c>
      <c r="M1262" s="160">
        <f ca="1">OFFSET('Расчёт фасадов10'!$H$1306,Цена!$A$1262,0)</f>
        <v>0</v>
      </c>
    </row>
    <row r="1263" spans="1:13" ht="15" x14ac:dyDescent="0.2">
      <c r="A1263">
        <v>2</v>
      </c>
      <c r="B1263" s="75" t="s">
        <v>744</v>
      </c>
      <c r="C1263" s="75" t="str">
        <f>B1263&amp;'Спецификация - фасады'!$AO$56</f>
        <v>U.2.P16./1+1-IV</v>
      </c>
      <c r="D1263" s="160">
        <f ca="1">OFFSET('Расчёт фасадов'!$H$1306,Цена!$A$1263,0)</f>
        <v>0</v>
      </c>
      <c r="E1263" s="160">
        <f ca="1">OFFSET('Расчёт фасадов2'!$H$1306,Цена!$A$1263,0)</f>
        <v>0</v>
      </c>
      <c r="F1263" s="160">
        <f ca="1">OFFSET('Расчёт фасадов3'!$H$1306,Цена!$A$1263,0)</f>
        <v>0</v>
      </c>
      <c r="G1263" s="160">
        <f ca="1">OFFSET('Расчёт фасадов4'!$H$1306,Цена!$A$1263,0)</f>
        <v>0</v>
      </c>
      <c r="H1263" s="160">
        <f ca="1">OFFSET('Расчёт фасадов5'!$H$1306,Цена!$A$1263,0)</f>
        <v>0</v>
      </c>
      <c r="I1263" s="160">
        <f ca="1">OFFSET('Расчёт фасадов6'!$H$1306,Цена!$A$1263,0)</f>
        <v>0</v>
      </c>
      <c r="J1263" s="160">
        <f ca="1">OFFSET('Расчёт фасадов7'!$H$1306,Цена!$A$1263,0)</f>
        <v>0</v>
      </c>
      <c r="K1263" s="160">
        <f ca="1">OFFSET('Расчёт фасадов8'!$H$1306,Цена!$A$1263,0)</f>
        <v>0</v>
      </c>
      <c r="L1263" s="160">
        <f ca="1">OFFSET('Расчёт фасадов9'!$H$1306,Цена!$A$1263,0)</f>
        <v>0</v>
      </c>
      <c r="M1263" s="160">
        <f ca="1">OFFSET('Расчёт фасадов10'!$H$1306,Цена!$A$1263,0)</f>
        <v>0</v>
      </c>
    </row>
    <row r="1264" spans="1:13" ht="15" x14ac:dyDescent="0.2">
      <c r="A1264">
        <v>3</v>
      </c>
      <c r="B1264" s="75" t="s">
        <v>744</v>
      </c>
      <c r="C1264" s="75" t="str">
        <f>B1264&amp;'Спецификация - фасады'!$AO$57</f>
        <v>U.2.P16./1+1-WC/PG</v>
      </c>
      <c r="D1264" s="160">
        <f ca="1">OFFSET('Расчёт фасадов'!$H$1306,Цена!$A$1264,0)</f>
        <v>0</v>
      </c>
      <c r="E1264" s="160">
        <f ca="1">OFFSET('Расчёт фасадов2'!$H$1306,Цена!$A$1264,0)</f>
        <v>0</v>
      </c>
      <c r="F1264" s="160">
        <f ca="1">OFFSET('Расчёт фасадов3'!$H$1306,Цена!$A$1264,0)</f>
        <v>0</v>
      </c>
      <c r="G1264" s="160">
        <f ca="1">OFFSET('Расчёт фасадов4'!$H$1306,Цена!$A$1264,0)</f>
        <v>0</v>
      </c>
      <c r="H1264" s="160">
        <f ca="1">OFFSET('Расчёт фасадов5'!$H$1306,Цена!$A$1264,0)</f>
        <v>0</v>
      </c>
      <c r="I1264" s="160">
        <f ca="1">OFFSET('Расчёт фасадов6'!$H$1306,Цена!$A$1264,0)</f>
        <v>0</v>
      </c>
      <c r="J1264" s="160">
        <f ca="1">OFFSET('Расчёт фасадов7'!$H$1306,Цена!$A$1264,0)</f>
        <v>0</v>
      </c>
      <c r="K1264" s="160">
        <f ca="1">OFFSET('Расчёт фасадов8'!$H$1306,Цена!$A$1264,0)</f>
        <v>0</v>
      </c>
      <c r="L1264" s="160">
        <f ca="1">OFFSET('Расчёт фасадов9'!$H$1306,Цена!$A$1264,0)</f>
        <v>0</v>
      </c>
      <c r="M1264" s="160">
        <f ca="1">OFFSET('Расчёт фасадов10'!$H$1306,Цена!$A$1264,0)</f>
        <v>0</v>
      </c>
    </row>
    <row r="1265" spans="1:13" ht="15" x14ac:dyDescent="0.2">
      <c r="A1265">
        <v>3</v>
      </c>
      <c r="B1265" s="75" t="s">
        <v>744</v>
      </c>
      <c r="C1265" s="75" t="str">
        <f>B1265&amp;'Спецификация - фасады'!$AO$58</f>
        <v>U.2.P16./1+1-WC/PS</v>
      </c>
      <c r="D1265" s="160">
        <f ca="1">OFFSET('Расчёт фасадов'!$H$1306,Цена!$A$1265,0)</f>
        <v>0</v>
      </c>
      <c r="E1265" s="160">
        <f ca="1">OFFSET('Расчёт фасадов2'!$H$1306,Цена!$A$1265,0)</f>
        <v>0</v>
      </c>
      <c r="F1265" s="160">
        <f ca="1">OFFSET('Расчёт фасадов3'!$H$1306,Цена!$A$1265,0)</f>
        <v>0</v>
      </c>
      <c r="G1265" s="160">
        <f ca="1">OFFSET('Расчёт фасадов4'!$H$1306,Цена!$A$1265,0)</f>
        <v>0</v>
      </c>
      <c r="H1265" s="160">
        <f ca="1">OFFSET('Расчёт фасадов5'!$H$1306,Цена!$A$1265,0)</f>
        <v>0</v>
      </c>
      <c r="I1265" s="160">
        <f ca="1">OFFSET('Расчёт фасадов6'!$H$1306,Цена!$A$1265,0)</f>
        <v>0</v>
      </c>
      <c r="J1265" s="160">
        <f ca="1">OFFSET('Расчёт фасадов7'!$H$1306,Цена!$A$1265,0)</f>
        <v>0</v>
      </c>
      <c r="K1265" s="160">
        <f ca="1">OFFSET('Расчёт фасадов8'!$H$1306,Цена!$A$1265,0)</f>
        <v>0</v>
      </c>
      <c r="L1265" s="160">
        <f ca="1">OFFSET('Расчёт фасадов9'!$H$1306,Цена!$A$1265,0)</f>
        <v>0</v>
      </c>
      <c r="M1265" s="160">
        <f ca="1">OFFSET('Расчёт фасадов10'!$H$1306,Цена!$A$1265,0)</f>
        <v>0</v>
      </c>
    </row>
    <row r="1266" spans="1:13" ht="15" x14ac:dyDescent="0.2">
      <c r="A1266">
        <v>3</v>
      </c>
      <c r="B1266" s="75" t="s">
        <v>744</v>
      </c>
      <c r="C1266" s="75" t="str">
        <f>B1266&amp;'Спецификация - фасады'!$AO$59</f>
        <v>U.2.P16./1+1-WC/PBG</v>
      </c>
      <c r="D1266" s="160">
        <f ca="1">OFFSET('Расчёт фасадов'!$H$1306,Цена!$A$1266,0)</f>
        <v>0</v>
      </c>
      <c r="E1266" s="160">
        <f ca="1">OFFSET('Расчёт фасадов2'!$H$1306,Цена!$A$1266,0)</f>
        <v>0</v>
      </c>
      <c r="F1266" s="160">
        <f ca="1">OFFSET('Расчёт фасадов3'!$H$1306,Цена!$A$1266,0)</f>
        <v>0</v>
      </c>
      <c r="G1266" s="160">
        <f ca="1">OFFSET('Расчёт фасадов4'!$H$1306,Цена!$A$1266,0)</f>
        <v>0</v>
      </c>
      <c r="H1266" s="160">
        <f ca="1">OFFSET('Расчёт фасадов5'!$H$1306,Цена!$A$1266,0)</f>
        <v>0</v>
      </c>
      <c r="I1266" s="160">
        <f ca="1">OFFSET('Расчёт фасадов6'!$H$1306,Цена!$A$1266,0)</f>
        <v>0</v>
      </c>
      <c r="J1266" s="160">
        <f ca="1">OFFSET('Расчёт фасадов7'!$H$1306,Цена!$A$1266,0)</f>
        <v>0</v>
      </c>
      <c r="K1266" s="160">
        <f ca="1">OFFSET('Расчёт фасадов8'!$H$1306,Цена!$A$1266,0)</f>
        <v>0</v>
      </c>
      <c r="L1266" s="160">
        <f ca="1">OFFSET('Расчёт фасадов9'!$H$1306,Цена!$A$1266,0)</f>
        <v>0</v>
      </c>
      <c r="M1266" s="160">
        <f ca="1">OFFSET('Расчёт фасадов10'!$H$1306,Цена!$A$1266,0)</f>
        <v>0</v>
      </c>
    </row>
    <row r="1267" spans="1:13" ht="15" x14ac:dyDescent="0.2">
      <c r="A1267">
        <v>3</v>
      </c>
      <c r="B1267" s="75" t="s">
        <v>744</v>
      </c>
      <c r="C1267" s="75" t="str">
        <f>B1267&amp;'Спецификация - фасады'!$AO$60</f>
        <v>U.2.P16./1+1-VT/PS</v>
      </c>
      <c r="D1267" s="160">
        <f ca="1">OFFSET('Расчёт фасадов'!$H$1306,Цена!$A$1267,0)</f>
        <v>0</v>
      </c>
      <c r="E1267" s="160">
        <f ca="1">OFFSET('Расчёт фасадов2'!$H$1306,Цена!$A$1267,0)</f>
        <v>0</v>
      </c>
      <c r="F1267" s="160">
        <f ca="1">OFFSET('Расчёт фасадов3'!$H$1306,Цена!$A$1267,0)</f>
        <v>0</v>
      </c>
      <c r="G1267" s="160">
        <f ca="1">OFFSET('Расчёт фасадов4'!$H$1306,Цена!$A$1267,0)</f>
        <v>0</v>
      </c>
      <c r="H1267" s="160">
        <f ca="1">OFFSET('Расчёт фасадов5'!$H$1306,Цена!$A$1267,0)</f>
        <v>0</v>
      </c>
      <c r="I1267" s="160">
        <f ca="1">OFFSET('Расчёт фасадов6'!$H$1306,Цена!$A$1267,0)</f>
        <v>0</v>
      </c>
      <c r="J1267" s="160">
        <f ca="1">OFFSET('Расчёт фасадов7'!$H$1306,Цена!$A$1267,0)</f>
        <v>0</v>
      </c>
      <c r="K1267" s="160">
        <f ca="1">OFFSET('Расчёт фасадов8'!$H$1306,Цена!$A$1267,0)</f>
        <v>0</v>
      </c>
      <c r="L1267" s="160">
        <f ca="1">OFFSET('Расчёт фасадов9'!$H$1306,Цена!$A$1267,0)</f>
        <v>0</v>
      </c>
      <c r="M1267" s="160">
        <f ca="1">OFFSET('Расчёт фасадов10'!$H$1306,Цена!$A$1267,0)</f>
        <v>0</v>
      </c>
    </row>
    <row r="1268" spans="1:13" ht="15" x14ac:dyDescent="0.2">
      <c r="A1268">
        <v>4</v>
      </c>
      <c r="B1268" s="75" t="s">
        <v>744</v>
      </c>
      <c r="C1268" s="75" t="str">
        <f>B1268&amp;'Спецификация - фасады'!$AO$61</f>
        <v>U.2.P16./1+1-BMO/PG</v>
      </c>
      <c r="D1268" s="160">
        <f ca="1">OFFSET('Расчёт фасадов'!$H$1306,Цена!$A$1268,0)</f>
        <v>0</v>
      </c>
      <c r="E1268" s="160">
        <f ca="1">OFFSET('Расчёт фасадов2'!$H$1306,Цена!$A$1268,0)</f>
        <v>0</v>
      </c>
      <c r="F1268" s="160">
        <f ca="1">OFFSET('Расчёт фасадов3'!$H$1306,Цена!$A$1268,0)</f>
        <v>0</v>
      </c>
      <c r="G1268" s="160">
        <f ca="1">OFFSET('Расчёт фасадов4'!$H$1306,Цена!$A$1268,0)</f>
        <v>0</v>
      </c>
      <c r="H1268" s="160">
        <f ca="1">OFFSET('Расчёт фасадов5'!$H$1306,Цена!$A$1268,0)</f>
        <v>0</v>
      </c>
      <c r="I1268" s="160">
        <f ca="1">OFFSET('Расчёт фасадов6'!$H$1306,Цена!$A$1268,0)</f>
        <v>0</v>
      </c>
      <c r="J1268" s="160">
        <f ca="1">OFFSET('Расчёт фасадов7'!$H$1306,Цена!$A$1268,0)</f>
        <v>0</v>
      </c>
      <c r="K1268" s="160">
        <f ca="1">OFFSET('Расчёт фасадов8'!$H$1306,Цена!$A$1268,0)</f>
        <v>0</v>
      </c>
      <c r="L1268" s="160">
        <f ca="1">OFFSET('Расчёт фасадов9'!$H$1306,Цена!$A$1268,0)</f>
        <v>0</v>
      </c>
      <c r="M1268" s="160">
        <f ca="1">OFFSET('Расчёт фасадов10'!$H$1306,Цена!$A$1268,0)</f>
        <v>0</v>
      </c>
    </row>
    <row r="1269" spans="1:13" ht="15" x14ac:dyDescent="0.2">
      <c r="A1269">
        <v>4</v>
      </c>
      <c r="B1269" s="75" t="s">
        <v>744</v>
      </c>
      <c r="C1269" s="75" t="str">
        <f>B1269&amp;'Спецификация - фасады'!$AO$62</f>
        <v>U.2.P16./1+1-BMO/PB</v>
      </c>
      <c r="D1269" s="160">
        <f ca="1">OFFSET('Расчёт фасадов'!$H$1306,Цена!$A$1269,0)</f>
        <v>0</v>
      </c>
      <c r="E1269" s="160">
        <f ca="1">OFFSET('Расчёт фасадов2'!$H$1306,Цена!$A$1269,0)</f>
        <v>0</v>
      </c>
      <c r="F1269" s="160">
        <f ca="1">OFFSET('Расчёт фасадов3'!$H$1306,Цена!$A$1269,0)</f>
        <v>0</v>
      </c>
      <c r="G1269" s="160">
        <f ca="1">OFFSET('Расчёт фасадов4'!$H$1306,Цена!$A$1269,0)</f>
        <v>0</v>
      </c>
      <c r="H1269" s="160">
        <f ca="1">OFFSET('Расчёт фасадов5'!$H$1306,Цена!$A$1269,0)</f>
        <v>0</v>
      </c>
      <c r="I1269" s="160">
        <f ca="1">OFFSET('Расчёт фасадов6'!$H$1306,Цена!$A$1269,0)</f>
        <v>0</v>
      </c>
      <c r="J1269" s="160">
        <f ca="1">OFFSET('Расчёт фасадов7'!$H$1306,Цена!$A$1269,0)</f>
        <v>0</v>
      </c>
      <c r="K1269" s="160">
        <f ca="1">OFFSET('Расчёт фасадов8'!$H$1306,Цена!$A$1269,0)</f>
        <v>0</v>
      </c>
      <c r="L1269" s="160">
        <f ca="1">OFFSET('Расчёт фасадов9'!$H$1306,Цена!$A$1269,0)</f>
        <v>0</v>
      </c>
      <c r="M1269" s="160">
        <f ca="1">OFFSET('Расчёт фасадов10'!$H$1306,Цена!$A$1269,0)</f>
        <v>0</v>
      </c>
    </row>
    <row r="1270" spans="1:13" ht="15" x14ac:dyDescent="0.2">
      <c r="A1270">
        <v>5</v>
      </c>
      <c r="B1270" s="75" t="s">
        <v>744</v>
      </c>
      <c r="C1270" s="75" t="str">
        <f>B1270&amp;'Спецификация - фасады'!$AO$63</f>
        <v>U.2.P16./1+1-GS/PG</v>
      </c>
      <c r="D1270" s="160">
        <f ca="1">OFFSET('Расчёт фасадов'!$H$1306,Цена!$A$1270,0)</f>
        <v>0</v>
      </c>
      <c r="E1270" s="160">
        <f ca="1">OFFSET('Расчёт фасадов2'!$H$1306,Цена!$A$1270,0)</f>
        <v>0</v>
      </c>
      <c r="F1270" s="160">
        <f ca="1">OFFSET('Расчёт фасадов3'!$H$1306,Цена!$A$1270,0)</f>
        <v>0</v>
      </c>
      <c r="G1270" s="160">
        <f ca="1">OFFSET('Расчёт фасадов4'!$H$1306,Цена!$A$1270,0)</f>
        <v>0</v>
      </c>
      <c r="H1270" s="160">
        <f ca="1">OFFSET('Расчёт фасадов5'!$H$1306,Цена!$A$1270,0)</f>
        <v>0</v>
      </c>
      <c r="I1270" s="160">
        <f ca="1">OFFSET('Расчёт фасадов6'!$H$1306,Цена!$A$1270,0)</f>
        <v>0</v>
      </c>
      <c r="J1270" s="160">
        <f ca="1">OFFSET('Расчёт фасадов7'!$H$1306,Цена!$A$1270,0)</f>
        <v>0</v>
      </c>
      <c r="K1270" s="160">
        <f ca="1">OFFSET('Расчёт фасадов8'!$H$1306,Цена!$A$1270,0)</f>
        <v>0</v>
      </c>
      <c r="L1270" s="160">
        <f ca="1">OFFSET('Расчёт фасадов9'!$H$1306,Цена!$A$1270,0)</f>
        <v>0</v>
      </c>
      <c r="M1270" s="160">
        <f ca="1">OFFSET('Расчёт фасадов10'!$H$1306,Цена!$A$1270,0)</f>
        <v>0</v>
      </c>
    </row>
    <row r="1271" spans="1:13" ht="15" x14ac:dyDescent="0.2">
      <c r="A1271">
        <v>5</v>
      </c>
      <c r="B1271" s="75" t="s">
        <v>744</v>
      </c>
      <c r="C1271" s="75" t="str">
        <f>B1271&amp;'Спецификация - фасады'!$AO$64</f>
        <v>U.2.P16./1+1-GS/PS</v>
      </c>
      <c r="D1271" s="160">
        <f ca="1">OFFSET('Расчёт фасадов'!$H$1306,Цена!$A$1271,0)</f>
        <v>0</v>
      </c>
      <c r="E1271" s="160">
        <f ca="1">OFFSET('Расчёт фасадов2'!$H$1306,Цена!$A$1271,0)</f>
        <v>0</v>
      </c>
      <c r="F1271" s="160">
        <f ca="1">OFFSET('Расчёт фасадов3'!$H$1306,Цена!$A$1271,0)</f>
        <v>0</v>
      </c>
      <c r="G1271" s="160">
        <f ca="1">OFFSET('Расчёт фасадов4'!$H$1306,Цена!$A$1271,0)</f>
        <v>0</v>
      </c>
      <c r="H1271" s="160">
        <f ca="1">OFFSET('Расчёт фасадов5'!$H$1306,Цена!$A$1271,0)</f>
        <v>0</v>
      </c>
      <c r="I1271" s="160">
        <f ca="1">OFFSET('Расчёт фасадов6'!$H$1306,Цена!$A$1271,0)</f>
        <v>0</v>
      </c>
      <c r="J1271" s="160">
        <f ca="1">OFFSET('Расчёт фасадов7'!$H$1306,Цена!$A$1271,0)</f>
        <v>0</v>
      </c>
      <c r="K1271" s="160">
        <f ca="1">OFFSET('Расчёт фасадов8'!$H$1306,Цена!$A$1271,0)</f>
        <v>0</v>
      </c>
      <c r="L1271" s="160">
        <f ca="1">OFFSET('Расчёт фасадов9'!$H$1306,Цена!$A$1271,0)</f>
        <v>0</v>
      </c>
      <c r="M1271" s="160">
        <f ca="1">OFFSET('Расчёт фасадов10'!$H$1306,Цена!$A$1271,0)</f>
        <v>0</v>
      </c>
    </row>
    <row r="1272" spans="1:13" ht="15" x14ac:dyDescent="0.2">
      <c r="A1272">
        <v>6</v>
      </c>
      <c r="B1272" s="75" t="s">
        <v>744</v>
      </c>
      <c r="C1272" s="75" t="str">
        <f>B1272&amp;'Спецификация - фасады'!$AO$65</f>
        <v>U.2.P16./1+1-WM/PG</v>
      </c>
      <c r="D1272" s="160">
        <f ca="1">OFFSET('Расчёт фасадов'!$H$1306,Цена!$A$1272,0)</f>
        <v>0</v>
      </c>
      <c r="E1272" s="160">
        <f ca="1">OFFSET('Расчёт фасадов2'!$H$1306,Цена!$A$1272,0)</f>
        <v>0</v>
      </c>
      <c r="F1272" s="160">
        <f ca="1">OFFSET('Расчёт фасадов3'!$H$1306,Цена!$A$1272,0)</f>
        <v>0</v>
      </c>
      <c r="G1272" s="160">
        <f ca="1">OFFSET('Расчёт фасадов4'!$H$1306,Цена!$A$1272,0)</f>
        <v>0</v>
      </c>
      <c r="H1272" s="160">
        <f ca="1">OFFSET('Расчёт фасадов5'!$H$1306,Цена!$A$1272,0)</f>
        <v>0</v>
      </c>
      <c r="I1272" s="160">
        <f ca="1">OFFSET('Расчёт фасадов6'!$H$1306,Цена!$A$1272,0)</f>
        <v>0</v>
      </c>
      <c r="J1272" s="160">
        <f ca="1">OFFSET('Расчёт фасадов7'!$H$1306,Цена!$A$1272,0)</f>
        <v>0</v>
      </c>
      <c r="K1272" s="160">
        <f ca="1">OFFSET('Расчёт фасадов8'!$H$1306,Цена!$A$1272,0)</f>
        <v>0</v>
      </c>
      <c r="L1272" s="160">
        <f ca="1">OFFSET('Расчёт фасадов9'!$H$1306,Цена!$A$1272,0)</f>
        <v>0</v>
      </c>
      <c r="M1272" s="160">
        <f ca="1">OFFSET('Расчёт фасадов10'!$H$1306,Цена!$A$1272,0)</f>
        <v>0</v>
      </c>
    </row>
    <row r="1273" spans="1:13" ht="15" x14ac:dyDescent="0.2">
      <c r="A1273">
        <v>6</v>
      </c>
      <c r="B1273" s="75" t="s">
        <v>744</v>
      </c>
      <c r="C1273" s="75" t="str">
        <f>B1273&amp;'Спецификация - фасады'!$AO$66</f>
        <v>U.2.P16./1+1-WM/PS</v>
      </c>
      <c r="D1273" s="160">
        <f ca="1">OFFSET('Расчёт фасадов'!$H$1306,Цена!$A$1273,0)</f>
        <v>0</v>
      </c>
      <c r="E1273" s="160">
        <f ca="1">OFFSET('Расчёт фасадов2'!$H$1306,Цена!$A$1273,0)</f>
        <v>0</v>
      </c>
      <c r="F1273" s="160">
        <f ca="1">OFFSET('Расчёт фасадов3'!$H$1306,Цена!$A$1273,0)</f>
        <v>0</v>
      </c>
      <c r="G1273" s="160">
        <f ca="1">OFFSET('Расчёт фасадов4'!$H$1306,Цена!$A$1273,0)</f>
        <v>0</v>
      </c>
      <c r="H1273" s="160">
        <f ca="1">OFFSET('Расчёт фасадов5'!$H$1306,Цена!$A$1273,0)</f>
        <v>0</v>
      </c>
      <c r="I1273" s="160">
        <f ca="1">OFFSET('Расчёт фасадов6'!$H$1306,Цена!$A$1273,0)</f>
        <v>0</v>
      </c>
      <c r="J1273" s="160">
        <f ca="1">OFFSET('Расчёт фасадов7'!$H$1306,Цена!$A$1273,0)</f>
        <v>0</v>
      </c>
      <c r="K1273" s="160">
        <f ca="1">OFFSET('Расчёт фасадов8'!$H$1306,Цена!$A$1273,0)</f>
        <v>0</v>
      </c>
      <c r="L1273" s="160">
        <f ca="1">OFFSET('Расчёт фасадов9'!$H$1306,Цена!$A$1273,0)</f>
        <v>0</v>
      </c>
      <c r="M1273" s="160">
        <f ca="1">OFFSET('Расчёт фасадов10'!$H$1306,Цена!$A$1273,0)</f>
        <v>0</v>
      </c>
    </row>
    <row r="1274" spans="1:13" ht="15" x14ac:dyDescent="0.2">
      <c r="A1274">
        <v>6</v>
      </c>
      <c r="B1274" s="75" t="s">
        <v>744</v>
      </c>
      <c r="C1274" s="75" t="str">
        <f>B1274&amp;'Спецификация - фасады'!$AO$67</f>
        <v>U.2.P16./1+1-WM/PBG</v>
      </c>
      <c r="D1274" s="160">
        <f ca="1">OFFSET('Расчёт фасадов'!$H$1306,Цена!$A$1274,0)</f>
        <v>0</v>
      </c>
      <c r="E1274" s="160">
        <f ca="1">OFFSET('Расчёт фасадов2'!$H$1306,Цена!$A$1274,0)</f>
        <v>0</v>
      </c>
      <c r="F1274" s="160">
        <f ca="1">OFFSET('Расчёт фасадов3'!$H$1306,Цена!$A$1274,0)</f>
        <v>0</v>
      </c>
      <c r="G1274" s="160">
        <f ca="1">OFFSET('Расчёт фасадов4'!$H$1306,Цена!$A$1274,0)</f>
        <v>0</v>
      </c>
      <c r="H1274" s="160">
        <f ca="1">OFFSET('Расчёт фасадов5'!$H$1306,Цена!$A$1274,0)</f>
        <v>0</v>
      </c>
      <c r="I1274" s="160">
        <f ca="1">OFFSET('Расчёт фасадов6'!$H$1306,Цена!$A$1274,0)</f>
        <v>0</v>
      </c>
      <c r="J1274" s="160">
        <f ca="1">OFFSET('Расчёт фасадов7'!$H$1306,Цена!$A$1274,0)</f>
        <v>0</v>
      </c>
      <c r="K1274" s="160">
        <f ca="1">OFFSET('Расчёт фасадов8'!$H$1306,Цена!$A$1274,0)</f>
        <v>0</v>
      </c>
      <c r="L1274" s="160">
        <f ca="1">OFFSET('Расчёт фасадов9'!$H$1306,Цена!$A$1274,0)</f>
        <v>0</v>
      </c>
      <c r="M1274" s="160">
        <f ca="1">OFFSET('Расчёт фасадов10'!$H$1306,Цена!$A$1274,0)</f>
        <v>0</v>
      </c>
    </row>
    <row r="1275" spans="1:13" ht="15" x14ac:dyDescent="0.2">
      <c r="A1275">
        <v>6</v>
      </c>
      <c r="B1275" s="75" t="s">
        <v>744</v>
      </c>
      <c r="C1275" s="75" t="str">
        <f>B1275&amp;'Спецификация - фасады'!$AO$68</f>
        <v>U.2.P16./1+1-IV/PG</v>
      </c>
      <c r="D1275" s="160">
        <f ca="1">OFFSET('Расчёт фасадов'!$H$1306,Цена!$A$1275,0)</f>
        <v>0</v>
      </c>
      <c r="E1275" s="160">
        <f ca="1">OFFSET('Расчёт фасадов2'!$H$1306,Цена!$A$1275,0)</f>
        <v>0</v>
      </c>
      <c r="F1275" s="160">
        <f ca="1">OFFSET('Расчёт фасадов3'!$H$1306,Цена!$A$1275,0)</f>
        <v>0</v>
      </c>
      <c r="G1275" s="160">
        <f ca="1">OFFSET('Расчёт фасадов4'!$H$1306,Цена!$A$1275,0)</f>
        <v>0</v>
      </c>
      <c r="H1275" s="160">
        <f ca="1">OFFSET('Расчёт фасадов5'!$H$1306,Цена!$A$1275,0)</f>
        <v>0</v>
      </c>
      <c r="I1275" s="160">
        <f ca="1">OFFSET('Расчёт фасадов6'!$H$1306,Цена!$A$1275,0)</f>
        <v>0</v>
      </c>
      <c r="J1275" s="160">
        <f ca="1">OFFSET('Расчёт фасадов7'!$H$1306,Цена!$A$1275,0)</f>
        <v>0</v>
      </c>
      <c r="K1275" s="160">
        <f ca="1">OFFSET('Расчёт фасадов8'!$H$1306,Цена!$A$1275,0)</f>
        <v>0</v>
      </c>
      <c r="L1275" s="160">
        <f ca="1">OFFSET('Расчёт фасадов9'!$H$1306,Цена!$A$1275,0)</f>
        <v>0</v>
      </c>
      <c r="M1275" s="160">
        <f ca="1">OFFSET('Расчёт фасадов10'!$H$1306,Цена!$A$1275,0)</f>
        <v>0</v>
      </c>
    </row>
    <row r="1276" spans="1:13" ht="15" x14ac:dyDescent="0.2">
      <c r="A1276">
        <v>6</v>
      </c>
      <c r="B1276" s="75" t="s">
        <v>744</v>
      </c>
      <c r="C1276" s="75" t="str">
        <f>B1276&amp;'Спецификация - фасады'!$AO$69</f>
        <v>U.2.P16./1+1-IV/PS</v>
      </c>
      <c r="D1276" s="160">
        <f ca="1">OFFSET('Расчёт фасадов'!$H$1306,Цена!$A$1276,0)</f>
        <v>0</v>
      </c>
      <c r="E1276" s="160">
        <f ca="1">OFFSET('Расчёт фасадов2'!$H$1306,Цена!$A$1276,0)</f>
        <v>0</v>
      </c>
      <c r="F1276" s="160">
        <f ca="1">OFFSET('Расчёт фасадов3'!$H$1306,Цена!$A$1276,0)</f>
        <v>0</v>
      </c>
      <c r="G1276" s="160">
        <f ca="1">OFFSET('Расчёт фасадов4'!$H$1306,Цена!$A$1276,0)</f>
        <v>0</v>
      </c>
      <c r="H1276" s="160">
        <f ca="1">OFFSET('Расчёт фасадов5'!$H$1306,Цена!$A$1276,0)</f>
        <v>0</v>
      </c>
      <c r="I1276" s="160">
        <f ca="1">OFFSET('Расчёт фасадов6'!$H$1306,Цена!$A$1276,0)</f>
        <v>0</v>
      </c>
      <c r="J1276" s="160">
        <f ca="1">OFFSET('Расчёт фасадов7'!$H$1306,Цена!$A$1276,0)</f>
        <v>0</v>
      </c>
      <c r="K1276" s="160">
        <f ca="1">OFFSET('Расчёт фасадов8'!$H$1306,Цена!$A$1276,0)</f>
        <v>0</v>
      </c>
      <c r="L1276" s="160">
        <f ca="1">OFFSET('Расчёт фасадов9'!$H$1306,Цена!$A$1276,0)</f>
        <v>0</v>
      </c>
      <c r="M1276" s="160">
        <f ca="1">OFFSET('Расчёт фасадов10'!$H$1306,Цена!$A$1276,0)</f>
        <v>0</v>
      </c>
    </row>
    <row r="1277" spans="1:13" ht="15" x14ac:dyDescent="0.2">
      <c r="A1277">
        <v>6</v>
      </c>
      <c r="B1277" s="75" t="s">
        <v>744</v>
      </c>
      <c r="C1277" s="75" t="str">
        <f>B1277&amp;'Спецификация - фасады'!$AO$70</f>
        <v>U.2.P16./1+1-IV/PBG</v>
      </c>
      <c r="D1277" s="160">
        <f ca="1">OFFSET('Расчёт фасадов'!$H$1306,Цена!$A$1277,0)</f>
        <v>0</v>
      </c>
      <c r="E1277" s="160">
        <f ca="1">OFFSET('Расчёт фасадов2'!$H$1306,Цена!$A$1277,0)</f>
        <v>0</v>
      </c>
      <c r="F1277" s="160">
        <f ca="1">OFFSET('Расчёт фасадов3'!$H$1306,Цена!$A$1277,0)</f>
        <v>0</v>
      </c>
      <c r="G1277" s="160">
        <f ca="1">OFFSET('Расчёт фасадов4'!$H$1306,Цена!$A$1277,0)</f>
        <v>0</v>
      </c>
      <c r="H1277" s="160">
        <f ca="1">OFFSET('Расчёт фасадов5'!$H$1306,Цена!$A$1277,0)</f>
        <v>0</v>
      </c>
      <c r="I1277" s="160">
        <f ca="1">OFFSET('Расчёт фасадов6'!$H$1306,Цена!$A$1277,0)</f>
        <v>0</v>
      </c>
      <c r="J1277" s="160">
        <f ca="1">OFFSET('Расчёт фасадов7'!$H$1306,Цена!$A$1277,0)</f>
        <v>0</v>
      </c>
      <c r="K1277" s="160">
        <f ca="1">OFFSET('Расчёт фасадов8'!$H$1306,Цена!$A$1277,0)</f>
        <v>0</v>
      </c>
      <c r="L1277" s="160">
        <f ca="1">OFFSET('Расчёт фасадов9'!$H$1306,Цена!$A$1277,0)</f>
        <v>0</v>
      </c>
      <c r="M1277" s="160">
        <f ca="1">OFFSET('Расчёт фасадов10'!$H$1306,Цена!$A$1277,0)</f>
        <v>0</v>
      </c>
    </row>
    <row r="1279" spans="1:13" ht="15" x14ac:dyDescent="0.2">
      <c r="A1279">
        <v>0</v>
      </c>
      <c r="B1279" s="75" t="s">
        <v>739</v>
      </c>
      <c r="C1279" s="75" t="str">
        <f>B1279&amp;'Спецификация - фасады'!$AO$43</f>
        <v>U.2.P25./1+0-PY27</v>
      </c>
      <c r="D1279" s="160">
        <f ca="1">OFFSET('Расчёт фасадов'!$H$1335,Цена!$A$1279,0)</f>
        <v>0</v>
      </c>
      <c r="E1279" s="160">
        <f ca="1">OFFSET('Расчёт фасадов2'!$H$1335,Цена!$A$1279,0)</f>
        <v>0</v>
      </c>
      <c r="F1279" s="160">
        <f ca="1">OFFSET('Расчёт фасадов3'!$H$1335,Цена!$A$1279,0)</f>
        <v>0</v>
      </c>
      <c r="G1279" s="160">
        <f ca="1">OFFSET('Расчёт фасадов4'!$H$1335,Цена!$A$1279,0)</f>
        <v>0</v>
      </c>
      <c r="H1279" s="160">
        <f ca="1">OFFSET('Расчёт фасадов5'!$H$1335,Цена!$A$1279,0)</f>
        <v>0</v>
      </c>
      <c r="I1279" s="160">
        <f ca="1">OFFSET('Расчёт фасадов6'!$H$1335,Цена!$A$1279,0)</f>
        <v>0</v>
      </c>
      <c r="J1279" s="160">
        <f ca="1">OFFSET('Расчёт фасадов7'!$H$1335,Цена!$A$1279,0)</f>
        <v>0</v>
      </c>
      <c r="K1279" s="160">
        <f ca="1">OFFSET('Расчёт фасадов8'!$H$1335,Цена!$A$1279,0)</f>
        <v>0</v>
      </c>
      <c r="L1279" s="160">
        <f ca="1">OFFSET('Расчёт фасадов9'!$H$1335,Цена!$A$1279,0)</f>
        <v>0</v>
      </c>
      <c r="M1279" s="160">
        <f ca="1">OFFSET('Расчёт фасадов10'!$H$1335,Цена!$A$1279,0)</f>
        <v>0</v>
      </c>
    </row>
    <row r="1280" spans="1:13" ht="15" x14ac:dyDescent="0.2">
      <c r="A1280">
        <v>0</v>
      </c>
      <c r="B1280" s="75" t="s">
        <v>739</v>
      </c>
      <c r="C1280" s="75" t="str">
        <f>B1280&amp;'Спецификация - фасады'!$AO$44</f>
        <v>U.2.P25./1+0-WC</v>
      </c>
      <c r="D1280" s="160">
        <f ca="1">OFFSET('Расчёт фасадов'!$H$1335,Цена!$A$1280,0)</f>
        <v>0</v>
      </c>
      <c r="E1280" s="160">
        <f ca="1">OFFSET('Расчёт фасадов2'!$H$1335,Цена!$A$1280,0)</f>
        <v>0</v>
      </c>
      <c r="F1280" s="160">
        <f ca="1">OFFSET('Расчёт фасадов3'!$H$1335,Цена!$A$1280,0)</f>
        <v>0</v>
      </c>
      <c r="G1280" s="160">
        <f ca="1">OFFSET('Расчёт фасадов4'!$H$1335,Цена!$A$1280,0)</f>
        <v>0</v>
      </c>
      <c r="H1280" s="160">
        <f ca="1">OFFSET('Расчёт фасадов5'!$H$1335,Цена!$A$1280,0)</f>
        <v>0</v>
      </c>
      <c r="I1280" s="160">
        <f ca="1">OFFSET('Расчёт фасадов6'!$H$1335,Цена!$A$1280,0)</f>
        <v>0</v>
      </c>
      <c r="J1280" s="160">
        <f ca="1">OFFSET('Расчёт фасадов7'!$H$1335,Цена!$A$1280,0)</f>
        <v>0</v>
      </c>
      <c r="K1280" s="160">
        <f ca="1">OFFSET('Расчёт фасадов8'!$H$1335,Цена!$A$1280,0)</f>
        <v>0</v>
      </c>
      <c r="L1280" s="160">
        <f ca="1">OFFSET('Расчёт фасадов9'!$H$1335,Цена!$A$1280,0)</f>
        <v>0</v>
      </c>
      <c r="M1280" s="160">
        <f ca="1">OFFSET('Расчёт фасадов10'!$H$1335,Цена!$A$1280,0)</f>
        <v>0</v>
      </c>
    </row>
    <row r="1281" spans="1:13" ht="15" x14ac:dyDescent="0.2">
      <c r="A1281">
        <v>0</v>
      </c>
      <c r="B1281" s="75" t="s">
        <v>739</v>
      </c>
      <c r="C1281" s="75" t="str">
        <f>B1281&amp;'Спецификация - фасады'!$AO$45</f>
        <v>U.2.P25./1+0-WP</v>
      </c>
      <c r="D1281" s="160">
        <f ca="1">OFFSET('Расчёт фасадов'!$H$1335,Цена!$A$1281,0)</f>
        <v>0</v>
      </c>
      <c r="E1281" s="160">
        <f ca="1">OFFSET('Расчёт фасадов2'!$H$1335,Цена!$A$1281,0)</f>
        <v>0</v>
      </c>
      <c r="F1281" s="160">
        <f ca="1">OFFSET('Расчёт фасадов3'!$H$1335,Цена!$A$1281,0)</f>
        <v>0</v>
      </c>
      <c r="G1281" s="160">
        <f ca="1">OFFSET('Расчёт фасадов4'!$H$1335,Цена!$A$1281,0)</f>
        <v>0</v>
      </c>
      <c r="H1281" s="160">
        <f ca="1">OFFSET('Расчёт фасадов5'!$H$1335,Цена!$A$1281,0)</f>
        <v>0</v>
      </c>
      <c r="I1281" s="160">
        <f ca="1">OFFSET('Расчёт фасадов6'!$H$1335,Цена!$A$1281,0)</f>
        <v>0</v>
      </c>
      <c r="J1281" s="160">
        <f ca="1">OFFSET('Расчёт фасадов7'!$H$1335,Цена!$A$1281,0)</f>
        <v>0</v>
      </c>
      <c r="K1281" s="160">
        <f ca="1">OFFSET('Расчёт фасадов8'!$H$1335,Цена!$A$1281,0)</f>
        <v>0</v>
      </c>
      <c r="L1281" s="160">
        <f ca="1">OFFSET('Расчёт фасадов9'!$H$1335,Цена!$A$1281,0)</f>
        <v>0</v>
      </c>
      <c r="M1281" s="160">
        <f ca="1">OFFSET('Расчёт фасадов10'!$H$1335,Цена!$A$1281,0)</f>
        <v>0</v>
      </c>
    </row>
    <row r="1282" spans="1:13" ht="15" x14ac:dyDescent="0.2">
      <c r="A1282">
        <v>0</v>
      </c>
      <c r="B1282" s="75" t="s">
        <v>739</v>
      </c>
      <c r="C1282" s="75" t="str">
        <f>B1282&amp;'Спецификация - фасады'!$AO$46</f>
        <v>U.2.P25./1+0-DS</v>
      </c>
      <c r="D1282" s="160">
        <f ca="1">OFFSET('Расчёт фасадов'!$H$1335,Цена!$A$1282,0)</f>
        <v>0</v>
      </c>
      <c r="E1282" s="160">
        <f ca="1">OFFSET('Расчёт фасадов2'!$H$1335,Цена!$A$1282,0)</f>
        <v>0</v>
      </c>
      <c r="F1282" s="160">
        <f ca="1">OFFSET('Расчёт фасадов3'!$H$1335,Цена!$A$1282,0)</f>
        <v>0</v>
      </c>
      <c r="G1282" s="160">
        <f ca="1">OFFSET('Расчёт фасадов4'!$H$1335,Цена!$A$1282,0)</f>
        <v>0</v>
      </c>
      <c r="H1282" s="160">
        <f ca="1">OFFSET('Расчёт фасадов5'!$H$1335,Цена!$A$1282,0)</f>
        <v>0</v>
      </c>
      <c r="I1282" s="160">
        <f ca="1">OFFSET('Расчёт фасадов6'!$H$1335,Цена!$A$1282,0)</f>
        <v>0</v>
      </c>
      <c r="J1282" s="160">
        <f ca="1">OFFSET('Расчёт фасадов7'!$H$1335,Цена!$A$1282,0)</f>
        <v>0</v>
      </c>
      <c r="K1282" s="160">
        <f ca="1">OFFSET('Расчёт фасадов8'!$H$1335,Цена!$A$1282,0)</f>
        <v>0</v>
      </c>
      <c r="L1282" s="160">
        <f ca="1">OFFSET('Расчёт фасадов9'!$H$1335,Цена!$A$1282,0)</f>
        <v>0</v>
      </c>
      <c r="M1282" s="160">
        <f ca="1">OFFSET('Расчёт фасадов10'!$H$1335,Цена!$A$1282,0)</f>
        <v>0</v>
      </c>
    </row>
    <row r="1283" spans="1:13" ht="15" x14ac:dyDescent="0.2">
      <c r="A1283">
        <v>0</v>
      </c>
      <c r="B1283" s="75" t="s">
        <v>739</v>
      </c>
      <c r="C1283" s="75" t="str">
        <f>B1283&amp;'Спецификация - фасады'!$AO$47</f>
        <v>U.2.P25./1+0-HS</v>
      </c>
      <c r="D1283" s="160">
        <f ca="1">OFFSET('Расчёт фасадов'!$H$1335,Цена!$A$1283,0)</f>
        <v>0</v>
      </c>
      <c r="E1283" s="160">
        <f ca="1">OFFSET('Расчёт фасадов2'!$H$1335,Цена!$A$1283,0)</f>
        <v>0</v>
      </c>
      <c r="F1283" s="160">
        <f ca="1">OFFSET('Расчёт фасадов3'!$H$1335,Цена!$A$1283,0)</f>
        <v>0</v>
      </c>
      <c r="G1283" s="160">
        <f ca="1">OFFSET('Расчёт фасадов4'!$H$1335,Цена!$A$1283,0)</f>
        <v>0</v>
      </c>
      <c r="H1283" s="160">
        <f ca="1">OFFSET('Расчёт фасадов5'!$H$1335,Цена!$A$1283,0)</f>
        <v>0</v>
      </c>
      <c r="I1283" s="160">
        <f ca="1">OFFSET('Расчёт фасадов6'!$H$1335,Цена!$A$1283,0)</f>
        <v>0</v>
      </c>
      <c r="J1283" s="160">
        <f ca="1">OFFSET('Расчёт фасадов7'!$H$1335,Цена!$A$1283,0)</f>
        <v>0</v>
      </c>
      <c r="K1283" s="160">
        <f ca="1">OFFSET('Расчёт фасадов8'!$H$1335,Цена!$A$1283,0)</f>
        <v>0</v>
      </c>
      <c r="L1283" s="160">
        <f ca="1">OFFSET('Расчёт фасадов9'!$H$1335,Цена!$A$1283,0)</f>
        <v>0</v>
      </c>
      <c r="M1283" s="160">
        <f ca="1">OFFSET('Расчёт фасадов10'!$H$1335,Цена!$A$1283,0)</f>
        <v>0</v>
      </c>
    </row>
    <row r="1284" spans="1:13" ht="15" x14ac:dyDescent="0.2">
      <c r="A1284">
        <v>0</v>
      </c>
      <c r="B1284" s="75" t="s">
        <v>739</v>
      </c>
      <c r="C1284" s="75" t="str">
        <f>B1284&amp;'Спецификация - фасады'!$AO$48</f>
        <v>U.2.P25./1+0-VT</v>
      </c>
      <c r="D1284" s="160">
        <f ca="1">OFFSET('Расчёт фасадов'!$H$1335,Цена!$A$1284,0)</f>
        <v>0</v>
      </c>
      <c r="E1284" s="160">
        <f ca="1">OFFSET('Расчёт фасадов2'!$H$1335,Цена!$A$1284,0)</f>
        <v>0</v>
      </c>
      <c r="F1284" s="160">
        <f ca="1">OFFSET('Расчёт фасадов3'!$H$1335,Цена!$A$1284,0)</f>
        <v>0</v>
      </c>
      <c r="G1284" s="160">
        <f ca="1">OFFSET('Расчёт фасадов4'!$H$1335,Цена!$A$1284,0)</f>
        <v>0</v>
      </c>
      <c r="H1284" s="160">
        <f ca="1">OFFSET('Расчёт фасадов5'!$H$1335,Цена!$A$1284,0)</f>
        <v>0</v>
      </c>
      <c r="I1284" s="160">
        <f ca="1">OFFSET('Расчёт фасадов6'!$H$1335,Цена!$A$1284,0)</f>
        <v>0</v>
      </c>
      <c r="J1284" s="160">
        <f ca="1">OFFSET('Расчёт фасадов7'!$H$1335,Цена!$A$1284,0)</f>
        <v>0</v>
      </c>
      <c r="K1284" s="160">
        <f ca="1">OFFSET('Расчёт фасадов8'!$H$1335,Цена!$A$1284,0)</f>
        <v>0</v>
      </c>
      <c r="L1284" s="160">
        <f ca="1">OFFSET('Расчёт фасадов9'!$H$1335,Цена!$A$1284,0)</f>
        <v>0</v>
      </c>
      <c r="M1284" s="160">
        <f ca="1">OFFSET('Расчёт фасадов10'!$H$1335,Цена!$A$1284,0)</f>
        <v>0</v>
      </c>
    </row>
    <row r="1285" spans="1:13" ht="15" x14ac:dyDescent="0.2">
      <c r="A1285">
        <v>0</v>
      </c>
      <c r="B1285" s="75" t="s">
        <v>739</v>
      </c>
      <c r="C1285" s="75" t="str">
        <f>B1285&amp;'Спецификация - фасады'!$AO$49</f>
        <v>U.2.P25./1+0-TD</v>
      </c>
      <c r="D1285" s="160">
        <f ca="1">OFFSET('Расчёт фасадов'!$H$1335,Цена!$A$1285,0)</f>
        <v>0</v>
      </c>
      <c r="E1285" s="160">
        <f ca="1">OFFSET('Расчёт фасадов2'!$H$1335,Цена!$A$1285,0)</f>
        <v>0</v>
      </c>
      <c r="F1285" s="160">
        <f ca="1">OFFSET('Расчёт фасадов3'!$H$1335,Цена!$A$1285,0)</f>
        <v>0</v>
      </c>
      <c r="G1285" s="160">
        <f ca="1">OFFSET('Расчёт фасадов4'!$H$1335,Цена!$A$1285,0)</f>
        <v>0</v>
      </c>
      <c r="H1285" s="160">
        <f ca="1">OFFSET('Расчёт фасадов5'!$H$1335,Цена!$A$1285,0)</f>
        <v>0</v>
      </c>
      <c r="I1285" s="160">
        <f ca="1">OFFSET('Расчёт фасадов6'!$H$1335,Цена!$A$1285,0)</f>
        <v>0</v>
      </c>
      <c r="J1285" s="160">
        <f ca="1">OFFSET('Расчёт фасадов7'!$H$1335,Цена!$A$1285,0)</f>
        <v>0</v>
      </c>
      <c r="K1285" s="160">
        <f ca="1">OFFSET('Расчёт фасадов8'!$H$1335,Цена!$A$1285,0)</f>
        <v>0</v>
      </c>
      <c r="L1285" s="160">
        <f ca="1">OFFSET('Расчёт фасадов9'!$H$1335,Цена!$A$1285,0)</f>
        <v>0</v>
      </c>
      <c r="M1285" s="160">
        <f ca="1">OFFSET('Расчёт фасадов10'!$H$1335,Цена!$A$1285,0)</f>
        <v>0</v>
      </c>
    </row>
    <row r="1286" spans="1:13" ht="15" x14ac:dyDescent="0.2">
      <c r="A1286">
        <v>0</v>
      </c>
      <c r="B1286" s="75" t="s">
        <v>739</v>
      </c>
      <c r="C1286" s="75" t="str">
        <f>B1286&amp;'Спецификация - фасады'!$AO$50</f>
        <v>U.2.P25./1+0-LO</v>
      </c>
      <c r="D1286" s="160">
        <f ca="1">OFFSET('Расчёт фасадов'!$H$1335,Цена!$A$1286,0)</f>
        <v>0</v>
      </c>
      <c r="E1286" s="160">
        <f ca="1">OFFSET('Расчёт фасадов2'!$H$1335,Цена!$A$1286,0)</f>
        <v>0</v>
      </c>
      <c r="F1286" s="160">
        <f ca="1">OFFSET('Расчёт фасадов3'!$H$1335,Цена!$A$1286,0)</f>
        <v>0</v>
      </c>
      <c r="G1286" s="160">
        <f ca="1">OFFSET('Расчёт фасадов4'!$H$1335,Цена!$A$1286,0)</f>
        <v>0</v>
      </c>
      <c r="H1286" s="160">
        <f ca="1">OFFSET('Расчёт фасадов5'!$H$1335,Цена!$A$1286,0)</f>
        <v>0</v>
      </c>
      <c r="I1286" s="160">
        <f ca="1">OFFSET('Расчёт фасадов6'!$H$1335,Цена!$A$1286,0)</f>
        <v>0</v>
      </c>
      <c r="J1286" s="160">
        <f ca="1">OFFSET('Расчёт фасадов7'!$H$1335,Цена!$A$1286,0)</f>
        <v>0</v>
      </c>
      <c r="K1286" s="160">
        <f ca="1">OFFSET('Расчёт фасадов8'!$H$1335,Цена!$A$1286,0)</f>
        <v>0</v>
      </c>
      <c r="L1286" s="160">
        <f ca="1">OFFSET('Расчёт фасадов9'!$H$1335,Цена!$A$1286,0)</f>
        <v>0</v>
      </c>
      <c r="M1286" s="160">
        <f ca="1">OFFSET('Расчёт фасадов10'!$H$1335,Цена!$A$1286,0)</f>
        <v>0</v>
      </c>
    </row>
    <row r="1287" spans="1:13" ht="15" x14ac:dyDescent="0.2">
      <c r="A1287">
        <v>0</v>
      </c>
      <c r="B1287" s="75" t="s">
        <v>739</v>
      </c>
      <c r="C1287" s="75" t="str">
        <f>B1287&amp;'Спецификация - фасады'!$AO$51</f>
        <v>U.2.P25./1+0-OM</v>
      </c>
      <c r="D1287" s="160">
        <f ca="1">OFFSET('Расчёт фасадов'!$H$1335,Цена!$A$1287,0)</f>
        <v>0</v>
      </c>
      <c r="E1287" s="160">
        <f ca="1">OFFSET('Расчёт фасадов2'!$H$1335,Цена!$A$1287,0)</f>
        <v>0</v>
      </c>
      <c r="F1287" s="160">
        <f ca="1">OFFSET('Расчёт фасадов3'!$H$1335,Цена!$A$1287,0)</f>
        <v>0</v>
      </c>
      <c r="G1287" s="160">
        <f ca="1">OFFSET('Расчёт фасадов4'!$H$1335,Цена!$A$1287,0)</f>
        <v>0</v>
      </c>
      <c r="H1287" s="160">
        <f ca="1">OFFSET('Расчёт фасадов5'!$H$1335,Цена!$A$1287,0)</f>
        <v>0</v>
      </c>
      <c r="I1287" s="160">
        <f ca="1">OFFSET('Расчёт фасадов6'!$H$1335,Цена!$A$1287,0)</f>
        <v>0</v>
      </c>
      <c r="J1287" s="160">
        <f ca="1">OFFSET('Расчёт фасадов7'!$H$1335,Цена!$A$1287,0)</f>
        <v>0</v>
      </c>
      <c r="K1287" s="160">
        <f ca="1">OFFSET('Расчёт фасадов8'!$H$1335,Цена!$A$1287,0)</f>
        <v>0</v>
      </c>
      <c r="L1287" s="160">
        <f ca="1">OFFSET('Расчёт фасадов9'!$H$1335,Цена!$A$1287,0)</f>
        <v>0</v>
      </c>
      <c r="M1287" s="160">
        <f ca="1">OFFSET('Расчёт фасадов10'!$H$1335,Цена!$A$1287,0)</f>
        <v>0</v>
      </c>
    </row>
    <row r="1288" spans="1:13" ht="15" x14ac:dyDescent="0.2">
      <c r="A1288">
        <v>0</v>
      </c>
      <c r="B1288" s="75" t="s">
        <v>739</v>
      </c>
      <c r="C1288" s="75" t="str">
        <f>B1288&amp;'Спецификация - фасады'!$AO$52</f>
        <v>U.2.P25./1+0-OE</v>
      </c>
      <c r="D1288" s="160">
        <f ca="1">OFFSET('Расчёт фасадов'!$H$1335,Цена!$A$1288,0)</f>
        <v>0</v>
      </c>
      <c r="E1288" s="160">
        <f ca="1">OFFSET('Расчёт фасадов2'!$H$1335,Цена!$A$1288,0)</f>
        <v>0</v>
      </c>
      <c r="F1288" s="160">
        <f ca="1">OFFSET('Расчёт фасадов3'!$H$1335,Цена!$A$1288,0)</f>
        <v>0</v>
      </c>
      <c r="G1288" s="160">
        <f ca="1">OFFSET('Расчёт фасадов4'!$H$1335,Цена!$A$1288,0)</f>
        <v>0</v>
      </c>
      <c r="H1288" s="160">
        <f ca="1">OFFSET('Расчёт фасадов5'!$H$1335,Цена!$A$1288,0)</f>
        <v>0</v>
      </c>
      <c r="I1288" s="160">
        <f ca="1">OFFSET('Расчёт фасадов6'!$H$1335,Цена!$A$1288,0)</f>
        <v>0</v>
      </c>
      <c r="J1288" s="160">
        <f ca="1">OFFSET('Расчёт фасадов7'!$H$1335,Цена!$A$1288,0)</f>
        <v>0</v>
      </c>
      <c r="K1288" s="160">
        <f ca="1">OFFSET('Расчёт фасадов8'!$H$1335,Цена!$A$1288,0)</f>
        <v>0</v>
      </c>
      <c r="L1288" s="160">
        <f ca="1">OFFSET('Расчёт фасадов9'!$H$1335,Цена!$A$1288,0)</f>
        <v>0</v>
      </c>
      <c r="M1288" s="160">
        <f ca="1">OFFSET('Расчёт фасадов10'!$H$1335,Цена!$A$1288,0)</f>
        <v>0</v>
      </c>
    </row>
    <row r="1289" spans="1:13" ht="15" x14ac:dyDescent="0.2">
      <c r="A1289">
        <v>0</v>
      </c>
      <c r="B1289" s="75" t="s">
        <v>739</v>
      </c>
      <c r="C1289" s="75" t="str">
        <f>B1289&amp;'Спецификация - фасады'!$AO$53</f>
        <v>U.2.P25./1+0-GS</v>
      </c>
      <c r="D1289" s="160">
        <f ca="1">OFFSET('Расчёт фасадов'!$H$1335,Цена!$A$1289,0)</f>
        <v>0</v>
      </c>
      <c r="E1289" s="160">
        <f ca="1">OFFSET('Расчёт фасадов2'!$H$1335,Цена!$A$1289,0)</f>
        <v>0</v>
      </c>
      <c r="F1289" s="160">
        <f ca="1">OFFSET('Расчёт фасадов3'!$H$1335,Цена!$A$1289,0)</f>
        <v>0</v>
      </c>
      <c r="G1289" s="160">
        <f ca="1">OFFSET('Расчёт фасадов4'!$H$1335,Цена!$A$1289,0)</f>
        <v>0</v>
      </c>
      <c r="H1289" s="160">
        <f ca="1">OFFSET('Расчёт фасадов5'!$H$1335,Цена!$A$1289,0)</f>
        <v>0</v>
      </c>
      <c r="I1289" s="160">
        <f ca="1">OFFSET('Расчёт фасадов6'!$H$1335,Цена!$A$1289,0)</f>
        <v>0</v>
      </c>
      <c r="J1289" s="160">
        <f ca="1">OFFSET('Расчёт фасадов7'!$H$1335,Цена!$A$1289,0)</f>
        <v>0</v>
      </c>
      <c r="K1289" s="160">
        <f ca="1">OFFSET('Расчёт фасадов8'!$H$1335,Цена!$A$1289,0)</f>
        <v>0</v>
      </c>
      <c r="L1289" s="160">
        <f ca="1">OFFSET('Расчёт фасадов9'!$H$1335,Цена!$A$1289,0)</f>
        <v>0</v>
      </c>
      <c r="M1289" s="160">
        <f ca="1">OFFSET('Расчёт фасадов10'!$H$1335,Цена!$A$1289,0)</f>
        <v>0</v>
      </c>
    </row>
    <row r="1290" spans="1:13" ht="15" x14ac:dyDescent="0.2">
      <c r="A1290">
        <v>1</v>
      </c>
      <c r="B1290" s="75" t="s">
        <v>739</v>
      </c>
      <c r="C1290" s="75" t="str">
        <f>B1290&amp;'Спецификация - фасады'!$AO$54</f>
        <v>U.2.P25./1+0-BMO</v>
      </c>
      <c r="D1290" s="160">
        <f ca="1">OFFSET('Расчёт фасадов'!$H$1335,Цена!$A$1290,0)</f>
        <v>0</v>
      </c>
      <c r="E1290" s="160">
        <f ca="1">OFFSET('Расчёт фасадов2'!$H$1335,Цена!$A$1290,0)</f>
        <v>0</v>
      </c>
      <c r="F1290" s="160">
        <f ca="1">OFFSET('Расчёт фасадов3'!$H$1335,Цена!$A$1290,0)</f>
        <v>0</v>
      </c>
      <c r="G1290" s="160">
        <f ca="1">OFFSET('Расчёт фасадов4'!$H$1335,Цена!$A$1290,0)</f>
        <v>0</v>
      </c>
      <c r="H1290" s="160">
        <f ca="1">OFFSET('Расчёт фасадов5'!$H$1335,Цена!$A$1290,0)</f>
        <v>0</v>
      </c>
      <c r="I1290" s="160">
        <f ca="1">OFFSET('Расчёт фасадов6'!$H$1335,Цена!$A$1290,0)</f>
        <v>0</v>
      </c>
      <c r="J1290" s="160">
        <f ca="1">OFFSET('Расчёт фасадов7'!$H$1335,Цена!$A$1290,0)</f>
        <v>0</v>
      </c>
      <c r="K1290" s="160">
        <f ca="1">OFFSET('Расчёт фасадов8'!$H$1335,Цена!$A$1290,0)</f>
        <v>0</v>
      </c>
      <c r="L1290" s="160">
        <f ca="1">OFFSET('Расчёт фасадов9'!$H$1335,Цена!$A$1290,0)</f>
        <v>0</v>
      </c>
      <c r="M1290" s="160">
        <f ca="1">OFFSET('Расчёт фасадов10'!$H$1335,Цена!$A$1290,0)</f>
        <v>0</v>
      </c>
    </row>
    <row r="1291" spans="1:13" ht="15" x14ac:dyDescent="0.2">
      <c r="A1291">
        <v>2</v>
      </c>
      <c r="B1291" s="75" t="s">
        <v>739</v>
      </c>
      <c r="C1291" s="75" t="str">
        <f>B1291&amp;'Спецификация - фасады'!$AO$55</f>
        <v>U.2.P25./1+0-WM</v>
      </c>
      <c r="D1291" s="160">
        <f ca="1">OFFSET('Расчёт фасадов'!$H$1335,Цена!$A$1291,0)</f>
        <v>0</v>
      </c>
      <c r="E1291" s="160">
        <f ca="1">OFFSET('Расчёт фасадов2'!$H$1335,Цена!$A$1291,0)</f>
        <v>0</v>
      </c>
      <c r="F1291" s="160">
        <f ca="1">OFFSET('Расчёт фасадов3'!$H$1335,Цена!$A$1291,0)</f>
        <v>0</v>
      </c>
      <c r="G1291" s="160">
        <f ca="1">OFFSET('Расчёт фасадов4'!$H$1335,Цена!$A$1291,0)</f>
        <v>0</v>
      </c>
      <c r="H1291" s="160">
        <f ca="1">OFFSET('Расчёт фасадов5'!$H$1335,Цена!$A$1291,0)</f>
        <v>0</v>
      </c>
      <c r="I1291" s="160">
        <f ca="1">OFFSET('Расчёт фасадов6'!$H$1335,Цена!$A$1291,0)</f>
        <v>0</v>
      </c>
      <c r="J1291" s="160">
        <f ca="1">OFFSET('Расчёт фасадов7'!$H$1335,Цена!$A$1291,0)</f>
        <v>0</v>
      </c>
      <c r="K1291" s="160">
        <f ca="1">OFFSET('Расчёт фасадов8'!$H$1335,Цена!$A$1291,0)</f>
        <v>0</v>
      </c>
      <c r="L1291" s="160">
        <f ca="1">OFFSET('Расчёт фасадов9'!$H$1335,Цена!$A$1291,0)</f>
        <v>0</v>
      </c>
      <c r="M1291" s="160">
        <f ca="1">OFFSET('Расчёт фасадов10'!$H$1335,Цена!$A$1291,0)</f>
        <v>0</v>
      </c>
    </row>
    <row r="1292" spans="1:13" ht="15" x14ac:dyDescent="0.2">
      <c r="A1292">
        <v>2</v>
      </c>
      <c r="B1292" s="75" t="s">
        <v>739</v>
      </c>
      <c r="C1292" s="75" t="str">
        <f>B1292&amp;'Спецификация - фасады'!$AO$56</f>
        <v>U.2.P25./1+0-IV</v>
      </c>
      <c r="D1292" s="160">
        <f ca="1">OFFSET('Расчёт фасадов'!$H$1335,Цена!$A$1292,0)</f>
        <v>0</v>
      </c>
      <c r="E1292" s="160">
        <f ca="1">OFFSET('Расчёт фасадов2'!$H$1335,Цена!$A$1292,0)</f>
        <v>0</v>
      </c>
      <c r="F1292" s="160">
        <f ca="1">OFFSET('Расчёт фасадов3'!$H$1335,Цена!$A$1292,0)</f>
        <v>0</v>
      </c>
      <c r="G1292" s="160">
        <f ca="1">OFFSET('Расчёт фасадов4'!$H$1335,Цена!$A$1292,0)</f>
        <v>0</v>
      </c>
      <c r="H1292" s="160">
        <f ca="1">OFFSET('Расчёт фасадов5'!$H$1335,Цена!$A$1292,0)</f>
        <v>0</v>
      </c>
      <c r="I1292" s="160">
        <f ca="1">OFFSET('Расчёт фасадов6'!$H$1335,Цена!$A$1292,0)</f>
        <v>0</v>
      </c>
      <c r="J1292" s="160">
        <f ca="1">OFFSET('Расчёт фасадов7'!$H$1335,Цена!$A$1292,0)</f>
        <v>0</v>
      </c>
      <c r="K1292" s="160">
        <f ca="1">OFFSET('Расчёт фасадов8'!$H$1335,Цена!$A$1292,0)</f>
        <v>0</v>
      </c>
      <c r="L1292" s="160">
        <f ca="1">OFFSET('Расчёт фасадов9'!$H$1335,Цена!$A$1292,0)</f>
        <v>0</v>
      </c>
      <c r="M1292" s="160">
        <f ca="1">OFFSET('Расчёт фасадов10'!$H$1335,Цена!$A$1292,0)</f>
        <v>0</v>
      </c>
    </row>
    <row r="1293" spans="1:13" ht="15" x14ac:dyDescent="0.2">
      <c r="A1293">
        <v>3</v>
      </c>
      <c r="B1293" s="75" t="s">
        <v>739</v>
      </c>
      <c r="C1293" s="75" t="str">
        <f>B1293&amp;'Спецификация - фасады'!$AO$57</f>
        <v>U.2.P25./1+0-WC/PG</v>
      </c>
      <c r="D1293" s="160">
        <f ca="1">OFFSET('Расчёт фасадов'!$H$1335,Цена!$A$1293,0)</f>
        <v>0</v>
      </c>
      <c r="E1293" s="160">
        <f ca="1">OFFSET('Расчёт фасадов2'!$H$1335,Цена!$A$1293,0)</f>
        <v>0</v>
      </c>
      <c r="F1293" s="160">
        <f ca="1">OFFSET('Расчёт фасадов3'!$H$1335,Цена!$A$1293,0)</f>
        <v>0</v>
      </c>
      <c r="G1293" s="160">
        <f ca="1">OFFSET('Расчёт фасадов4'!$H$1335,Цена!$A$1293,0)</f>
        <v>0</v>
      </c>
      <c r="H1293" s="160">
        <f ca="1">OFFSET('Расчёт фасадов5'!$H$1335,Цена!$A$1293,0)</f>
        <v>0</v>
      </c>
      <c r="I1293" s="160">
        <f ca="1">OFFSET('Расчёт фасадов6'!$H$1335,Цена!$A$1293,0)</f>
        <v>0</v>
      </c>
      <c r="J1293" s="160">
        <f ca="1">OFFSET('Расчёт фасадов7'!$H$1335,Цена!$A$1293,0)</f>
        <v>0</v>
      </c>
      <c r="K1293" s="160">
        <f ca="1">OFFSET('Расчёт фасадов8'!$H$1335,Цена!$A$1293,0)</f>
        <v>0</v>
      </c>
      <c r="L1293" s="160">
        <f ca="1">OFFSET('Расчёт фасадов9'!$H$1335,Цена!$A$1293,0)</f>
        <v>0</v>
      </c>
      <c r="M1293" s="160">
        <f ca="1">OFFSET('Расчёт фасадов10'!$H$1335,Цена!$A$1293,0)</f>
        <v>0</v>
      </c>
    </row>
    <row r="1294" spans="1:13" ht="15" x14ac:dyDescent="0.2">
      <c r="A1294">
        <v>3</v>
      </c>
      <c r="B1294" s="75" t="s">
        <v>739</v>
      </c>
      <c r="C1294" s="75" t="str">
        <f>B1294&amp;'Спецификация - фасады'!$AO$58</f>
        <v>U.2.P25./1+0-WC/PS</v>
      </c>
      <c r="D1294" s="160">
        <f ca="1">OFFSET('Расчёт фасадов'!$H$1335,Цена!$A$1294,0)</f>
        <v>0</v>
      </c>
      <c r="E1294" s="160">
        <f ca="1">OFFSET('Расчёт фасадов2'!$H$1335,Цена!$A$1294,0)</f>
        <v>0</v>
      </c>
      <c r="F1294" s="160">
        <f ca="1">OFFSET('Расчёт фасадов3'!$H$1335,Цена!$A$1294,0)</f>
        <v>0</v>
      </c>
      <c r="G1294" s="160">
        <f ca="1">OFFSET('Расчёт фасадов4'!$H$1335,Цена!$A$1294,0)</f>
        <v>0</v>
      </c>
      <c r="H1294" s="160">
        <f ca="1">OFFSET('Расчёт фасадов5'!$H$1335,Цена!$A$1294,0)</f>
        <v>0</v>
      </c>
      <c r="I1294" s="160">
        <f ca="1">OFFSET('Расчёт фасадов6'!$H$1335,Цена!$A$1294,0)</f>
        <v>0</v>
      </c>
      <c r="J1294" s="160">
        <f ca="1">OFFSET('Расчёт фасадов7'!$H$1335,Цена!$A$1294,0)</f>
        <v>0</v>
      </c>
      <c r="K1294" s="160">
        <f ca="1">OFFSET('Расчёт фасадов8'!$H$1335,Цена!$A$1294,0)</f>
        <v>0</v>
      </c>
      <c r="L1294" s="160">
        <f ca="1">OFFSET('Расчёт фасадов9'!$H$1335,Цена!$A$1294,0)</f>
        <v>0</v>
      </c>
      <c r="M1294" s="160">
        <f ca="1">OFFSET('Расчёт фасадов10'!$H$1335,Цена!$A$1294,0)</f>
        <v>0</v>
      </c>
    </row>
    <row r="1295" spans="1:13" ht="15" x14ac:dyDescent="0.2">
      <c r="A1295">
        <v>3</v>
      </c>
      <c r="B1295" s="75" t="s">
        <v>739</v>
      </c>
      <c r="C1295" s="75" t="str">
        <f>B1295&amp;'Спецификация - фасады'!$AO$59</f>
        <v>U.2.P25./1+0-WC/PBG</v>
      </c>
      <c r="D1295" s="160">
        <f ca="1">OFFSET('Расчёт фасадов'!$H$1335,Цена!$A$1295,0)</f>
        <v>0</v>
      </c>
      <c r="E1295" s="160">
        <f ca="1">OFFSET('Расчёт фасадов2'!$H$1335,Цена!$A$1295,0)</f>
        <v>0</v>
      </c>
      <c r="F1295" s="160">
        <f ca="1">OFFSET('Расчёт фасадов3'!$H$1335,Цена!$A$1295,0)</f>
        <v>0</v>
      </c>
      <c r="G1295" s="160">
        <f ca="1">OFFSET('Расчёт фасадов4'!$H$1335,Цена!$A$1295,0)</f>
        <v>0</v>
      </c>
      <c r="H1295" s="160">
        <f ca="1">OFFSET('Расчёт фасадов5'!$H$1335,Цена!$A$1295,0)</f>
        <v>0</v>
      </c>
      <c r="I1295" s="160">
        <f ca="1">OFFSET('Расчёт фасадов6'!$H$1335,Цена!$A$1295,0)</f>
        <v>0</v>
      </c>
      <c r="J1295" s="160">
        <f ca="1">OFFSET('Расчёт фасадов7'!$H$1335,Цена!$A$1295,0)</f>
        <v>0</v>
      </c>
      <c r="K1295" s="160">
        <f ca="1">OFFSET('Расчёт фасадов8'!$H$1335,Цена!$A$1295,0)</f>
        <v>0</v>
      </c>
      <c r="L1295" s="160">
        <f ca="1">OFFSET('Расчёт фасадов9'!$H$1335,Цена!$A$1295,0)</f>
        <v>0</v>
      </c>
      <c r="M1295" s="160">
        <f ca="1">OFFSET('Расчёт фасадов10'!$H$1335,Цена!$A$1295,0)</f>
        <v>0</v>
      </c>
    </row>
    <row r="1296" spans="1:13" ht="15" x14ac:dyDescent="0.2">
      <c r="A1296">
        <v>3</v>
      </c>
      <c r="B1296" s="75" t="s">
        <v>739</v>
      </c>
      <c r="C1296" s="75" t="str">
        <f>B1296&amp;'Спецификация - фасады'!$AO$60</f>
        <v>U.2.P25./1+0-VT/PS</v>
      </c>
      <c r="D1296" s="160">
        <f ca="1">OFFSET('Расчёт фасадов'!$H$1335,Цена!$A$1296,0)</f>
        <v>0</v>
      </c>
      <c r="E1296" s="160">
        <f ca="1">OFFSET('Расчёт фасадов2'!$H$1335,Цена!$A$1296,0)</f>
        <v>0</v>
      </c>
      <c r="F1296" s="160">
        <f ca="1">OFFSET('Расчёт фасадов3'!$H$1335,Цена!$A$1296,0)</f>
        <v>0</v>
      </c>
      <c r="G1296" s="160">
        <f ca="1">OFFSET('Расчёт фасадов4'!$H$1335,Цена!$A$1296,0)</f>
        <v>0</v>
      </c>
      <c r="H1296" s="160">
        <f ca="1">OFFSET('Расчёт фасадов5'!$H$1335,Цена!$A$1296,0)</f>
        <v>0</v>
      </c>
      <c r="I1296" s="160">
        <f ca="1">OFFSET('Расчёт фасадов6'!$H$1335,Цена!$A$1296,0)</f>
        <v>0</v>
      </c>
      <c r="J1296" s="160">
        <f ca="1">OFFSET('Расчёт фасадов7'!$H$1335,Цена!$A$1296,0)</f>
        <v>0</v>
      </c>
      <c r="K1296" s="160">
        <f ca="1">OFFSET('Расчёт фасадов8'!$H$1335,Цена!$A$1296,0)</f>
        <v>0</v>
      </c>
      <c r="L1296" s="160">
        <f ca="1">OFFSET('Расчёт фасадов9'!$H$1335,Цена!$A$1296,0)</f>
        <v>0</v>
      </c>
      <c r="M1296" s="160">
        <f ca="1">OFFSET('Расчёт фасадов10'!$H$1335,Цена!$A$1296,0)</f>
        <v>0</v>
      </c>
    </row>
    <row r="1297" spans="1:13" ht="15" x14ac:dyDescent="0.2">
      <c r="A1297">
        <v>4</v>
      </c>
      <c r="B1297" s="75" t="s">
        <v>739</v>
      </c>
      <c r="C1297" s="75" t="str">
        <f>B1297&amp;'Спецификация - фасады'!$AO$61</f>
        <v>U.2.P25./1+0-BMO/PG</v>
      </c>
      <c r="D1297" s="160">
        <f ca="1">OFFSET('Расчёт фасадов'!$H$1335,Цена!$A$1297,0)</f>
        <v>0</v>
      </c>
      <c r="E1297" s="160">
        <f ca="1">OFFSET('Расчёт фасадов2'!$H$1335,Цена!$A$1297,0)</f>
        <v>0</v>
      </c>
      <c r="F1297" s="160">
        <f ca="1">OFFSET('Расчёт фасадов3'!$H$1335,Цена!$A$1297,0)</f>
        <v>0</v>
      </c>
      <c r="G1297" s="160">
        <f ca="1">OFFSET('Расчёт фасадов4'!$H$1335,Цена!$A$1297,0)</f>
        <v>0</v>
      </c>
      <c r="H1297" s="160">
        <f ca="1">OFFSET('Расчёт фасадов5'!$H$1335,Цена!$A$1297,0)</f>
        <v>0</v>
      </c>
      <c r="I1297" s="160">
        <f ca="1">OFFSET('Расчёт фасадов6'!$H$1335,Цена!$A$1297,0)</f>
        <v>0</v>
      </c>
      <c r="J1297" s="160">
        <f ca="1">OFFSET('Расчёт фасадов7'!$H$1335,Цена!$A$1297,0)</f>
        <v>0</v>
      </c>
      <c r="K1297" s="160">
        <f ca="1">OFFSET('Расчёт фасадов8'!$H$1335,Цена!$A$1297,0)</f>
        <v>0</v>
      </c>
      <c r="L1297" s="160">
        <f ca="1">OFFSET('Расчёт фасадов9'!$H$1335,Цена!$A$1297,0)</f>
        <v>0</v>
      </c>
      <c r="M1297" s="160">
        <f ca="1">OFFSET('Расчёт фасадов10'!$H$1335,Цена!$A$1297,0)</f>
        <v>0</v>
      </c>
    </row>
    <row r="1298" spans="1:13" ht="15" x14ac:dyDescent="0.2">
      <c r="A1298">
        <v>4</v>
      </c>
      <c r="B1298" s="75" t="s">
        <v>739</v>
      </c>
      <c r="C1298" s="75" t="str">
        <f>B1298&amp;'Спецификация - фасады'!$AO$62</f>
        <v>U.2.P25./1+0-BMO/PB</v>
      </c>
      <c r="D1298" s="160">
        <f ca="1">OFFSET('Расчёт фасадов'!$H$1335,Цена!$A$1298,0)</f>
        <v>0</v>
      </c>
      <c r="E1298" s="160">
        <f ca="1">OFFSET('Расчёт фасадов2'!$H$1335,Цена!$A$1298,0)</f>
        <v>0</v>
      </c>
      <c r="F1298" s="160">
        <f ca="1">OFFSET('Расчёт фасадов3'!$H$1335,Цена!$A$1298,0)</f>
        <v>0</v>
      </c>
      <c r="G1298" s="160">
        <f ca="1">OFFSET('Расчёт фасадов4'!$H$1335,Цена!$A$1298,0)</f>
        <v>0</v>
      </c>
      <c r="H1298" s="160">
        <f ca="1">OFFSET('Расчёт фасадов5'!$H$1335,Цена!$A$1298,0)</f>
        <v>0</v>
      </c>
      <c r="I1298" s="160">
        <f ca="1">OFFSET('Расчёт фасадов6'!$H$1335,Цена!$A$1298,0)</f>
        <v>0</v>
      </c>
      <c r="J1298" s="160">
        <f ca="1">OFFSET('Расчёт фасадов7'!$H$1335,Цена!$A$1298,0)</f>
        <v>0</v>
      </c>
      <c r="K1298" s="160">
        <f ca="1">OFFSET('Расчёт фасадов8'!$H$1335,Цена!$A$1298,0)</f>
        <v>0</v>
      </c>
      <c r="L1298" s="160">
        <f ca="1">OFFSET('Расчёт фасадов9'!$H$1335,Цена!$A$1298,0)</f>
        <v>0</v>
      </c>
      <c r="M1298" s="160">
        <f ca="1">OFFSET('Расчёт фасадов10'!$H$1335,Цена!$A$1298,0)</f>
        <v>0</v>
      </c>
    </row>
    <row r="1299" spans="1:13" ht="15" x14ac:dyDescent="0.2">
      <c r="A1299">
        <v>5</v>
      </c>
      <c r="B1299" s="75" t="s">
        <v>739</v>
      </c>
      <c r="C1299" s="75" t="str">
        <f>B1299&amp;'Спецификация - фасады'!$AO$63</f>
        <v>U.2.P25./1+0-GS/PG</v>
      </c>
      <c r="D1299" s="160">
        <f ca="1">OFFSET('Расчёт фасадов'!$H$1335,Цена!$A$1299,0)</f>
        <v>0</v>
      </c>
      <c r="E1299" s="160">
        <f ca="1">OFFSET('Расчёт фасадов2'!$H$1335,Цена!$A$1299,0)</f>
        <v>0</v>
      </c>
      <c r="F1299" s="160">
        <f ca="1">OFFSET('Расчёт фасадов3'!$H$1335,Цена!$A$1299,0)</f>
        <v>0</v>
      </c>
      <c r="G1299" s="160">
        <f ca="1">OFFSET('Расчёт фасадов4'!$H$1335,Цена!$A$1299,0)</f>
        <v>0</v>
      </c>
      <c r="H1299" s="160">
        <f ca="1">OFFSET('Расчёт фасадов5'!$H$1335,Цена!$A$1299,0)</f>
        <v>0</v>
      </c>
      <c r="I1299" s="160">
        <f ca="1">OFFSET('Расчёт фасадов6'!$H$1335,Цена!$A$1299,0)</f>
        <v>0</v>
      </c>
      <c r="J1299" s="160">
        <f ca="1">OFFSET('Расчёт фасадов7'!$H$1335,Цена!$A$1299,0)</f>
        <v>0</v>
      </c>
      <c r="K1299" s="160">
        <f ca="1">OFFSET('Расчёт фасадов8'!$H$1335,Цена!$A$1299,0)</f>
        <v>0</v>
      </c>
      <c r="L1299" s="160">
        <f ca="1">OFFSET('Расчёт фасадов9'!$H$1335,Цена!$A$1299,0)</f>
        <v>0</v>
      </c>
      <c r="M1299" s="160">
        <f ca="1">OFFSET('Расчёт фасадов10'!$H$1335,Цена!$A$1299,0)</f>
        <v>0</v>
      </c>
    </row>
    <row r="1300" spans="1:13" ht="15" x14ac:dyDescent="0.2">
      <c r="A1300">
        <v>5</v>
      </c>
      <c r="B1300" s="75" t="s">
        <v>739</v>
      </c>
      <c r="C1300" s="75" t="str">
        <f>B1300&amp;'Спецификация - фасады'!$AO$64</f>
        <v>U.2.P25./1+0-GS/PS</v>
      </c>
      <c r="D1300" s="160">
        <f ca="1">OFFSET('Расчёт фасадов'!$H$1335,Цена!$A$1300,0)</f>
        <v>0</v>
      </c>
      <c r="E1300" s="160">
        <f ca="1">OFFSET('Расчёт фасадов2'!$H$1335,Цена!$A$1300,0)</f>
        <v>0</v>
      </c>
      <c r="F1300" s="160">
        <f ca="1">OFFSET('Расчёт фасадов3'!$H$1335,Цена!$A$1300,0)</f>
        <v>0</v>
      </c>
      <c r="G1300" s="160">
        <f ca="1">OFFSET('Расчёт фасадов4'!$H$1335,Цена!$A$1300,0)</f>
        <v>0</v>
      </c>
      <c r="H1300" s="160">
        <f ca="1">OFFSET('Расчёт фасадов5'!$H$1335,Цена!$A$1300,0)</f>
        <v>0</v>
      </c>
      <c r="I1300" s="160">
        <f ca="1">OFFSET('Расчёт фасадов6'!$H$1335,Цена!$A$1300,0)</f>
        <v>0</v>
      </c>
      <c r="J1300" s="160">
        <f ca="1">OFFSET('Расчёт фасадов7'!$H$1335,Цена!$A$1300,0)</f>
        <v>0</v>
      </c>
      <c r="K1300" s="160">
        <f ca="1">OFFSET('Расчёт фасадов8'!$H$1335,Цена!$A$1300,0)</f>
        <v>0</v>
      </c>
      <c r="L1300" s="160">
        <f ca="1">OFFSET('Расчёт фасадов9'!$H$1335,Цена!$A$1300,0)</f>
        <v>0</v>
      </c>
      <c r="M1300" s="160">
        <f ca="1">OFFSET('Расчёт фасадов10'!$H$1335,Цена!$A$1300,0)</f>
        <v>0</v>
      </c>
    </row>
    <row r="1301" spans="1:13" ht="15" x14ac:dyDescent="0.2">
      <c r="A1301">
        <v>6</v>
      </c>
      <c r="B1301" s="75" t="s">
        <v>739</v>
      </c>
      <c r="C1301" s="75" t="str">
        <f>B1301&amp;'Спецификация - фасады'!$AO$65</f>
        <v>U.2.P25./1+0-WM/PG</v>
      </c>
      <c r="D1301" s="160">
        <f ca="1">OFFSET('Расчёт фасадов'!$H$1335,Цена!$A$1301,0)</f>
        <v>0</v>
      </c>
      <c r="E1301" s="160">
        <f ca="1">OFFSET('Расчёт фасадов2'!$H$1335,Цена!$A$1301,0)</f>
        <v>0</v>
      </c>
      <c r="F1301" s="160">
        <f ca="1">OFFSET('Расчёт фасадов3'!$H$1335,Цена!$A$1301,0)</f>
        <v>0</v>
      </c>
      <c r="G1301" s="160">
        <f ca="1">OFFSET('Расчёт фасадов4'!$H$1335,Цена!$A$1301,0)</f>
        <v>0</v>
      </c>
      <c r="H1301" s="160">
        <f ca="1">OFFSET('Расчёт фасадов5'!$H$1335,Цена!$A$1301,0)</f>
        <v>0</v>
      </c>
      <c r="I1301" s="160">
        <f ca="1">OFFSET('Расчёт фасадов6'!$H$1335,Цена!$A$1301,0)</f>
        <v>0</v>
      </c>
      <c r="J1301" s="160">
        <f ca="1">OFFSET('Расчёт фасадов7'!$H$1335,Цена!$A$1301,0)</f>
        <v>0</v>
      </c>
      <c r="K1301" s="160">
        <f ca="1">OFFSET('Расчёт фасадов8'!$H$1335,Цена!$A$1301,0)</f>
        <v>0</v>
      </c>
      <c r="L1301" s="160">
        <f ca="1">OFFSET('Расчёт фасадов9'!$H$1335,Цена!$A$1301,0)</f>
        <v>0</v>
      </c>
      <c r="M1301" s="160">
        <f ca="1">OFFSET('Расчёт фасадов10'!$H$1335,Цена!$A$1301,0)</f>
        <v>0</v>
      </c>
    </row>
    <row r="1302" spans="1:13" ht="15" x14ac:dyDescent="0.2">
      <c r="A1302">
        <v>6</v>
      </c>
      <c r="B1302" s="75" t="s">
        <v>739</v>
      </c>
      <c r="C1302" s="75" t="str">
        <f>B1302&amp;'Спецификация - фасады'!$AO$66</f>
        <v>U.2.P25./1+0-WM/PS</v>
      </c>
      <c r="D1302" s="160">
        <f ca="1">OFFSET('Расчёт фасадов'!$H$1335,Цена!$A$1302,0)</f>
        <v>0</v>
      </c>
      <c r="E1302" s="160">
        <f ca="1">OFFSET('Расчёт фасадов2'!$H$1335,Цена!$A$1302,0)</f>
        <v>0</v>
      </c>
      <c r="F1302" s="160">
        <f ca="1">OFFSET('Расчёт фасадов3'!$H$1335,Цена!$A$1302,0)</f>
        <v>0</v>
      </c>
      <c r="G1302" s="160">
        <f ca="1">OFFSET('Расчёт фасадов4'!$H$1335,Цена!$A$1302,0)</f>
        <v>0</v>
      </c>
      <c r="H1302" s="160">
        <f ca="1">OFFSET('Расчёт фасадов5'!$H$1335,Цена!$A$1302,0)</f>
        <v>0</v>
      </c>
      <c r="I1302" s="160">
        <f ca="1">OFFSET('Расчёт фасадов6'!$H$1335,Цена!$A$1302,0)</f>
        <v>0</v>
      </c>
      <c r="J1302" s="160">
        <f ca="1">OFFSET('Расчёт фасадов7'!$H$1335,Цена!$A$1302,0)</f>
        <v>0</v>
      </c>
      <c r="K1302" s="160">
        <f ca="1">OFFSET('Расчёт фасадов8'!$H$1335,Цена!$A$1302,0)</f>
        <v>0</v>
      </c>
      <c r="L1302" s="160">
        <f ca="1">OFFSET('Расчёт фасадов9'!$H$1335,Цена!$A$1302,0)</f>
        <v>0</v>
      </c>
      <c r="M1302" s="160">
        <f ca="1">OFFSET('Расчёт фасадов10'!$H$1335,Цена!$A$1302,0)</f>
        <v>0</v>
      </c>
    </row>
    <row r="1303" spans="1:13" ht="15" x14ac:dyDescent="0.2">
      <c r="A1303">
        <v>6</v>
      </c>
      <c r="B1303" s="75" t="s">
        <v>739</v>
      </c>
      <c r="C1303" s="75" t="str">
        <f>B1303&amp;'Спецификация - фасады'!$AO$67</f>
        <v>U.2.P25./1+0-WM/PBG</v>
      </c>
      <c r="D1303" s="160">
        <f ca="1">OFFSET('Расчёт фасадов'!$H$1335,Цена!$A$1303,0)</f>
        <v>0</v>
      </c>
      <c r="E1303" s="160">
        <f ca="1">OFFSET('Расчёт фасадов2'!$H$1335,Цена!$A$1303,0)</f>
        <v>0</v>
      </c>
      <c r="F1303" s="160">
        <f ca="1">OFFSET('Расчёт фасадов3'!$H$1335,Цена!$A$1303,0)</f>
        <v>0</v>
      </c>
      <c r="G1303" s="160">
        <f ca="1">OFFSET('Расчёт фасадов4'!$H$1335,Цена!$A$1303,0)</f>
        <v>0</v>
      </c>
      <c r="H1303" s="160">
        <f ca="1">OFFSET('Расчёт фасадов5'!$H$1335,Цена!$A$1303,0)</f>
        <v>0</v>
      </c>
      <c r="I1303" s="160">
        <f ca="1">OFFSET('Расчёт фасадов6'!$H$1335,Цена!$A$1303,0)</f>
        <v>0</v>
      </c>
      <c r="J1303" s="160">
        <f ca="1">OFFSET('Расчёт фасадов7'!$H$1335,Цена!$A$1303,0)</f>
        <v>0</v>
      </c>
      <c r="K1303" s="160">
        <f ca="1">OFFSET('Расчёт фасадов8'!$H$1335,Цена!$A$1303,0)</f>
        <v>0</v>
      </c>
      <c r="L1303" s="160">
        <f ca="1">OFFSET('Расчёт фасадов9'!$H$1335,Цена!$A$1303,0)</f>
        <v>0</v>
      </c>
      <c r="M1303" s="160">
        <f ca="1">OFFSET('Расчёт фасадов10'!$H$1335,Цена!$A$1303,0)</f>
        <v>0</v>
      </c>
    </row>
    <row r="1304" spans="1:13" ht="15" x14ac:dyDescent="0.2">
      <c r="A1304">
        <v>6</v>
      </c>
      <c r="B1304" s="75" t="s">
        <v>739</v>
      </c>
      <c r="C1304" s="75" t="str">
        <f>B1304&amp;'Спецификация - фасады'!$AO$68</f>
        <v>U.2.P25./1+0-IV/PG</v>
      </c>
      <c r="D1304" s="160">
        <f ca="1">OFFSET('Расчёт фасадов'!$H$1335,Цена!$A$1304,0)</f>
        <v>0</v>
      </c>
      <c r="E1304" s="160">
        <f ca="1">OFFSET('Расчёт фасадов2'!$H$1335,Цена!$A$1304,0)</f>
        <v>0</v>
      </c>
      <c r="F1304" s="160">
        <f ca="1">OFFSET('Расчёт фасадов3'!$H$1335,Цена!$A$1304,0)</f>
        <v>0</v>
      </c>
      <c r="G1304" s="160">
        <f ca="1">OFFSET('Расчёт фасадов4'!$H$1335,Цена!$A$1304,0)</f>
        <v>0</v>
      </c>
      <c r="H1304" s="160">
        <f ca="1">OFFSET('Расчёт фасадов5'!$H$1335,Цена!$A$1304,0)</f>
        <v>0</v>
      </c>
      <c r="I1304" s="160">
        <f ca="1">OFFSET('Расчёт фасадов6'!$H$1335,Цена!$A$1304,0)</f>
        <v>0</v>
      </c>
      <c r="J1304" s="160">
        <f ca="1">OFFSET('Расчёт фасадов7'!$H$1335,Цена!$A$1304,0)</f>
        <v>0</v>
      </c>
      <c r="K1304" s="160">
        <f ca="1">OFFSET('Расчёт фасадов8'!$H$1335,Цена!$A$1304,0)</f>
        <v>0</v>
      </c>
      <c r="L1304" s="160">
        <f ca="1">OFFSET('Расчёт фасадов9'!$H$1335,Цена!$A$1304,0)</f>
        <v>0</v>
      </c>
      <c r="M1304" s="160">
        <f ca="1">OFFSET('Расчёт фасадов10'!$H$1335,Цена!$A$1304,0)</f>
        <v>0</v>
      </c>
    </row>
    <row r="1305" spans="1:13" ht="15" x14ac:dyDescent="0.2">
      <c r="A1305">
        <v>6</v>
      </c>
      <c r="B1305" s="75" t="s">
        <v>739</v>
      </c>
      <c r="C1305" s="75" t="str">
        <f>B1305&amp;'Спецификация - фасады'!$AO$69</f>
        <v>U.2.P25./1+0-IV/PS</v>
      </c>
      <c r="D1305" s="160">
        <f ca="1">OFFSET('Расчёт фасадов'!$H$1335,Цена!$A$1305,0)</f>
        <v>0</v>
      </c>
      <c r="E1305" s="160">
        <f ca="1">OFFSET('Расчёт фасадов2'!$H$1335,Цена!$A$1305,0)</f>
        <v>0</v>
      </c>
      <c r="F1305" s="160">
        <f ca="1">OFFSET('Расчёт фасадов3'!$H$1335,Цена!$A$1305,0)</f>
        <v>0</v>
      </c>
      <c r="G1305" s="160">
        <f ca="1">OFFSET('Расчёт фасадов4'!$H$1335,Цена!$A$1305,0)</f>
        <v>0</v>
      </c>
      <c r="H1305" s="160">
        <f ca="1">OFFSET('Расчёт фасадов5'!$H$1335,Цена!$A$1305,0)</f>
        <v>0</v>
      </c>
      <c r="I1305" s="160">
        <f ca="1">OFFSET('Расчёт фасадов6'!$H$1335,Цена!$A$1305,0)</f>
        <v>0</v>
      </c>
      <c r="J1305" s="160">
        <f ca="1">OFFSET('Расчёт фасадов7'!$H$1335,Цена!$A$1305,0)</f>
        <v>0</v>
      </c>
      <c r="K1305" s="160">
        <f ca="1">OFFSET('Расчёт фасадов8'!$H$1335,Цена!$A$1305,0)</f>
        <v>0</v>
      </c>
      <c r="L1305" s="160">
        <f ca="1">OFFSET('Расчёт фасадов9'!$H$1335,Цена!$A$1305,0)</f>
        <v>0</v>
      </c>
      <c r="M1305" s="160">
        <f ca="1">OFFSET('Расчёт фасадов10'!$H$1335,Цена!$A$1305,0)</f>
        <v>0</v>
      </c>
    </row>
    <row r="1306" spans="1:13" ht="15" x14ac:dyDescent="0.2">
      <c r="A1306">
        <v>6</v>
      </c>
      <c r="B1306" s="75" t="s">
        <v>739</v>
      </c>
      <c r="C1306" s="75" t="str">
        <f>B1306&amp;'Спецификация - фасады'!$AO$70</f>
        <v>U.2.P25./1+0-IV/PBG</v>
      </c>
      <c r="D1306" s="160">
        <f ca="1">OFFSET('Расчёт фасадов'!$H$1335,Цена!$A$1306,0)</f>
        <v>0</v>
      </c>
      <c r="E1306" s="160">
        <f ca="1">OFFSET('Расчёт фасадов2'!$H$1335,Цена!$A$1306,0)</f>
        <v>0</v>
      </c>
      <c r="F1306" s="160">
        <f ca="1">OFFSET('Расчёт фасадов3'!$H$1335,Цена!$A$1306,0)</f>
        <v>0</v>
      </c>
      <c r="G1306" s="160">
        <f ca="1">OFFSET('Расчёт фасадов4'!$H$1335,Цена!$A$1306,0)</f>
        <v>0</v>
      </c>
      <c r="H1306" s="160">
        <f ca="1">OFFSET('Расчёт фасадов5'!$H$1335,Цена!$A$1306,0)</f>
        <v>0</v>
      </c>
      <c r="I1306" s="160">
        <f ca="1">OFFSET('Расчёт фасадов6'!$H$1335,Цена!$A$1306,0)</f>
        <v>0</v>
      </c>
      <c r="J1306" s="160">
        <f ca="1">OFFSET('Расчёт фасадов7'!$H$1335,Цена!$A$1306,0)</f>
        <v>0</v>
      </c>
      <c r="K1306" s="160">
        <f ca="1">OFFSET('Расчёт фасадов8'!$H$1335,Цена!$A$1306,0)</f>
        <v>0</v>
      </c>
      <c r="L1306" s="160">
        <f ca="1">OFFSET('Расчёт фасадов9'!$H$1335,Цена!$A$1306,0)</f>
        <v>0</v>
      </c>
      <c r="M1306" s="160">
        <f ca="1">OFFSET('Расчёт фасадов10'!$H$1335,Цена!$A$1306,0)</f>
        <v>0</v>
      </c>
    </row>
    <row r="1308" spans="1:13" ht="15" x14ac:dyDescent="0.2">
      <c r="A1308">
        <v>0</v>
      </c>
      <c r="B1308" s="75" t="s">
        <v>745</v>
      </c>
      <c r="C1308" s="75" t="str">
        <f>B1308&amp;'Спецификация - фасады'!$AO$43</f>
        <v>U.2.P25./1+1-PY27</v>
      </c>
      <c r="D1308" s="160">
        <f ca="1">OFFSET('Расчёт фасадов'!$H$1364,Цена!$A$1308,0)</f>
        <v>0</v>
      </c>
      <c r="E1308" s="160">
        <f ca="1">OFFSET('Расчёт фасадов2'!$H$1364,Цена!$A$1308,0)</f>
        <v>0</v>
      </c>
      <c r="F1308" s="160">
        <f ca="1">OFFSET('Расчёт фасадов3'!$H$1364,Цена!$A$1308,0)</f>
        <v>0</v>
      </c>
      <c r="G1308" s="160">
        <f ca="1">OFFSET('Расчёт фасадов4'!$H$1364,Цена!$A$1308,0)</f>
        <v>0</v>
      </c>
      <c r="H1308" s="160">
        <f ca="1">OFFSET('Расчёт фасадов5'!$H$1364,Цена!$A$1308,0)</f>
        <v>0</v>
      </c>
      <c r="I1308" s="160">
        <f ca="1">OFFSET('Расчёт фасадов6'!$H$1364,Цена!$A$1308,0)</f>
        <v>0</v>
      </c>
      <c r="J1308" s="160">
        <f ca="1">OFFSET('Расчёт фасадов7'!$H$1364,Цена!$A$1308,0)</f>
        <v>0</v>
      </c>
      <c r="K1308" s="160">
        <f ca="1">OFFSET('Расчёт фасадов8'!$H$1364,Цена!$A$1308,0)</f>
        <v>0</v>
      </c>
      <c r="L1308" s="160">
        <f ca="1">OFFSET('Расчёт фасадов9'!$H$1364,Цена!$A$1308,0)</f>
        <v>0</v>
      </c>
      <c r="M1308" s="160">
        <f ca="1">OFFSET('Расчёт фасадов10'!$H$1364,Цена!$A$1308,0)</f>
        <v>0</v>
      </c>
    </row>
    <row r="1309" spans="1:13" ht="15" x14ac:dyDescent="0.2">
      <c r="A1309">
        <v>0</v>
      </c>
      <c r="B1309" s="75" t="s">
        <v>745</v>
      </c>
      <c r="C1309" s="75" t="str">
        <f>B1309&amp;'Спецификация - фасады'!$AO$44</f>
        <v>U.2.P25./1+1-WC</v>
      </c>
      <c r="D1309" s="160">
        <f ca="1">OFFSET('Расчёт фасадов'!$H$1364,Цена!$A$1309,0)</f>
        <v>0</v>
      </c>
      <c r="E1309" s="160">
        <f ca="1">OFFSET('Расчёт фасадов2'!$H$1364,Цена!$A$1309,0)</f>
        <v>0</v>
      </c>
      <c r="F1309" s="160">
        <f ca="1">OFFSET('Расчёт фасадов3'!$H$1364,Цена!$A$1309,0)</f>
        <v>0</v>
      </c>
      <c r="G1309" s="160">
        <f ca="1">OFFSET('Расчёт фасадов4'!$H$1364,Цена!$A$1309,0)</f>
        <v>0</v>
      </c>
      <c r="H1309" s="160">
        <f ca="1">OFFSET('Расчёт фасадов5'!$H$1364,Цена!$A$1309,0)</f>
        <v>0</v>
      </c>
      <c r="I1309" s="160">
        <f ca="1">OFFSET('Расчёт фасадов6'!$H$1364,Цена!$A$1309,0)</f>
        <v>0</v>
      </c>
      <c r="J1309" s="160">
        <f ca="1">OFFSET('Расчёт фасадов7'!$H$1364,Цена!$A$1309,0)</f>
        <v>0</v>
      </c>
      <c r="K1309" s="160">
        <f ca="1">OFFSET('Расчёт фасадов8'!$H$1364,Цена!$A$1309,0)</f>
        <v>0</v>
      </c>
      <c r="L1309" s="160">
        <f ca="1">OFFSET('Расчёт фасадов9'!$H$1364,Цена!$A$1309,0)</f>
        <v>0</v>
      </c>
      <c r="M1309" s="160">
        <f ca="1">OFFSET('Расчёт фасадов10'!$H$1364,Цена!$A$1309,0)</f>
        <v>0</v>
      </c>
    </row>
    <row r="1310" spans="1:13" ht="15" x14ac:dyDescent="0.2">
      <c r="A1310">
        <v>0</v>
      </c>
      <c r="B1310" s="75" t="s">
        <v>745</v>
      </c>
      <c r="C1310" s="75" t="str">
        <f>B1310&amp;'Спецификация - фасады'!$AO$45</f>
        <v>U.2.P25./1+1-WP</v>
      </c>
      <c r="D1310" s="160">
        <f ca="1">OFFSET('Расчёт фасадов'!$H$1364,Цена!$A$1310,0)</f>
        <v>0</v>
      </c>
      <c r="E1310" s="160">
        <f ca="1">OFFSET('Расчёт фасадов2'!$H$1364,Цена!$A$1310,0)</f>
        <v>0</v>
      </c>
      <c r="F1310" s="160">
        <f ca="1">OFFSET('Расчёт фасадов3'!$H$1364,Цена!$A$1310,0)</f>
        <v>0</v>
      </c>
      <c r="G1310" s="160">
        <f ca="1">OFFSET('Расчёт фасадов4'!$H$1364,Цена!$A$1310,0)</f>
        <v>0</v>
      </c>
      <c r="H1310" s="160">
        <f ca="1">OFFSET('Расчёт фасадов5'!$H$1364,Цена!$A$1310,0)</f>
        <v>0</v>
      </c>
      <c r="I1310" s="160">
        <f ca="1">OFFSET('Расчёт фасадов6'!$H$1364,Цена!$A$1310,0)</f>
        <v>0</v>
      </c>
      <c r="J1310" s="160">
        <f ca="1">OFFSET('Расчёт фасадов7'!$H$1364,Цена!$A$1310,0)</f>
        <v>0</v>
      </c>
      <c r="K1310" s="160">
        <f ca="1">OFFSET('Расчёт фасадов8'!$H$1364,Цена!$A$1310,0)</f>
        <v>0</v>
      </c>
      <c r="L1310" s="160">
        <f ca="1">OFFSET('Расчёт фасадов9'!$H$1364,Цена!$A$1310,0)</f>
        <v>0</v>
      </c>
      <c r="M1310" s="160">
        <f ca="1">OFFSET('Расчёт фасадов10'!$H$1364,Цена!$A$1310,0)</f>
        <v>0</v>
      </c>
    </row>
    <row r="1311" spans="1:13" ht="15" x14ac:dyDescent="0.2">
      <c r="A1311">
        <v>0</v>
      </c>
      <c r="B1311" s="75" t="s">
        <v>745</v>
      </c>
      <c r="C1311" s="75" t="str">
        <f>B1311&amp;'Спецификация - фасады'!$AO$46</f>
        <v>U.2.P25./1+1-DS</v>
      </c>
      <c r="D1311" s="160">
        <f ca="1">OFFSET('Расчёт фасадов'!$H$1364,Цена!$A$1311,0)</f>
        <v>0</v>
      </c>
      <c r="E1311" s="160">
        <f ca="1">OFFSET('Расчёт фасадов2'!$H$1364,Цена!$A$1311,0)</f>
        <v>0</v>
      </c>
      <c r="F1311" s="160">
        <f ca="1">OFFSET('Расчёт фасадов3'!$H$1364,Цена!$A$1311,0)</f>
        <v>0</v>
      </c>
      <c r="G1311" s="160">
        <f ca="1">OFFSET('Расчёт фасадов4'!$H$1364,Цена!$A$1311,0)</f>
        <v>0</v>
      </c>
      <c r="H1311" s="160">
        <f ca="1">OFFSET('Расчёт фасадов5'!$H$1364,Цена!$A$1311,0)</f>
        <v>0</v>
      </c>
      <c r="I1311" s="160">
        <f ca="1">OFFSET('Расчёт фасадов6'!$H$1364,Цена!$A$1311,0)</f>
        <v>0</v>
      </c>
      <c r="J1311" s="160">
        <f ca="1">OFFSET('Расчёт фасадов7'!$H$1364,Цена!$A$1311,0)</f>
        <v>0</v>
      </c>
      <c r="K1311" s="160">
        <f ca="1">OFFSET('Расчёт фасадов8'!$H$1364,Цена!$A$1311,0)</f>
        <v>0</v>
      </c>
      <c r="L1311" s="160">
        <f ca="1">OFFSET('Расчёт фасадов9'!$H$1364,Цена!$A$1311,0)</f>
        <v>0</v>
      </c>
      <c r="M1311" s="160">
        <f ca="1">OFFSET('Расчёт фасадов10'!$H$1364,Цена!$A$1311,0)</f>
        <v>0</v>
      </c>
    </row>
    <row r="1312" spans="1:13" ht="15" x14ac:dyDescent="0.2">
      <c r="A1312">
        <v>0</v>
      </c>
      <c r="B1312" s="75" t="s">
        <v>745</v>
      </c>
      <c r="C1312" s="75" t="str">
        <f>B1312&amp;'Спецификация - фасады'!$AO$47</f>
        <v>U.2.P25./1+1-HS</v>
      </c>
      <c r="D1312" s="160">
        <f ca="1">OFFSET('Расчёт фасадов'!$H$1364,Цена!$A$1312,0)</f>
        <v>0</v>
      </c>
      <c r="E1312" s="160">
        <f ca="1">OFFSET('Расчёт фасадов2'!$H$1364,Цена!$A$1312,0)</f>
        <v>0</v>
      </c>
      <c r="F1312" s="160">
        <f ca="1">OFFSET('Расчёт фасадов3'!$H$1364,Цена!$A$1312,0)</f>
        <v>0</v>
      </c>
      <c r="G1312" s="160">
        <f ca="1">OFFSET('Расчёт фасадов4'!$H$1364,Цена!$A$1312,0)</f>
        <v>0</v>
      </c>
      <c r="H1312" s="160">
        <f ca="1">OFFSET('Расчёт фасадов5'!$H$1364,Цена!$A$1312,0)</f>
        <v>0</v>
      </c>
      <c r="I1312" s="160">
        <f ca="1">OFFSET('Расчёт фасадов6'!$H$1364,Цена!$A$1312,0)</f>
        <v>0</v>
      </c>
      <c r="J1312" s="160">
        <f ca="1">OFFSET('Расчёт фасадов7'!$H$1364,Цена!$A$1312,0)</f>
        <v>0</v>
      </c>
      <c r="K1312" s="160">
        <f ca="1">OFFSET('Расчёт фасадов8'!$H$1364,Цена!$A$1312,0)</f>
        <v>0</v>
      </c>
      <c r="L1312" s="160">
        <f ca="1">OFFSET('Расчёт фасадов9'!$H$1364,Цена!$A$1312,0)</f>
        <v>0</v>
      </c>
      <c r="M1312" s="160">
        <f ca="1">OFFSET('Расчёт фасадов10'!$H$1364,Цена!$A$1312,0)</f>
        <v>0</v>
      </c>
    </row>
    <row r="1313" spans="1:13" ht="15" x14ac:dyDescent="0.2">
      <c r="A1313">
        <v>0</v>
      </c>
      <c r="B1313" s="75" t="s">
        <v>745</v>
      </c>
      <c r="C1313" s="75" t="str">
        <f>B1313&amp;'Спецификация - фасады'!$AO$48</f>
        <v>U.2.P25./1+1-VT</v>
      </c>
      <c r="D1313" s="160">
        <f ca="1">OFFSET('Расчёт фасадов'!$H$1364,Цена!$A$1313,0)</f>
        <v>0</v>
      </c>
      <c r="E1313" s="160">
        <f ca="1">OFFSET('Расчёт фасадов2'!$H$1364,Цена!$A$1313,0)</f>
        <v>0</v>
      </c>
      <c r="F1313" s="160">
        <f ca="1">OFFSET('Расчёт фасадов3'!$H$1364,Цена!$A$1313,0)</f>
        <v>0</v>
      </c>
      <c r="G1313" s="160">
        <f ca="1">OFFSET('Расчёт фасадов4'!$H$1364,Цена!$A$1313,0)</f>
        <v>0</v>
      </c>
      <c r="H1313" s="160">
        <f ca="1">OFFSET('Расчёт фасадов5'!$H$1364,Цена!$A$1313,0)</f>
        <v>0</v>
      </c>
      <c r="I1313" s="160">
        <f ca="1">OFFSET('Расчёт фасадов6'!$H$1364,Цена!$A$1313,0)</f>
        <v>0</v>
      </c>
      <c r="J1313" s="160">
        <f ca="1">OFFSET('Расчёт фасадов7'!$H$1364,Цена!$A$1313,0)</f>
        <v>0</v>
      </c>
      <c r="K1313" s="160">
        <f ca="1">OFFSET('Расчёт фасадов8'!$H$1364,Цена!$A$1313,0)</f>
        <v>0</v>
      </c>
      <c r="L1313" s="160">
        <f ca="1">OFFSET('Расчёт фасадов9'!$H$1364,Цена!$A$1313,0)</f>
        <v>0</v>
      </c>
      <c r="M1313" s="160">
        <f ca="1">OFFSET('Расчёт фасадов10'!$H$1364,Цена!$A$1313,0)</f>
        <v>0</v>
      </c>
    </row>
    <row r="1314" spans="1:13" ht="15" x14ac:dyDescent="0.2">
      <c r="A1314">
        <v>0</v>
      </c>
      <c r="B1314" s="75" t="s">
        <v>745</v>
      </c>
      <c r="C1314" s="75" t="str">
        <f>B1314&amp;'Спецификация - фасады'!$AO$49</f>
        <v>U.2.P25./1+1-TD</v>
      </c>
      <c r="D1314" s="160">
        <f ca="1">OFFSET('Расчёт фасадов'!$H$1364,Цена!$A$1314,0)</f>
        <v>0</v>
      </c>
      <c r="E1314" s="160">
        <f ca="1">OFFSET('Расчёт фасадов2'!$H$1364,Цена!$A$1314,0)</f>
        <v>0</v>
      </c>
      <c r="F1314" s="160">
        <f ca="1">OFFSET('Расчёт фасадов3'!$H$1364,Цена!$A$1314,0)</f>
        <v>0</v>
      </c>
      <c r="G1314" s="160">
        <f ca="1">OFFSET('Расчёт фасадов4'!$H$1364,Цена!$A$1314,0)</f>
        <v>0</v>
      </c>
      <c r="H1314" s="160">
        <f ca="1">OFFSET('Расчёт фасадов5'!$H$1364,Цена!$A$1314,0)</f>
        <v>0</v>
      </c>
      <c r="I1314" s="160">
        <f ca="1">OFFSET('Расчёт фасадов6'!$H$1364,Цена!$A$1314,0)</f>
        <v>0</v>
      </c>
      <c r="J1314" s="160">
        <f ca="1">OFFSET('Расчёт фасадов7'!$H$1364,Цена!$A$1314,0)</f>
        <v>0</v>
      </c>
      <c r="K1314" s="160">
        <f ca="1">OFFSET('Расчёт фасадов8'!$H$1364,Цена!$A$1314,0)</f>
        <v>0</v>
      </c>
      <c r="L1314" s="160">
        <f ca="1">OFFSET('Расчёт фасадов9'!$H$1364,Цена!$A$1314,0)</f>
        <v>0</v>
      </c>
      <c r="M1314" s="160">
        <f ca="1">OFFSET('Расчёт фасадов10'!$H$1364,Цена!$A$1314,0)</f>
        <v>0</v>
      </c>
    </row>
    <row r="1315" spans="1:13" ht="15" x14ac:dyDescent="0.2">
      <c r="A1315">
        <v>0</v>
      </c>
      <c r="B1315" s="75" t="s">
        <v>745</v>
      </c>
      <c r="C1315" s="75" t="str">
        <f>B1315&amp;'Спецификация - фасады'!$AO$50</f>
        <v>U.2.P25./1+1-LO</v>
      </c>
      <c r="D1315" s="160">
        <f ca="1">OFFSET('Расчёт фасадов'!$H$1364,Цена!$A$1315,0)</f>
        <v>0</v>
      </c>
      <c r="E1315" s="160">
        <f ca="1">OFFSET('Расчёт фасадов2'!$H$1364,Цена!$A$1315,0)</f>
        <v>0</v>
      </c>
      <c r="F1315" s="160">
        <f ca="1">OFFSET('Расчёт фасадов3'!$H$1364,Цена!$A$1315,0)</f>
        <v>0</v>
      </c>
      <c r="G1315" s="160">
        <f ca="1">OFFSET('Расчёт фасадов4'!$H$1364,Цена!$A$1315,0)</f>
        <v>0</v>
      </c>
      <c r="H1315" s="160">
        <f ca="1">OFFSET('Расчёт фасадов5'!$H$1364,Цена!$A$1315,0)</f>
        <v>0</v>
      </c>
      <c r="I1315" s="160">
        <f ca="1">OFFSET('Расчёт фасадов6'!$H$1364,Цена!$A$1315,0)</f>
        <v>0</v>
      </c>
      <c r="J1315" s="160">
        <f ca="1">OFFSET('Расчёт фасадов7'!$H$1364,Цена!$A$1315,0)</f>
        <v>0</v>
      </c>
      <c r="K1315" s="160">
        <f ca="1">OFFSET('Расчёт фасадов8'!$H$1364,Цена!$A$1315,0)</f>
        <v>0</v>
      </c>
      <c r="L1315" s="160">
        <f ca="1">OFFSET('Расчёт фасадов9'!$H$1364,Цена!$A$1315,0)</f>
        <v>0</v>
      </c>
      <c r="M1315" s="160">
        <f ca="1">OFFSET('Расчёт фасадов10'!$H$1364,Цена!$A$1315,0)</f>
        <v>0</v>
      </c>
    </row>
    <row r="1316" spans="1:13" ht="15" x14ac:dyDescent="0.2">
      <c r="A1316">
        <v>0</v>
      </c>
      <c r="B1316" s="75" t="s">
        <v>745</v>
      </c>
      <c r="C1316" s="75" t="str">
        <f>B1316&amp;'Спецификация - фасады'!$AO$51</f>
        <v>U.2.P25./1+1-OM</v>
      </c>
      <c r="D1316" s="160">
        <f ca="1">OFFSET('Расчёт фасадов'!$H$1364,Цена!$A$1316,0)</f>
        <v>0</v>
      </c>
      <c r="E1316" s="160">
        <f ca="1">OFFSET('Расчёт фасадов2'!$H$1364,Цена!$A$1316,0)</f>
        <v>0</v>
      </c>
      <c r="F1316" s="160">
        <f ca="1">OFFSET('Расчёт фасадов3'!$H$1364,Цена!$A$1316,0)</f>
        <v>0</v>
      </c>
      <c r="G1316" s="160">
        <f ca="1">OFFSET('Расчёт фасадов4'!$H$1364,Цена!$A$1316,0)</f>
        <v>0</v>
      </c>
      <c r="H1316" s="160">
        <f ca="1">OFFSET('Расчёт фасадов5'!$H$1364,Цена!$A$1316,0)</f>
        <v>0</v>
      </c>
      <c r="I1316" s="160">
        <f ca="1">OFFSET('Расчёт фасадов6'!$H$1364,Цена!$A$1316,0)</f>
        <v>0</v>
      </c>
      <c r="J1316" s="160">
        <f ca="1">OFFSET('Расчёт фасадов7'!$H$1364,Цена!$A$1316,0)</f>
        <v>0</v>
      </c>
      <c r="K1316" s="160">
        <f ca="1">OFFSET('Расчёт фасадов8'!$H$1364,Цена!$A$1316,0)</f>
        <v>0</v>
      </c>
      <c r="L1316" s="160">
        <f ca="1">OFFSET('Расчёт фасадов9'!$H$1364,Цена!$A$1316,0)</f>
        <v>0</v>
      </c>
      <c r="M1316" s="160">
        <f ca="1">OFFSET('Расчёт фасадов10'!$H$1364,Цена!$A$1316,0)</f>
        <v>0</v>
      </c>
    </row>
    <row r="1317" spans="1:13" ht="15" x14ac:dyDescent="0.2">
      <c r="A1317">
        <v>0</v>
      </c>
      <c r="B1317" s="75" t="s">
        <v>745</v>
      </c>
      <c r="C1317" s="75" t="str">
        <f>B1317&amp;'Спецификация - фасады'!$AO$52</f>
        <v>U.2.P25./1+1-OE</v>
      </c>
      <c r="D1317" s="160">
        <f ca="1">OFFSET('Расчёт фасадов'!$H$1364,Цена!$A$1317,0)</f>
        <v>0</v>
      </c>
      <c r="E1317" s="160">
        <f ca="1">OFFSET('Расчёт фасадов2'!$H$1364,Цена!$A$1317,0)</f>
        <v>0</v>
      </c>
      <c r="F1317" s="160">
        <f ca="1">OFFSET('Расчёт фасадов3'!$H$1364,Цена!$A$1317,0)</f>
        <v>0</v>
      </c>
      <c r="G1317" s="160">
        <f ca="1">OFFSET('Расчёт фасадов4'!$H$1364,Цена!$A$1317,0)</f>
        <v>0</v>
      </c>
      <c r="H1317" s="160">
        <f ca="1">OFFSET('Расчёт фасадов5'!$H$1364,Цена!$A$1317,0)</f>
        <v>0</v>
      </c>
      <c r="I1317" s="160">
        <f ca="1">OFFSET('Расчёт фасадов6'!$H$1364,Цена!$A$1317,0)</f>
        <v>0</v>
      </c>
      <c r="J1317" s="160">
        <f ca="1">OFFSET('Расчёт фасадов7'!$H$1364,Цена!$A$1317,0)</f>
        <v>0</v>
      </c>
      <c r="K1317" s="160">
        <f ca="1">OFFSET('Расчёт фасадов8'!$H$1364,Цена!$A$1317,0)</f>
        <v>0</v>
      </c>
      <c r="L1317" s="160">
        <f ca="1">OFFSET('Расчёт фасадов9'!$H$1364,Цена!$A$1317,0)</f>
        <v>0</v>
      </c>
      <c r="M1317" s="160">
        <f ca="1">OFFSET('Расчёт фасадов10'!$H$1364,Цена!$A$1317,0)</f>
        <v>0</v>
      </c>
    </row>
    <row r="1318" spans="1:13" ht="15" x14ac:dyDescent="0.2">
      <c r="A1318">
        <v>0</v>
      </c>
      <c r="B1318" s="75" t="s">
        <v>745</v>
      </c>
      <c r="C1318" s="75" t="str">
        <f>B1318&amp;'Спецификация - фасады'!$AO$53</f>
        <v>U.2.P25./1+1-GS</v>
      </c>
      <c r="D1318" s="160">
        <f ca="1">OFFSET('Расчёт фасадов'!$H$1364,Цена!$A$1318,0)</f>
        <v>0</v>
      </c>
      <c r="E1318" s="160">
        <f ca="1">OFFSET('Расчёт фасадов2'!$H$1364,Цена!$A$1318,0)</f>
        <v>0</v>
      </c>
      <c r="F1318" s="160">
        <f ca="1">OFFSET('Расчёт фасадов3'!$H$1364,Цена!$A$1318,0)</f>
        <v>0</v>
      </c>
      <c r="G1318" s="160">
        <f ca="1">OFFSET('Расчёт фасадов4'!$H$1364,Цена!$A$1318,0)</f>
        <v>0</v>
      </c>
      <c r="H1318" s="160">
        <f ca="1">OFFSET('Расчёт фасадов5'!$H$1364,Цена!$A$1318,0)</f>
        <v>0</v>
      </c>
      <c r="I1318" s="160">
        <f ca="1">OFFSET('Расчёт фасадов6'!$H$1364,Цена!$A$1318,0)</f>
        <v>0</v>
      </c>
      <c r="J1318" s="160">
        <f ca="1">OFFSET('Расчёт фасадов7'!$H$1364,Цена!$A$1318,0)</f>
        <v>0</v>
      </c>
      <c r="K1318" s="160">
        <f ca="1">OFFSET('Расчёт фасадов8'!$H$1364,Цена!$A$1318,0)</f>
        <v>0</v>
      </c>
      <c r="L1318" s="160">
        <f ca="1">OFFSET('Расчёт фасадов9'!$H$1364,Цена!$A$1318,0)</f>
        <v>0</v>
      </c>
      <c r="M1318" s="160">
        <f ca="1">OFFSET('Расчёт фасадов10'!$H$1364,Цена!$A$1318,0)</f>
        <v>0</v>
      </c>
    </row>
    <row r="1319" spans="1:13" ht="15" x14ac:dyDescent="0.2">
      <c r="A1319">
        <v>1</v>
      </c>
      <c r="B1319" s="75" t="s">
        <v>745</v>
      </c>
      <c r="C1319" s="75" t="str">
        <f>B1319&amp;'Спецификация - фасады'!$AO$54</f>
        <v>U.2.P25./1+1-BMO</v>
      </c>
      <c r="D1319" s="160">
        <f ca="1">OFFSET('Расчёт фасадов'!$H$1364,Цена!$A$1319,0)</f>
        <v>0</v>
      </c>
      <c r="E1319" s="160">
        <f ca="1">OFFSET('Расчёт фасадов2'!$H$1364,Цена!$A$1319,0)</f>
        <v>0</v>
      </c>
      <c r="F1319" s="160">
        <f ca="1">OFFSET('Расчёт фасадов3'!$H$1364,Цена!$A$1319,0)</f>
        <v>0</v>
      </c>
      <c r="G1319" s="160">
        <f ca="1">OFFSET('Расчёт фасадов4'!$H$1364,Цена!$A$1319,0)</f>
        <v>0</v>
      </c>
      <c r="H1319" s="160">
        <f ca="1">OFFSET('Расчёт фасадов5'!$H$1364,Цена!$A$1319,0)</f>
        <v>0</v>
      </c>
      <c r="I1319" s="160">
        <f ca="1">OFFSET('Расчёт фасадов6'!$H$1364,Цена!$A$1319,0)</f>
        <v>0</v>
      </c>
      <c r="J1319" s="160">
        <f ca="1">OFFSET('Расчёт фасадов7'!$H$1364,Цена!$A$1319,0)</f>
        <v>0</v>
      </c>
      <c r="K1319" s="160">
        <f ca="1">OFFSET('Расчёт фасадов8'!$H$1364,Цена!$A$1319,0)</f>
        <v>0</v>
      </c>
      <c r="L1319" s="160">
        <f ca="1">OFFSET('Расчёт фасадов9'!$H$1364,Цена!$A$1319,0)</f>
        <v>0</v>
      </c>
      <c r="M1319" s="160">
        <f ca="1">OFFSET('Расчёт фасадов10'!$H$1364,Цена!$A$1319,0)</f>
        <v>0</v>
      </c>
    </row>
    <row r="1320" spans="1:13" ht="15" x14ac:dyDescent="0.2">
      <c r="A1320">
        <v>2</v>
      </c>
      <c r="B1320" s="75" t="s">
        <v>745</v>
      </c>
      <c r="C1320" s="75" t="str">
        <f>B1320&amp;'Спецификация - фасады'!$AO$55</f>
        <v>U.2.P25./1+1-WM</v>
      </c>
      <c r="D1320" s="160">
        <f ca="1">OFFSET('Расчёт фасадов'!$H$1364,Цена!$A$1320,0)</f>
        <v>0</v>
      </c>
      <c r="E1320" s="160">
        <f ca="1">OFFSET('Расчёт фасадов2'!$H$1364,Цена!$A$1320,0)</f>
        <v>0</v>
      </c>
      <c r="F1320" s="160">
        <f ca="1">OFFSET('Расчёт фасадов3'!$H$1364,Цена!$A$1320,0)</f>
        <v>0</v>
      </c>
      <c r="G1320" s="160">
        <f ca="1">OFFSET('Расчёт фасадов4'!$H$1364,Цена!$A$1320,0)</f>
        <v>0</v>
      </c>
      <c r="H1320" s="160">
        <f ca="1">OFFSET('Расчёт фасадов5'!$H$1364,Цена!$A$1320,0)</f>
        <v>0</v>
      </c>
      <c r="I1320" s="160">
        <f ca="1">OFFSET('Расчёт фасадов6'!$H$1364,Цена!$A$1320,0)</f>
        <v>0</v>
      </c>
      <c r="J1320" s="160">
        <f ca="1">OFFSET('Расчёт фасадов7'!$H$1364,Цена!$A$1320,0)</f>
        <v>0</v>
      </c>
      <c r="K1320" s="160">
        <f ca="1">OFFSET('Расчёт фасадов8'!$H$1364,Цена!$A$1320,0)</f>
        <v>0</v>
      </c>
      <c r="L1320" s="160">
        <f ca="1">OFFSET('Расчёт фасадов9'!$H$1364,Цена!$A$1320,0)</f>
        <v>0</v>
      </c>
      <c r="M1320" s="160">
        <f ca="1">OFFSET('Расчёт фасадов10'!$H$1364,Цена!$A$1320,0)</f>
        <v>0</v>
      </c>
    </row>
    <row r="1321" spans="1:13" ht="15" x14ac:dyDescent="0.2">
      <c r="A1321">
        <v>2</v>
      </c>
      <c r="B1321" s="75" t="s">
        <v>745</v>
      </c>
      <c r="C1321" s="75" t="str">
        <f>B1321&amp;'Спецификация - фасады'!$AO$56</f>
        <v>U.2.P25./1+1-IV</v>
      </c>
      <c r="D1321" s="160">
        <f ca="1">OFFSET('Расчёт фасадов'!$H$1364,Цена!$A$1321,0)</f>
        <v>0</v>
      </c>
      <c r="E1321" s="160">
        <f ca="1">OFFSET('Расчёт фасадов2'!$H$1364,Цена!$A$1321,0)</f>
        <v>0</v>
      </c>
      <c r="F1321" s="160">
        <f ca="1">OFFSET('Расчёт фасадов3'!$H$1364,Цена!$A$1321,0)</f>
        <v>0</v>
      </c>
      <c r="G1321" s="160">
        <f ca="1">OFFSET('Расчёт фасадов4'!$H$1364,Цена!$A$1321,0)</f>
        <v>0</v>
      </c>
      <c r="H1321" s="160">
        <f ca="1">OFFSET('Расчёт фасадов5'!$H$1364,Цена!$A$1321,0)</f>
        <v>0</v>
      </c>
      <c r="I1321" s="160">
        <f ca="1">OFFSET('Расчёт фасадов6'!$H$1364,Цена!$A$1321,0)</f>
        <v>0</v>
      </c>
      <c r="J1321" s="160">
        <f ca="1">OFFSET('Расчёт фасадов7'!$H$1364,Цена!$A$1321,0)</f>
        <v>0</v>
      </c>
      <c r="K1321" s="160">
        <f ca="1">OFFSET('Расчёт фасадов8'!$H$1364,Цена!$A$1321,0)</f>
        <v>0</v>
      </c>
      <c r="L1321" s="160">
        <f ca="1">OFFSET('Расчёт фасадов9'!$H$1364,Цена!$A$1321,0)</f>
        <v>0</v>
      </c>
      <c r="M1321" s="160">
        <f ca="1">OFFSET('Расчёт фасадов10'!$H$1364,Цена!$A$1321,0)</f>
        <v>0</v>
      </c>
    </row>
    <row r="1322" spans="1:13" ht="15" x14ac:dyDescent="0.2">
      <c r="A1322">
        <v>3</v>
      </c>
      <c r="B1322" s="75" t="s">
        <v>745</v>
      </c>
      <c r="C1322" s="75" t="str">
        <f>B1322&amp;'Спецификация - фасады'!$AO$57</f>
        <v>U.2.P25./1+1-WC/PG</v>
      </c>
      <c r="D1322" s="160">
        <f ca="1">OFFSET('Расчёт фасадов'!$H$1364,Цена!$A$1322,0)</f>
        <v>0</v>
      </c>
      <c r="E1322" s="160">
        <f ca="1">OFFSET('Расчёт фасадов2'!$H$1364,Цена!$A$1322,0)</f>
        <v>0</v>
      </c>
      <c r="F1322" s="160">
        <f ca="1">OFFSET('Расчёт фасадов3'!$H$1364,Цена!$A$1322,0)</f>
        <v>0</v>
      </c>
      <c r="G1322" s="160">
        <f ca="1">OFFSET('Расчёт фасадов4'!$H$1364,Цена!$A$1322,0)</f>
        <v>0</v>
      </c>
      <c r="H1322" s="160">
        <f ca="1">OFFSET('Расчёт фасадов5'!$H$1364,Цена!$A$1322,0)</f>
        <v>0</v>
      </c>
      <c r="I1322" s="160">
        <f ca="1">OFFSET('Расчёт фасадов6'!$H$1364,Цена!$A$1322,0)</f>
        <v>0</v>
      </c>
      <c r="J1322" s="160">
        <f ca="1">OFFSET('Расчёт фасадов7'!$H$1364,Цена!$A$1322,0)</f>
        <v>0</v>
      </c>
      <c r="K1322" s="160">
        <f ca="1">OFFSET('Расчёт фасадов8'!$H$1364,Цена!$A$1322,0)</f>
        <v>0</v>
      </c>
      <c r="L1322" s="160">
        <f ca="1">OFFSET('Расчёт фасадов9'!$H$1364,Цена!$A$1322,0)</f>
        <v>0</v>
      </c>
      <c r="M1322" s="160">
        <f ca="1">OFFSET('Расчёт фасадов10'!$H$1364,Цена!$A$1322,0)</f>
        <v>0</v>
      </c>
    </row>
    <row r="1323" spans="1:13" ht="15" x14ac:dyDescent="0.2">
      <c r="A1323">
        <v>3</v>
      </c>
      <c r="B1323" s="75" t="s">
        <v>745</v>
      </c>
      <c r="C1323" s="75" t="str">
        <f>B1323&amp;'Спецификация - фасады'!$AO$58</f>
        <v>U.2.P25./1+1-WC/PS</v>
      </c>
      <c r="D1323" s="160">
        <f ca="1">OFFSET('Расчёт фасадов'!$H$1364,Цена!$A$1323,0)</f>
        <v>0</v>
      </c>
      <c r="E1323" s="160">
        <f ca="1">OFFSET('Расчёт фасадов2'!$H$1364,Цена!$A$1323,0)</f>
        <v>0</v>
      </c>
      <c r="F1323" s="160">
        <f ca="1">OFFSET('Расчёт фасадов3'!$H$1364,Цена!$A$1323,0)</f>
        <v>0</v>
      </c>
      <c r="G1323" s="160">
        <f ca="1">OFFSET('Расчёт фасадов4'!$H$1364,Цена!$A$1323,0)</f>
        <v>0</v>
      </c>
      <c r="H1323" s="160">
        <f ca="1">OFFSET('Расчёт фасадов5'!$H$1364,Цена!$A$1323,0)</f>
        <v>0</v>
      </c>
      <c r="I1323" s="160">
        <f ca="1">OFFSET('Расчёт фасадов6'!$H$1364,Цена!$A$1323,0)</f>
        <v>0</v>
      </c>
      <c r="J1323" s="160">
        <f ca="1">OFFSET('Расчёт фасадов7'!$H$1364,Цена!$A$1323,0)</f>
        <v>0</v>
      </c>
      <c r="K1323" s="160">
        <f ca="1">OFFSET('Расчёт фасадов8'!$H$1364,Цена!$A$1323,0)</f>
        <v>0</v>
      </c>
      <c r="L1323" s="160">
        <f ca="1">OFFSET('Расчёт фасадов9'!$H$1364,Цена!$A$1323,0)</f>
        <v>0</v>
      </c>
      <c r="M1323" s="160">
        <f ca="1">OFFSET('Расчёт фасадов10'!$H$1364,Цена!$A$1323,0)</f>
        <v>0</v>
      </c>
    </row>
    <row r="1324" spans="1:13" ht="15" x14ac:dyDescent="0.2">
      <c r="A1324">
        <v>3</v>
      </c>
      <c r="B1324" s="75" t="s">
        <v>745</v>
      </c>
      <c r="C1324" s="75" t="str">
        <f>B1324&amp;'Спецификация - фасады'!$AO$59</f>
        <v>U.2.P25./1+1-WC/PBG</v>
      </c>
      <c r="D1324" s="160">
        <f ca="1">OFFSET('Расчёт фасадов'!$H$1364,Цена!$A$1324,0)</f>
        <v>0</v>
      </c>
      <c r="E1324" s="160">
        <f ca="1">OFFSET('Расчёт фасадов2'!$H$1364,Цена!$A$1324,0)</f>
        <v>0</v>
      </c>
      <c r="F1324" s="160">
        <f ca="1">OFFSET('Расчёт фасадов3'!$H$1364,Цена!$A$1324,0)</f>
        <v>0</v>
      </c>
      <c r="G1324" s="160">
        <f ca="1">OFFSET('Расчёт фасадов4'!$H$1364,Цена!$A$1324,0)</f>
        <v>0</v>
      </c>
      <c r="H1324" s="160">
        <f ca="1">OFFSET('Расчёт фасадов5'!$H$1364,Цена!$A$1324,0)</f>
        <v>0</v>
      </c>
      <c r="I1324" s="160">
        <f ca="1">OFFSET('Расчёт фасадов6'!$H$1364,Цена!$A$1324,0)</f>
        <v>0</v>
      </c>
      <c r="J1324" s="160">
        <f ca="1">OFFSET('Расчёт фасадов7'!$H$1364,Цена!$A$1324,0)</f>
        <v>0</v>
      </c>
      <c r="K1324" s="160">
        <f ca="1">OFFSET('Расчёт фасадов8'!$H$1364,Цена!$A$1324,0)</f>
        <v>0</v>
      </c>
      <c r="L1324" s="160">
        <f ca="1">OFFSET('Расчёт фасадов9'!$H$1364,Цена!$A$1324,0)</f>
        <v>0</v>
      </c>
      <c r="M1324" s="160">
        <f ca="1">OFFSET('Расчёт фасадов10'!$H$1364,Цена!$A$1324,0)</f>
        <v>0</v>
      </c>
    </row>
    <row r="1325" spans="1:13" ht="15" x14ac:dyDescent="0.2">
      <c r="A1325">
        <v>3</v>
      </c>
      <c r="B1325" s="75" t="s">
        <v>745</v>
      </c>
      <c r="C1325" s="75" t="str">
        <f>B1325&amp;'Спецификация - фасады'!$AO$60</f>
        <v>U.2.P25./1+1-VT/PS</v>
      </c>
      <c r="D1325" s="160">
        <f ca="1">OFFSET('Расчёт фасадов'!$H$1364,Цена!$A$1325,0)</f>
        <v>0</v>
      </c>
      <c r="E1325" s="160">
        <f ca="1">OFFSET('Расчёт фасадов2'!$H$1364,Цена!$A$1325,0)</f>
        <v>0</v>
      </c>
      <c r="F1325" s="160">
        <f ca="1">OFFSET('Расчёт фасадов3'!$H$1364,Цена!$A$1325,0)</f>
        <v>0</v>
      </c>
      <c r="G1325" s="160">
        <f ca="1">OFFSET('Расчёт фасадов4'!$H$1364,Цена!$A$1325,0)</f>
        <v>0</v>
      </c>
      <c r="H1325" s="160">
        <f ca="1">OFFSET('Расчёт фасадов5'!$H$1364,Цена!$A$1325,0)</f>
        <v>0</v>
      </c>
      <c r="I1325" s="160">
        <f ca="1">OFFSET('Расчёт фасадов6'!$H$1364,Цена!$A$1325,0)</f>
        <v>0</v>
      </c>
      <c r="J1325" s="160">
        <f ca="1">OFFSET('Расчёт фасадов7'!$H$1364,Цена!$A$1325,0)</f>
        <v>0</v>
      </c>
      <c r="K1325" s="160">
        <f ca="1">OFFSET('Расчёт фасадов8'!$H$1364,Цена!$A$1325,0)</f>
        <v>0</v>
      </c>
      <c r="L1325" s="160">
        <f ca="1">OFFSET('Расчёт фасадов9'!$H$1364,Цена!$A$1325,0)</f>
        <v>0</v>
      </c>
      <c r="M1325" s="160">
        <f ca="1">OFFSET('Расчёт фасадов10'!$H$1364,Цена!$A$1325,0)</f>
        <v>0</v>
      </c>
    </row>
    <row r="1326" spans="1:13" ht="15" x14ac:dyDescent="0.2">
      <c r="A1326">
        <v>4</v>
      </c>
      <c r="B1326" s="75" t="s">
        <v>745</v>
      </c>
      <c r="C1326" s="75" t="str">
        <f>B1326&amp;'Спецификация - фасады'!$AO$61</f>
        <v>U.2.P25./1+1-BMO/PG</v>
      </c>
      <c r="D1326" s="160">
        <f ca="1">OFFSET('Расчёт фасадов'!$H$1364,Цена!$A$1326,0)</f>
        <v>0</v>
      </c>
      <c r="E1326" s="160">
        <f ca="1">OFFSET('Расчёт фасадов2'!$H$1364,Цена!$A$1326,0)</f>
        <v>0</v>
      </c>
      <c r="F1326" s="160">
        <f ca="1">OFFSET('Расчёт фасадов3'!$H$1364,Цена!$A$1326,0)</f>
        <v>0</v>
      </c>
      <c r="G1326" s="160">
        <f ca="1">OFFSET('Расчёт фасадов4'!$H$1364,Цена!$A$1326,0)</f>
        <v>0</v>
      </c>
      <c r="H1326" s="160">
        <f ca="1">OFFSET('Расчёт фасадов5'!$H$1364,Цена!$A$1326,0)</f>
        <v>0</v>
      </c>
      <c r="I1326" s="160">
        <f ca="1">OFFSET('Расчёт фасадов6'!$H$1364,Цена!$A$1326,0)</f>
        <v>0</v>
      </c>
      <c r="J1326" s="160">
        <f ca="1">OFFSET('Расчёт фасадов7'!$H$1364,Цена!$A$1326,0)</f>
        <v>0</v>
      </c>
      <c r="K1326" s="160">
        <f ca="1">OFFSET('Расчёт фасадов8'!$H$1364,Цена!$A$1326,0)</f>
        <v>0</v>
      </c>
      <c r="L1326" s="160">
        <f ca="1">OFFSET('Расчёт фасадов9'!$H$1364,Цена!$A$1326,0)</f>
        <v>0</v>
      </c>
      <c r="M1326" s="160">
        <f ca="1">OFFSET('Расчёт фасадов10'!$H$1364,Цена!$A$1326,0)</f>
        <v>0</v>
      </c>
    </row>
    <row r="1327" spans="1:13" ht="15" x14ac:dyDescent="0.2">
      <c r="A1327">
        <v>4</v>
      </c>
      <c r="B1327" s="75" t="s">
        <v>745</v>
      </c>
      <c r="C1327" s="75" t="str">
        <f>B1327&amp;'Спецификация - фасады'!$AO$62</f>
        <v>U.2.P25./1+1-BMO/PB</v>
      </c>
      <c r="D1327" s="160">
        <f ca="1">OFFSET('Расчёт фасадов'!$H$1364,Цена!$A$1327,0)</f>
        <v>0</v>
      </c>
      <c r="E1327" s="160">
        <f ca="1">OFFSET('Расчёт фасадов2'!$H$1364,Цена!$A$1327,0)</f>
        <v>0</v>
      </c>
      <c r="F1327" s="160">
        <f ca="1">OFFSET('Расчёт фасадов3'!$H$1364,Цена!$A$1327,0)</f>
        <v>0</v>
      </c>
      <c r="G1327" s="160">
        <f ca="1">OFFSET('Расчёт фасадов4'!$H$1364,Цена!$A$1327,0)</f>
        <v>0</v>
      </c>
      <c r="H1327" s="160">
        <f ca="1">OFFSET('Расчёт фасадов5'!$H$1364,Цена!$A$1327,0)</f>
        <v>0</v>
      </c>
      <c r="I1327" s="160">
        <f ca="1">OFFSET('Расчёт фасадов6'!$H$1364,Цена!$A$1327,0)</f>
        <v>0</v>
      </c>
      <c r="J1327" s="160">
        <f ca="1">OFFSET('Расчёт фасадов7'!$H$1364,Цена!$A$1327,0)</f>
        <v>0</v>
      </c>
      <c r="K1327" s="160">
        <f ca="1">OFFSET('Расчёт фасадов8'!$H$1364,Цена!$A$1327,0)</f>
        <v>0</v>
      </c>
      <c r="L1327" s="160">
        <f ca="1">OFFSET('Расчёт фасадов9'!$H$1364,Цена!$A$1327,0)</f>
        <v>0</v>
      </c>
      <c r="M1327" s="160">
        <f ca="1">OFFSET('Расчёт фасадов10'!$H$1364,Цена!$A$1327,0)</f>
        <v>0</v>
      </c>
    </row>
    <row r="1328" spans="1:13" ht="15" x14ac:dyDescent="0.2">
      <c r="A1328">
        <v>5</v>
      </c>
      <c r="B1328" s="75" t="s">
        <v>745</v>
      </c>
      <c r="C1328" s="75" t="str">
        <f>B1328&amp;'Спецификация - фасады'!$AO$63</f>
        <v>U.2.P25./1+1-GS/PG</v>
      </c>
      <c r="D1328" s="160">
        <f ca="1">OFFSET('Расчёт фасадов'!$H$1364,Цена!$A$1328,0)</f>
        <v>0</v>
      </c>
      <c r="E1328" s="160">
        <f ca="1">OFFSET('Расчёт фасадов2'!$H$1364,Цена!$A$1328,0)</f>
        <v>0</v>
      </c>
      <c r="F1328" s="160">
        <f ca="1">OFFSET('Расчёт фасадов3'!$H$1364,Цена!$A$1328,0)</f>
        <v>0</v>
      </c>
      <c r="G1328" s="160">
        <f ca="1">OFFSET('Расчёт фасадов4'!$H$1364,Цена!$A$1328,0)</f>
        <v>0</v>
      </c>
      <c r="H1328" s="160">
        <f ca="1">OFFSET('Расчёт фасадов5'!$H$1364,Цена!$A$1328,0)</f>
        <v>0</v>
      </c>
      <c r="I1328" s="160">
        <f ca="1">OFFSET('Расчёт фасадов6'!$H$1364,Цена!$A$1328,0)</f>
        <v>0</v>
      </c>
      <c r="J1328" s="160">
        <f ca="1">OFFSET('Расчёт фасадов7'!$H$1364,Цена!$A$1328,0)</f>
        <v>0</v>
      </c>
      <c r="K1328" s="160">
        <f ca="1">OFFSET('Расчёт фасадов8'!$H$1364,Цена!$A$1328,0)</f>
        <v>0</v>
      </c>
      <c r="L1328" s="160">
        <f ca="1">OFFSET('Расчёт фасадов9'!$H$1364,Цена!$A$1328,0)</f>
        <v>0</v>
      </c>
      <c r="M1328" s="160">
        <f ca="1">OFFSET('Расчёт фасадов10'!$H$1364,Цена!$A$1328,0)</f>
        <v>0</v>
      </c>
    </row>
    <row r="1329" spans="1:13" ht="15" x14ac:dyDescent="0.2">
      <c r="A1329">
        <v>5</v>
      </c>
      <c r="B1329" s="75" t="s">
        <v>745</v>
      </c>
      <c r="C1329" s="75" t="str">
        <f>B1329&amp;'Спецификация - фасады'!$AO$64</f>
        <v>U.2.P25./1+1-GS/PS</v>
      </c>
      <c r="D1329" s="160">
        <f ca="1">OFFSET('Расчёт фасадов'!$H$1364,Цена!$A$1329,0)</f>
        <v>0</v>
      </c>
      <c r="E1329" s="160">
        <f ca="1">OFFSET('Расчёт фасадов2'!$H$1364,Цена!$A$1329,0)</f>
        <v>0</v>
      </c>
      <c r="F1329" s="160">
        <f ca="1">OFFSET('Расчёт фасадов3'!$H$1364,Цена!$A$1329,0)</f>
        <v>0</v>
      </c>
      <c r="G1329" s="160">
        <f ca="1">OFFSET('Расчёт фасадов4'!$H$1364,Цена!$A$1329,0)</f>
        <v>0</v>
      </c>
      <c r="H1329" s="160">
        <f ca="1">OFFSET('Расчёт фасадов5'!$H$1364,Цена!$A$1329,0)</f>
        <v>0</v>
      </c>
      <c r="I1329" s="160">
        <f ca="1">OFFSET('Расчёт фасадов6'!$H$1364,Цена!$A$1329,0)</f>
        <v>0</v>
      </c>
      <c r="J1329" s="160">
        <f ca="1">OFFSET('Расчёт фасадов7'!$H$1364,Цена!$A$1329,0)</f>
        <v>0</v>
      </c>
      <c r="K1329" s="160">
        <f ca="1">OFFSET('Расчёт фасадов8'!$H$1364,Цена!$A$1329,0)</f>
        <v>0</v>
      </c>
      <c r="L1329" s="160">
        <f ca="1">OFFSET('Расчёт фасадов9'!$H$1364,Цена!$A$1329,0)</f>
        <v>0</v>
      </c>
      <c r="M1329" s="160">
        <f ca="1">OFFSET('Расчёт фасадов10'!$H$1364,Цена!$A$1329,0)</f>
        <v>0</v>
      </c>
    </row>
    <row r="1330" spans="1:13" ht="15" x14ac:dyDescent="0.2">
      <c r="A1330">
        <v>6</v>
      </c>
      <c r="B1330" s="75" t="s">
        <v>745</v>
      </c>
      <c r="C1330" s="75" t="str">
        <f>B1330&amp;'Спецификация - фасады'!$AO$65</f>
        <v>U.2.P25./1+1-WM/PG</v>
      </c>
      <c r="D1330" s="160">
        <f ca="1">OFFSET('Расчёт фасадов'!$H$1364,Цена!$A$1330,0)</f>
        <v>0</v>
      </c>
      <c r="E1330" s="160">
        <f ca="1">OFFSET('Расчёт фасадов2'!$H$1364,Цена!$A$1330,0)</f>
        <v>0</v>
      </c>
      <c r="F1330" s="160">
        <f ca="1">OFFSET('Расчёт фасадов3'!$H$1364,Цена!$A$1330,0)</f>
        <v>0</v>
      </c>
      <c r="G1330" s="160">
        <f ca="1">OFFSET('Расчёт фасадов4'!$H$1364,Цена!$A$1330,0)</f>
        <v>0</v>
      </c>
      <c r="H1330" s="160">
        <f ca="1">OFFSET('Расчёт фасадов5'!$H$1364,Цена!$A$1330,0)</f>
        <v>0</v>
      </c>
      <c r="I1330" s="160">
        <f ca="1">OFFSET('Расчёт фасадов6'!$H$1364,Цена!$A$1330,0)</f>
        <v>0</v>
      </c>
      <c r="J1330" s="160">
        <f ca="1">OFFSET('Расчёт фасадов7'!$H$1364,Цена!$A$1330,0)</f>
        <v>0</v>
      </c>
      <c r="K1330" s="160">
        <f ca="1">OFFSET('Расчёт фасадов8'!$H$1364,Цена!$A$1330,0)</f>
        <v>0</v>
      </c>
      <c r="L1330" s="160">
        <f ca="1">OFFSET('Расчёт фасадов9'!$H$1364,Цена!$A$1330,0)</f>
        <v>0</v>
      </c>
      <c r="M1330" s="160">
        <f ca="1">OFFSET('Расчёт фасадов10'!$H$1364,Цена!$A$1330,0)</f>
        <v>0</v>
      </c>
    </row>
    <row r="1331" spans="1:13" ht="15" x14ac:dyDescent="0.2">
      <c r="A1331">
        <v>6</v>
      </c>
      <c r="B1331" s="75" t="s">
        <v>745</v>
      </c>
      <c r="C1331" s="75" t="str">
        <f>B1331&amp;'Спецификация - фасады'!$AO$66</f>
        <v>U.2.P25./1+1-WM/PS</v>
      </c>
      <c r="D1331" s="160">
        <f ca="1">OFFSET('Расчёт фасадов'!$H$1364,Цена!$A$1331,0)</f>
        <v>0</v>
      </c>
      <c r="E1331" s="160">
        <f ca="1">OFFSET('Расчёт фасадов2'!$H$1364,Цена!$A$1331,0)</f>
        <v>0</v>
      </c>
      <c r="F1331" s="160">
        <f ca="1">OFFSET('Расчёт фасадов3'!$H$1364,Цена!$A$1331,0)</f>
        <v>0</v>
      </c>
      <c r="G1331" s="160">
        <f ca="1">OFFSET('Расчёт фасадов4'!$H$1364,Цена!$A$1331,0)</f>
        <v>0</v>
      </c>
      <c r="H1331" s="160">
        <f ca="1">OFFSET('Расчёт фасадов5'!$H$1364,Цена!$A$1331,0)</f>
        <v>0</v>
      </c>
      <c r="I1331" s="160">
        <f ca="1">OFFSET('Расчёт фасадов6'!$H$1364,Цена!$A$1331,0)</f>
        <v>0</v>
      </c>
      <c r="J1331" s="160">
        <f ca="1">OFFSET('Расчёт фасадов7'!$H$1364,Цена!$A$1331,0)</f>
        <v>0</v>
      </c>
      <c r="K1331" s="160">
        <f ca="1">OFFSET('Расчёт фасадов8'!$H$1364,Цена!$A$1331,0)</f>
        <v>0</v>
      </c>
      <c r="L1331" s="160">
        <f ca="1">OFFSET('Расчёт фасадов9'!$H$1364,Цена!$A$1331,0)</f>
        <v>0</v>
      </c>
      <c r="M1331" s="160">
        <f ca="1">OFFSET('Расчёт фасадов10'!$H$1364,Цена!$A$1331,0)</f>
        <v>0</v>
      </c>
    </row>
    <row r="1332" spans="1:13" ht="15" x14ac:dyDescent="0.2">
      <c r="A1332">
        <v>6</v>
      </c>
      <c r="B1332" s="75" t="s">
        <v>745</v>
      </c>
      <c r="C1332" s="75" t="str">
        <f>B1332&amp;'Спецификация - фасады'!$AO$67</f>
        <v>U.2.P25./1+1-WM/PBG</v>
      </c>
      <c r="D1332" s="160">
        <f ca="1">OFFSET('Расчёт фасадов'!$H$1364,Цена!$A$1332,0)</f>
        <v>0</v>
      </c>
      <c r="E1332" s="160">
        <f ca="1">OFFSET('Расчёт фасадов2'!$H$1364,Цена!$A$1332,0)</f>
        <v>0</v>
      </c>
      <c r="F1332" s="160">
        <f ca="1">OFFSET('Расчёт фасадов3'!$H$1364,Цена!$A$1332,0)</f>
        <v>0</v>
      </c>
      <c r="G1332" s="160">
        <f ca="1">OFFSET('Расчёт фасадов4'!$H$1364,Цена!$A$1332,0)</f>
        <v>0</v>
      </c>
      <c r="H1332" s="160">
        <f ca="1">OFFSET('Расчёт фасадов5'!$H$1364,Цена!$A$1332,0)</f>
        <v>0</v>
      </c>
      <c r="I1332" s="160">
        <f ca="1">OFFSET('Расчёт фасадов6'!$H$1364,Цена!$A$1332,0)</f>
        <v>0</v>
      </c>
      <c r="J1332" s="160">
        <f ca="1">OFFSET('Расчёт фасадов7'!$H$1364,Цена!$A$1332,0)</f>
        <v>0</v>
      </c>
      <c r="K1332" s="160">
        <f ca="1">OFFSET('Расчёт фасадов8'!$H$1364,Цена!$A$1332,0)</f>
        <v>0</v>
      </c>
      <c r="L1332" s="160">
        <f ca="1">OFFSET('Расчёт фасадов9'!$H$1364,Цена!$A$1332,0)</f>
        <v>0</v>
      </c>
      <c r="M1332" s="160">
        <f ca="1">OFFSET('Расчёт фасадов10'!$H$1364,Цена!$A$1332,0)</f>
        <v>0</v>
      </c>
    </row>
    <row r="1333" spans="1:13" ht="15" x14ac:dyDescent="0.2">
      <c r="A1333">
        <v>6</v>
      </c>
      <c r="B1333" s="75" t="s">
        <v>745</v>
      </c>
      <c r="C1333" s="75" t="str">
        <f>B1333&amp;'Спецификация - фасады'!$AO$68</f>
        <v>U.2.P25./1+1-IV/PG</v>
      </c>
      <c r="D1333" s="160">
        <f ca="1">OFFSET('Расчёт фасадов'!$H$1364,Цена!$A$1333,0)</f>
        <v>0</v>
      </c>
      <c r="E1333" s="160">
        <f ca="1">OFFSET('Расчёт фасадов2'!$H$1364,Цена!$A$1333,0)</f>
        <v>0</v>
      </c>
      <c r="F1333" s="160">
        <f ca="1">OFFSET('Расчёт фасадов3'!$H$1364,Цена!$A$1333,0)</f>
        <v>0</v>
      </c>
      <c r="G1333" s="160">
        <f ca="1">OFFSET('Расчёт фасадов4'!$H$1364,Цена!$A$1333,0)</f>
        <v>0</v>
      </c>
      <c r="H1333" s="160">
        <f ca="1">OFFSET('Расчёт фасадов5'!$H$1364,Цена!$A$1333,0)</f>
        <v>0</v>
      </c>
      <c r="I1333" s="160">
        <f ca="1">OFFSET('Расчёт фасадов6'!$H$1364,Цена!$A$1333,0)</f>
        <v>0</v>
      </c>
      <c r="J1333" s="160">
        <f ca="1">OFFSET('Расчёт фасадов7'!$H$1364,Цена!$A$1333,0)</f>
        <v>0</v>
      </c>
      <c r="K1333" s="160">
        <f ca="1">OFFSET('Расчёт фасадов8'!$H$1364,Цена!$A$1333,0)</f>
        <v>0</v>
      </c>
      <c r="L1333" s="160">
        <f ca="1">OFFSET('Расчёт фасадов9'!$H$1364,Цена!$A$1333,0)</f>
        <v>0</v>
      </c>
      <c r="M1333" s="160">
        <f ca="1">OFFSET('Расчёт фасадов10'!$H$1364,Цена!$A$1333,0)</f>
        <v>0</v>
      </c>
    </row>
    <row r="1334" spans="1:13" ht="15" x14ac:dyDescent="0.2">
      <c r="A1334">
        <v>6</v>
      </c>
      <c r="B1334" s="75" t="s">
        <v>745</v>
      </c>
      <c r="C1334" s="75" t="str">
        <f>B1334&amp;'Спецификация - фасады'!$AO$69</f>
        <v>U.2.P25./1+1-IV/PS</v>
      </c>
      <c r="D1334" s="160">
        <f ca="1">OFFSET('Расчёт фасадов'!$H$1364,Цена!$A$1334,0)</f>
        <v>0</v>
      </c>
      <c r="E1334" s="160">
        <f ca="1">OFFSET('Расчёт фасадов2'!$H$1364,Цена!$A$1334,0)</f>
        <v>0</v>
      </c>
      <c r="F1334" s="160">
        <f ca="1">OFFSET('Расчёт фасадов3'!$H$1364,Цена!$A$1334,0)</f>
        <v>0</v>
      </c>
      <c r="G1334" s="160">
        <f ca="1">OFFSET('Расчёт фасадов4'!$H$1364,Цена!$A$1334,0)</f>
        <v>0</v>
      </c>
      <c r="H1334" s="160">
        <f ca="1">OFFSET('Расчёт фасадов5'!$H$1364,Цена!$A$1334,0)</f>
        <v>0</v>
      </c>
      <c r="I1334" s="160">
        <f ca="1">OFFSET('Расчёт фасадов6'!$H$1364,Цена!$A$1334,0)</f>
        <v>0</v>
      </c>
      <c r="J1334" s="160">
        <f ca="1">OFFSET('Расчёт фасадов7'!$H$1364,Цена!$A$1334,0)</f>
        <v>0</v>
      </c>
      <c r="K1334" s="160">
        <f ca="1">OFFSET('Расчёт фасадов8'!$H$1364,Цена!$A$1334,0)</f>
        <v>0</v>
      </c>
      <c r="L1334" s="160">
        <f ca="1">OFFSET('Расчёт фасадов9'!$H$1364,Цена!$A$1334,0)</f>
        <v>0</v>
      </c>
      <c r="M1334" s="160">
        <f ca="1">OFFSET('Расчёт фасадов10'!$H$1364,Цена!$A$1334,0)</f>
        <v>0</v>
      </c>
    </row>
    <row r="1335" spans="1:13" ht="15" x14ac:dyDescent="0.2">
      <c r="A1335">
        <v>6</v>
      </c>
      <c r="B1335" s="75" t="s">
        <v>745</v>
      </c>
      <c r="C1335" s="75" t="str">
        <f>B1335&amp;'Спецификация - фасады'!$AO$70</f>
        <v>U.2.P25./1+1-IV/PBG</v>
      </c>
      <c r="D1335" s="160">
        <f ca="1">OFFSET('Расчёт фасадов'!$H$1364,Цена!$A$1335,0)</f>
        <v>0</v>
      </c>
      <c r="E1335" s="160">
        <f ca="1">OFFSET('Расчёт фасадов2'!$H$1364,Цена!$A$1335,0)</f>
        <v>0</v>
      </c>
      <c r="F1335" s="160">
        <f ca="1">OFFSET('Расчёт фасадов3'!$H$1364,Цена!$A$1335,0)</f>
        <v>0</v>
      </c>
      <c r="G1335" s="160">
        <f ca="1">OFFSET('Расчёт фасадов4'!$H$1364,Цена!$A$1335,0)</f>
        <v>0</v>
      </c>
      <c r="H1335" s="160">
        <f ca="1">OFFSET('Расчёт фасадов5'!$H$1364,Цена!$A$1335,0)</f>
        <v>0</v>
      </c>
      <c r="I1335" s="160">
        <f ca="1">OFFSET('Расчёт фасадов6'!$H$1364,Цена!$A$1335,0)</f>
        <v>0</v>
      </c>
      <c r="J1335" s="160">
        <f ca="1">OFFSET('Расчёт фасадов7'!$H$1364,Цена!$A$1335,0)</f>
        <v>0</v>
      </c>
      <c r="K1335" s="160">
        <f ca="1">OFFSET('Расчёт фасадов8'!$H$1364,Цена!$A$1335,0)</f>
        <v>0</v>
      </c>
      <c r="L1335" s="160">
        <f ca="1">OFFSET('Расчёт фасадов9'!$H$1364,Цена!$A$1335,0)</f>
        <v>0</v>
      </c>
      <c r="M1335" s="160">
        <f ca="1">OFFSET('Расчёт фасадов10'!$H$1364,Цена!$A$1335,0)</f>
        <v>0</v>
      </c>
    </row>
    <row r="1337" spans="1:13" ht="15" x14ac:dyDescent="0.2">
      <c r="A1337">
        <v>0</v>
      </c>
      <c r="B1337" s="75" t="s">
        <v>740</v>
      </c>
      <c r="C1337" s="75" t="str">
        <f>B1337&amp;'Спецификация - фасады'!$AO$43</f>
        <v>U.3.P16./1+0-PY27</v>
      </c>
      <c r="D1337" s="160">
        <f ca="1">OFFSET('Расчёт фасадов'!$H$1392,Цена!$A$1337,0)</f>
        <v>0</v>
      </c>
      <c r="E1337" s="160">
        <f ca="1">OFFSET('Расчёт фасадов2'!$H$1392,Цена!$A$1337,0)</f>
        <v>0</v>
      </c>
      <c r="F1337" s="160">
        <f ca="1">OFFSET('Расчёт фасадов3'!$H$1392,Цена!$A$1337,0)</f>
        <v>0</v>
      </c>
      <c r="G1337" s="160">
        <f ca="1">OFFSET('Расчёт фасадов4'!$H$1392,Цена!$A$1337,0)</f>
        <v>0</v>
      </c>
      <c r="H1337" s="160">
        <f ca="1">OFFSET('Расчёт фасадов5'!$H$1392,Цена!$A$1337,0)</f>
        <v>0</v>
      </c>
      <c r="I1337" s="160">
        <f ca="1">OFFSET('Расчёт фасадов6'!$H$1392,Цена!$A$1337,0)</f>
        <v>0</v>
      </c>
      <c r="J1337" s="160">
        <f ca="1">OFFSET('Расчёт фасадов7'!$H$1392,Цена!$A$1337,0)</f>
        <v>0</v>
      </c>
      <c r="K1337" s="160">
        <f ca="1">OFFSET('Расчёт фасадов8'!$H$1392,Цена!$A$1337,0)</f>
        <v>0</v>
      </c>
      <c r="L1337" s="160">
        <f ca="1">OFFSET('Расчёт фасадов9'!$H$1392,Цена!$A$1337,0)</f>
        <v>0</v>
      </c>
      <c r="M1337" s="160">
        <f ca="1">OFFSET('Расчёт фасадов10'!$H$1392,Цена!$A$1337,0)</f>
        <v>0</v>
      </c>
    </row>
    <row r="1338" spans="1:13" ht="15" x14ac:dyDescent="0.2">
      <c r="A1338">
        <v>0</v>
      </c>
      <c r="B1338" s="75" t="s">
        <v>740</v>
      </c>
      <c r="C1338" s="75" t="str">
        <f>B1338&amp;'Спецификация - фасады'!$AO$44</f>
        <v>U.3.P16./1+0-WC</v>
      </c>
      <c r="D1338" s="160">
        <f ca="1">OFFSET('Расчёт фасадов'!$H$1392,Цена!$A$1338,0)</f>
        <v>0</v>
      </c>
      <c r="E1338" s="160">
        <f ca="1">OFFSET('Расчёт фасадов2'!$H$1392,Цена!$A$1338,0)</f>
        <v>0</v>
      </c>
      <c r="F1338" s="160">
        <f ca="1">OFFSET('Расчёт фасадов3'!$H$1392,Цена!$A$1338,0)</f>
        <v>0</v>
      </c>
      <c r="G1338" s="160">
        <f ca="1">OFFSET('Расчёт фасадов4'!$H$1392,Цена!$A$1338,0)</f>
        <v>0</v>
      </c>
      <c r="H1338" s="160">
        <f ca="1">OFFSET('Расчёт фасадов5'!$H$1392,Цена!$A$1338,0)</f>
        <v>0</v>
      </c>
      <c r="I1338" s="160">
        <f ca="1">OFFSET('Расчёт фасадов6'!$H$1392,Цена!$A$1338,0)</f>
        <v>0</v>
      </c>
      <c r="J1338" s="160">
        <f ca="1">OFFSET('Расчёт фасадов7'!$H$1392,Цена!$A$1338,0)</f>
        <v>0</v>
      </c>
      <c r="K1338" s="160">
        <f ca="1">OFFSET('Расчёт фасадов8'!$H$1392,Цена!$A$1338,0)</f>
        <v>0</v>
      </c>
      <c r="L1338" s="160">
        <f ca="1">OFFSET('Расчёт фасадов9'!$H$1392,Цена!$A$1338,0)</f>
        <v>0</v>
      </c>
      <c r="M1338" s="160">
        <f ca="1">OFFSET('Расчёт фасадов10'!$H$1392,Цена!$A$1338,0)</f>
        <v>0</v>
      </c>
    </row>
    <row r="1339" spans="1:13" ht="15" x14ac:dyDescent="0.2">
      <c r="A1339">
        <v>0</v>
      </c>
      <c r="B1339" s="75" t="s">
        <v>740</v>
      </c>
      <c r="C1339" s="75" t="str">
        <f>B1339&amp;'Спецификация - фасады'!$AO$45</f>
        <v>U.3.P16./1+0-WP</v>
      </c>
      <c r="D1339" s="160">
        <f ca="1">OFFSET('Расчёт фасадов'!$H$1392,Цена!$A$1339,0)</f>
        <v>0</v>
      </c>
      <c r="E1339" s="160">
        <f ca="1">OFFSET('Расчёт фасадов2'!$H$1392,Цена!$A$1339,0)</f>
        <v>0</v>
      </c>
      <c r="F1339" s="160">
        <f ca="1">OFFSET('Расчёт фасадов3'!$H$1392,Цена!$A$1339,0)</f>
        <v>0</v>
      </c>
      <c r="G1339" s="160">
        <f ca="1">OFFSET('Расчёт фасадов4'!$H$1392,Цена!$A$1339,0)</f>
        <v>0</v>
      </c>
      <c r="H1339" s="160">
        <f ca="1">OFFSET('Расчёт фасадов5'!$H$1392,Цена!$A$1339,0)</f>
        <v>0</v>
      </c>
      <c r="I1339" s="160">
        <f ca="1">OFFSET('Расчёт фасадов6'!$H$1392,Цена!$A$1339,0)</f>
        <v>0</v>
      </c>
      <c r="J1339" s="160">
        <f ca="1">OFFSET('Расчёт фасадов7'!$H$1392,Цена!$A$1339,0)</f>
        <v>0</v>
      </c>
      <c r="K1339" s="160">
        <f ca="1">OFFSET('Расчёт фасадов8'!$H$1392,Цена!$A$1339,0)</f>
        <v>0</v>
      </c>
      <c r="L1339" s="160">
        <f ca="1">OFFSET('Расчёт фасадов9'!$H$1392,Цена!$A$1339,0)</f>
        <v>0</v>
      </c>
      <c r="M1339" s="160">
        <f ca="1">OFFSET('Расчёт фасадов10'!$H$1392,Цена!$A$1339,0)</f>
        <v>0</v>
      </c>
    </row>
    <row r="1340" spans="1:13" ht="15" x14ac:dyDescent="0.2">
      <c r="A1340">
        <v>0</v>
      </c>
      <c r="B1340" s="75" t="s">
        <v>740</v>
      </c>
      <c r="C1340" s="75" t="str">
        <f>B1340&amp;'Спецификация - фасады'!$AO$46</f>
        <v>U.3.P16./1+0-DS</v>
      </c>
      <c r="D1340" s="160">
        <f ca="1">OFFSET('Расчёт фасадов'!$H$1392,Цена!$A$1340,0)</f>
        <v>0</v>
      </c>
      <c r="E1340" s="160">
        <f ca="1">OFFSET('Расчёт фасадов2'!$H$1392,Цена!$A$1340,0)</f>
        <v>0</v>
      </c>
      <c r="F1340" s="160">
        <f ca="1">OFFSET('Расчёт фасадов3'!$H$1392,Цена!$A$1340,0)</f>
        <v>0</v>
      </c>
      <c r="G1340" s="160">
        <f ca="1">OFFSET('Расчёт фасадов4'!$H$1392,Цена!$A$1340,0)</f>
        <v>0</v>
      </c>
      <c r="H1340" s="160">
        <f ca="1">OFFSET('Расчёт фасадов5'!$H$1392,Цена!$A$1340,0)</f>
        <v>0</v>
      </c>
      <c r="I1340" s="160">
        <f ca="1">OFFSET('Расчёт фасадов6'!$H$1392,Цена!$A$1340,0)</f>
        <v>0</v>
      </c>
      <c r="J1340" s="160">
        <f ca="1">OFFSET('Расчёт фасадов7'!$H$1392,Цена!$A$1340,0)</f>
        <v>0</v>
      </c>
      <c r="K1340" s="160">
        <f ca="1">OFFSET('Расчёт фасадов8'!$H$1392,Цена!$A$1340,0)</f>
        <v>0</v>
      </c>
      <c r="L1340" s="160">
        <f ca="1">OFFSET('Расчёт фасадов9'!$H$1392,Цена!$A$1340,0)</f>
        <v>0</v>
      </c>
      <c r="M1340" s="160">
        <f ca="1">OFFSET('Расчёт фасадов10'!$H$1392,Цена!$A$1340,0)</f>
        <v>0</v>
      </c>
    </row>
    <row r="1341" spans="1:13" ht="15" x14ac:dyDescent="0.2">
      <c r="A1341">
        <v>0</v>
      </c>
      <c r="B1341" s="75" t="s">
        <v>740</v>
      </c>
      <c r="C1341" s="75" t="str">
        <f>B1341&amp;'Спецификация - фасады'!$AO$47</f>
        <v>U.3.P16./1+0-HS</v>
      </c>
      <c r="D1341" s="160">
        <f ca="1">OFFSET('Расчёт фасадов'!$H$1392,Цена!$A$1341,0)</f>
        <v>0</v>
      </c>
      <c r="E1341" s="160">
        <f ca="1">OFFSET('Расчёт фасадов2'!$H$1392,Цена!$A$1341,0)</f>
        <v>0</v>
      </c>
      <c r="F1341" s="160">
        <f ca="1">OFFSET('Расчёт фасадов3'!$H$1392,Цена!$A$1341,0)</f>
        <v>0</v>
      </c>
      <c r="G1341" s="160">
        <f ca="1">OFFSET('Расчёт фасадов4'!$H$1392,Цена!$A$1341,0)</f>
        <v>0</v>
      </c>
      <c r="H1341" s="160">
        <f ca="1">OFFSET('Расчёт фасадов5'!$H$1392,Цена!$A$1341,0)</f>
        <v>0</v>
      </c>
      <c r="I1341" s="160">
        <f ca="1">OFFSET('Расчёт фасадов6'!$H$1392,Цена!$A$1341,0)</f>
        <v>0</v>
      </c>
      <c r="J1341" s="160">
        <f ca="1">OFFSET('Расчёт фасадов7'!$H$1392,Цена!$A$1341,0)</f>
        <v>0</v>
      </c>
      <c r="K1341" s="160">
        <f ca="1">OFFSET('Расчёт фасадов8'!$H$1392,Цена!$A$1341,0)</f>
        <v>0</v>
      </c>
      <c r="L1341" s="160">
        <f ca="1">OFFSET('Расчёт фасадов9'!$H$1392,Цена!$A$1341,0)</f>
        <v>0</v>
      </c>
      <c r="M1341" s="160">
        <f ca="1">OFFSET('Расчёт фасадов10'!$H$1392,Цена!$A$1341,0)</f>
        <v>0</v>
      </c>
    </row>
    <row r="1342" spans="1:13" ht="15" x14ac:dyDescent="0.2">
      <c r="A1342">
        <v>0</v>
      </c>
      <c r="B1342" s="75" t="s">
        <v>740</v>
      </c>
      <c r="C1342" s="75" t="str">
        <f>B1342&amp;'Спецификация - фасады'!$AO$48</f>
        <v>U.3.P16./1+0-VT</v>
      </c>
      <c r="D1342" s="160">
        <f ca="1">OFFSET('Расчёт фасадов'!$H$1392,Цена!$A$1342,0)</f>
        <v>0</v>
      </c>
      <c r="E1342" s="160">
        <f ca="1">OFFSET('Расчёт фасадов2'!$H$1392,Цена!$A$1342,0)</f>
        <v>0</v>
      </c>
      <c r="F1342" s="160">
        <f ca="1">OFFSET('Расчёт фасадов3'!$H$1392,Цена!$A$1342,0)</f>
        <v>0</v>
      </c>
      <c r="G1342" s="160">
        <f ca="1">OFFSET('Расчёт фасадов4'!$H$1392,Цена!$A$1342,0)</f>
        <v>0</v>
      </c>
      <c r="H1342" s="160">
        <f ca="1">OFFSET('Расчёт фасадов5'!$H$1392,Цена!$A$1342,0)</f>
        <v>0</v>
      </c>
      <c r="I1342" s="160">
        <f ca="1">OFFSET('Расчёт фасадов6'!$H$1392,Цена!$A$1342,0)</f>
        <v>0</v>
      </c>
      <c r="J1342" s="160">
        <f ca="1">OFFSET('Расчёт фасадов7'!$H$1392,Цена!$A$1342,0)</f>
        <v>0</v>
      </c>
      <c r="K1342" s="160">
        <f ca="1">OFFSET('Расчёт фасадов8'!$H$1392,Цена!$A$1342,0)</f>
        <v>0</v>
      </c>
      <c r="L1342" s="160">
        <f ca="1">OFFSET('Расчёт фасадов9'!$H$1392,Цена!$A$1342,0)</f>
        <v>0</v>
      </c>
      <c r="M1342" s="160">
        <f ca="1">OFFSET('Расчёт фасадов10'!$H$1392,Цена!$A$1342,0)</f>
        <v>0</v>
      </c>
    </row>
    <row r="1343" spans="1:13" ht="15" x14ac:dyDescent="0.2">
      <c r="A1343">
        <v>0</v>
      </c>
      <c r="B1343" s="75" t="s">
        <v>740</v>
      </c>
      <c r="C1343" s="75" t="str">
        <f>B1343&amp;'Спецификация - фасады'!$AO$49</f>
        <v>U.3.P16./1+0-TD</v>
      </c>
      <c r="D1343" s="160">
        <f ca="1">OFFSET('Расчёт фасадов'!$H$1392,Цена!$A$1343,0)</f>
        <v>0</v>
      </c>
      <c r="E1343" s="160">
        <f ca="1">OFFSET('Расчёт фасадов2'!$H$1392,Цена!$A$1343,0)</f>
        <v>0</v>
      </c>
      <c r="F1343" s="160">
        <f ca="1">OFFSET('Расчёт фасадов3'!$H$1392,Цена!$A$1343,0)</f>
        <v>0</v>
      </c>
      <c r="G1343" s="160">
        <f ca="1">OFFSET('Расчёт фасадов4'!$H$1392,Цена!$A$1343,0)</f>
        <v>0</v>
      </c>
      <c r="H1343" s="160">
        <f ca="1">OFFSET('Расчёт фасадов5'!$H$1392,Цена!$A$1343,0)</f>
        <v>0</v>
      </c>
      <c r="I1343" s="160">
        <f ca="1">OFFSET('Расчёт фасадов6'!$H$1392,Цена!$A$1343,0)</f>
        <v>0</v>
      </c>
      <c r="J1343" s="160">
        <f ca="1">OFFSET('Расчёт фасадов7'!$H$1392,Цена!$A$1343,0)</f>
        <v>0</v>
      </c>
      <c r="K1343" s="160">
        <f ca="1">OFFSET('Расчёт фасадов8'!$H$1392,Цена!$A$1343,0)</f>
        <v>0</v>
      </c>
      <c r="L1343" s="160">
        <f ca="1">OFFSET('Расчёт фасадов9'!$H$1392,Цена!$A$1343,0)</f>
        <v>0</v>
      </c>
      <c r="M1343" s="160">
        <f ca="1">OFFSET('Расчёт фасадов10'!$H$1392,Цена!$A$1343,0)</f>
        <v>0</v>
      </c>
    </row>
    <row r="1344" spans="1:13" ht="15" x14ac:dyDescent="0.2">
      <c r="A1344">
        <v>0</v>
      </c>
      <c r="B1344" s="75" t="s">
        <v>740</v>
      </c>
      <c r="C1344" s="75" t="str">
        <f>B1344&amp;'Спецификация - фасады'!$AO$50</f>
        <v>U.3.P16./1+0-LO</v>
      </c>
      <c r="D1344" s="160">
        <f ca="1">OFFSET('Расчёт фасадов'!$H$1392,Цена!$A$1344,0)</f>
        <v>0</v>
      </c>
      <c r="E1344" s="160">
        <f ca="1">OFFSET('Расчёт фасадов2'!$H$1392,Цена!$A$1344,0)</f>
        <v>0</v>
      </c>
      <c r="F1344" s="160">
        <f ca="1">OFFSET('Расчёт фасадов3'!$H$1392,Цена!$A$1344,0)</f>
        <v>0</v>
      </c>
      <c r="G1344" s="160">
        <f ca="1">OFFSET('Расчёт фасадов4'!$H$1392,Цена!$A$1344,0)</f>
        <v>0</v>
      </c>
      <c r="H1344" s="160">
        <f ca="1">OFFSET('Расчёт фасадов5'!$H$1392,Цена!$A$1344,0)</f>
        <v>0</v>
      </c>
      <c r="I1344" s="160">
        <f ca="1">OFFSET('Расчёт фасадов6'!$H$1392,Цена!$A$1344,0)</f>
        <v>0</v>
      </c>
      <c r="J1344" s="160">
        <f ca="1">OFFSET('Расчёт фасадов7'!$H$1392,Цена!$A$1344,0)</f>
        <v>0</v>
      </c>
      <c r="K1344" s="160">
        <f ca="1">OFFSET('Расчёт фасадов8'!$H$1392,Цена!$A$1344,0)</f>
        <v>0</v>
      </c>
      <c r="L1344" s="160">
        <f ca="1">OFFSET('Расчёт фасадов9'!$H$1392,Цена!$A$1344,0)</f>
        <v>0</v>
      </c>
      <c r="M1344" s="160">
        <f ca="1">OFFSET('Расчёт фасадов10'!$H$1392,Цена!$A$1344,0)</f>
        <v>0</v>
      </c>
    </row>
    <row r="1345" spans="1:13" ht="15" x14ac:dyDescent="0.2">
      <c r="A1345">
        <v>0</v>
      </c>
      <c r="B1345" s="75" t="s">
        <v>740</v>
      </c>
      <c r="C1345" s="75" t="str">
        <f>B1345&amp;'Спецификация - фасады'!$AO$51</f>
        <v>U.3.P16./1+0-OM</v>
      </c>
      <c r="D1345" s="160">
        <f ca="1">OFFSET('Расчёт фасадов'!$H$1392,Цена!$A$1345,0)</f>
        <v>0</v>
      </c>
      <c r="E1345" s="160">
        <f ca="1">OFFSET('Расчёт фасадов2'!$H$1392,Цена!$A$1345,0)</f>
        <v>0</v>
      </c>
      <c r="F1345" s="160">
        <f ca="1">OFFSET('Расчёт фасадов3'!$H$1392,Цена!$A$1345,0)</f>
        <v>0</v>
      </c>
      <c r="G1345" s="160">
        <f ca="1">OFFSET('Расчёт фасадов4'!$H$1392,Цена!$A$1345,0)</f>
        <v>0</v>
      </c>
      <c r="H1345" s="160">
        <f ca="1">OFFSET('Расчёт фасадов5'!$H$1392,Цена!$A$1345,0)</f>
        <v>0</v>
      </c>
      <c r="I1345" s="160">
        <f ca="1">OFFSET('Расчёт фасадов6'!$H$1392,Цена!$A$1345,0)</f>
        <v>0</v>
      </c>
      <c r="J1345" s="160">
        <f ca="1">OFFSET('Расчёт фасадов7'!$H$1392,Цена!$A$1345,0)</f>
        <v>0</v>
      </c>
      <c r="K1345" s="160">
        <f ca="1">OFFSET('Расчёт фасадов8'!$H$1392,Цена!$A$1345,0)</f>
        <v>0</v>
      </c>
      <c r="L1345" s="160">
        <f ca="1">OFFSET('Расчёт фасадов9'!$H$1392,Цена!$A$1345,0)</f>
        <v>0</v>
      </c>
      <c r="M1345" s="160">
        <f ca="1">OFFSET('Расчёт фасадов10'!$H$1392,Цена!$A$1345,0)</f>
        <v>0</v>
      </c>
    </row>
    <row r="1346" spans="1:13" ht="15" x14ac:dyDescent="0.2">
      <c r="A1346">
        <v>0</v>
      </c>
      <c r="B1346" s="75" t="s">
        <v>740</v>
      </c>
      <c r="C1346" s="75" t="str">
        <f>B1346&amp;'Спецификация - фасады'!$AO$52</f>
        <v>U.3.P16./1+0-OE</v>
      </c>
      <c r="D1346" s="160">
        <f ca="1">OFFSET('Расчёт фасадов'!$H$1392,Цена!$A$1346,0)</f>
        <v>0</v>
      </c>
      <c r="E1346" s="160">
        <f ca="1">OFFSET('Расчёт фасадов2'!$H$1392,Цена!$A$1346,0)</f>
        <v>0</v>
      </c>
      <c r="F1346" s="160">
        <f ca="1">OFFSET('Расчёт фасадов3'!$H$1392,Цена!$A$1346,0)</f>
        <v>0</v>
      </c>
      <c r="G1346" s="160">
        <f ca="1">OFFSET('Расчёт фасадов4'!$H$1392,Цена!$A$1346,0)</f>
        <v>0</v>
      </c>
      <c r="H1346" s="160">
        <f ca="1">OFFSET('Расчёт фасадов5'!$H$1392,Цена!$A$1346,0)</f>
        <v>0</v>
      </c>
      <c r="I1346" s="160">
        <f ca="1">OFFSET('Расчёт фасадов6'!$H$1392,Цена!$A$1346,0)</f>
        <v>0</v>
      </c>
      <c r="J1346" s="160">
        <f ca="1">OFFSET('Расчёт фасадов7'!$H$1392,Цена!$A$1346,0)</f>
        <v>0</v>
      </c>
      <c r="K1346" s="160">
        <f ca="1">OFFSET('Расчёт фасадов8'!$H$1392,Цена!$A$1346,0)</f>
        <v>0</v>
      </c>
      <c r="L1346" s="160">
        <f ca="1">OFFSET('Расчёт фасадов9'!$H$1392,Цена!$A$1346,0)</f>
        <v>0</v>
      </c>
      <c r="M1346" s="160">
        <f ca="1">OFFSET('Расчёт фасадов10'!$H$1392,Цена!$A$1346,0)</f>
        <v>0</v>
      </c>
    </row>
    <row r="1347" spans="1:13" ht="15" x14ac:dyDescent="0.2">
      <c r="A1347">
        <v>0</v>
      </c>
      <c r="B1347" s="75" t="s">
        <v>740</v>
      </c>
      <c r="C1347" s="75" t="str">
        <f>B1347&amp;'Спецификация - фасады'!$AO$53</f>
        <v>U.3.P16./1+0-GS</v>
      </c>
      <c r="D1347" s="160">
        <f ca="1">OFFSET('Расчёт фасадов'!$H$1392,Цена!$A$1347,0)</f>
        <v>0</v>
      </c>
      <c r="E1347" s="160">
        <f ca="1">OFFSET('Расчёт фасадов2'!$H$1392,Цена!$A$1347,0)</f>
        <v>0</v>
      </c>
      <c r="F1347" s="160">
        <f ca="1">OFFSET('Расчёт фасадов3'!$H$1392,Цена!$A$1347,0)</f>
        <v>0</v>
      </c>
      <c r="G1347" s="160">
        <f ca="1">OFFSET('Расчёт фасадов4'!$H$1392,Цена!$A$1347,0)</f>
        <v>0</v>
      </c>
      <c r="H1347" s="160">
        <f ca="1">OFFSET('Расчёт фасадов5'!$H$1392,Цена!$A$1347,0)</f>
        <v>0</v>
      </c>
      <c r="I1347" s="160">
        <f ca="1">OFFSET('Расчёт фасадов6'!$H$1392,Цена!$A$1347,0)</f>
        <v>0</v>
      </c>
      <c r="J1347" s="160">
        <f ca="1">OFFSET('Расчёт фасадов7'!$H$1392,Цена!$A$1347,0)</f>
        <v>0</v>
      </c>
      <c r="K1347" s="160">
        <f ca="1">OFFSET('Расчёт фасадов8'!$H$1392,Цена!$A$1347,0)</f>
        <v>0</v>
      </c>
      <c r="L1347" s="160">
        <f ca="1">OFFSET('Расчёт фасадов9'!$H$1392,Цена!$A$1347,0)</f>
        <v>0</v>
      </c>
      <c r="M1347" s="160">
        <f ca="1">OFFSET('Расчёт фасадов10'!$H$1392,Цена!$A$1347,0)</f>
        <v>0</v>
      </c>
    </row>
    <row r="1348" spans="1:13" ht="15" x14ac:dyDescent="0.2">
      <c r="A1348">
        <v>1</v>
      </c>
      <c r="B1348" s="75" t="s">
        <v>740</v>
      </c>
      <c r="C1348" s="75" t="str">
        <f>B1348&amp;'Спецификация - фасады'!$AO$54</f>
        <v>U.3.P16./1+0-BMO</v>
      </c>
      <c r="D1348" s="160">
        <f ca="1">OFFSET('Расчёт фасадов'!$H$1392,Цена!$A$1348,0)</f>
        <v>0</v>
      </c>
      <c r="E1348" s="160">
        <f ca="1">OFFSET('Расчёт фасадов2'!$H$1392,Цена!$A$1348,0)</f>
        <v>0</v>
      </c>
      <c r="F1348" s="160">
        <f ca="1">OFFSET('Расчёт фасадов3'!$H$1392,Цена!$A$1348,0)</f>
        <v>0</v>
      </c>
      <c r="G1348" s="160">
        <f ca="1">OFFSET('Расчёт фасадов4'!$H$1392,Цена!$A$1348,0)</f>
        <v>0</v>
      </c>
      <c r="H1348" s="160">
        <f ca="1">OFFSET('Расчёт фасадов5'!$H$1392,Цена!$A$1348,0)</f>
        <v>0</v>
      </c>
      <c r="I1348" s="160">
        <f ca="1">OFFSET('Расчёт фасадов6'!$H$1392,Цена!$A$1348,0)</f>
        <v>0</v>
      </c>
      <c r="J1348" s="160">
        <f ca="1">OFFSET('Расчёт фасадов7'!$H$1392,Цена!$A$1348,0)</f>
        <v>0</v>
      </c>
      <c r="K1348" s="160">
        <f ca="1">OFFSET('Расчёт фасадов8'!$H$1392,Цена!$A$1348,0)</f>
        <v>0</v>
      </c>
      <c r="L1348" s="160">
        <f ca="1">OFFSET('Расчёт фасадов9'!$H$1392,Цена!$A$1348,0)</f>
        <v>0</v>
      </c>
      <c r="M1348" s="160">
        <f ca="1">OFFSET('Расчёт фасадов10'!$H$1392,Цена!$A$1348,0)</f>
        <v>0</v>
      </c>
    </row>
    <row r="1349" spans="1:13" ht="15" x14ac:dyDescent="0.2">
      <c r="A1349">
        <v>2</v>
      </c>
      <c r="B1349" s="75" t="s">
        <v>740</v>
      </c>
      <c r="C1349" s="75" t="str">
        <f>B1349&amp;'Спецификация - фасады'!$AO$55</f>
        <v>U.3.P16./1+0-WM</v>
      </c>
      <c r="D1349" s="160">
        <f ca="1">OFFSET('Расчёт фасадов'!$H$1392,Цена!$A$1349,0)</f>
        <v>0</v>
      </c>
      <c r="E1349" s="160">
        <f ca="1">OFFSET('Расчёт фасадов2'!$H$1392,Цена!$A$1349,0)</f>
        <v>0</v>
      </c>
      <c r="F1349" s="160">
        <f ca="1">OFFSET('Расчёт фасадов3'!$H$1392,Цена!$A$1349,0)</f>
        <v>0</v>
      </c>
      <c r="G1349" s="160">
        <f ca="1">OFFSET('Расчёт фасадов4'!$H$1392,Цена!$A$1349,0)</f>
        <v>0</v>
      </c>
      <c r="H1349" s="160">
        <f ca="1">OFFSET('Расчёт фасадов5'!$H$1392,Цена!$A$1349,0)</f>
        <v>0</v>
      </c>
      <c r="I1349" s="160">
        <f ca="1">OFFSET('Расчёт фасадов6'!$H$1392,Цена!$A$1349,0)</f>
        <v>0</v>
      </c>
      <c r="J1349" s="160">
        <f ca="1">OFFSET('Расчёт фасадов7'!$H$1392,Цена!$A$1349,0)</f>
        <v>0</v>
      </c>
      <c r="K1349" s="160">
        <f ca="1">OFFSET('Расчёт фасадов8'!$H$1392,Цена!$A$1349,0)</f>
        <v>0</v>
      </c>
      <c r="L1349" s="160">
        <f ca="1">OFFSET('Расчёт фасадов9'!$H$1392,Цена!$A$1349,0)</f>
        <v>0</v>
      </c>
      <c r="M1349" s="160">
        <f ca="1">OFFSET('Расчёт фасадов10'!$H$1392,Цена!$A$1349,0)</f>
        <v>0</v>
      </c>
    </row>
    <row r="1350" spans="1:13" ht="15" x14ac:dyDescent="0.2">
      <c r="A1350">
        <v>2</v>
      </c>
      <c r="B1350" s="75" t="s">
        <v>740</v>
      </c>
      <c r="C1350" s="75" t="str">
        <f>B1350&amp;'Спецификация - фасады'!$AO$56</f>
        <v>U.3.P16./1+0-IV</v>
      </c>
      <c r="D1350" s="160">
        <f ca="1">OFFSET('Расчёт фасадов'!$H$1392,Цена!$A$1350,0)</f>
        <v>0</v>
      </c>
      <c r="E1350" s="160">
        <f ca="1">OFFSET('Расчёт фасадов2'!$H$1392,Цена!$A$1350,0)</f>
        <v>0</v>
      </c>
      <c r="F1350" s="160">
        <f ca="1">OFFSET('Расчёт фасадов3'!$H$1392,Цена!$A$1350,0)</f>
        <v>0</v>
      </c>
      <c r="G1350" s="160">
        <f ca="1">OFFSET('Расчёт фасадов4'!$H$1392,Цена!$A$1350,0)</f>
        <v>0</v>
      </c>
      <c r="H1350" s="160">
        <f ca="1">OFFSET('Расчёт фасадов5'!$H$1392,Цена!$A$1350,0)</f>
        <v>0</v>
      </c>
      <c r="I1350" s="160">
        <f ca="1">OFFSET('Расчёт фасадов6'!$H$1392,Цена!$A$1350,0)</f>
        <v>0</v>
      </c>
      <c r="J1350" s="160">
        <f ca="1">OFFSET('Расчёт фасадов7'!$H$1392,Цена!$A$1350,0)</f>
        <v>0</v>
      </c>
      <c r="K1350" s="160">
        <f ca="1">OFFSET('Расчёт фасадов8'!$H$1392,Цена!$A$1350,0)</f>
        <v>0</v>
      </c>
      <c r="L1350" s="160">
        <f ca="1">OFFSET('Расчёт фасадов9'!$H$1392,Цена!$A$1350,0)</f>
        <v>0</v>
      </c>
      <c r="M1350" s="160">
        <f ca="1">OFFSET('Расчёт фасадов10'!$H$1392,Цена!$A$1350,0)</f>
        <v>0</v>
      </c>
    </row>
    <row r="1351" spans="1:13" ht="15" x14ac:dyDescent="0.2">
      <c r="A1351">
        <v>3</v>
      </c>
      <c r="B1351" s="75" t="s">
        <v>740</v>
      </c>
      <c r="C1351" s="75" t="str">
        <f>B1351&amp;'Спецификация - фасады'!$AO$57</f>
        <v>U.3.P16./1+0-WC/PG</v>
      </c>
      <c r="D1351" s="160">
        <f ca="1">OFFSET('Расчёт фасадов'!$H$1392,Цена!$A$1351,0)</f>
        <v>0</v>
      </c>
      <c r="E1351" s="160">
        <f ca="1">OFFSET('Расчёт фасадов2'!$H$1392,Цена!$A$1351,0)</f>
        <v>0</v>
      </c>
      <c r="F1351" s="160">
        <f ca="1">OFFSET('Расчёт фасадов3'!$H$1392,Цена!$A$1351,0)</f>
        <v>0</v>
      </c>
      <c r="G1351" s="160">
        <f ca="1">OFFSET('Расчёт фасадов4'!$H$1392,Цена!$A$1351,0)</f>
        <v>0</v>
      </c>
      <c r="H1351" s="160">
        <f ca="1">OFFSET('Расчёт фасадов5'!$H$1392,Цена!$A$1351,0)</f>
        <v>0</v>
      </c>
      <c r="I1351" s="160">
        <f ca="1">OFFSET('Расчёт фасадов6'!$H$1392,Цена!$A$1351,0)</f>
        <v>0</v>
      </c>
      <c r="J1351" s="160">
        <f ca="1">OFFSET('Расчёт фасадов7'!$H$1392,Цена!$A$1351,0)</f>
        <v>0</v>
      </c>
      <c r="K1351" s="160">
        <f ca="1">OFFSET('Расчёт фасадов8'!$H$1392,Цена!$A$1351,0)</f>
        <v>0</v>
      </c>
      <c r="L1351" s="160">
        <f ca="1">OFFSET('Расчёт фасадов9'!$H$1392,Цена!$A$1351,0)</f>
        <v>0</v>
      </c>
      <c r="M1351" s="160">
        <f ca="1">OFFSET('Расчёт фасадов10'!$H$1392,Цена!$A$1351,0)</f>
        <v>0</v>
      </c>
    </row>
    <row r="1352" spans="1:13" ht="15" x14ac:dyDescent="0.2">
      <c r="A1352">
        <v>3</v>
      </c>
      <c r="B1352" s="75" t="s">
        <v>740</v>
      </c>
      <c r="C1352" s="75" t="str">
        <f>B1352&amp;'Спецификация - фасады'!$AO$58</f>
        <v>U.3.P16./1+0-WC/PS</v>
      </c>
      <c r="D1352" s="160">
        <f ca="1">OFFSET('Расчёт фасадов'!$H$1392,Цена!$A$1352,0)</f>
        <v>0</v>
      </c>
      <c r="E1352" s="160">
        <f ca="1">OFFSET('Расчёт фасадов2'!$H$1392,Цена!$A$1352,0)</f>
        <v>0</v>
      </c>
      <c r="F1352" s="160">
        <f ca="1">OFFSET('Расчёт фасадов3'!$H$1392,Цена!$A$1352,0)</f>
        <v>0</v>
      </c>
      <c r="G1352" s="160">
        <f ca="1">OFFSET('Расчёт фасадов4'!$H$1392,Цена!$A$1352,0)</f>
        <v>0</v>
      </c>
      <c r="H1352" s="160">
        <f ca="1">OFFSET('Расчёт фасадов5'!$H$1392,Цена!$A$1352,0)</f>
        <v>0</v>
      </c>
      <c r="I1352" s="160">
        <f ca="1">OFFSET('Расчёт фасадов6'!$H$1392,Цена!$A$1352,0)</f>
        <v>0</v>
      </c>
      <c r="J1352" s="160">
        <f ca="1">OFFSET('Расчёт фасадов7'!$H$1392,Цена!$A$1352,0)</f>
        <v>0</v>
      </c>
      <c r="K1352" s="160">
        <f ca="1">OFFSET('Расчёт фасадов8'!$H$1392,Цена!$A$1352,0)</f>
        <v>0</v>
      </c>
      <c r="L1352" s="160">
        <f ca="1">OFFSET('Расчёт фасадов9'!$H$1392,Цена!$A$1352,0)</f>
        <v>0</v>
      </c>
      <c r="M1352" s="160">
        <f ca="1">OFFSET('Расчёт фасадов10'!$H$1392,Цена!$A$1352,0)</f>
        <v>0</v>
      </c>
    </row>
    <row r="1353" spans="1:13" ht="15" x14ac:dyDescent="0.2">
      <c r="A1353">
        <v>3</v>
      </c>
      <c r="B1353" s="75" t="s">
        <v>740</v>
      </c>
      <c r="C1353" s="75" t="str">
        <f>B1353&amp;'Спецификация - фасады'!$AO$59</f>
        <v>U.3.P16./1+0-WC/PBG</v>
      </c>
      <c r="D1353" s="160">
        <f ca="1">OFFSET('Расчёт фасадов'!$H$1392,Цена!$A$1353,0)</f>
        <v>0</v>
      </c>
      <c r="E1353" s="160">
        <f ca="1">OFFSET('Расчёт фасадов2'!$H$1392,Цена!$A$1353,0)</f>
        <v>0</v>
      </c>
      <c r="F1353" s="160">
        <f ca="1">OFFSET('Расчёт фасадов3'!$H$1392,Цена!$A$1353,0)</f>
        <v>0</v>
      </c>
      <c r="G1353" s="160">
        <f ca="1">OFFSET('Расчёт фасадов4'!$H$1392,Цена!$A$1353,0)</f>
        <v>0</v>
      </c>
      <c r="H1353" s="160">
        <f ca="1">OFFSET('Расчёт фасадов5'!$H$1392,Цена!$A$1353,0)</f>
        <v>0</v>
      </c>
      <c r="I1353" s="160">
        <f ca="1">OFFSET('Расчёт фасадов6'!$H$1392,Цена!$A$1353,0)</f>
        <v>0</v>
      </c>
      <c r="J1353" s="160">
        <f ca="1">OFFSET('Расчёт фасадов7'!$H$1392,Цена!$A$1353,0)</f>
        <v>0</v>
      </c>
      <c r="K1353" s="160">
        <f ca="1">OFFSET('Расчёт фасадов8'!$H$1392,Цена!$A$1353,0)</f>
        <v>0</v>
      </c>
      <c r="L1353" s="160">
        <f ca="1">OFFSET('Расчёт фасадов9'!$H$1392,Цена!$A$1353,0)</f>
        <v>0</v>
      </c>
      <c r="M1353" s="160">
        <f ca="1">OFFSET('Расчёт фасадов10'!$H$1392,Цена!$A$1353,0)</f>
        <v>0</v>
      </c>
    </row>
    <row r="1354" spans="1:13" ht="15" x14ac:dyDescent="0.2">
      <c r="A1354">
        <v>3</v>
      </c>
      <c r="B1354" s="75" t="s">
        <v>740</v>
      </c>
      <c r="C1354" s="75" t="str">
        <f>B1354&amp;'Спецификация - фасады'!$AO$60</f>
        <v>U.3.P16./1+0-VT/PS</v>
      </c>
      <c r="D1354" s="160">
        <f ca="1">OFFSET('Расчёт фасадов'!$H$1392,Цена!$A$1354,0)</f>
        <v>0</v>
      </c>
      <c r="E1354" s="160">
        <f ca="1">OFFSET('Расчёт фасадов2'!$H$1392,Цена!$A$1354,0)</f>
        <v>0</v>
      </c>
      <c r="F1354" s="160">
        <f ca="1">OFFSET('Расчёт фасадов3'!$H$1392,Цена!$A$1354,0)</f>
        <v>0</v>
      </c>
      <c r="G1354" s="160">
        <f ca="1">OFFSET('Расчёт фасадов4'!$H$1392,Цена!$A$1354,0)</f>
        <v>0</v>
      </c>
      <c r="H1354" s="160">
        <f ca="1">OFFSET('Расчёт фасадов5'!$H$1392,Цена!$A$1354,0)</f>
        <v>0</v>
      </c>
      <c r="I1354" s="160">
        <f ca="1">OFFSET('Расчёт фасадов6'!$H$1392,Цена!$A$1354,0)</f>
        <v>0</v>
      </c>
      <c r="J1354" s="160">
        <f ca="1">OFFSET('Расчёт фасадов7'!$H$1392,Цена!$A$1354,0)</f>
        <v>0</v>
      </c>
      <c r="K1354" s="160">
        <f ca="1">OFFSET('Расчёт фасадов8'!$H$1392,Цена!$A$1354,0)</f>
        <v>0</v>
      </c>
      <c r="L1354" s="160">
        <f ca="1">OFFSET('Расчёт фасадов9'!$H$1392,Цена!$A$1354,0)</f>
        <v>0</v>
      </c>
      <c r="M1354" s="160">
        <f ca="1">OFFSET('Расчёт фасадов10'!$H$1392,Цена!$A$1354,0)</f>
        <v>0</v>
      </c>
    </row>
    <row r="1355" spans="1:13" ht="15" x14ac:dyDescent="0.2">
      <c r="A1355">
        <v>4</v>
      </c>
      <c r="B1355" s="75" t="s">
        <v>740</v>
      </c>
      <c r="C1355" s="75" t="str">
        <f>B1355&amp;'Спецификация - фасады'!$AO$61</f>
        <v>U.3.P16./1+0-BMO/PG</v>
      </c>
      <c r="D1355" s="160">
        <f ca="1">OFFSET('Расчёт фасадов'!$H$1392,Цена!$A$1355,0)</f>
        <v>0</v>
      </c>
      <c r="E1355" s="160">
        <f ca="1">OFFSET('Расчёт фасадов2'!$H$1392,Цена!$A$1355,0)</f>
        <v>0</v>
      </c>
      <c r="F1355" s="160">
        <f ca="1">OFFSET('Расчёт фасадов3'!$H$1392,Цена!$A$1355,0)</f>
        <v>0</v>
      </c>
      <c r="G1355" s="160">
        <f ca="1">OFFSET('Расчёт фасадов4'!$H$1392,Цена!$A$1355,0)</f>
        <v>0</v>
      </c>
      <c r="H1355" s="160">
        <f ca="1">OFFSET('Расчёт фасадов5'!$H$1392,Цена!$A$1355,0)</f>
        <v>0</v>
      </c>
      <c r="I1355" s="160">
        <f ca="1">OFFSET('Расчёт фасадов6'!$H$1392,Цена!$A$1355,0)</f>
        <v>0</v>
      </c>
      <c r="J1355" s="160">
        <f ca="1">OFFSET('Расчёт фасадов7'!$H$1392,Цена!$A$1355,0)</f>
        <v>0</v>
      </c>
      <c r="K1355" s="160">
        <f ca="1">OFFSET('Расчёт фасадов8'!$H$1392,Цена!$A$1355,0)</f>
        <v>0</v>
      </c>
      <c r="L1355" s="160">
        <f ca="1">OFFSET('Расчёт фасадов9'!$H$1392,Цена!$A$1355,0)</f>
        <v>0</v>
      </c>
      <c r="M1355" s="160">
        <f ca="1">OFFSET('Расчёт фасадов10'!$H$1392,Цена!$A$1355,0)</f>
        <v>0</v>
      </c>
    </row>
    <row r="1356" spans="1:13" ht="15" x14ac:dyDescent="0.2">
      <c r="A1356">
        <v>4</v>
      </c>
      <c r="B1356" s="75" t="s">
        <v>740</v>
      </c>
      <c r="C1356" s="75" t="str">
        <f>B1356&amp;'Спецификация - фасады'!$AO$62</f>
        <v>U.3.P16./1+0-BMO/PB</v>
      </c>
      <c r="D1356" s="160">
        <f ca="1">OFFSET('Расчёт фасадов'!$H$1392,Цена!$A$1356,0)</f>
        <v>0</v>
      </c>
      <c r="E1356" s="160">
        <f ca="1">OFFSET('Расчёт фасадов2'!$H$1392,Цена!$A$1356,0)</f>
        <v>0</v>
      </c>
      <c r="F1356" s="160">
        <f ca="1">OFFSET('Расчёт фасадов3'!$H$1392,Цена!$A$1356,0)</f>
        <v>0</v>
      </c>
      <c r="G1356" s="160">
        <f ca="1">OFFSET('Расчёт фасадов4'!$H$1392,Цена!$A$1356,0)</f>
        <v>0</v>
      </c>
      <c r="H1356" s="160">
        <f ca="1">OFFSET('Расчёт фасадов5'!$H$1392,Цена!$A$1356,0)</f>
        <v>0</v>
      </c>
      <c r="I1356" s="160">
        <f ca="1">OFFSET('Расчёт фасадов6'!$H$1392,Цена!$A$1356,0)</f>
        <v>0</v>
      </c>
      <c r="J1356" s="160">
        <f ca="1">OFFSET('Расчёт фасадов7'!$H$1392,Цена!$A$1356,0)</f>
        <v>0</v>
      </c>
      <c r="K1356" s="160">
        <f ca="1">OFFSET('Расчёт фасадов8'!$H$1392,Цена!$A$1356,0)</f>
        <v>0</v>
      </c>
      <c r="L1356" s="160">
        <f ca="1">OFFSET('Расчёт фасадов9'!$H$1392,Цена!$A$1356,0)</f>
        <v>0</v>
      </c>
      <c r="M1356" s="160">
        <f ca="1">OFFSET('Расчёт фасадов10'!$H$1392,Цена!$A$1356,0)</f>
        <v>0</v>
      </c>
    </row>
    <row r="1357" spans="1:13" ht="15" x14ac:dyDescent="0.2">
      <c r="A1357">
        <v>5</v>
      </c>
      <c r="B1357" s="75" t="s">
        <v>740</v>
      </c>
      <c r="C1357" s="75" t="str">
        <f>B1357&amp;'Спецификация - фасады'!$AO$63</f>
        <v>U.3.P16./1+0-GS/PG</v>
      </c>
      <c r="D1357" s="160">
        <f ca="1">OFFSET('Расчёт фасадов'!$H$1392,Цена!$A$1357,0)</f>
        <v>0</v>
      </c>
      <c r="E1357" s="160">
        <f ca="1">OFFSET('Расчёт фасадов2'!$H$1392,Цена!$A$1357,0)</f>
        <v>0</v>
      </c>
      <c r="F1357" s="160">
        <f ca="1">OFFSET('Расчёт фасадов3'!$H$1392,Цена!$A$1357,0)</f>
        <v>0</v>
      </c>
      <c r="G1357" s="160">
        <f ca="1">OFFSET('Расчёт фасадов4'!$H$1392,Цена!$A$1357,0)</f>
        <v>0</v>
      </c>
      <c r="H1357" s="160">
        <f ca="1">OFFSET('Расчёт фасадов5'!$H$1392,Цена!$A$1357,0)</f>
        <v>0</v>
      </c>
      <c r="I1357" s="160">
        <f ca="1">OFFSET('Расчёт фасадов6'!$H$1392,Цена!$A$1357,0)</f>
        <v>0</v>
      </c>
      <c r="J1357" s="160">
        <f ca="1">OFFSET('Расчёт фасадов7'!$H$1392,Цена!$A$1357,0)</f>
        <v>0</v>
      </c>
      <c r="K1357" s="160">
        <f ca="1">OFFSET('Расчёт фасадов8'!$H$1392,Цена!$A$1357,0)</f>
        <v>0</v>
      </c>
      <c r="L1357" s="160">
        <f ca="1">OFFSET('Расчёт фасадов9'!$H$1392,Цена!$A$1357,0)</f>
        <v>0</v>
      </c>
      <c r="M1357" s="160">
        <f ca="1">OFFSET('Расчёт фасадов10'!$H$1392,Цена!$A$1357,0)</f>
        <v>0</v>
      </c>
    </row>
    <row r="1358" spans="1:13" ht="15" x14ac:dyDescent="0.2">
      <c r="A1358">
        <v>5</v>
      </c>
      <c r="B1358" s="75" t="s">
        <v>740</v>
      </c>
      <c r="C1358" s="75" t="str">
        <f>B1358&amp;'Спецификация - фасады'!$AO$64</f>
        <v>U.3.P16./1+0-GS/PS</v>
      </c>
      <c r="D1358" s="160">
        <f ca="1">OFFSET('Расчёт фасадов'!$H$1392,Цена!$A$1358,0)</f>
        <v>0</v>
      </c>
      <c r="E1358" s="160">
        <f ca="1">OFFSET('Расчёт фасадов2'!$H$1392,Цена!$A$1358,0)</f>
        <v>0</v>
      </c>
      <c r="F1358" s="160">
        <f ca="1">OFFSET('Расчёт фасадов3'!$H$1392,Цена!$A$1358,0)</f>
        <v>0</v>
      </c>
      <c r="G1358" s="160">
        <f ca="1">OFFSET('Расчёт фасадов4'!$H$1392,Цена!$A$1358,0)</f>
        <v>0</v>
      </c>
      <c r="H1358" s="160">
        <f ca="1">OFFSET('Расчёт фасадов5'!$H$1392,Цена!$A$1358,0)</f>
        <v>0</v>
      </c>
      <c r="I1358" s="160">
        <f ca="1">OFFSET('Расчёт фасадов6'!$H$1392,Цена!$A$1358,0)</f>
        <v>0</v>
      </c>
      <c r="J1358" s="160">
        <f ca="1">OFFSET('Расчёт фасадов7'!$H$1392,Цена!$A$1358,0)</f>
        <v>0</v>
      </c>
      <c r="K1358" s="160">
        <f ca="1">OFFSET('Расчёт фасадов8'!$H$1392,Цена!$A$1358,0)</f>
        <v>0</v>
      </c>
      <c r="L1358" s="160">
        <f ca="1">OFFSET('Расчёт фасадов9'!$H$1392,Цена!$A$1358,0)</f>
        <v>0</v>
      </c>
      <c r="M1358" s="160">
        <f ca="1">OFFSET('Расчёт фасадов10'!$H$1392,Цена!$A$1358,0)</f>
        <v>0</v>
      </c>
    </row>
    <row r="1359" spans="1:13" ht="15" x14ac:dyDescent="0.2">
      <c r="A1359">
        <v>6</v>
      </c>
      <c r="B1359" s="75" t="s">
        <v>740</v>
      </c>
      <c r="C1359" s="75" t="str">
        <f>B1359&amp;'Спецификация - фасады'!$AO$65</f>
        <v>U.3.P16./1+0-WM/PG</v>
      </c>
      <c r="D1359" s="160">
        <f ca="1">OFFSET('Расчёт фасадов'!$H$1392,Цена!$A$1359,0)</f>
        <v>0</v>
      </c>
      <c r="E1359" s="160">
        <f ca="1">OFFSET('Расчёт фасадов2'!$H$1392,Цена!$A$1359,0)</f>
        <v>0</v>
      </c>
      <c r="F1359" s="160">
        <f ca="1">OFFSET('Расчёт фасадов3'!$H$1392,Цена!$A$1359,0)</f>
        <v>0</v>
      </c>
      <c r="G1359" s="160">
        <f ca="1">OFFSET('Расчёт фасадов4'!$H$1392,Цена!$A$1359,0)</f>
        <v>0</v>
      </c>
      <c r="H1359" s="160">
        <f ca="1">OFFSET('Расчёт фасадов5'!$H$1392,Цена!$A$1359,0)</f>
        <v>0</v>
      </c>
      <c r="I1359" s="160">
        <f ca="1">OFFSET('Расчёт фасадов6'!$H$1392,Цена!$A$1359,0)</f>
        <v>0</v>
      </c>
      <c r="J1359" s="160">
        <f ca="1">OFFSET('Расчёт фасадов7'!$H$1392,Цена!$A$1359,0)</f>
        <v>0</v>
      </c>
      <c r="K1359" s="160">
        <f ca="1">OFFSET('Расчёт фасадов8'!$H$1392,Цена!$A$1359,0)</f>
        <v>0</v>
      </c>
      <c r="L1359" s="160">
        <f ca="1">OFFSET('Расчёт фасадов9'!$H$1392,Цена!$A$1359,0)</f>
        <v>0</v>
      </c>
      <c r="M1359" s="160">
        <f ca="1">OFFSET('Расчёт фасадов10'!$H$1392,Цена!$A$1359,0)</f>
        <v>0</v>
      </c>
    </row>
    <row r="1360" spans="1:13" ht="15" x14ac:dyDescent="0.2">
      <c r="A1360">
        <v>6</v>
      </c>
      <c r="B1360" s="75" t="s">
        <v>740</v>
      </c>
      <c r="C1360" s="75" t="str">
        <f>B1360&amp;'Спецификация - фасады'!$AO$66</f>
        <v>U.3.P16./1+0-WM/PS</v>
      </c>
      <c r="D1360" s="160">
        <f ca="1">OFFSET('Расчёт фасадов'!$H$1392,Цена!$A$1360,0)</f>
        <v>0</v>
      </c>
      <c r="E1360" s="160">
        <f ca="1">OFFSET('Расчёт фасадов2'!$H$1392,Цена!$A$1360,0)</f>
        <v>0</v>
      </c>
      <c r="F1360" s="160">
        <f ca="1">OFFSET('Расчёт фасадов3'!$H$1392,Цена!$A$1360,0)</f>
        <v>0</v>
      </c>
      <c r="G1360" s="160">
        <f ca="1">OFFSET('Расчёт фасадов4'!$H$1392,Цена!$A$1360,0)</f>
        <v>0</v>
      </c>
      <c r="H1360" s="160">
        <f ca="1">OFFSET('Расчёт фасадов5'!$H$1392,Цена!$A$1360,0)</f>
        <v>0</v>
      </c>
      <c r="I1360" s="160">
        <f ca="1">OFFSET('Расчёт фасадов6'!$H$1392,Цена!$A$1360,0)</f>
        <v>0</v>
      </c>
      <c r="J1360" s="160">
        <f ca="1">OFFSET('Расчёт фасадов7'!$H$1392,Цена!$A$1360,0)</f>
        <v>0</v>
      </c>
      <c r="K1360" s="160">
        <f ca="1">OFFSET('Расчёт фасадов8'!$H$1392,Цена!$A$1360,0)</f>
        <v>0</v>
      </c>
      <c r="L1360" s="160">
        <f ca="1">OFFSET('Расчёт фасадов9'!$H$1392,Цена!$A$1360,0)</f>
        <v>0</v>
      </c>
      <c r="M1360" s="160">
        <f ca="1">OFFSET('Расчёт фасадов10'!$H$1392,Цена!$A$1360,0)</f>
        <v>0</v>
      </c>
    </row>
    <row r="1361" spans="1:13" ht="15" x14ac:dyDescent="0.2">
      <c r="A1361">
        <v>6</v>
      </c>
      <c r="B1361" s="75" t="s">
        <v>740</v>
      </c>
      <c r="C1361" s="75" t="str">
        <f>B1361&amp;'Спецификация - фасады'!$AO$67</f>
        <v>U.3.P16./1+0-WM/PBG</v>
      </c>
      <c r="D1361" s="160">
        <f ca="1">OFFSET('Расчёт фасадов'!$H$1392,Цена!$A$1361,0)</f>
        <v>0</v>
      </c>
      <c r="E1361" s="160">
        <f ca="1">OFFSET('Расчёт фасадов2'!$H$1392,Цена!$A$1361,0)</f>
        <v>0</v>
      </c>
      <c r="F1361" s="160">
        <f ca="1">OFFSET('Расчёт фасадов3'!$H$1392,Цена!$A$1361,0)</f>
        <v>0</v>
      </c>
      <c r="G1361" s="160">
        <f ca="1">OFFSET('Расчёт фасадов4'!$H$1392,Цена!$A$1361,0)</f>
        <v>0</v>
      </c>
      <c r="H1361" s="160">
        <f ca="1">OFFSET('Расчёт фасадов5'!$H$1392,Цена!$A$1361,0)</f>
        <v>0</v>
      </c>
      <c r="I1361" s="160">
        <f ca="1">OFFSET('Расчёт фасадов6'!$H$1392,Цена!$A$1361,0)</f>
        <v>0</v>
      </c>
      <c r="J1361" s="160">
        <f ca="1">OFFSET('Расчёт фасадов7'!$H$1392,Цена!$A$1361,0)</f>
        <v>0</v>
      </c>
      <c r="K1361" s="160">
        <f ca="1">OFFSET('Расчёт фасадов8'!$H$1392,Цена!$A$1361,0)</f>
        <v>0</v>
      </c>
      <c r="L1361" s="160">
        <f ca="1">OFFSET('Расчёт фасадов9'!$H$1392,Цена!$A$1361,0)</f>
        <v>0</v>
      </c>
      <c r="M1361" s="160">
        <f ca="1">OFFSET('Расчёт фасадов10'!$H$1392,Цена!$A$1361,0)</f>
        <v>0</v>
      </c>
    </row>
    <row r="1362" spans="1:13" ht="15" x14ac:dyDescent="0.2">
      <c r="A1362">
        <v>6</v>
      </c>
      <c r="B1362" s="75" t="s">
        <v>740</v>
      </c>
      <c r="C1362" s="75" t="str">
        <f>B1362&amp;'Спецификация - фасады'!$AO$68</f>
        <v>U.3.P16./1+0-IV/PG</v>
      </c>
      <c r="D1362" s="160">
        <f ca="1">OFFSET('Расчёт фасадов'!$H$1392,Цена!$A$1362,0)</f>
        <v>0</v>
      </c>
      <c r="E1362" s="160">
        <f ca="1">OFFSET('Расчёт фасадов2'!$H$1392,Цена!$A$1362,0)</f>
        <v>0</v>
      </c>
      <c r="F1362" s="160">
        <f ca="1">OFFSET('Расчёт фасадов3'!$H$1392,Цена!$A$1362,0)</f>
        <v>0</v>
      </c>
      <c r="G1362" s="160">
        <f ca="1">OFFSET('Расчёт фасадов4'!$H$1392,Цена!$A$1362,0)</f>
        <v>0</v>
      </c>
      <c r="H1362" s="160">
        <f ca="1">OFFSET('Расчёт фасадов5'!$H$1392,Цена!$A$1362,0)</f>
        <v>0</v>
      </c>
      <c r="I1362" s="160">
        <f ca="1">OFFSET('Расчёт фасадов6'!$H$1392,Цена!$A$1362,0)</f>
        <v>0</v>
      </c>
      <c r="J1362" s="160">
        <f ca="1">OFFSET('Расчёт фасадов7'!$H$1392,Цена!$A$1362,0)</f>
        <v>0</v>
      </c>
      <c r="K1362" s="160">
        <f ca="1">OFFSET('Расчёт фасадов8'!$H$1392,Цена!$A$1362,0)</f>
        <v>0</v>
      </c>
      <c r="L1362" s="160">
        <f ca="1">OFFSET('Расчёт фасадов9'!$H$1392,Цена!$A$1362,0)</f>
        <v>0</v>
      </c>
      <c r="M1362" s="160">
        <f ca="1">OFFSET('Расчёт фасадов10'!$H$1392,Цена!$A$1362,0)</f>
        <v>0</v>
      </c>
    </row>
    <row r="1363" spans="1:13" ht="15" x14ac:dyDescent="0.2">
      <c r="A1363">
        <v>6</v>
      </c>
      <c r="B1363" s="75" t="s">
        <v>740</v>
      </c>
      <c r="C1363" s="75" t="str">
        <f>B1363&amp;'Спецификация - фасады'!$AO$69</f>
        <v>U.3.P16./1+0-IV/PS</v>
      </c>
      <c r="D1363" s="160">
        <f ca="1">OFFSET('Расчёт фасадов'!$H$1392,Цена!$A$1363,0)</f>
        <v>0</v>
      </c>
      <c r="E1363" s="160">
        <f ca="1">OFFSET('Расчёт фасадов2'!$H$1392,Цена!$A$1363,0)</f>
        <v>0</v>
      </c>
      <c r="F1363" s="160">
        <f ca="1">OFFSET('Расчёт фасадов3'!$H$1392,Цена!$A$1363,0)</f>
        <v>0</v>
      </c>
      <c r="G1363" s="160">
        <f ca="1">OFFSET('Расчёт фасадов4'!$H$1392,Цена!$A$1363,0)</f>
        <v>0</v>
      </c>
      <c r="H1363" s="160">
        <f ca="1">OFFSET('Расчёт фасадов5'!$H$1392,Цена!$A$1363,0)</f>
        <v>0</v>
      </c>
      <c r="I1363" s="160">
        <f ca="1">OFFSET('Расчёт фасадов6'!$H$1392,Цена!$A$1363,0)</f>
        <v>0</v>
      </c>
      <c r="J1363" s="160">
        <f ca="1">OFFSET('Расчёт фасадов7'!$H$1392,Цена!$A$1363,0)</f>
        <v>0</v>
      </c>
      <c r="K1363" s="160">
        <f ca="1">OFFSET('Расчёт фасадов8'!$H$1392,Цена!$A$1363,0)</f>
        <v>0</v>
      </c>
      <c r="L1363" s="160">
        <f ca="1">OFFSET('Расчёт фасадов9'!$H$1392,Цена!$A$1363,0)</f>
        <v>0</v>
      </c>
      <c r="M1363" s="160">
        <f ca="1">OFFSET('Расчёт фасадов10'!$H$1392,Цена!$A$1363,0)</f>
        <v>0</v>
      </c>
    </row>
    <row r="1364" spans="1:13" ht="15" x14ac:dyDescent="0.2">
      <c r="A1364">
        <v>6</v>
      </c>
      <c r="B1364" s="75" t="s">
        <v>740</v>
      </c>
      <c r="C1364" s="75" t="str">
        <f>B1364&amp;'Спецификация - фасады'!$AO$70</f>
        <v>U.3.P16./1+0-IV/PBG</v>
      </c>
      <c r="D1364" s="160">
        <f ca="1">OFFSET('Расчёт фасадов'!$H$1392,Цена!$A$1364,0)</f>
        <v>0</v>
      </c>
      <c r="E1364" s="160">
        <f ca="1">OFFSET('Расчёт фасадов2'!$H$1392,Цена!$A$1364,0)</f>
        <v>0</v>
      </c>
      <c r="F1364" s="160">
        <f ca="1">OFFSET('Расчёт фасадов3'!$H$1392,Цена!$A$1364,0)</f>
        <v>0</v>
      </c>
      <c r="G1364" s="160">
        <f ca="1">OFFSET('Расчёт фасадов4'!$H$1392,Цена!$A$1364,0)</f>
        <v>0</v>
      </c>
      <c r="H1364" s="160">
        <f ca="1">OFFSET('Расчёт фасадов5'!$H$1392,Цена!$A$1364,0)</f>
        <v>0</v>
      </c>
      <c r="I1364" s="160">
        <f ca="1">OFFSET('Расчёт фасадов6'!$H$1392,Цена!$A$1364,0)</f>
        <v>0</v>
      </c>
      <c r="J1364" s="160">
        <f ca="1">OFFSET('Расчёт фасадов7'!$H$1392,Цена!$A$1364,0)</f>
        <v>0</v>
      </c>
      <c r="K1364" s="160">
        <f ca="1">OFFSET('Расчёт фасадов8'!$H$1392,Цена!$A$1364,0)</f>
        <v>0</v>
      </c>
      <c r="L1364" s="160">
        <f ca="1">OFFSET('Расчёт фасадов9'!$H$1392,Цена!$A$1364,0)</f>
        <v>0</v>
      </c>
      <c r="M1364" s="160">
        <f ca="1">OFFSET('Расчёт фасадов10'!$H$1392,Цена!$A$1364,0)</f>
        <v>0</v>
      </c>
    </row>
    <row r="1366" spans="1:13" ht="15" x14ac:dyDescent="0.2">
      <c r="A1366">
        <v>0</v>
      </c>
      <c r="B1366" s="75" t="s">
        <v>746</v>
      </c>
      <c r="C1366" s="75" t="str">
        <f>B1366&amp;'Спецификация - фасады'!$AO$43</f>
        <v>U.3.P16./1+1-PY27</v>
      </c>
      <c r="D1366" s="160">
        <f ca="1">OFFSET('Расчёт фасадов'!$H$1421,Цена!$A$1366,0)</f>
        <v>0</v>
      </c>
      <c r="E1366" s="160">
        <f ca="1">OFFSET('Расчёт фасадов2'!$H$1421,Цена!$A$1366,0)</f>
        <v>0</v>
      </c>
      <c r="F1366" s="160">
        <f ca="1">OFFSET('Расчёт фасадов3'!$H$1421,Цена!$A$1366,0)</f>
        <v>0</v>
      </c>
      <c r="G1366" s="160">
        <f ca="1">OFFSET('Расчёт фасадов4'!$H$1421,Цена!$A$1366,0)</f>
        <v>0</v>
      </c>
      <c r="H1366" s="160">
        <f ca="1">OFFSET('Расчёт фасадов5'!$H$1421,Цена!$A$1366,0)</f>
        <v>0</v>
      </c>
      <c r="I1366" s="160">
        <f ca="1">OFFSET('Расчёт фасадов6'!$H$1421,Цена!$A$1366,0)</f>
        <v>0</v>
      </c>
      <c r="J1366" s="160">
        <f ca="1">OFFSET('Расчёт фасадов7'!$H$1421,Цена!$A$1366,0)</f>
        <v>0</v>
      </c>
      <c r="K1366" s="160">
        <f ca="1">OFFSET('Расчёт фасадов8'!$H$1421,Цена!$A$1366,0)</f>
        <v>0</v>
      </c>
      <c r="L1366" s="160">
        <f ca="1">OFFSET('Расчёт фасадов9'!$H$1421,Цена!$A$1366,0)</f>
        <v>0</v>
      </c>
      <c r="M1366" s="160">
        <f ca="1">OFFSET('Расчёт фасадов10'!$H$1421,Цена!$A$1366,0)</f>
        <v>0</v>
      </c>
    </row>
    <row r="1367" spans="1:13" ht="15" x14ac:dyDescent="0.2">
      <c r="A1367">
        <v>0</v>
      </c>
      <c r="B1367" s="75" t="s">
        <v>746</v>
      </c>
      <c r="C1367" s="75" t="str">
        <f>B1367&amp;'Спецификация - фасады'!$AO$44</f>
        <v>U.3.P16./1+1-WC</v>
      </c>
      <c r="D1367" s="160">
        <f ca="1">OFFSET('Расчёт фасадов'!$H$1421,Цена!$A$1367,0)</f>
        <v>0</v>
      </c>
      <c r="E1367" s="160">
        <f ca="1">OFFSET('Расчёт фасадов2'!$H$1421,Цена!$A$1367,0)</f>
        <v>0</v>
      </c>
      <c r="F1367" s="160">
        <f ca="1">OFFSET('Расчёт фасадов3'!$H$1421,Цена!$A$1367,0)</f>
        <v>0</v>
      </c>
      <c r="G1367" s="160">
        <f ca="1">OFFSET('Расчёт фасадов4'!$H$1421,Цена!$A$1367,0)</f>
        <v>0</v>
      </c>
      <c r="H1367" s="160">
        <f ca="1">OFFSET('Расчёт фасадов5'!$H$1421,Цена!$A$1367,0)</f>
        <v>0</v>
      </c>
      <c r="I1367" s="160">
        <f ca="1">OFFSET('Расчёт фасадов6'!$H$1421,Цена!$A$1367,0)</f>
        <v>0</v>
      </c>
      <c r="J1367" s="160">
        <f ca="1">OFFSET('Расчёт фасадов7'!$H$1421,Цена!$A$1367,0)</f>
        <v>0</v>
      </c>
      <c r="K1367" s="160">
        <f ca="1">OFFSET('Расчёт фасадов8'!$H$1421,Цена!$A$1367,0)</f>
        <v>0</v>
      </c>
      <c r="L1367" s="160">
        <f ca="1">OFFSET('Расчёт фасадов9'!$H$1421,Цена!$A$1367,0)</f>
        <v>0</v>
      </c>
      <c r="M1367" s="160">
        <f ca="1">OFFSET('Расчёт фасадов10'!$H$1421,Цена!$A$1367,0)</f>
        <v>0</v>
      </c>
    </row>
    <row r="1368" spans="1:13" ht="15" x14ac:dyDescent="0.2">
      <c r="A1368">
        <v>0</v>
      </c>
      <c r="B1368" s="75" t="s">
        <v>746</v>
      </c>
      <c r="C1368" s="75" t="str">
        <f>B1368&amp;'Спецификация - фасады'!$AO$45</f>
        <v>U.3.P16./1+1-WP</v>
      </c>
      <c r="D1368" s="160">
        <f ca="1">OFFSET('Расчёт фасадов'!$H$1421,Цена!$A$1368,0)</f>
        <v>0</v>
      </c>
      <c r="E1368" s="160">
        <f ca="1">OFFSET('Расчёт фасадов2'!$H$1421,Цена!$A$1368,0)</f>
        <v>0</v>
      </c>
      <c r="F1368" s="160">
        <f ca="1">OFFSET('Расчёт фасадов3'!$H$1421,Цена!$A$1368,0)</f>
        <v>0</v>
      </c>
      <c r="G1368" s="160">
        <f ca="1">OFFSET('Расчёт фасадов4'!$H$1421,Цена!$A$1368,0)</f>
        <v>0</v>
      </c>
      <c r="H1368" s="160">
        <f ca="1">OFFSET('Расчёт фасадов5'!$H$1421,Цена!$A$1368,0)</f>
        <v>0</v>
      </c>
      <c r="I1368" s="160">
        <f ca="1">OFFSET('Расчёт фасадов6'!$H$1421,Цена!$A$1368,0)</f>
        <v>0</v>
      </c>
      <c r="J1368" s="160">
        <f ca="1">OFFSET('Расчёт фасадов7'!$H$1421,Цена!$A$1368,0)</f>
        <v>0</v>
      </c>
      <c r="K1368" s="160">
        <f ca="1">OFFSET('Расчёт фасадов8'!$H$1421,Цена!$A$1368,0)</f>
        <v>0</v>
      </c>
      <c r="L1368" s="160">
        <f ca="1">OFFSET('Расчёт фасадов9'!$H$1421,Цена!$A$1368,0)</f>
        <v>0</v>
      </c>
      <c r="M1368" s="160">
        <f ca="1">OFFSET('Расчёт фасадов10'!$H$1421,Цена!$A$1368,0)</f>
        <v>0</v>
      </c>
    </row>
    <row r="1369" spans="1:13" ht="15" x14ac:dyDescent="0.2">
      <c r="A1369">
        <v>0</v>
      </c>
      <c r="B1369" s="75" t="s">
        <v>746</v>
      </c>
      <c r="C1369" s="75" t="str">
        <f>B1369&amp;'Спецификация - фасады'!$AO$46</f>
        <v>U.3.P16./1+1-DS</v>
      </c>
      <c r="D1369" s="160">
        <f ca="1">OFFSET('Расчёт фасадов'!$H$1421,Цена!$A$1369,0)</f>
        <v>0</v>
      </c>
      <c r="E1369" s="160">
        <f ca="1">OFFSET('Расчёт фасадов2'!$H$1421,Цена!$A$1369,0)</f>
        <v>0</v>
      </c>
      <c r="F1369" s="160">
        <f ca="1">OFFSET('Расчёт фасадов3'!$H$1421,Цена!$A$1369,0)</f>
        <v>0</v>
      </c>
      <c r="G1369" s="160">
        <f ca="1">OFFSET('Расчёт фасадов4'!$H$1421,Цена!$A$1369,0)</f>
        <v>0</v>
      </c>
      <c r="H1369" s="160">
        <f ca="1">OFFSET('Расчёт фасадов5'!$H$1421,Цена!$A$1369,0)</f>
        <v>0</v>
      </c>
      <c r="I1369" s="160">
        <f ca="1">OFFSET('Расчёт фасадов6'!$H$1421,Цена!$A$1369,0)</f>
        <v>0</v>
      </c>
      <c r="J1369" s="160">
        <f ca="1">OFFSET('Расчёт фасадов7'!$H$1421,Цена!$A$1369,0)</f>
        <v>0</v>
      </c>
      <c r="K1369" s="160">
        <f ca="1">OFFSET('Расчёт фасадов8'!$H$1421,Цена!$A$1369,0)</f>
        <v>0</v>
      </c>
      <c r="L1369" s="160">
        <f ca="1">OFFSET('Расчёт фасадов9'!$H$1421,Цена!$A$1369,0)</f>
        <v>0</v>
      </c>
      <c r="M1369" s="160">
        <f ca="1">OFFSET('Расчёт фасадов10'!$H$1421,Цена!$A$1369,0)</f>
        <v>0</v>
      </c>
    </row>
    <row r="1370" spans="1:13" ht="15" x14ac:dyDescent="0.2">
      <c r="A1370">
        <v>0</v>
      </c>
      <c r="B1370" s="75" t="s">
        <v>746</v>
      </c>
      <c r="C1370" s="75" t="str">
        <f>B1370&amp;'Спецификация - фасады'!$AO$47</f>
        <v>U.3.P16./1+1-HS</v>
      </c>
      <c r="D1370" s="160">
        <f ca="1">OFFSET('Расчёт фасадов'!$H$1421,Цена!$A$1370,0)</f>
        <v>0</v>
      </c>
      <c r="E1370" s="160">
        <f ca="1">OFFSET('Расчёт фасадов2'!$H$1421,Цена!$A$1370,0)</f>
        <v>0</v>
      </c>
      <c r="F1370" s="160">
        <f ca="1">OFFSET('Расчёт фасадов3'!$H$1421,Цена!$A$1370,0)</f>
        <v>0</v>
      </c>
      <c r="G1370" s="160">
        <f ca="1">OFFSET('Расчёт фасадов4'!$H$1421,Цена!$A$1370,0)</f>
        <v>0</v>
      </c>
      <c r="H1370" s="160">
        <f ca="1">OFFSET('Расчёт фасадов5'!$H$1421,Цена!$A$1370,0)</f>
        <v>0</v>
      </c>
      <c r="I1370" s="160">
        <f ca="1">OFFSET('Расчёт фасадов6'!$H$1421,Цена!$A$1370,0)</f>
        <v>0</v>
      </c>
      <c r="J1370" s="160">
        <f ca="1">OFFSET('Расчёт фасадов7'!$H$1421,Цена!$A$1370,0)</f>
        <v>0</v>
      </c>
      <c r="K1370" s="160">
        <f ca="1">OFFSET('Расчёт фасадов8'!$H$1421,Цена!$A$1370,0)</f>
        <v>0</v>
      </c>
      <c r="L1370" s="160">
        <f ca="1">OFFSET('Расчёт фасадов9'!$H$1421,Цена!$A$1370,0)</f>
        <v>0</v>
      </c>
      <c r="M1370" s="160">
        <f ca="1">OFFSET('Расчёт фасадов10'!$H$1421,Цена!$A$1370,0)</f>
        <v>0</v>
      </c>
    </row>
    <row r="1371" spans="1:13" ht="15" x14ac:dyDescent="0.2">
      <c r="A1371">
        <v>0</v>
      </c>
      <c r="B1371" s="75" t="s">
        <v>746</v>
      </c>
      <c r="C1371" s="75" t="str">
        <f>B1371&amp;'Спецификация - фасады'!$AO$48</f>
        <v>U.3.P16./1+1-VT</v>
      </c>
      <c r="D1371" s="160">
        <f ca="1">OFFSET('Расчёт фасадов'!$H$1421,Цена!$A$1371,0)</f>
        <v>0</v>
      </c>
      <c r="E1371" s="160">
        <f ca="1">OFFSET('Расчёт фасадов2'!$H$1421,Цена!$A$1371,0)</f>
        <v>0</v>
      </c>
      <c r="F1371" s="160">
        <f ca="1">OFFSET('Расчёт фасадов3'!$H$1421,Цена!$A$1371,0)</f>
        <v>0</v>
      </c>
      <c r="G1371" s="160">
        <f ca="1">OFFSET('Расчёт фасадов4'!$H$1421,Цена!$A$1371,0)</f>
        <v>0</v>
      </c>
      <c r="H1371" s="160">
        <f ca="1">OFFSET('Расчёт фасадов5'!$H$1421,Цена!$A$1371,0)</f>
        <v>0</v>
      </c>
      <c r="I1371" s="160">
        <f ca="1">OFFSET('Расчёт фасадов6'!$H$1421,Цена!$A$1371,0)</f>
        <v>0</v>
      </c>
      <c r="J1371" s="160">
        <f ca="1">OFFSET('Расчёт фасадов7'!$H$1421,Цена!$A$1371,0)</f>
        <v>0</v>
      </c>
      <c r="K1371" s="160">
        <f ca="1">OFFSET('Расчёт фасадов8'!$H$1421,Цена!$A$1371,0)</f>
        <v>0</v>
      </c>
      <c r="L1371" s="160">
        <f ca="1">OFFSET('Расчёт фасадов9'!$H$1421,Цена!$A$1371,0)</f>
        <v>0</v>
      </c>
      <c r="M1371" s="160">
        <f ca="1">OFFSET('Расчёт фасадов10'!$H$1421,Цена!$A$1371,0)</f>
        <v>0</v>
      </c>
    </row>
    <row r="1372" spans="1:13" ht="15" x14ac:dyDescent="0.2">
      <c r="A1372">
        <v>0</v>
      </c>
      <c r="B1372" s="75" t="s">
        <v>746</v>
      </c>
      <c r="C1372" s="75" t="str">
        <f>B1372&amp;'Спецификация - фасады'!$AO$49</f>
        <v>U.3.P16./1+1-TD</v>
      </c>
      <c r="D1372" s="160">
        <f ca="1">OFFSET('Расчёт фасадов'!$H$1421,Цена!$A$1372,0)</f>
        <v>0</v>
      </c>
      <c r="E1372" s="160">
        <f ca="1">OFFSET('Расчёт фасадов2'!$H$1421,Цена!$A$1372,0)</f>
        <v>0</v>
      </c>
      <c r="F1372" s="160">
        <f ca="1">OFFSET('Расчёт фасадов3'!$H$1421,Цена!$A$1372,0)</f>
        <v>0</v>
      </c>
      <c r="G1372" s="160">
        <f ca="1">OFFSET('Расчёт фасадов4'!$H$1421,Цена!$A$1372,0)</f>
        <v>0</v>
      </c>
      <c r="H1372" s="160">
        <f ca="1">OFFSET('Расчёт фасадов5'!$H$1421,Цена!$A$1372,0)</f>
        <v>0</v>
      </c>
      <c r="I1372" s="160">
        <f ca="1">OFFSET('Расчёт фасадов6'!$H$1421,Цена!$A$1372,0)</f>
        <v>0</v>
      </c>
      <c r="J1372" s="160">
        <f ca="1">OFFSET('Расчёт фасадов7'!$H$1421,Цена!$A$1372,0)</f>
        <v>0</v>
      </c>
      <c r="K1372" s="160">
        <f ca="1">OFFSET('Расчёт фасадов8'!$H$1421,Цена!$A$1372,0)</f>
        <v>0</v>
      </c>
      <c r="L1372" s="160">
        <f ca="1">OFFSET('Расчёт фасадов9'!$H$1421,Цена!$A$1372,0)</f>
        <v>0</v>
      </c>
      <c r="M1372" s="160">
        <f ca="1">OFFSET('Расчёт фасадов10'!$H$1421,Цена!$A$1372,0)</f>
        <v>0</v>
      </c>
    </row>
    <row r="1373" spans="1:13" ht="15" x14ac:dyDescent="0.2">
      <c r="A1373">
        <v>0</v>
      </c>
      <c r="B1373" s="75" t="s">
        <v>746</v>
      </c>
      <c r="C1373" s="75" t="str">
        <f>B1373&amp;'Спецификация - фасады'!$AO$50</f>
        <v>U.3.P16./1+1-LO</v>
      </c>
      <c r="D1373" s="160">
        <f ca="1">OFFSET('Расчёт фасадов'!$H$1421,Цена!$A$1373,0)</f>
        <v>0</v>
      </c>
      <c r="E1373" s="160">
        <f ca="1">OFFSET('Расчёт фасадов2'!$H$1421,Цена!$A$1373,0)</f>
        <v>0</v>
      </c>
      <c r="F1373" s="160">
        <f ca="1">OFFSET('Расчёт фасадов3'!$H$1421,Цена!$A$1373,0)</f>
        <v>0</v>
      </c>
      <c r="G1373" s="160">
        <f ca="1">OFFSET('Расчёт фасадов4'!$H$1421,Цена!$A$1373,0)</f>
        <v>0</v>
      </c>
      <c r="H1373" s="160">
        <f ca="1">OFFSET('Расчёт фасадов5'!$H$1421,Цена!$A$1373,0)</f>
        <v>0</v>
      </c>
      <c r="I1373" s="160">
        <f ca="1">OFFSET('Расчёт фасадов6'!$H$1421,Цена!$A$1373,0)</f>
        <v>0</v>
      </c>
      <c r="J1373" s="160">
        <f ca="1">OFFSET('Расчёт фасадов7'!$H$1421,Цена!$A$1373,0)</f>
        <v>0</v>
      </c>
      <c r="K1373" s="160">
        <f ca="1">OFFSET('Расчёт фасадов8'!$H$1421,Цена!$A$1373,0)</f>
        <v>0</v>
      </c>
      <c r="L1373" s="160">
        <f ca="1">OFFSET('Расчёт фасадов9'!$H$1421,Цена!$A$1373,0)</f>
        <v>0</v>
      </c>
      <c r="M1373" s="160">
        <f ca="1">OFFSET('Расчёт фасадов10'!$H$1421,Цена!$A$1373,0)</f>
        <v>0</v>
      </c>
    </row>
    <row r="1374" spans="1:13" ht="15" x14ac:dyDescent="0.2">
      <c r="A1374">
        <v>0</v>
      </c>
      <c r="B1374" s="75" t="s">
        <v>746</v>
      </c>
      <c r="C1374" s="75" t="str">
        <f>B1374&amp;'Спецификация - фасады'!$AO$51</f>
        <v>U.3.P16./1+1-OM</v>
      </c>
      <c r="D1374" s="160">
        <f ca="1">OFFSET('Расчёт фасадов'!$H$1421,Цена!$A$1374,0)</f>
        <v>0</v>
      </c>
      <c r="E1374" s="160">
        <f ca="1">OFFSET('Расчёт фасадов2'!$H$1421,Цена!$A$1374,0)</f>
        <v>0</v>
      </c>
      <c r="F1374" s="160">
        <f ca="1">OFFSET('Расчёт фасадов3'!$H$1421,Цена!$A$1374,0)</f>
        <v>0</v>
      </c>
      <c r="G1374" s="160">
        <f ca="1">OFFSET('Расчёт фасадов4'!$H$1421,Цена!$A$1374,0)</f>
        <v>0</v>
      </c>
      <c r="H1374" s="160">
        <f ca="1">OFFSET('Расчёт фасадов5'!$H$1421,Цена!$A$1374,0)</f>
        <v>0</v>
      </c>
      <c r="I1374" s="160">
        <f ca="1">OFFSET('Расчёт фасадов6'!$H$1421,Цена!$A$1374,0)</f>
        <v>0</v>
      </c>
      <c r="J1374" s="160">
        <f ca="1">OFFSET('Расчёт фасадов7'!$H$1421,Цена!$A$1374,0)</f>
        <v>0</v>
      </c>
      <c r="K1374" s="160">
        <f ca="1">OFFSET('Расчёт фасадов8'!$H$1421,Цена!$A$1374,0)</f>
        <v>0</v>
      </c>
      <c r="L1374" s="160">
        <f ca="1">OFFSET('Расчёт фасадов9'!$H$1421,Цена!$A$1374,0)</f>
        <v>0</v>
      </c>
      <c r="M1374" s="160">
        <f ca="1">OFFSET('Расчёт фасадов10'!$H$1421,Цена!$A$1374,0)</f>
        <v>0</v>
      </c>
    </row>
    <row r="1375" spans="1:13" ht="15" x14ac:dyDescent="0.2">
      <c r="A1375">
        <v>0</v>
      </c>
      <c r="B1375" s="75" t="s">
        <v>746</v>
      </c>
      <c r="C1375" s="75" t="str">
        <f>B1375&amp;'Спецификация - фасады'!$AO$52</f>
        <v>U.3.P16./1+1-OE</v>
      </c>
      <c r="D1375" s="160">
        <f ca="1">OFFSET('Расчёт фасадов'!$H$1421,Цена!$A$1375,0)</f>
        <v>0</v>
      </c>
      <c r="E1375" s="160">
        <f ca="1">OFFSET('Расчёт фасадов2'!$H$1421,Цена!$A$1375,0)</f>
        <v>0</v>
      </c>
      <c r="F1375" s="160">
        <f ca="1">OFFSET('Расчёт фасадов3'!$H$1421,Цена!$A$1375,0)</f>
        <v>0</v>
      </c>
      <c r="G1375" s="160">
        <f ca="1">OFFSET('Расчёт фасадов4'!$H$1421,Цена!$A$1375,0)</f>
        <v>0</v>
      </c>
      <c r="H1375" s="160">
        <f ca="1">OFFSET('Расчёт фасадов5'!$H$1421,Цена!$A$1375,0)</f>
        <v>0</v>
      </c>
      <c r="I1375" s="160">
        <f ca="1">OFFSET('Расчёт фасадов6'!$H$1421,Цена!$A$1375,0)</f>
        <v>0</v>
      </c>
      <c r="J1375" s="160">
        <f ca="1">OFFSET('Расчёт фасадов7'!$H$1421,Цена!$A$1375,0)</f>
        <v>0</v>
      </c>
      <c r="K1375" s="160">
        <f ca="1">OFFSET('Расчёт фасадов8'!$H$1421,Цена!$A$1375,0)</f>
        <v>0</v>
      </c>
      <c r="L1375" s="160">
        <f ca="1">OFFSET('Расчёт фасадов9'!$H$1421,Цена!$A$1375,0)</f>
        <v>0</v>
      </c>
      <c r="M1375" s="160">
        <f ca="1">OFFSET('Расчёт фасадов10'!$H$1421,Цена!$A$1375,0)</f>
        <v>0</v>
      </c>
    </row>
    <row r="1376" spans="1:13" ht="15" x14ac:dyDescent="0.2">
      <c r="A1376">
        <v>0</v>
      </c>
      <c r="B1376" s="75" t="s">
        <v>746</v>
      </c>
      <c r="C1376" s="75" t="str">
        <f>B1376&amp;'Спецификация - фасады'!$AO$53</f>
        <v>U.3.P16./1+1-GS</v>
      </c>
      <c r="D1376" s="160">
        <f ca="1">OFFSET('Расчёт фасадов'!$H$1421,Цена!$A$1376,0)</f>
        <v>0</v>
      </c>
      <c r="E1376" s="160">
        <f ca="1">OFFSET('Расчёт фасадов2'!$H$1421,Цена!$A$1376,0)</f>
        <v>0</v>
      </c>
      <c r="F1376" s="160">
        <f ca="1">OFFSET('Расчёт фасадов3'!$H$1421,Цена!$A$1376,0)</f>
        <v>0</v>
      </c>
      <c r="G1376" s="160">
        <f ca="1">OFFSET('Расчёт фасадов4'!$H$1421,Цена!$A$1376,0)</f>
        <v>0</v>
      </c>
      <c r="H1376" s="160">
        <f ca="1">OFFSET('Расчёт фасадов5'!$H$1421,Цена!$A$1376,0)</f>
        <v>0</v>
      </c>
      <c r="I1376" s="160">
        <f ca="1">OFFSET('Расчёт фасадов6'!$H$1421,Цена!$A$1376,0)</f>
        <v>0</v>
      </c>
      <c r="J1376" s="160">
        <f ca="1">OFFSET('Расчёт фасадов7'!$H$1421,Цена!$A$1376,0)</f>
        <v>0</v>
      </c>
      <c r="K1376" s="160">
        <f ca="1">OFFSET('Расчёт фасадов8'!$H$1421,Цена!$A$1376,0)</f>
        <v>0</v>
      </c>
      <c r="L1376" s="160">
        <f ca="1">OFFSET('Расчёт фасадов9'!$H$1421,Цена!$A$1376,0)</f>
        <v>0</v>
      </c>
      <c r="M1376" s="160">
        <f ca="1">OFFSET('Расчёт фасадов10'!$H$1421,Цена!$A$1376,0)</f>
        <v>0</v>
      </c>
    </row>
    <row r="1377" spans="1:13" ht="15" x14ac:dyDescent="0.2">
      <c r="A1377">
        <v>1</v>
      </c>
      <c r="B1377" s="75" t="s">
        <v>746</v>
      </c>
      <c r="C1377" s="75" t="str">
        <f>B1377&amp;'Спецификация - фасады'!$AO$54</f>
        <v>U.3.P16./1+1-BMO</v>
      </c>
      <c r="D1377" s="160">
        <f ca="1">OFFSET('Расчёт фасадов'!$H$1421,Цена!$A$1377,0)</f>
        <v>0</v>
      </c>
      <c r="E1377" s="160">
        <f ca="1">OFFSET('Расчёт фасадов2'!$H$1421,Цена!$A$1377,0)</f>
        <v>0</v>
      </c>
      <c r="F1377" s="160">
        <f ca="1">OFFSET('Расчёт фасадов3'!$H$1421,Цена!$A$1377,0)</f>
        <v>0</v>
      </c>
      <c r="G1377" s="160">
        <f ca="1">OFFSET('Расчёт фасадов4'!$H$1421,Цена!$A$1377,0)</f>
        <v>0</v>
      </c>
      <c r="H1377" s="160">
        <f ca="1">OFFSET('Расчёт фасадов5'!$H$1421,Цена!$A$1377,0)</f>
        <v>0</v>
      </c>
      <c r="I1377" s="160">
        <f ca="1">OFFSET('Расчёт фасадов6'!$H$1421,Цена!$A$1377,0)</f>
        <v>0</v>
      </c>
      <c r="J1377" s="160">
        <f ca="1">OFFSET('Расчёт фасадов7'!$H$1421,Цена!$A$1377,0)</f>
        <v>0</v>
      </c>
      <c r="K1377" s="160">
        <f ca="1">OFFSET('Расчёт фасадов8'!$H$1421,Цена!$A$1377,0)</f>
        <v>0</v>
      </c>
      <c r="L1377" s="160">
        <f ca="1">OFFSET('Расчёт фасадов9'!$H$1421,Цена!$A$1377,0)</f>
        <v>0</v>
      </c>
      <c r="M1377" s="160">
        <f ca="1">OFFSET('Расчёт фасадов10'!$H$1421,Цена!$A$1377,0)</f>
        <v>0</v>
      </c>
    </row>
    <row r="1378" spans="1:13" ht="15" x14ac:dyDescent="0.2">
      <c r="A1378">
        <v>2</v>
      </c>
      <c r="B1378" s="75" t="s">
        <v>746</v>
      </c>
      <c r="C1378" s="75" t="str">
        <f>B1378&amp;'Спецификация - фасады'!$AO$55</f>
        <v>U.3.P16./1+1-WM</v>
      </c>
      <c r="D1378" s="160">
        <f ca="1">OFFSET('Расчёт фасадов'!$H$1421,Цена!$A$1378,0)</f>
        <v>0</v>
      </c>
      <c r="E1378" s="160">
        <f ca="1">OFFSET('Расчёт фасадов2'!$H$1421,Цена!$A$1378,0)</f>
        <v>0</v>
      </c>
      <c r="F1378" s="160">
        <f ca="1">OFFSET('Расчёт фасадов3'!$H$1421,Цена!$A$1378,0)</f>
        <v>0</v>
      </c>
      <c r="G1378" s="160">
        <f ca="1">OFFSET('Расчёт фасадов4'!$H$1421,Цена!$A$1378,0)</f>
        <v>0</v>
      </c>
      <c r="H1378" s="160">
        <f ca="1">OFFSET('Расчёт фасадов5'!$H$1421,Цена!$A$1378,0)</f>
        <v>0</v>
      </c>
      <c r="I1378" s="160">
        <f ca="1">OFFSET('Расчёт фасадов6'!$H$1421,Цена!$A$1378,0)</f>
        <v>0</v>
      </c>
      <c r="J1378" s="160">
        <f ca="1">OFFSET('Расчёт фасадов7'!$H$1421,Цена!$A$1378,0)</f>
        <v>0</v>
      </c>
      <c r="K1378" s="160">
        <f ca="1">OFFSET('Расчёт фасадов8'!$H$1421,Цена!$A$1378,0)</f>
        <v>0</v>
      </c>
      <c r="L1378" s="160">
        <f ca="1">OFFSET('Расчёт фасадов9'!$H$1421,Цена!$A$1378,0)</f>
        <v>0</v>
      </c>
      <c r="M1378" s="160">
        <f ca="1">OFFSET('Расчёт фасадов10'!$H$1421,Цена!$A$1378,0)</f>
        <v>0</v>
      </c>
    </row>
    <row r="1379" spans="1:13" ht="15" x14ac:dyDescent="0.2">
      <c r="A1379">
        <v>2</v>
      </c>
      <c r="B1379" s="75" t="s">
        <v>746</v>
      </c>
      <c r="C1379" s="75" t="str">
        <f>B1379&amp;'Спецификация - фасады'!$AO$56</f>
        <v>U.3.P16./1+1-IV</v>
      </c>
      <c r="D1379" s="160">
        <f ca="1">OFFSET('Расчёт фасадов'!$H$1421,Цена!$A$1379,0)</f>
        <v>0</v>
      </c>
      <c r="E1379" s="160">
        <f ca="1">OFFSET('Расчёт фасадов2'!$H$1421,Цена!$A$1379,0)</f>
        <v>0</v>
      </c>
      <c r="F1379" s="160">
        <f ca="1">OFFSET('Расчёт фасадов3'!$H$1421,Цена!$A$1379,0)</f>
        <v>0</v>
      </c>
      <c r="G1379" s="160">
        <f ca="1">OFFSET('Расчёт фасадов4'!$H$1421,Цена!$A$1379,0)</f>
        <v>0</v>
      </c>
      <c r="H1379" s="160">
        <f ca="1">OFFSET('Расчёт фасадов5'!$H$1421,Цена!$A$1379,0)</f>
        <v>0</v>
      </c>
      <c r="I1379" s="160">
        <f ca="1">OFFSET('Расчёт фасадов6'!$H$1421,Цена!$A$1379,0)</f>
        <v>0</v>
      </c>
      <c r="J1379" s="160">
        <f ca="1">OFFSET('Расчёт фасадов7'!$H$1421,Цена!$A$1379,0)</f>
        <v>0</v>
      </c>
      <c r="K1379" s="160">
        <f ca="1">OFFSET('Расчёт фасадов8'!$H$1421,Цена!$A$1379,0)</f>
        <v>0</v>
      </c>
      <c r="L1379" s="160">
        <f ca="1">OFFSET('Расчёт фасадов9'!$H$1421,Цена!$A$1379,0)</f>
        <v>0</v>
      </c>
      <c r="M1379" s="160">
        <f ca="1">OFFSET('Расчёт фасадов10'!$H$1421,Цена!$A$1379,0)</f>
        <v>0</v>
      </c>
    </row>
    <row r="1380" spans="1:13" ht="15" x14ac:dyDescent="0.2">
      <c r="A1380">
        <v>3</v>
      </c>
      <c r="B1380" s="75" t="s">
        <v>746</v>
      </c>
      <c r="C1380" s="75" t="str">
        <f>B1380&amp;'Спецификация - фасады'!$AO$57</f>
        <v>U.3.P16./1+1-WC/PG</v>
      </c>
      <c r="D1380" s="160">
        <f ca="1">OFFSET('Расчёт фасадов'!$H$1421,Цена!$A$1380,0)</f>
        <v>0</v>
      </c>
      <c r="E1380" s="160">
        <f ca="1">OFFSET('Расчёт фасадов2'!$H$1421,Цена!$A$1380,0)</f>
        <v>0</v>
      </c>
      <c r="F1380" s="160">
        <f ca="1">OFFSET('Расчёт фасадов3'!$H$1421,Цена!$A$1380,0)</f>
        <v>0</v>
      </c>
      <c r="G1380" s="160">
        <f ca="1">OFFSET('Расчёт фасадов4'!$H$1421,Цена!$A$1380,0)</f>
        <v>0</v>
      </c>
      <c r="H1380" s="160">
        <f ca="1">OFFSET('Расчёт фасадов5'!$H$1421,Цена!$A$1380,0)</f>
        <v>0</v>
      </c>
      <c r="I1380" s="160">
        <f ca="1">OFFSET('Расчёт фасадов6'!$H$1421,Цена!$A$1380,0)</f>
        <v>0</v>
      </c>
      <c r="J1380" s="160">
        <f ca="1">OFFSET('Расчёт фасадов7'!$H$1421,Цена!$A$1380,0)</f>
        <v>0</v>
      </c>
      <c r="K1380" s="160">
        <f ca="1">OFFSET('Расчёт фасадов8'!$H$1421,Цена!$A$1380,0)</f>
        <v>0</v>
      </c>
      <c r="L1380" s="160">
        <f ca="1">OFFSET('Расчёт фасадов9'!$H$1421,Цена!$A$1380,0)</f>
        <v>0</v>
      </c>
      <c r="M1380" s="160">
        <f ca="1">OFFSET('Расчёт фасадов10'!$H$1421,Цена!$A$1380,0)</f>
        <v>0</v>
      </c>
    </row>
    <row r="1381" spans="1:13" ht="15" x14ac:dyDescent="0.2">
      <c r="A1381">
        <v>3</v>
      </c>
      <c r="B1381" s="75" t="s">
        <v>746</v>
      </c>
      <c r="C1381" s="75" t="str">
        <f>B1381&amp;'Спецификация - фасады'!$AO$58</f>
        <v>U.3.P16./1+1-WC/PS</v>
      </c>
      <c r="D1381" s="160">
        <f ca="1">OFFSET('Расчёт фасадов'!$H$1421,Цена!$A$1381,0)</f>
        <v>0</v>
      </c>
      <c r="E1381" s="160">
        <f ca="1">OFFSET('Расчёт фасадов2'!$H$1421,Цена!$A$1381,0)</f>
        <v>0</v>
      </c>
      <c r="F1381" s="160">
        <f ca="1">OFFSET('Расчёт фасадов3'!$H$1421,Цена!$A$1381,0)</f>
        <v>0</v>
      </c>
      <c r="G1381" s="160">
        <f ca="1">OFFSET('Расчёт фасадов4'!$H$1421,Цена!$A$1381,0)</f>
        <v>0</v>
      </c>
      <c r="H1381" s="160">
        <f ca="1">OFFSET('Расчёт фасадов5'!$H$1421,Цена!$A$1381,0)</f>
        <v>0</v>
      </c>
      <c r="I1381" s="160">
        <f ca="1">OFFSET('Расчёт фасадов6'!$H$1421,Цена!$A$1381,0)</f>
        <v>0</v>
      </c>
      <c r="J1381" s="160">
        <f ca="1">OFFSET('Расчёт фасадов7'!$H$1421,Цена!$A$1381,0)</f>
        <v>0</v>
      </c>
      <c r="K1381" s="160">
        <f ca="1">OFFSET('Расчёт фасадов8'!$H$1421,Цена!$A$1381,0)</f>
        <v>0</v>
      </c>
      <c r="L1381" s="160">
        <f ca="1">OFFSET('Расчёт фасадов9'!$H$1421,Цена!$A$1381,0)</f>
        <v>0</v>
      </c>
      <c r="M1381" s="160">
        <f ca="1">OFFSET('Расчёт фасадов10'!$H$1421,Цена!$A$1381,0)</f>
        <v>0</v>
      </c>
    </row>
    <row r="1382" spans="1:13" ht="15" x14ac:dyDescent="0.2">
      <c r="A1382">
        <v>3</v>
      </c>
      <c r="B1382" s="75" t="s">
        <v>746</v>
      </c>
      <c r="C1382" s="75" t="str">
        <f>B1382&amp;'Спецификация - фасады'!$AO$59</f>
        <v>U.3.P16./1+1-WC/PBG</v>
      </c>
      <c r="D1382" s="160">
        <f ca="1">OFFSET('Расчёт фасадов'!$H$1421,Цена!$A$1382,0)</f>
        <v>0</v>
      </c>
      <c r="E1382" s="160">
        <f ca="1">OFFSET('Расчёт фасадов2'!$H$1421,Цена!$A$1382,0)</f>
        <v>0</v>
      </c>
      <c r="F1382" s="160">
        <f ca="1">OFFSET('Расчёт фасадов3'!$H$1421,Цена!$A$1382,0)</f>
        <v>0</v>
      </c>
      <c r="G1382" s="160">
        <f ca="1">OFFSET('Расчёт фасадов4'!$H$1421,Цена!$A$1382,0)</f>
        <v>0</v>
      </c>
      <c r="H1382" s="160">
        <f ca="1">OFFSET('Расчёт фасадов5'!$H$1421,Цена!$A$1382,0)</f>
        <v>0</v>
      </c>
      <c r="I1382" s="160">
        <f ca="1">OFFSET('Расчёт фасадов6'!$H$1421,Цена!$A$1382,0)</f>
        <v>0</v>
      </c>
      <c r="J1382" s="160">
        <f ca="1">OFFSET('Расчёт фасадов7'!$H$1421,Цена!$A$1382,0)</f>
        <v>0</v>
      </c>
      <c r="K1382" s="160">
        <f ca="1">OFFSET('Расчёт фасадов8'!$H$1421,Цена!$A$1382,0)</f>
        <v>0</v>
      </c>
      <c r="L1382" s="160">
        <f ca="1">OFFSET('Расчёт фасадов9'!$H$1421,Цена!$A$1382,0)</f>
        <v>0</v>
      </c>
      <c r="M1382" s="160">
        <f ca="1">OFFSET('Расчёт фасадов10'!$H$1421,Цена!$A$1382,0)</f>
        <v>0</v>
      </c>
    </row>
    <row r="1383" spans="1:13" ht="15" x14ac:dyDescent="0.2">
      <c r="A1383">
        <v>3</v>
      </c>
      <c r="B1383" s="75" t="s">
        <v>746</v>
      </c>
      <c r="C1383" s="75" t="str">
        <f>B1383&amp;'Спецификация - фасады'!$AO$60</f>
        <v>U.3.P16./1+1-VT/PS</v>
      </c>
      <c r="D1383" s="160">
        <f ca="1">OFFSET('Расчёт фасадов'!$H$1421,Цена!$A$1383,0)</f>
        <v>0</v>
      </c>
      <c r="E1383" s="160">
        <f ca="1">OFFSET('Расчёт фасадов2'!$H$1421,Цена!$A$1383,0)</f>
        <v>0</v>
      </c>
      <c r="F1383" s="160">
        <f ca="1">OFFSET('Расчёт фасадов3'!$H$1421,Цена!$A$1383,0)</f>
        <v>0</v>
      </c>
      <c r="G1383" s="160">
        <f ca="1">OFFSET('Расчёт фасадов4'!$H$1421,Цена!$A$1383,0)</f>
        <v>0</v>
      </c>
      <c r="H1383" s="160">
        <f ca="1">OFFSET('Расчёт фасадов5'!$H$1421,Цена!$A$1383,0)</f>
        <v>0</v>
      </c>
      <c r="I1383" s="160">
        <f ca="1">OFFSET('Расчёт фасадов6'!$H$1421,Цена!$A$1383,0)</f>
        <v>0</v>
      </c>
      <c r="J1383" s="160">
        <f ca="1">OFFSET('Расчёт фасадов7'!$H$1421,Цена!$A$1383,0)</f>
        <v>0</v>
      </c>
      <c r="K1383" s="160">
        <f ca="1">OFFSET('Расчёт фасадов8'!$H$1421,Цена!$A$1383,0)</f>
        <v>0</v>
      </c>
      <c r="L1383" s="160">
        <f ca="1">OFFSET('Расчёт фасадов9'!$H$1421,Цена!$A$1383,0)</f>
        <v>0</v>
      </c>
      <c r="M1383" s="160">
        <f ca="1">OFFSET('Расчёт фасадов10'!$H$1421,Цена!$A$1383,0)</f>
        <v>0</v>
      </c>
    </row>
    <row r="1384" spans="1:13" ht="15" x14ac:dyDescent="0.2">
      <c r="A1384">
        <v>4</v>
      </c>
      <c r="B1384" s="75" t="s">
        <v>746</v>
      </c>
      <c r="C1384" s="75" t="str">
        <f>B1384&amp;'Спецификация - фасады'!$AO$61</f>
        <v>U.3.P16./1+1-BMO/PG</v>
      </c>
      <c r="D1384" s="160">
        <f ca="1">OFFSET('Расчёт фасадов'!$H$1421,Цена!$A$1384,0)</f>
        <v>0</v>
      </c>
      <c r="E1384" s="160">
        <f ca="1">OFFSET('Расчёт фасадов2'!$H$1421,Цена!$A$1384,0)</f>
        <v>0</v>
      </c>
      <c r="F1384" s="160">
        <f ca="1">OFFSET('Расчёт фасадов3'!$H$1421,Цена!$A$1384,0)</f>
        <v>0</v>
      </c>
      <c r="G1384" s="160">
        <f ca="1">OFFSET('Расчёт фасадов4'!$H$1421,Цена!$A$1384,0)</f>
        <v>0</v>
      </c>
      <c r="H1384" s="160">
        <f ca="1">OFFSET('Расчёт фасадов5'!$H$1421,Цена!$A$1384,0)</f>
        <v>0</v>
      </c>
      <c r="I1384" s="160">
        <f ca="1">OFFSET('Расчёт фасадов6'!$H$1421,Цена!$A$1384,0)</f>
        <v>0</v>
      </c>
      <c r="J1384" s="160">
        <f ca="1">OFFSET('Расчёт фасадов7'!$H$1421,Цена!$A$1384,0)</f>
        <v>0</v>
      </c>
      <c r="K1384" s="160">
        <f ca="1">OFFSET('Расчёт фасадов8'!$H$1421,Цена!$A$1384,0)</f>
        <v>0</v>
      </c>
      <c r="L1384" s="160">
        <f ca="1">OFFSET('Расчёт фасадов9'!$H$1421,Цена!$A$1384,0)</f>
        <v>0</v>
      </c>
      <c r="M1384" s="160">
        <f ca="1">OFFSET('Расчёт фасадов10'!$H$1421,Цена!$A$1384,0)</f>
        <v>0</v>
      </c>
    </row>
    <row r="1385" spans="1:13" ht="15" x14ac:dyDescent="0.2">
      <c r="A1385">
        <v>4</v>
      </c>
      <c r="B1385" s="75" t="s">
        <v>746</v>
      </c>
      <c r="C1385" s="75" t="str">
        <f>B1385&amp;'Спецификация - фасады'!$AO$62</f>
        <v>U.3.P16./1+1-BMO/PB</v>
      </c>
      <c r="D1385" s="160">
        <f ca="1">OFFSET('Расчёт фасадов'!$H$1421,Цена!$A$1385,0)</f>
        <v>0</v>
      </c>
      <c r="E1385" s="160">
        <f ca="1">OFFSET('Расчёт фасадов2'!$H$1421,Цена!$A$1385,0)</f>
        <v>0</v>
      </c>
      <c r="F1385" s="160">
        <f ca="1">OFFSET('Расчёт фасадов3'!$H$1421,Цена!$A$1385,0)</f>
        <v>0</v>
      </c>
      <c r="G1385" s="160">
        <f ca="1">OFFSET('Расчёт фасадов4'!$H$1421,Цена!$A$1385,0)</f>
        <v>0</v>
      </c>
      <c r="H1385" s="160">
        <f ca="1">OFFSET('Расчёт фасадов5'!$H$1421,Цена!$A$1385,0)</f>
        <v>0</v>
      </c>
      <c r="I1385" s="160">
        <f ca="1">OFFSET('Расчёт фасадов6'!$H$1421,Цена!$A$1385,0)</f>
        <v>0</v>
      </c>
      <c r="J1385" s="160">
        <f ca="1">OFFSET('Расчёт фасадов7'!$H$1421,Цена!$A$1385,0)</f>
        <v>0</v>
      </c>
      <c r="K1385" s="160">
        <f ca="1">OFFSET('Расчёт фасадов8'!$H$1421,Цена!$A$1385,0)</f>
        <v>0</v>
      </c>
      <c r="L1385" s="160">
        <f ca="1">OFFSET('Расчёт фасадов9'!$H$1421,Цена!$A$1385,0)</f>
        <v>0</v>
      </c>
      <c r="M1385" s="160">
        <f ca="1">OFFSET('Расчёт фасадов10'!$H$1421,Цена!$A$1385,0)</f>
        <v>0</v>
      </c>
    </row>
    <row r="1386" spans="1:13" ht="15" x14ac:dyDescent="0.2">
      <c r="A1386">
        <v>5</v>
      </c>
      <c r="B1386" s="75" t="s">
        <v>746</v>
      </c>
      <c r="C1386" s="75" t="str">
        <f>B1386&amp;'Спецификация - фасады'!$AO$63</f>
        <v>U.3.P16./1+1-GS/PG</v>
      </c>
      <c r="D1386" s="160">
        <f ca="1">OFFSET('Расчёт фасадов'!$H$1421,Цена!$A$1386,0)</f>
        <v>0</v>
      </c>
      <c r="E1386" s="160">
        <f ca="1">OFFSET('Расчёт фасадов2'!$H$1421,Цена!$A$1386,0)</f>
        <v>0</v>
      </c>
      <c r="F1386" s="160">
        <f ca="1">OFFSET('Расчёт фасадов3'!$H$1421,Цена!$A$1386,0)</f>
        <v>0</v>
      </c>
      <c r="G1386" s="160">
        <f ca="1">OFFSET('Расчёт фасадов4'!$H$1421,Цена!$A$1386,0)</f>
        <v>0</v>
      </c>
      <c r="H1386" s="160">
        <f ca="1">OFFSET('Расчёт фасадов5'!$H$1421,Цена!$A$1386,0)</f>
        <v>0</v>
      </c>
      <c r="I1386" s="160">
        <f ca="1">OFFSET('Расчёт фасадов6'!$H$1421,Цена!$A$1386,0)</f>
        <v>0</v>
      </c>
      <c r="J1386" s="160">
        <f ca="1">OFFSET('Расчёт фасадов7'!$H$1421,Цена!$A$1386,0)</f>
        <v>0</v>
      </c>
      <c r="K1386" s="160">
        <f ca="1">OFFSET('Расчёт фасадов8'!$H$1421,Цена!$A$1386,0)</f>
        <v>0</v>
      </c>
      <c r="L1386" s="160">
        <f ca="1">OFFSET('Расчёт фасадов9'!$H$1421,Цена!$A$1386,0)</f>
        <v>0</v>
      </c>
      <c r="M1386" s="160">
        <f ca="1">OFFSET('Расчёт фасадов10'!$H$1421,Цена!$A$1386,0)</f>
        <v>0</v>
      </c>
    </row>
    <row r="1387" spans="1:13" ht="15" x14ac:dyDescent="0.2">
      <c r="A1387">
        <v>5</v>
      </c>
      <c r="B1387" s="75" t="s">
        <v>746</v>
      </c>
      <c r="C1387" s="75" t="str">
        <f>B1387&amp;'Спецификация - фасады'!$AO$64</f>
        <v>U.3.P16./1+1-GS/PS</v>
      </c>
      <c r="D1387" s="160">
        <f ca="1">OFFSET('Расчёт фасадов'!$H$1421,Цена!$A$1387,0)</f>
        <v>0</v>
      </c>
      <c r="E1387" s="160">
        <f ca="1">OFFSET('Расчёт фасадов2'!$H$1421,Цена!$A$1387,0)</f>
        <v>0</v>
      </c>
      <c r="F1387" s="160">
        <f ca="1">OFFSET('Расчёт фасадов3'!$H$1421,Цена!$A$1387,0)</f>
        <v>0</v>
      </c>
      <c r="G1387" s="160">
        <f ca="1">OFFSET('Расчёт фасадов4'!$H$1421,Цена!$A$1387,0)</f>
        <v>0</v>
      </c>
      <c r="H1387" s="160">
        <f ca="1">OFFSET('Расчёт фасадов5'!$H$1421,Цена!$A$1387,0)</f>
        <v>0</v>
      </c>
      <c r="I1387" s="160">
        <f ca="1">OFFSET('Расчёт фасадов6'!$H$1421,Цена!$A$1387,0)</f>
        <v>0</v>
      </c>
      <c r="J1387" s="160">
        <f ca="1">OFFSET('Расчёт фасадов7'!$H$1421,Цена!$A$1387,0)</f>
        <v>0</v>
      </c>
      <c r="K1387" s="160">
        <f ca="1">OFFSET('Расчёт фасадов8'!$H$1421,Цена!$A$1387,0)</f>
        <v>0</v>
      </c>
      <c r="L1387" s="160">
        <f ca="1">OFFSET('Расчёт фасадов9'!$H$1421,Цена!$A$1387,0)</f>
        <v>0</v>
      </c>
      <c r="M1387" s="160">
        <f ca="1">OFFSET('Расчёт фасадов10'!$H$1421,Цена!$A$1387,0)</f>
        <v>0</v>
      </c>
    </row>
    <row r="1388" spans="1:13" ht="15" x14ac:dyDescent="0.2">
      <c r="A1388">
        <v>6</v>
      </c>
      <c r="B1388" s="75" t="s">
        <v>746</v>
      </c>
      <c r="C1388" s="75" t="str">
        <f>B1388&amp;'Спецификация - фасады'!$AO$65</f>
        <v>U.3.P16./1+1-WM/PG</v>
      </c>
      <c r="D1388" s="160">
        <f ca="1">OFFSET('Расчёт фасадов'!$H$1421,Цена!$A$1388,0)</f>
        <v>0</v>
      </c>
      <c r="E1388" s="160">
        <f ca="1">OFFSET('Расчёт фасадов2'!$H$1421,Цена!$A$1388,0)</f>
        <v>0</v>
      </c>
      <c r="F1388" s="160">
        <f ca="1">OFFSET('Расчёт фасадов3'!$H$1421,Цена!$A$1388,0)</f>
        <v>0</v>
      </c>
      <c r="G1388" s="160">
        <f ca="1">OFFSET('Расчёт фасадов4'!$H$1421,Цена!$A$1388,0)</f>
        <v>0</v>
      </c>
      <c r="H1388" s="160">
        <f ca="1">OFFSET('Расчёт фасадов5'!$H$1421,Цена!$A$1388,0)</f>
        <v>0</v>
      </c>
      <c r="I1388" s="160">
        <f ca="1">OFFSET('Расчёт фасадов6'!$H$1421,Цена!$A$1388,0)</f>
        <v>0</v>
      </c>
      <c r="J1388" s="160">
        <f ca="1">OFFSET('Расчёт фасадов7'!$H$1421,Цена!$A$1388,0)</f>
        <v>0</v>
      </c>
      <c r="K1388" s="160">
        <f ca="1">OFFSET('Расчёт фасадов8'!$H$1421,Цена!$A$1388,0)</f>
        <v>0</v>
      </c>
      <c r="L1388" s="160">
        <f ca="1">OFFSET('Расчёт фасадов9'!$H$1421,Цена!$A$1388,0)</f>
        <v>0</v>
      </c>
      <c r="M1388" s="160">
        <f ca="1">OFFSET('Расчёт фасадов10'!$H$1421,Цена!$A$1388,0)</f>
        <v>0</v>
      </c>
    </row>
    <row r="1389" spans="1:13" ht="15" x14ac:dyDescent="0.2">
      <c r="A1389">
        <v>6</v>
      </c>
      <c r="B1389" s="75" t="s">
        <v>746</v>
      </c>
      <c r="C1389" s="75" t="str">
        <f>B1389&amp;'Спецификация - фасады'!$AO$66</f>
        <v>U.3.P16./1+1-WM/PS</v>
      </c>
      <c r="D1389" s="160">
        <f ca="1">OFFSET('Расчёт фасадов'!$H$1421,Цена!$A$1389,0)</f>
        <v>0</v>
      </c>
      <c r="E1389" s="160">
        <f ca="1">OFFSET('Расчёт фасадов2'!$H$1421,Цена!$A$1389,0)</f>
        <v>0</v>
      </c>
      <c r="F1389" s="160">
        <f ca="1">OFFSET('Расчёт фасадов3'!$H$1421,Цена!$A$1389,0)</f>
        <v>0</v>
      </c>
      <c r="G1389" s="160">
        <f ca="1">OFFSET('Расчёт фасадов4'!$H$1421,Цена!$A$1389,0)</f>
        <v>0</v>
      </c>
      <c r="H1389" s="160">
        <f ca="1">OFFSET('Расчёт фасадов5'!$H$1421,Цена!$A$1389,0)</f>
        <v>0</v>
      </c>
      <c r="I1389" s="160">
        <f ca="1">OFFSET('Расчёт фасадов6'!$H$1421,Цена!$A$1389,0)</f>
        <v>0</v>
      </c>
      <c r="J1389" s="160">
        <f ca="1">OFFSET('Расчёт фасадов7'!$H$1421,Цена!$A$1389,0)</f>
        <v>0</v>
      </c>
      <c r="K1389" s="160">
        <f ca="1">OFFSET('Расчёт фасадов8'!$H$1421,Цена!$A$1389,0)</f>
        <v>0</v>
      </c>
      <c r="L1389" s="160">
        <f ca="1">OFFSET('Расчёт фасадов9'!$H$1421,Цена!$A$1389,0)</f>
        <v>0</v>
      </c>
      <c r="M1389" s="160">
        <f ca="1">OFFSET('Расчёт фасадов10'!$H$1421,Цена!$A$1389,0)</f>
        <v>0</v>
      </c>
    </row>
    <row r="1390" spans="1:13" ht="15" x14ac:dyDescent="0.2">
      <c r="A1390">
        <v>6</v>
      </c>
      <c r="B1390" s="75" t="s">
        <v>746</v>
      </c>
      <c r="C1390" s="75" t="str">
        <f>B1390&amp;'Спецификация - фасады'!$AO$67</f>
        <v>U.3.P16./1+1-WM/PBG</v>
      </c>
      <c r="D1390" s="160">
        <f ca="1">OFFSET('Расчёт фасадов'!$H$1421,Цена!$A$1390,0)</f>
        <v>0</v>
      </c>
      <c r="E1390" s="160">
        <f ca="1">OFFSET('Расчёт фасадов2'!$H$1421,Цена!$A$1390,0)</f>
        <v>0</v>
      </c>
      <c r="F1390" s="160">
        <f ca="1">OFFSET('Расчёт фасадов3'!$H$1421,Цена!$A$1390,0)</f>
        <v>0</v>
      </c>
      <c r="G1390" s="160">
        <f ca="1">OFFSET('Расчёт фасадов4'!$H$1421,Цена!$A$1390,0)</f>
        <v>0</v>
      </c>
      <c r="H1390" s="160">
        <f ca="1">OFFSET('Расчёт фасадов5'!$H$1421,Цена!$A$1390,0)</f>
        <v>0</v>
      </c>
      <c r="I1390" s="160">
        <f ca="1">OFFSET('Расчёт фасадов6'!$H$1421,Цена!$A$1390,0)</f>
        <v>0</v>
      </c>
      <c r="J1390" s="160">
        <f ca="1">OFFSET('Расчёт фасадов7'!$H$1421,Цена!$A$1390,0)</f>
        <v>0</v>
      </c>
      <c r="K1390" s="160">
        <f ca="1">OFFSET('Расчёт фасадов8'!$H$1421,Цена!$A$1390,0)</f>
        <v>0</v>
      </c>
      <c r="L1390" s="160">
        <f ca="1">OFFSET('Расчёт фасадов9'!$H$1421,Цена!$A$1390,0)</f>
        <v>0</v>
      </c>
      <c r="M1390" s="160">
        <f ca="1">OFFSET('Расчёт фасадов10'!$H$1421,Цена!$A$1390,0)</f>
        <v>0</v>
      </c>
    </row>
    <row r="1391" spans="1:13" ht="15" x14ac:dyDescent="0.2">
      <c r="A1391">
        <v>6</v>
      </c>
      <c r="B1391" s="75" t="s">
        <v>746</v>
      </c>
      <c r="C1391" s="75" t="str">
        <f>B1391&amp;'Спецификация - фасады'!$AO$68</f>
        <v>U.3.P16./1+1-IV/PG</v>
      </c>
      <c r="D1391" s="160">
        <f ca="1">OFFSET('Расчёт фасадов'!$H$1421,Цена!$A$1391,0)</f>
        <v>0</v>
      </c>
      <c r="E1391" s="160">
        <f ca="1">OFFSET('Расчёт фасадов2'!$H$1421,Цена!$A$1391,0)</f>
        <v>0</v>
      </c>
      <c r="F1391" s="160">
        <f ca="1">OFFSET('Расчёт фасадов3'!$H$1421,Цена!$A$1391,0)</f>
        <v>0</v>
      </c>
      <c r="G1391" s="160">
        <f ca="1">OFFSET('Расчёт фасадов4'!$H$1421,Цена!$A$1391,0)</f>
        <v>0</v>
      </c>
      <c r="H1391" s="160">
        <f ca="1">OFFSET('Расчёт фасадов5'!$H$1421,Цена!$A$1391,0)</f>
        <v>0</v>
      </c>
      <c r="I1391" s="160">
        <f ca="1">OFFSET('Расчёт фасадов6'!$H$1421,Цена!$A$1391,0)</f>
        <v>0</v>
      </c>
      <c r="J1391" s="160">
        <f ca="1">OFFSET('Расчёт фасадов7'!$H$1421,Цена!$A$1391,0)</f>
        <v>0</v>
      </c>
      <c r="K1391" s="160">
        <f ca="1">OFFSET('Расчёт фасадов8'!$H$1421,Цена!$A$1391,0)</f>
        <v>0</v>
      </c>
      <c r="L1391" s="160">
        <f ca="1">OFFSET('Расчёт фасадов9'!$H$1421,Цена!$A$1391,0)</f>
        <v>0</v>
      </c>
      <c r="M1391" s="160">
        <f ca="1">OFFSET('Расчёт фасадов10'!$H$1421,Цена!$A$1391,0)</f>
        <v>0</v>
      </c>
    </row>
    <row r="1392" spans="1:13" ht="15" x14ac:dyDescent="0.2">
      <c r="A1392">
        <v>6</v>
      </c>
      <c r="B1392" s="75" t="s">
        <v>746</v>
      </c>
      <c r="C1392" s="75" t="str">
        <f>B1392&amp;'Спецификация - фасады'!$AO$69</f>
        <v>U.3.P16./1+1-IV/PS</v>
      </c>
      <c r="D1392" s="160">
        <f ca="1">OFFSET('Расчёт фасадов'!$H$1421,Цена!$A$1392,0)</f>
        <v>0</v>
      </c>
      <c r="E1392" s="160">
        <f ca="1">OFFSET('Расчёт фасадов2'!$H$1421,Цена!$A$1392,0)</f>
        <v>0</v>
      </c>
      <c r="F1392" s="160">
        <f ca="1">OFFSET('Расчёт фасадов3'!$H$1421,Цена!$A$1392,0)</f>
        <v>0</v>
      </c>
      <c r="G1392" s="160">
        <f ca="1">OFFSET('Расчёт фасадов4'!$H$1421,Цена!$A$1392,0)</f>
        <v>0</v>
      </c>
      <c r="H1392" s="160">
        <f ca="1">OFFSET('Расчёт фасадов5'!$H$1421,Цена!$A$1392,0)</f>
        <v>0</v>
      </c>
      <c r="I1392" s="160">
        <f ca="1">OFFSET('Расчёт фасадов6'!$H$1421,Цена!$A$1392,0)</f>
        <v>0</v>
      </c>
      <c r="J1392" s="160">
        <f ca="1">OFFSET('Расчёт фасадов7'!$H$1421,Цена!$A$1392,0)</f>
        <v>0</v>
      </c>
      <c r="K1392" s="160">
        <f ca="1">OFFSET('Расчёт фасадов8'!$H$1421,Цена!$A$1392,0)</f>
        <v>0</v>
      </c>
      <c r="L1392" s="160">
        <f ca="1">OFFSET('Расчёт фасадов9'!$H$1421,Цена!$A$1392,0)</f>
        <v>0</v>
      </c>
      <c r="M1392" s="160">
        <f ca="1">OFFSET('Расчёт фасадов10'!$H$1421,Цена!$A$1392,0)</f>
        <v>0</v>
      </c>
    </row>
    <row r="1393" spans="1:13" ht="15" x14ac:dyDescent="0.2">
      <c r="A1393">
        <v>6</v>
      </c>
      <c r="B1393" s="75" t="s">
        <v>746</v>
      </c>
      <c r="C1393" s="75" t="str">
        <f>B1393&amp;'Спецификация - фасады'!$AO$70</f>
        <v>U.3.P16./1+1-IV/PBG</v>
      </c>
      <c r="D1393" s="160">
        <f ca="1">OFFSET('Расчёт фасадов'!$H$1421,Цена!$A$1393,0)</f>
        <v>0</v>
      </c>
      <c r="E1393" s="160">
        <f ca="1">OFFSET('Расчёт фасадов2'!$H$1421,Цена!$A$1393,0)</f>
        <v>0</v>
      </c>
      <c r="F1393" s="160">
        <f ca="1">OFFSET('Расчёт фасадов3'!$H$1421,Цена!$A$1393,0)</f>
        <v>0</v>
      </c>
      <c r="G1393" s="160">
        <f ca="1">OFFSET('Расчёт фасадов4'!$H$1421,Цена!$A$1393,0)</f>
        <v>0</v>
      </c>
      <c r="H1393" s="160">
        <f ca="1">OFFSET('Расчёт фасадов5'!$H$1421,Цена!$A$1393,0)</f>
        <v>0</v>
      </c>
      <c r="I1393" s="160">
        <f ca="1">OFFSET('Расчёт фасадов6'!$H$1421,Цена!$A$1393,0)</f>
        <v>0</v>
      </c>
      <c r="J1393" s="160">
        <f ca="1">OFFSET('Расчёт фасадов7'!$H$1421,Цена!$A$1393,0)</f>
        <v>0</v>
      </c>
      <c r="K1393" s="160">
        <f ca="1">OFFSET('Расчёт фасадов8'!$H$1421,Цена!$A$1393,0)</f>
        <v>0</v>
      </c>
      <c r="L1393" s="160">
        <f ca="1">OFFSET('Расчёт фасадов9'!$H$1421,Цена!$A$1393,0)</f>
        <v>0</v>
      </c>
      <c r="M1393" s="160">
        <f ca="1">OFFSET('Расчёт фасадов10'!$H$1421,Цена!$A$1393,0)</f>
        <v>0</v>
      </c>
    </row>
    <row r="1395" spans="1:13" ht="15" x14ac:dyDescent="0.2">
      <c r="A1395">
        <v>0</v>
      </c>
      <c r="B1395" s="75" t="s">
        <v>741</v>
      </c>
      <c r="C1395" s="75" t="str">
        <f>B1395&amp;'Спецификация - фасады'!$AO$43</f>
        <v>U.3.P25./1+0-PY27</v>
      </c>
      <c r="D1395" s="160">
        <f ca="1">OFFSET('Расчёт фасадов'!$H$1450,Цена!$A$1395,0)</f>
        <v>0</v>
      </c>
      <c r="E1395" s="160">
        <f ca="1">OFFSET('Расчёт фасадов2'!$H$1450,Цена!$A$1395,0)</f>
        <v>0</v>
      </c>
      <c r="F1395" s="160">
        <f ca="1">OFFSET('Расчёт фасадов3'!$H$1450,Цена!$A$1395,0)</f>
        <v>0</v>
      </c>
      <c r="G1395" s="160">
        <f ca="1">OFFSET('Расчёт фасадов4'!$H$1450,Цена!$A$1395,0)</f>
        <v>0</v>
      </c>
      <c r="H1395" s="160">
        <f ca="1">OFFSET('Расчёт фасадов5'!$H$1450,Цена!$A$1395,0)</f>
        <v>0</v>
      </c>
      <c r="I1395" s="160">
        <f ca="1">OFFSET('Расчёт фасадов6'!$H$1450,Цена!$A$1395,0)</f>
        <v>0</v>
      </c>
      <c r="J1395" s="160">
        <f ca="1">OFFSET('Расчёт фасадов7'!$H$1450,Цена!$A$1395,0)</f>
        <v>0</v>
      </c>
      <c r="K1395" s="160">
        <f ca="1">OFFSET('Расчёт фасадов8'!$H$1450,Цена!$A$1395,0)</f>
        <v>0</v>
      </c>
      <c r="L1395" s="160">
        <f ca="1">OFFSET('Расчёт фасадов9'!$H$1450,Цена!$A$1395,0)</f>
        <v>0</v>
      </c>
      <c r="M1395" s="160">
        <f ca="1">OFFSET('Расчёт фасадов10'!$H$1450,Цена!$A$1395,0)</f>
        <v>0</v>
      </c>
    </row>
    <row r="1396" spans="1:13" ht="15" x14ac:dyDescent="0.2">
      <c r="A1396">
        <v>0</v>
      </c>
      <c r="B1396" s="75" t="s">
        <v>741</v>
      </c>
      <c r="C1396" s="75" t="str">
        <f>B1396&amp;'Спецификация - фасады'!$AO$44</f>
        <v>U.3.P25./1+0-WC</v>
      </c>
      <c r="D1396" s="160">
        <f ca="1">OFFSET('Расчёт фасадов'!$H$1450,Цена!$A$1396,0)</f>
        <v>0</v>
      </c>
      <c r="E1396" s="160">
        <f ca="1">OFFSET('Расчёт фасадов2'!$H$1450,Цена!$A$1396,0)</f>
        <v>0</v>
      </c>
      <c r="F1396" s="160">
        <f ca="1">OFFSET('Расчёт фасадов3'!$H$1450,Цена!$A$1396,0)</f>
        <v>0</v>
      </c>
      <c r="G1396" s="160">
        <f ca="1">OFFSET('Расчёт фасадов4'!$H$1450,Цена!$A$1396,0)</f>
        <v>0</v>
      </c>
      <c r="H1396" s="160">
        <f ca="1">OFFSET('Расчёт фасадов5'!$H$1450,Цена!$A$1396,0)</f>
        <v>0</v>
      </c>
      <c r="I1396" s="160">
        <f ca="1">OFFSET('Расчёт фасадов6'!$H$1450,Цена!$A$1396,0)</f>
        <v>0</v>
      </c>
      <c r="J1396" s="160">
        <f ca="1">OFFSET('Расчёт фасадов7'!$H$1450,Цена!$A$1396,0)</f>
        <v>0</v>
      </c>
      <c r="K1396" s="160">
        <f ca="1">OFFSET('Расчёт фасадов8'!$H$1450,Цена!$A$1396,0)</f>
        <v>0</v>
      </c>
      <c r="L1396" s="160">
        <f ca="1">OFFSET('Расчёт фасадов9'!$H$1450,Цена!$A$1396,0)</f>
        <v>0</v>
      </c>
      <c r="M1396" s="160">
        <f ca="1">OFFSET('Расчёт фасадов10'!$H$1450,Цена!$A$1396,0)</f>
        <v>0</v>
      </c>
    </row>
    <row r="1397" spans="1:13" ht="15" x14ac:dyDescent="0.2">
      <c r="A1397">
        <v>0</v>
      </c>
      <c r="B1397" s="75" t="s">
        <v>741</v>
      </c>
      <c r="C1397" s="75" t="str">
        <f>B1397&amp;'Спецификация - фасады'!$AO$45</f>
        <v>U.3.P25./1+0-WP</v>
      </c>
      <c r="D1397" s="160">
        <f ca="1">OFFSET('Расчёт фасадов'!$H$1450,Цена!$A$1397,0)</f>
        <v>0</v>
      </c>
      <c r="E1397" s="160">
        <f ca="1">OFFSET('Расчёт фасадов2'!$H$1450,Цена!$A$1397,0)</f>
        <v>0</v>
      </c>
      <c r="F1397" s="160">
        <f ca="1">OFFSET('Расчёт фасадов3'!$H$1450,Цена!$A$1397,0)</f>
        <v>0</v>
      </c>
      <c r="G1397" s="160">
        <f ca="1">OFFSET('Расчёт фасадов4'!$H$1450,Цена!$A$1397,0)</f>
        <v>0</v>
      </c>
      <c r="H1397" s="160">
        <f ca="1">OFFSET('Расчёт фасадов5'!$H$1450,Цена!$A$1397,0)</f>
        <v>0</v>
      </c>
      <c r="I1397" s="160">
        <f ca="1">OFFSET('Расчёт фасадов6'!$H$1450,Цена!$A$1397,0)</f>
        <v>0</v>
      </c>
      <c r="J1397" s="160">
        <f ca="1">OFFSET('Расчёт фасадов7'!$H$1450,Цена!$A$1397,0)</f>
        <v>0</v>
      </c>
      <c r="K1397" s="160">
        <f ca="1">OFFSET('Расчёт фасадов8'!$H$1450,Цена!$A$1397,0)</f>
        <v>0</v>
      </c>
      <c r="L1397" s="160">
        <f ca="1">OFFSET('Расчёт фасадов9'!$H$1450,Цена!$A$1397,0)</f>
        <v>0</v>
      </c>
      <c r="M1397" s="160">
        <f ca="1">OFFSET('Расчёт фасадов10'!$H$1450,Цена!$A$1397,0)</f>
        <v>0</v>
      </c>
    </row>
    <row r="1398" spans="1:13" ht="15" x14ac:dyDescent="0.2">
      <c r="A1398">
        <v>0</v>
      </c>
      <c r="B1398" s="75" t="s">
        <v>741</v>
      </c>
      <c r="C1398" s="75" t="str">
        <f>B1398&amp;'Спецификация - фасады'!$AO$46</f>
        <v>U.3.P25./1+0-DS</v>
      </c>
      <c r="D1398" s="160">
        <f ca="1">OFFSET('Расчёт фасадов'!$H$1450,Цена!$A$1398,0)</f>
        <v>0</v>
      </c>
      <c r="E1398" s="160">
        <f ca="1">OFFSET('Расчёт фасадов2'!$H$1450,Цена!$A$1398,0)</f>
        <v>0</v>
      </c>
      <c r="F1398" s="160">
        <f ca="1">OFFSET('Расчёт фасадов3'!$H$1450,Цена!$A$1398,0)</f>
        <v>0</v>
      </c>
      <c r="G1398" s="160">
        <f ca="1">OFFSET('Расчёт фасадов4'!$H$1450,Цена!$A$1398,0)</f>
        <v>0</v>
      </c>
      <c r="H1398" s="160">
        <f ca="1">OFFSET('Расчёт фасадов5'!$H$1450,Цена!$A$1398,0)</f>
        <v>0</v>
      </c>
      <c r="I1398" s="160">
        <f ca="1">OFFSET('Расчёт фасадов6'!$H$1450,Цена!$A$1398,0)</f>
        <v>0</v>
      </c>
      <c r="J1398" s="160">
        <f ca="1">OFFSET('Расчёт фасадов7'!$H$1450,Цена!$A$1398,0)</f>
        <v>0</v>
      </c>
      <c r="K1398" s="160">
        <f ca="1">OFFSET('Расчёт фасадов8'!$H$1450,Цена!$A$1398,0)</f>
        <v>0</v>
      </c>
      <c r="L1398" s="160">
        <f ca="1">OFFSET('Расчёт фасадов9'!$H$1450,Цена!$A$1398,0)</f>
        <v>0</v>
      </c>
      <c r="M1398" s="160">
        <f ca="1">OFFSET('Расчёт фасадов10'!$H$1450,Цена!$A$1398,0)</f>
        <v>0</v>
      </c>
    </row>
    <row r="1399" spans="1:13" ht="15" x14ac:dyDescent="0.2">
      <c r="A1399">
        <v>0</v>
      </c>
      <c r="B1399" s="75" t="s">
        <v>741</v>
      </c>
      <c r="C1399" s="75" t="str">
        <f>B1399&amp;'Спецификация - фасады'!$AO$47</f>
        <v>U.3.P25./1+0-HS</v>
      </c>
      <c r="D1399" s="160">
        <f ca="1">OFFSET('Расчёт фасадов'!$H$1450,Цена!$A$1399,0)</f>
        <v>0</v>
      </c>
      <c r="E1399" s="160">
        <f ca="1">OFFSET('Расчёт фасадов2'!$H$1450,Цена!$A$1399,0)</f>
        <v>0</v>
      </c>
      <c r="F1399" s="160">
        <f ca="1">OFFSET('Расчёт фасадов3'!$H$1450,Цена!$A$1399,0)</f>
        <v>0</v>
      </c>
      <c r="G1399" s="160">
        <f ca="1">OFFSET('Расчёт фасадов4'!$H$1450,Цена!$A$1399,0)</f>
        <v>0</v>
      </c>
      <c r="H1399" s="160">
        <f ca="1">OFFSET('Расчёт фасадов5'!$H$1450,Цена!$A$1399,0)</f>
        <v>0</v>
      </c>
      <c r="I1399" s="160">
        <f ca="1">OFFSET('Расчёт фасадов6'!$H$1450,Цена!$A$1399,0)</f>
        <v>0</v>
      </c>
      <c r="J1399" s="160">
        <f ca="1">OFFSET('Расчёт фасадов7'!$H$1450,Цена!$A$1399,0)</f>
        <v>0</v>
      </c>
      <c r="K1399" s="160">
        <f ca="1">OFFSET('Расчёт фасадов8'!$H$1450,Цена!$A$1399,0)</f>
        <v>0</v>
      </c>
      <c r="L1399" s="160">
        <f ca="1">OFFSET('Расчёт фасадов9'!$H$1450,Цена!$A$1399,0)</f>
        <v>0</v>
      </c>
      <c r="M1399" s="160">
        <f ca="1">OFFSET('Расчёт фасадов10'!$H$1450,Цена!$A$1399,0)</f>
        <v>0</v>
      </c>
    </row>
    <row r="1400" spans="1:13" ht="15" x14ac:dyDescent="0.2">
      <c r="A1400">
        <v>0</v>
      </c>
      <c r="B1400" s="75" t="s">
        <v>741</v>
      </c>
      <c r="C1400" s="75" t="str">
        <f>B1400&amp;'Спецификация - фасады'!$AO$48</f>
        <v>U.3.P25./1+0-VT</v>
      </c>
      <c r="D1400" s="160">
        <f ca="1">OFFSET('Расчёт фасадов'!$H$1450,Цена!$A$1400,0)</f>
        <v>0</v>
      </c>
      <c r="E1400" s="160">
        <f ca="1">OFFSET('Расчёт фасадов2'!$H$1450,Цена!$A$1400,0)</f>
        <v>0</v>
      </c>
      <c r="F1400" s="160">
        <f ca="1">OFFSET('Расчёт фасадов3'!$H$1450,Цена!$A$1400,0)</f>
        <v>0</v>
      </c>
      <c r="G1400" s="160">
        <f ca="1">OFFSET('Расчёт фасадов4'!$H$1450,Цена!$A$1400,0)</f>
        <v>0</v>
      </c>
      <c r="H1400" s="160">
        <f ca="1">OFFSET('Расчёт фасадов5'!$H$1450,Цена!$A$1400,0)</f>
        <v>0</v>
      </c>
      <c r="I1400" s="160">
        <f ca="1">OFFSET('Расчёт фасадов6'!$H$1450,Цена!$A$1400,0)</f>
        <v>0</v>
      </c>
      <c r="J1400" s="160">
        <f ca="1">OFFSET('Расчёт фасадов7'!$H$1450,Цена!$A$1400,0)</f>
        <v>0</v>
      </c>
      <c r="K1400" s="160">
        <f ca="1">OFFSET('Расчёт фасадов8'!$H$1450,Цена!$A$1400,0)</f>
        <v>0</v>
      </c>
      <c r="L1400" s="160">
        <f ca="1">OFFSET('Расчёт фасадов9'!$H$1450,Цена!$A$1400,0)</f>
        <v>0</v>
      </c>
      <c r="M1400" s="160">
        <f ca="1">OFFSET('Расчёт фасадов10'!$H$1450,Цена!$A$1400,0)</f>
        <v>0</v>
      </c>
    </row>
    <row r="1401" spans="1:13" ht="15" x14ac:dyDescent="0.2">
      <c r="A1401">
        <v>0</v>
      </c>
      <c r="B1401" s="75" t="s">
        <v>741</v>
      </c>
      <c r="C1401" s="75" t="str">
        <f>B1401&amp;'Спецификация - фасады'!$AO$49</f>
        <v>U.3.P25./1+0-TD</v>
      </c>
      <c r="D1401" s="160">
        <f ca="1">OFFSET('Расчёт фасадов'!$H$1450,Цена!$A$1401,0)</f>
        <v>0</v>
      </c>
      <c r="E1401" s="160">
        <f ca="1">OFFSET('Расчёт фасадов2'!$H$1450,Цена!$A$1401,0)</f>
        <v>0</v>
      </c>
      <c r="F1401" s="160">
        <f ca="1">OFFSET('Расчёт фасадов3'!$H$1450,Цена!$A$1401,0)</f>
        <v>0</v>
      </c>
      <c r="G1401" s="160">
        <f ca="1">OFFSET('Расчёт фасадов4'!$H$1450,Цена!$A$1401,0)</f>
        <v>0</v>
      </c>
      <c r="H1401" s="160">
        <f ca="1">OFFSET('Расчёт фасадов5'!$H$1450,Цена!$A$1401,0)</f>
        <v>0</v>
      </c>
      <c r="I1401" s="160">
        <f ca="1">OFFSET('Расчёт фасадов6'!$H$1450,Цена!$A$1401,0)</f>
        <v>0</v>
      </c>
      <c r="J1401" s="160">
        <f ca="1">OFFSET('Расчёт фасадов7'!$H$1450,Цена!$A$1401,0)</f>
        <v>0</v>
      </c>
      <c r="K1401" s="160">
        <f ca="1">OFFSET('Расчёт фасадов8'!$H$1450,Цена!$A$1401,0)</f>
        <v>0</v>
      </c>
      <c r="L1401" s="160">
        <f ca="1">OFFSET('Расчёт фасадов9'!$H$1450,Цена!$A$1401,0)</f>
        <v>0</v>
      </c>
      <c r="M1401" s="160">
        <f ca="1">OFFSET('Расчёт фасадов10'!$H$1450,Цена!$A$1401,0)</f>
        <v>0</v>
      </c>
    </row>
    <row r="1402" spans="1:13" ht="15" x14ac:dyDescent="0.2">
      <c r="A1402">
        <v>0</v>
      </c>
      <c r="B1402" s="75" t="s">
        <v>741</v>
      </c>
      <c r="C1402" s="75" t="str">
        <f>B1402&amp;'Спецификация - фасады'!$AO$50</f>
        <v>U.3.P25./1+0-LO</v>
      </c>
      <c r="D1402" s="160">
        <f ca="1">OFFSET('Расчёт фасадов'!$H$1450,Цена!$A$1402,0)</f>
        <v>0</v>
      </c>
      <c r="E1402" s="160">
        <f ca="1">OFFSET('Расчёт фасадов2'!$H$1450,Цена!$A$1402,0)</f>
        <v>0</v>
      </c>
      <c r="F1402" s="160">
        <f ca="1">OFFSET('Расчёт фасадов3'!$H$1450,Цена!$A$1402,0)</f>
        <v>0</v>
      </c>
      <c r="G1402" s="160">
        <f ca="1">OFFSET('Расчёт фасадов4'!$H$1450,Цена!$A$1402,0)</f>
        <v>0</v>
      </c>
      <c r="H1402" s="160">
        <f ca="1">OFFSET('Расчёт фасадов5'!$H$1450,Цена!$A$1402,0)</f>
        <v>0</v>
      </c>
      <c r="I1402" s="160">
        <f ca="1">OFFSET('Расчёт фасадов6'!$H$1450,Цена!$A$1402,0)</f>
        <v>0</v>
      </c>
      <c r="J1402" s="160">
        <f ca="1">OFFSET('Расчёт фасадов7'!$H$1450,Цена!$A$1402,0)</f>
        <v>0</v>
      </c>
      <c r="K1402" s="160">
        <f ca="1">OFFSET('Расчёт фасадов8'!$H$1450,Цена!$A$1402,0)</f>
        <v>0</v>
      </c>
      <c r="L1402" s="160">
        <f ca="1">OFFSET('Расчёт фасадов9'!$H$1450,Цена!$A$1402,0)</f>
        <v>0</v>
      </c>
      <c r="M1402" s="160">
        <f ca="1">OFFSET('Расчёт фасадов10'!$H$1450,Цена!$A$1402,0)</f>
        <v>0</v>
      </c>
    </row>
    <row r="1403" spans="1:13" ht="15" x14ac:dyDescent="0.2">
      <c r="A1403">
        <v>0</v>
      </c>
      <c r="B1403" s="75" t="s">
        <v>741</v>
      </c>
      <c r="C1403" s="75" t="str">
        <f>B1403&amp;'Спецификация - фасады'!$AO$51</f>
        <v>U.3.P25./1+0-OM</v>
      </c>
      <c r="D1403" s="160">
        <f ca="1">OFFSET('Расчёт фасадов'!$H$1450,Цена!$A$1403,0)</f>
        <v>0</v>
      </c>
      <c r="E1403" s="160">
        <f ca="1">OFFSET('Расчёт фасадов2'!$H$1450,Цена!$A$1403,0)</f>
        <v>0</v>
      </c>
      <c r="F1403" s="160">
        <f ca="1">OFFSET('Расчёт фасадов3'!$H$1450,Цена!$A$1403,0)</f>
        <v>0</v>
      </c>
      <c r="G1403" s="160">
        <f ca="1">OFFSET('Расчёт фасадов4'!$H$1450,Цена!$A$1403,0)</f>
        <v>0</v>
      </c>
      <c r="H1403" s="160">
        <f ca="1">OFFSET('Расчёт фасадов5'!$H$1450,Цена!$A$1403,0)</f>
        <v>0</v>
      </c>
      <c r="I1403" s="160">
        <f ca="1">OFFSET('Расчёт фасадов6'!$H$1450,Цена!$A$1403,0)</f>
        <v>0</v>
      </c>
      <c r="J1403" s="160">
        <f ca="1">OFFSET('Расчёт фасадов7'!$H$1450,Цена!$A$1403,0)</f>
        <v>0</v>
      </c>
      <c r="K1403" s="160">
        <f ca="1">OFFSET('Расчёт фасадов8'!$H$1450,Цена!$A$1403,0)</f>
        <v>0</v>
      </c>
      <c r="L1403" s="160">
        <f ca="1">OFFSET('Расчёт фасадов9'!$H$1450,Цена!$A$1403,0)</f>
        <v>0</v>
      </c>
      <c r="M1403" s="160">
        <f ca="1">OFFSET('Расчёт фасадов10'!$H$1450,Цена!$A$1403,0)</f>
        <v>0</v>
      </c>
    </row>
    <row r="1404" spans="1:13" ht="15" x14ac:dyDescent="0.2">
      <c r="A1404">
        <v>0</v>
      </c>
      <c r="B1404" s="75" t="s">
        <v>741</v>
      </c>
      <c r="C1404" s="75" t="str">
        <f>B1404&amp;'Спецификация - фасады'!$AO$52</f>
        <v>U.3.P25./1+0-OE</v>
      </c>
      <c r="D1404" s="160">
        <f ca="1">OFFSET('Расчёт фасадов'!$H$1450,Цена!$A$1404,0)</f>
        <v>0</v>
      </c>
      <c r="E1404" s="160">
        <f ca="1">OFFSET('Расчёт фасадов2'!$H$1450,Цена!$A$1404,0)</f>
        <v>0</v>
      </c>
      <c r="F1404" s="160">
        <f ca="1">OFFSET('Расчёт фасадов3'!$H$1450,Цена!$A$1404,0)</f>
        <v>0</v>
      </c>
      <c r="G1404" s="160">
        <f ca="1">OFFSET('Расчёт фасадов4'!$H$1450,Цена!$A$1404,0)</f>
        <v>0</v>
      </c>
      <c r="H1404" s="160">
        <f ca="1">OFFSET('Расчёт фасадов5'!$H$1450,Цена!$A$1404,0)</f>
        <v>0</v>
      </c>
      <c r="I1404" s="160">
        <f ca="1">OFFSET('Расчёт фасадов6'!$H$1450,Цена!$A$1404,0)</f>
        <v>0</v>
      </c>
      <c r="J1404" s="160">
        <f ca="1">OFFSET('Расчёт фасадов7'!$H$1450,Цена!$A$1404,0)</f>
        <v>0</v>
      </c>
      <c r="K1404" s="160">
        <f ca="1">OFFSET('Расчёт фасадов8'!$H$1450,Цена!$A$1404,0)</f>
        <v>0</v>
      </c>
      <c r="L1404" s="160">
        <f ca="1">OFFSET('Расчёт фасадов9'!$H$1450,Цена!$A$1404,0)</f>
        <v>0</v>
      </c>
      <c r="M1404" s="160">
        <f ca="1">OFFSET('Расчёт фасадов10'!$H$1450,Цена!$A$1404,0)</f>
        <v>0</v>
      </c>
    </row>
    <row r="1405" spans="1:13" ht="15" x14ac:dyDescent="0.2">
      <c r="A1405">
        <v>0</v>
      </c>
      <c r="B1405" s="75" t="s">
        <v>741</v>
      </c>
      <c r="C1405" s="75" t="str">
        <f>B1405&amp;'Спецификация - фасады'!$AO$53</f>
        <v>U.3.P25./1+0-GS</v>
      </c>
      <c r="D1405" s="160">
        <f ca="1">OFFSET('Расчёт фасадов'!$H$1450,Цена!$A$1405,0)</f>
        <v>0</v>
      </c>
      <c r="E1405" s="160">
        <f ca="1">OFFSET('Расчёт фасадов2'!$H$1450,Цена!$A$1405,0)</f>
        <v>0</v>
      </c>
      <c r="F1405" s="160">
        <f ca="1">OFFSET('Расчёт фасадов3'!$H$1450,Цена!$A$1405,0)</f>
        <v>0</v>
      </c>
      <c r="G1405" s="160">
        <f ca="1">OFFSET('Расчёт фасадов4'!$H$1450,Цена!$A$1405,0)</f>
        <v>0</v>
      </c>
      <c r="H1405" s="160">
        <f ca="1">OFFSET('Расчёт фасадов5'!$H$1450,Цена!$A$1405,0)</f>
        <v>0</v>
      </c>
      <c r="I1405" s="160">
        <f ca="1">OFFSET('Расчёт фасадов6'!$H$1450,Цена!$A$1405,0)</f>
        <v>0</v>
      </c>
      <c r="J1405" s="160">
        <f ca="1">OFFSET('Расчёт фасадов7'!$H$1450,Цена!$A$1405,0)</f>
        <v>0</v>
      </c>
      <c r="K1405" s="160">
        <f ca="1">OFFSET('Расчёт фасадов8'!$H$1450,Цена!$A$1405,0)</f>
        <v>0</v>
      </c>
      <c r="L1405" s="160">
        <f ca="1">OFFSET('Расчёт фасадов9'!$H$1450,Цена!$A$1405,0)</f>
        <v>0</v>
      </c>
      <c r="M1405" s="160">
        <f ca="1">OFFSET('Расчёт фасадов10'!$H$1450,Цена!$A$1405,0)</f>
        <v>0</v>
      </c>
    </row>
    <row r="1406" spans="1:13" ht="15" x14ac:dyDescent="0.2">
      <c r="A1406">
        <v>1</v>
      </c>
      <c r="B1406" s="75" t="s">
        <v>741</v>
      </c>
      <c r="C1406" s="75" t="str">
        <f>B1406&amp;'Спецификация - фасады'!$AO$54</f>
        <v>U.3.P25./1+0-BMO</v>
      </c>
      <c r="D1406" s="160">
        <f ca="1">OFFSET('Расчёт фасадов'!$H$1450,Цена!$A$1406,0)</f>
        <v>0</v>
      </c>
      <c r="E1406" s="160">
        <f ca="1">OFFSET('Расчёт фасадов2'!$H$1450,Цена!$A$1406,0)</f>
        <v>0</v>
      </c>
      <c r="F1406" s="160">
        <f ca="1">OFFSET('Расчёт фасадов3'!$H$1450,Цена!$A$1406,0)</f>
        <v>0</v>
      </c>
      <c r="G1406" s="160">
        <f ca="1">OFFSET('Расчёт фасадов4'!$H$1450,Цена!$A$1406,0)</f>
        <v>0</v>
      </c>
      <c r="H1406" s="160">
        <f ca="1">OFFSET('Расчёт фасадов5'!$H$1450,Цена!$A$1406,0)</f>
        <v>0</v>
      </c>
      <c r="I1406" s="160">
        <f ca="1">OFFSET('Расчёт фасадов6'!$H$1450,Цена!$A$1406,0)</f>
        <v>0</v>
      </c>
      <c r="J1406" s="160">
        <f ca="1">OFFSET('Расчёт фасадов7'!$H$1450,Цена!$A$1406,0)</f>
        <v>0</v>
      </c>
      <c r="K1406" s="160">
        <f ca="1">OFFSET('Расчёт фасадов8'!$H$1450,Цена!$A$1406,0)</f>
        <v>0</v>
      </c>
      <c r="L1406" s="160">
        <f ca="1">OFFSET('Расчёт фасадов9'!$H$1450,Цена!$A$1406,0)</f>
        <v>0</v>
      </c>
      <c r="M1406" s="160">
        <f ca="1">OFFSET('Расчёт фасадов10'!$H$1450,Цена!$A$1406,0)</f>
        <v>0</v>
      </c>
    </row>
    <row r="1407" spans="1:13" ht="15" x14ac:dyDescent="0.2">
      <c r="A1407">
        <v>2</v>
      </c>
      <c r="B1407" s="75" t="s">
        <v>741</v>
      </c>
      <c r="C1407" s="75" t="str">
        <f>B1407&amp;'Спецификация - фасады'!$AO$55</f>
        <v>U.3.P25./1+0-WM</v>
      </c>
      <c r="D1407" s="160">
        <f ca="1">OFFSET('Расчёт фасадов'!$H$1450,Цена!$A$1407,0)</f>
        <v>0</v>
      </c>
      <c r="E1407" s="160">
        <f ca="1">OFFSET('Расчёт фасадов2'!$H$1450,Цена!$A$1407,0)</f>
        <v>0</v>
      </c>
      <c r="F1407" s="160">
        <f ca="1">OFFSET('Расчёт фасадов3'!$H$1450,Цена!$A$1407,0)</f>
        <v>0</v>
      </c>
      <c r="G1407" s="160">
        <f ca="1">OFFSET('Расчёт фасадов4'!$H$1450,Цена!$A$1407,0)</f>
        <v>0</v>
      </c>
      <c r="H1407" s="160">
        <f ca="1">OFFSET('Расчёт фасадов5'!$H$1450,Цена!$A$1407,0)</f>
        <v>0</v>
      </c>
      <c r="I1407" s="160">
        <f ca="1">OFFSET('Расчёт фасадов6'!$H$1450,Цена!$A$1407,0)</f>
        <v>0</v>
      </c>
      <c r="J1407" s="160">
        <f ca="1">OFFSET('Расчёт фасадов7'!$H$1450,Цена!$A$1407,0)</f>
        <v>0</v>
      </c>
      <c r="K1407" s="160">
        <f ca="1">OFFSET('Расчёт фасадов8'!$H$1450,Цена!$A$1407,0)</f>
        <v>0</v>
      </c>
      <c r="L1407" s="160">
        <f ca="1">OFFSET('Расчёт фасадов9'!$H$1450,Цена!$A$1407,0)</f>
        <v>0</v>
      </c>
      <c r="M1407" s="160">
        <f ca="1">OFFSET('Расчёт фасадов10'!$H$1450,Цена!$A$1407,0)</f>
        <v>0</v>
      </c>
    </row>
    <row r="1408" spans="1:13" ht="15" x14ac:dyDescent="0.2">
      <c r="A1408">
        <v>2</v>
      </c>
      <c r="B1408" s="75" t="s">
        <v>741</v>
      </c>
      <c r="C1408" s="75" t="str">
        <f>B1408&amp;'Спецификация - фасады'!$AO$56</f>
        <v>U.3.P25./1+0-IV</v>
      </c>
      <c r="D1408" s="160">
        <f ca="1">OFFSET('Расчёт фасадов'!$H$1450,Цена!$A$1408,0)</f>
        <v>0</v>
      </c>
      <c r="E1408" s="160">
        <f ca="1">OFFSET('Расчёт фасадов2'!$H$1450,Цена!$A$1408,0)</f>
        <v>0</v>
      </c>
      <c r="F1408" s="160">
        <f ca="1">OFFSET('Расчёт фасадов3'!$H$1450,Цена!$A$1408,0)</f>
        <v>0</v>
      </c>
      <c r="G1408" s="160">
        <f ca="1">OFFSET('Расчёт фасадов4'!$H$1450,Цена!$A$1408,0)</f>
        <v>0</v>
      </c>
      <c r="H1408" s="160">
        <f ca="1">OFFSET('Расчёт фасадов5'!$H$1450,Цена!$A$1408,0)</f>
        <v>0</v>
      </c>
      <c r="I1408" s="160">
        <f ca="1">OFFSET('Расчёт фасадов6'!$H$1450,Цена!$A$1408,0)</f>
        <v>0</v>
      </c>
      <c r="J1408" s="160">
        <f ca="1">OFFSET('Расчёт фасадов7'!$H$1450,Цена!$A$1408,0)</f>
        <v>0</v>
      </c>
      <c r="K1408" s="160">
        <f ca="1">OFFSET('Расчёт фасадов8'!$H$1450,Цена!$A$1408,0)</f>
        <v>0</v>
      </c>
      <c r="L1408" s="160">
        <f ca="1">OFFSET('Расчёт фасадов9'!$H$1450,Цена!$A$1408,0)</f>
        <v>0</v>
      </c>
      <c r="M1408" s="160">
        <f ca="1">OFFSET('Расчёт фасадов10'!$H$1450,Цена!$A$1408,0)</f>
        <v>0</v>
      </c>
    </row>
    <row r="1409" spans="1:13" ht="15" x14ac:dyDescent="0.2">
      <c r="A1409">
        <v>3</v>
      </c>
      <c r="B1409" s="75" t="s">
        <v>741</v>
      </c>
      <c r="C1409" s="75" t="str">
        <f>B1409&amp;'Спецификация - фасады'!$AO$57</f>
        <v>U.3.P25./1+0-WC/PG</v>
      </c>
      <c r="D1409" s="160">
        <f ca="1">OFFSET('Расчёт фасадов'!$H$1450,Цена!$A$1409,0)</f>
        <v>0</v>
      </c>
      <c r="E1409" s="160">
        <f ca="1">OFFSET('Расчёт фасадов2'!$H$1450,Цена!$A$1409,0)</f>
        <v>0</v>
      </c>
      <c r="F1409" s="160">
        <f ca="1">OFFSET('Расчёт фасадов3'!$H$1450,Цена!$A$1409,0)</f>
        <v>0</v>
      </c>
      <c r="G1409" s="160">
        <f ca="1">OFFSET('Расчёт фасадов4'!$H$1450,Цена!$A$1409,0)</f>
        <v>0</v>
      </c>
      <c r="H1409" s="160">
        <f ca="1">OFFSET('Расчёт фасадов5'!$H$1450,Цена!$A$1409,0)</f>
        <v>0</v>
      </c>
      <c r="I1409" s="160">
        <f ca="1">OFFSET('Расчёт фасадов6'!$H$1450,Цена!$A$1409,0)</f>
        <v>0</v>
      </c>
      <c r="J1409" s="160">
        <f ca="1">OFFSET('Расчёт фасадов7'!$H$1450,Цена!$A$1409,0)</f>
        <v>0</v>
      </c>
      <c r="K1409" s="160">
        <f ca="1">OFFSET('Расчёт фасадов8'!$H$1450,Цена!$A$1409,0)</f>
        <v>0</v>
      </c>
      <c r="L1409" s="160">
        <f ca="1">OFFSET('Расчёт фасадов9'!$H$1450,Цена!$A$1409,0)</f>
        <v>0</v>
      </c>
      <c r="M1409" s="160">
        <f ca="1">OFFSET('Расчёт фасадов10'!$H$1450,Цена!$A$1409,0)</f>
        <v>0</v>
      </c>
    </row>
    <row r="1410" spans="1:13" ht="15" x14ac:dyDescent="0.2">
      <c r="A1410">
        <v>3</v>
      </c>
      <c r="B1410" s="75" t="s">
        <v>741</v>
      </c>
      <c r="C1410" s="75" t="str">
        <f>B1410&amp;'Спецификация - фасады'!$AO$58</f>
        <v>U.3.P25./1+0-WC/PS</v>
      </c>
      <c r="D1410" s="160">
        <f ca="1">OFFSET('Расчёт фасадов'!$H$1450,Цена!$A$1410,0)</f>
        <v>0</v>
      </c>
      <c r="E1410" s="160">
        <f ca="1">OFFSET('Расчёт фасадов2'!$H$1450,Цена!$A$1410,0)</f>
        <v>0</v>
      </c>
      <c r="F1410" s="160">
        <f ca="1">OFFSET('Расчёт фасадов3'!$H$1450,Цена!$A$1410,0)</f>
        <v>0</v>
      </c>
      <c r="G1410" s="160">
        <f ca="1">OFFSET('Расчёт фасадов4'!$H$1450,Цена!$A$1410,0)</f>
        <v>0</v>
      </c>
      <c r="H1410" s="160">
        <f ca="1">OFFSET('Расчёт фасадов5'!$H$1450,Цена!$A$1410,0)</f>
        <v>0</v>
      </c>
      <c r="I1410" s="160">
        <f ca="1">OFFSET('Расчёт фасадов6'!$H$1450,Цена!$A$1410,0)</f>
        <v>0</v>
      </c>
      <c r="J1410" s="160">
        <f ca="1">OFFSET('Расчёт фасадов7'!$H$1450,Цена!$A$1410,0)</f>
        <v>0</v>
      </c>
      <c r="K1410" s="160">
        <f ca="1">OFFSET('Расчёт фасадов8'!$H$1450,Цена!$A$1410,0)</f>
        <v>0</v>
      </c>
      <c r="L1410" s="160">
        <f ca="1">OFFSET('Расчёт фасадов9'!$H$1450,Цена!$A$1410,0)</f>
        <v>0</v>
      </c>
      <c r="M1410" s="160">
        <f ca="1">OFFSET('Расчёт фасадов10'!$H$1450,Цена!$A$1410,0)</f>
        <v>0</v>
      </c>
    </row>
    <row r="1411" spans="1:13" ht="15" x14ac:dyDescent="0.2">
      <c r="A1411">
        <v>3</v>
      </c>
      <c r="B1411" s="75" t="s">
        <v>741</v>
      </c>
      <c r="C1411" s="75" t="str">
        <f>B1411&amp;'Спецификация - фасады'!$AO$59</f>
        <v>U.3.P25./1+0-WC/PBG</v>
      </c>
      <c r="D1411" s="160">
        <f ca="1">OFFSET('Расчёт фасадов'!$H$1450,Цена!$A$1411,0)</f>
        <v>0</v>
      </c>
      <c r="E1411" s="160">
        <f ca="1">OFFSET('Расчёт фасадов2'!$H$1450,Цена!$A$1411,0)</f>
        <v>0</v>
      </c>
      <c r="F1411" s="160">
        <f ca="1">OFFSET('Расчёт фасадов3'!$H$1450,Цена!$A$1411,0)</f>
        <v>0</v>
      </c>
      <c r="G1411" s="160">
        <f ca="1">OFFSET('Расчёт фасадов4'!$H$1450,Цена!$A$1411,0)</f>
        <v>0</v>
      </c>
      <c r="H1411" s="160">
        <f ca="1">OFFSET('Расчёт фасадов5'!$H$1450,Цена!$A$1411,0)</f>
        <v>0</v>
      </c>
      <c r="I1411" s="160">
        <f ca="1">OFFSET('Расчёт фасадов6'!$H$1450,Цена!$A$1411,0)</f>
        <v>0</v>
      </c>
      <c r="J1411" s="160">
        <f ca="1">OFFSET('Расчёт фасадов7'!$H$1450,Цена!$A$1411,0)</f>
        <v>0</v>
      </c>
      <c r="K1411" s="160">
        <f ca="1">OFFSET('Расчёт фасадов8'!$H$1450,Цена!$A$1411,0)</f>
        <v>0</v>
      </c>
      <c r="L1411" s="160">
        <f ca="1">OFFSET('Расчёт фасадов9'!$H$1450,Цена!$A$1411,0)</f>
        <v>0</v>
      </c>
      <c r="M1411" s="160">
        <f ca="1">OFFSET('Расчёт фасадов10'!$H$1450,Цена!$A$1411,0)</f>
        <v>0</v>
      </c>
    </row>
    <row r="1412" spans="1:13" ht="15" x14ac:dyDescent="0.2">
      <c r="A1412">
        <v>3</v>
      </c>
      <c r="B1412" s="75" t="s">
        <v>741</v>
      </c>
      <c r="C1412" s="75" t="str">
        <f>B1412&amp;'Спецификация - фасады'!$AO$60</f>
        <v>U.3.P25./1+0-VT/PS</v>
      </c>
      <c r="D1412" s="160">
        <f ca="1">OFFSET('Расчёт фасадов'!$H$1450,Цена!$A$1412,0)</f>
        <v>0</v>
      </c>
      <c r="E1412" s="160">
        <f ca="1">OFFSET('Расчёт фасадов2'!$H$1450,Цена!$A$1412,0)</f>
        <v>0</v>
      </c>
      <c r="F1412" s="160">
        <f ca="1">OFFSET('Расчёт фасадов3'!$H$1450,Цена!$A$1412,0)</f>
        <v>0</v>
      </c>
      <c r="G1412" s="160">
        <f ca="1">OFFSET('Расчёт фасадов4'!$H$1450,Цена!$A$1412,0)</f>
        <v>0</v>
      </c>
      <c r="H1412" s="160">
        <f ca="1">OFFSET('Расчёт фасадов5'!$H$1450,Цена!$A$1412,0)</f>
        <v>0</v>
      </c>
      <c r="I1412" s="160">
        <f ca="1">OFFSET('Расчёт фасадов6'!$H$1450,Цена!$A$1412,0)</f>
        <v>0</v>
      </c>
      <c r="J1412" s="160">
        <f ca="1">OFFSET('Расчёт фасадов7'!$H$1450,Цена!$A$1412,0)</f>
        <v>0</v>
      </c>
      <c r="K1412" s="160">
        <f ca="1">OFFSET('Расчёт фасадов8'!$H$1450,Цена!$A$1412,0)</f>
        <v>0</v>
      </c>
      <c r="L1412" s="160">
        <f ca="1">OFFSET('Расчёт фасадов9'!$H$1450,Цена!$A$1412,0)</f>
        <v>0</v>
      </c>
      <c r="M1412" s="160">
        <f ca="1">OFFSET('Расчёт фасадов10'!$H$1450,Цена!$A$1412,0)</f>
        <v>0</v>
      </c>
    </row>
    <row r="1413" spans="1:13" ht="15" x14ac:dyDescent="0.2">
      <c r="A1413">
        <v>4</v>
      </c>
      <c r="B1413" s="75" t="s">
        <v>741</v>
      </c>
      <c r="C1413" s="75" t="str">
        <f>B1413&amp;'Спецификация - фасады'!$AO$61</f>
        <v>U.3.P25./1+0-BMO/PG</v>
      </c>
      <c r="D1413" s="160">
        <f ca="1">OFFSET('Расчёт фасадов'!$H$1450,Цена!$A$1413,0)</f>
        <v>0</v>
      </c>
      <c r="E1413" s="160">
        <f ca="1">OFFSET('Расчёт фасадов2'!$H$1450,Цена!$A$1413,0)</f>
        <v>0</v>
      </c>
      <c r="F1413" s="160">
        <f ca="1">OFFSET('Расчёт фасадов3'!$H$1450,Цена!$A$1413,0)</f>
        <v>0</v>
      </c>
      <c r="G1413" s="160">
        <f ca="1">OFFSET('Расчёт фасадов4'!$H$1450,Цена!$A$1413,0)</f>
        <v>0</v>
      </c>
      <c r="H1413" s="160">
        <f ca="1">OFFSET('Расчёт фасадов5'!$H$1450,Цена!$A$1413,0)</f>
        <v>0</v>
      </c>
      <c r="I1413" s="160">
        <f ca="1">OFFSET('Расчёт фасадов6'!$H$1450,Цена!$A$1413,0)</f>
        <v>0</v>
      </c>
      <c r="J1413" s="160">
        <f ca="1">OFFSET('Расчёт фасадов7'!$H$1450,Цена!$A$1413,0)</f>
        <v>0</v>
      </c>
      <c r="K1413" s="160">
        <f ca="1">OFFSET('Расчёт фасадов8'!$H$1450,Цена!$A$1413,0)</f>
        <v>0</v>
      </c>
      <c r="L1413" s="160">
        <f ca="1">OFFSET('Расчёт фасадов9'!$H$1450,Цена!$A$1413,0)</f>
        <v>0</v>
      </c>
      <c r="M1413" s="160">
        <f ca="1">OFFSET('Расчёт фасадов10'!$H$1450,Цена!$A$1413,0)</f>
        <v>0</v>
      </c>
    </row>
    <row r="1414" spans="1:13" ht="15" x14ac:dyDescent="0.2">
      <c r="A1414">
        <v>4</v>
      </c>
      <c r="B1414" s="75" t="s">
        <v>741</v>
      </c>
      <c r="C1414" s="75" t="str">
        <f>B1414&amp;'Спецификация - фасады'!$AO$62</f>
        <v>U.3.P25./1+0-BMO/PB</v>
      </c>
      <c r="D1414" s="160">
        <f ca="1">OFFSET('Расчёт фасадов'!$H$1450,Цена!$A$1414,0)</f>
        <v>0</v>
      </c>
      <c r="E1414" s="160">
        <f ca="1">OFFSET('Расчёт фасадов2'!$H$1450,Цена!$A$1414,0)</f>
        <v>0</v>
      </c>
      <c r="F1414" s="160">
        <f ca="1">OFFSET('Расчёт фасадов3'!$H$1450,Цена!$A$1414,0)</f>
        <v>0</v>
      </c>
      <c r="G1414" s="160">
        <f ca="1">OFFSET('Расчёт фасадов4'!$H$1450,Цена!$A$1414,0)</f>
        <v>0</v>
      </c>
      <c r="H1414" s="160">
        <f ca="1">OFFSET('Расчёт фасадов5'!$H$1450,Цена!$A$1414,0)</f>
        <v>0</v>
      </c>
      <c r="I1414" s="160">
        <f ca="1">OFFSET('Расчёт фасадов6'!$H$1450,Цена!$A$1414,0)</f>
        <v>0</v>
      </c>
      <c r="J1414" s="160">
        <f ca="1">OFFSET('Расчёт фасадов7'!$H$1450,Цена!$A$1414,0)</f>
        <v>0</v>
      </c>
      <c r="K1414" s="160">
        <f ca="1">OFFSET('Расчёт фасадов8'!$H$1450,Цена!$A$1414,0)</f>
        <v>0</v>
      </c>
      <c r="L1414" s="160">
        <f ca="1">OFFSET('Расчёт фасадов9'!$H$1450,Цена!$A$1414,0)</f>
        <v>0</v>
      </c>
      <c r="M1414" s="160">
        <f ca="1">OFFSET('Расчёт фасадов10'!$H$1450,Цена!$A$1414,0)</f>
        <v>0</v>
      </c>
    </row>
    <row r="1415" spans="1:13" ht="15" x14ac:dyDescent="0.2">
      <c r="A1415">
        <v>5</v>
      </c>
      <c r="B1415" s="75" t="s">
        <v>741</v>
      </c>
      <c r="C1415" s="75" t="str">
        <f>B1415&amp;'Спецификация - фасады'!$AO$63</f>
        <v>U.3.P25./1+0-GS/PG</v>
      </c>
      <c r="D1415" s="160">
        <f ca="1">OFFSET('Расчёт фасадов'!$H$1450,Цена!$A$1415,0)</f>
        <v>0</v>
      </c>
      <c r="E1415" s="160">
        <f ca="1">OFFSET('Расчёт фасадов2'!$H$1450,Цена!$A$1415,0)</f>
        <v>0</v>
      </c>
      <c r="F1415" s="160">
        <f ca="1">OFFSET('Расчёт фасадов3'!$H$1450,Цена!$A$1415,0)</f>
        <v>0</v>
      </c>
      <c r="G1415" s="160">
        <f ca="1">OFFSET('Расчёт фасадов4'!$H$1450,Цена!$A$1415,0)</f>
        <v>0</v>
      </c>
      <c r="H1415" s="160">
        <f ca="1">OFFSET('Расчёт фасадов5'!$H$1450,Цена!$A$1415,0)</f>
        <v>0</v>
      </c>
      <c r="I1415" s="160">
        <f ca="1">OFFSET('Расчёт фасадов6'!$H$1450,Цена!$A$1415,0)</f>
        <v>0</v>
      </c>
      <c r="J1415" s="160">
        <f ca="1">OFFSET('Расчёт фасадов7'!$H$1450,Цена!$A$1415,0)</f>
        <v>0</v>
      </c>
      <c r="K1415" s="160">
        <f ca="1">OFFSET('Расчёт фасадов8'!$H$1450,Цена!$A$1415,0)</f>
        <v>0</v>
      </c>
      <c r="L1415" s="160">
        <f ca="1">OFFSET('Расчёт фасадов9'!$H$1450,Цена!$A$1415,0)</f>
        <v>0</v>
      </c>
      <c r="M1415" s="160">
        <f ca="1">OFFSET('Расчёт фасадов10'!$H$1450,Цена!$A$1415,0)</f>
        <v>0</v>
      </c>
    </row>
    <row r="1416" spans="1:13" ht="15" x14ac:dyDescent="0.2">
      <c r="A1416">
        <v>5</v>
      </c>
      <c r="B1416" s="75" t="s">
        <v>741</v>
      </c>
      <c r="C1416" s="75" t="str">
        <f>B1416&amp;'Спецификация - фасады'!$AO$64</f>
        <v>U.3.P25./1+0-GS/PS</v>
      </c>
      <c r="D1416" s="160">
        <f ca="1">OFFSET('Расчёт фасадов'!$H$1450,Цена!$A$1416,0)</f>
        <v>0</v>
      </c>
      <c r="E1416" s="160">
        <f ca="1">OFFSET('Расчёт фасадов2'!$H$1450,Цена!$A$1416,0)</f>
        <v>0</v>
      </c>
      <c r="F1416" s="160">
        <f ca="1">OFFSET('Расчёт фасадов3'!$H$1450,Цена!$A$1416,0)</f>
        <v>0</v>
      </c>
      <c r="G1416" s="160">
        <f ca="1">OFFSET('Расчёт фасадов4'!$H$1450,Цена!$A$1416,0)</f>
        <v>0</v>
      </c>
      <c r="H1416" s="160">
        <f ca="1">OFFSET('Расчёт фасадов5'!$H$1450,Цена!$A$1416,0)</f>
        <v>0</v>
      </c>
      <c r="I1416" s="160">
        <f ca="1">OFFSET('Расчёт фасадов6'!$H$1450,Цена!$A$1416,0)</f>
        <v>0</v>
      </c>
      <c r="J1416" s="160">
        <f ca="1">OFFSET('Расчёт фасадов7'!$H$1450,Цена!$A$1416,0)</f>
        <v>0</v>
      </c>
      <c r="K1416" s="160">
        <f ca="1">OFFSET('Расчёт фасадов8'!$H$1450,Цена!$A$1416,0)</f>
        <v>0</v>
      </c>
      <c r="L1416" s="160">
        <f ca="1">OFFSET('Расчёт фасадов9'!$H$1450,Цена!$A$1416,0)</f>
        <v>0</v>
      </c>
      <c r="M1416" s="160">
        <f ca="1">OFFSET('Расчёт фасадов10'!$H$1450,Цена!$A$1416,0)</f>
        <v>0</v>
      </c>
    </row>
    <row r="1417" spans="1:13" ht="15" x14ac:dyDescent="0.2">
      <c r="A1417">
        <v>6</v>
      </c>
      <c r="B1417" s="75" t="s">
        <v>741</v>
      </c>
      <c r="C1417" s="75" t="str">
        <f>B1417&amp;'Спецификация - фасады'!$AO$65</f>
        <v>U.3.P25./1+0-WM/PG</v>
      </c>
      <c r="D1417" s="160">
        <f ca="1">OFFSET('Расчёт фасадов'!$H$1450,Цена!$A$1417,0)</f>
        <v>0</v>
      </c>
      <c r="E1417" s="160">
        <f ca="1">OFFSET('Расчёт фасадов2'!$H$1450,Цена!$A$1417,0)</f>
        <v>0</v>
      </c>
      <c r="F1417" s="160">
        <f ca="1">OFFSET('Расчёт фасадов3'!$H$1450,Цена!$A$1417,0)</f>
        <v>0</v>
      </c>
      <c r="G1417" s="160">
        <f ca="1">OFFSET('Расчёт фасадов4'!$H$1450,Цена!$A$1417,0)</f>
        <v>0</v>
      </c>
      <c r="H1417" s="160">
        <f ca="1">OFFSET('Расчёт фасадов5'!$H$1450,Цена!$A$1417,0)</f>
        <v>0</v>
      </c>
      <c r="I1417" s="160">
        <f ca="1">OFFSET('Расчёт фасадов6'!$H$1450,Цена!$A$1417,0)</f>
        <v>0</v>
      </c>
      <c r="J1417" s="160">
        <f ca="1">OFFSET('Расчёт фасадов7'!$H$1450,Цена!$A$1417,0)</f>
        <v>0</v>
      </c>
      <c r="K1417" s="160">
        <f ca="1">OFFSET('Расчёт фасадов8'!$H$1450,Цена!$A$1417,0)</f>
        <v>0</v>
      </c>
      <c r="L1417" s="160">
        <f ca="1">OFFSET('Расчёт фасадов9'!$H$1450,Цена!$A$1417,0)</f>
        <v>0</v>
      </c>
      <c r="M1417" s="160">
        <f ca="1">OFFSET('Расчёт фасадов10'!$H$1450,Цена!$A$1417,0)</f>
        <v>0</v>
      </c>
    </row>
    <row r="1418" spans="1:13" ht="15" x14ac:dyDescent="0.2">
      <c r="A1418">
        <v>6</v>
      </c>
      <c r="B1418" s="75" t="s">
        <v>741</v>
      </c>
      <c r="C1418" s="75" t="str">
        <f>B1418&amp;'Спецификация - фасады'!$AO$66</f>
        <v>U.3.P25./1+0-WM/PS</v>
      </c>
      <c r="D1418" s="160">
        <f ca="1">OFFSET('Расчёт фасадов'!$H$1450,Цена!$A$1418,0)</f>
        <v>0</v>
      </c>
      <c r="E1418" s="160">
        <f ca="1">OFFSET('Расчёт фасадов2'!$H$1450,Цена!$A$1418,0)</f>
        <v>0</v>
      </c>
      <c r="F1418" s="160">
        <f ca="1">OFFSET('Расчёт фасадов3'!$H$1450,Цена!$A$1418,0)</f>
        <v>0</v>
      </c>
      <c r="G1418" s="160">
        <f ca="1">OFFSET('Расчёт фасадов4'!$H$1450,Цена!$A$1418,0)</f>
        <v>0</v>
      </c>
      <c r="H1418" s="160">
        <f ca="1">OFFSET('Расчёт фасадов5'!$H$1450,Цена!$A$1418,0)</f>
        <v>0</v>
      </c>
      <c r="I1418" s="160">
        <f ca="1">OFFSET('Расчёт фасадов6'!$H$1450,Цена!$A$1418,0)</f>
        <v>0</v>
      </c>
      <c r="J1418" s="160">
        <f ca="1">OFFSET('Расчёт фасадов7'!$H$1450,Цена!$A$1418,0)</f>
        <v>0</v>
      </c>
      <c r="K1418" s="160">
        <f ca="1">OFFSET('Расчёт фасадов8'!$H$1450,Цена!$A$1418,0)</f>
        <v>0</v>
      </c>
      <c r="L1418" s="160">
        <f ca="1">OFFSET('Расчёт фасадов9'!$H$1450,Цена!$A$1418,0)</f>
        <v>0</v>
      </c>
      <c r="M1418" s="160">
        <f ca="1">OFFSET('Расчёт фасадов10'!$H$1450,Цена!$A$1418,0)</f>
        <v>0</v>
      </c>
    </row>
    <row r="1419" spans="1:13" ht="15" x14ac:dyDescent="0.2">
      <c r="A1419">
        <v>6</v>
      </c>
      <c r="B1419" s="75" t="s">
        <v>741</v>
      </c>
      <c r="C1419" s="75" t="str">
        <f>B1419&amp;'Спецификация - фасады'!$AO$67</f>
        <v>U.3.P25./1+0-WM/PBG</v>
      </c>
      <c r="D1419" s="160">
        <f ca="1">OFFSET('Расчёт фасадов'!$H$1450,Цена!$A$1419,0)</f>
        <v>0</v>
      </c>
      <c r="E1419" s="160">
        <f ca="1">OFFSET('Расчёт фасадов2'!$H$1450,Цена!$A$1419,0)</f>
        <v>0</v>
      </c>
      <c r="F1419" s="160">
        <f ca="1">OFFSET('Расчёт фасадов3'!$H$1450,Цена!$A$1419,0)</f>
        <v>0</v>
      </c>
      <c r="G1419" s="160">
        <f ca="1">OFFSET('Расчёт фасадов4'!$H$1450,Цена!$A$1419,0)</f>
        <v>0</v>
      </c>
      <c r="H1419" s="160">
        <f ca="1">OFFSET('Расчёт фасадов5'!$H$1450,Цена!$A$1419,0)</f>
        <v>0</v>
      </c>
      <c r="I1419" s="160">
        <f ca="1">OFFSET('Расчёт фасадов6'!$H$1450,Цена!$A$1419,0)</f>
        <v>0</v>
      </c>
      <c r="J1419" s="160">
        <f ca="1">OFFSET('Расчёт фасадов7'!$H$1450,Цена!$A$1419,0)</f>
        <v>0</v>
      </c>
      <c r="K1419" s="160">
        <f ca="1">OFFSET('Расчёт фасадов8'!$H$1450,Цена!$A$1419,0)</f>
        <v>0</v>
      </c>
      <c r="L1419" s="160">
        <f ca="1">OFFSET('Расчёт фасадов9'!$H$1450,Цена!$A$1419,0)</f>
        <v>0</v>
      </c>
      <c r="M1419" s="160">
        <f ca="1">OFFSET('Расчёт фасадов10'!$H$1450,Цена!$A$1419,0)</f>
        <v>0</v>
      </c>
    </row>
    <row r="1420" spans="1:13" ht="15" x14ac:dyDescent="0.2">
      <c r="A1420">
        <v>6</v>
      </c>
      <c r="B1420" s="75" t="s">
        <v>741</v>
      </c>
      <c r="C1420" s="75" t="str">
        <f>B1420&amp;'Спецификация - фасады'!$AO$68</f>
        <v>U.3.P25./1+0-IV/PG</v>
      </c>
      <c r="D1420" s="160">
        <f ca="1">OFFSET('Расчёт фасадов'!$H$1450,Цена!$A$1420,0)</f>
        <v>0</v>
      </c>
      <c r="E1420" s="160">
        <f ca="1">OFFSET('Расчёт фасадов2'!$H$1450,Цена!$A$1420,0)</f>
        <v>0</v>
      </c>
      <c r="F1420" s="160">
        <f ca="1">OFFSET('Расчёт фасадов3'!$H$1450,Цена!$A$1420,0)</f>
        <v>0</v>
      </c>
      <c r="G1420" s="160">
        <f ca="1">OFFSET('Расчёт фасадов4'!$H$1450,Цена!$A$1420,0)</f>
        <v>0</v>
      </c>
      <c r="H1420" s="160">
        <f ca="1">OFFSET('Расчёт фасадов5'!$H$1450,Цена!$A$1420,0)</f>
        <v>0</v>
      </c>
      <c r="I1420" s="160">
        <f ca="1">OFFSET('Расчёт фасадов6'!$H$1450,Цена!$A$1420,0)</f>
        <v>0</v>
      </c>
      <c r="J1420" s="160">
        <f ca="1">OFFSET('Расчёт фасадов7'!$H$1450,Цена!$A$1420,0)</f>
        <v>0</v>
      </c>
      <c r="K1420" s="160">
        <f ca="1">OFFSET('Расчёт фасадов8'!$H$1450,Цена!$A$1420,0)</f>
        <v>0</v>
      </c>
      <c r="L1420" s="160">
        <f ca="1">OFFSET('Расчёт фасадов9'!$H$1450,Цена!$A$1420,0)</f>
        <v>0</v>
      </c>
      <c r="M1420" s="160">
        <f ca="1">OFFSET('Расчёт фасадов10'!$H$1450,Цена!$A$1420,0)</f>
        <v>0</v>
      </c>
    </row>
    <row r="1421" spans="1:13" ht="15" x14ac:dyDescent="0.2">
      <c r="A1421">
        <v>6</v>
      </c>
      <c r="B1421" s="75" t="s">
        <v>741</v>
      </c>
      <c r="C1421" s="75" t="str">
        <f>B1421&amp;'Спецификация - фасады'!$AO$69</f>
        <v>U.3.P25./1+0-IV/PS</v>
      </c>
      <c r="D1421" s="160">
        <f ca="1">OFFSET('Расчёт фасадов'!$H$1450,Цена!$A$1421,0)</f>
        <v>0</v>
      </c>
      <c r="E1421" s="160">
        <f ca="1">OFFSET('Расчёт фасадов2'!$H$1450,Цена!$A$1421,0)</f>
        <v>0</v>
      </c>
      <c r="F1421" s="160">
        <f ca="1">OFFSET('Расчёт фасадов3'!$H$1450,Цена!$A$1421,0)</f>
        <v>0</v>
      </c>
      <c r="G1421" s="160">
        <f ca="1">OFFSET('Расчёт фасадов4'!$H$1450,Цена!$A$1421,0)</f>
        <v>0</v>
      </c>
      <c r="H1421" s="160">
        <f ca="1">OFFSET('Расчёт фасадов5'!$H$1450,Цена!$A$1421,0)</f>
        <v>0</v>
      </c>
      <c r="I1421" s="160">
        <f ca="1">OFFSET('Расчёт фасадов6'!$H$1450,Цена!$A$1421,0)</f>
        <v>0</v>
      </c>
      <c r="J1421" s="160">
        <f ca="1">OFFSET('Расчёт фасадов7'!$H$1450,Цена!$A$1421,0)</f>
        <v>0</v>
      </c>
      <c r="K1421" s="160">
        <f ca="1">OFFSET('Расчёт фасадов8'!$H$1450,Цена!$A$1421,0)</f>
        <v>0</v>
      </c>
      <c r="L1421" s="160">
        <f ca="1">OFFSET('Расчёт фасадов9'!$H$1450,Цена!$A$1421,0)</f>
        <v>0</v>
      </c>
      <c r="M1421" s="160">
        <f ca="1">OFFSET('Расчёт фасадов10'!$H$1450,Цена!$A$1421,0)</f>
        <v>0</v>
      </c>
    </row>
    <row r="1422" spans="1:13" ht="15" x14ac:dyDescent="0.2">
      <c r="A1422">
        <v>6</v>
      </c>
      <c r="B1422" s="75" t="s">
        <v>741</v>
      </c>
      <c r="C1422" s="75" t="str">
        <f>B1422&amp;'Спецификация - фасады'!$AO$70</f>
        <v>U.3.P25./1+0-IV/PBG</v>
      </c>
      <c r="D1422" s="160">
        <f ca="1">OFFSET('Расчёт фасадов'!$H$1450,Цена!$A$1422,0)</f>
        <v>0</v>
      </c>
      <c r="E1422" s="160">
        <f ca="1">OFFSET('Расчёт фасадов2'!$H$1450,Цена!$A$1422,0)</f>
        <v>0</v>
      </c>
      <c r="F1422" s="160">
        <f ca="1">OFFSET('Расчёт фасадов3'!$H$1450,Цена!$A$1422,0)</f>
        <v>0</v>
      </c>
      <c r="G1422" s="160">
        <f ca="1">OFFSET('Расчёт фасадов4'!$H$1450,Цена!$A$1422,0)</f>
        <v>0</v>
      </c>
      <c r="H1422" s="160">
        <f ca="1">OFFSET('Расчёт фасадов5'!$H$1450,Цена!$A$1422,0)</f>
        <v>0</v>
      </c>
      <c r="I1422" s="160">
        <f ca="1">OFFSET('Расчёт фасадов6'!$H$1450,Цена!$A$1422,0)</f>
        <v>0</v>
      </c>
      <c r="J1422" s="160">
        <f ca="1">OFFSET('Расчёт фасадов7'!$H$1450,Цена!$A$1422,0)</f>
        <v>0</v>
      </c>
      <c r="K1422" s="160">
        <f ca="1">OFFSET('Расчёт фасадов8'!$H$1450,Цена!$A$1422,0)</f>
        <v>0</v>
      </c>
      <c r="L1422" s="160">
        <f ca="1">OFFSET('Расчёт фасадов9'!$H$1450,Цена!$A$1422,0)</f>
        <v>0</v>
      </c>
      <c r="M1422" s="160">
        <f ca="1">OFFSET('Расчёт фасадов10'!$H$1450,Цена!$A$1422,0)</f>
        <v>0</v>
      </c>
    </row>
    <row r="1424" spans="1:13" ht="15" x14ac:dyDescent="0.2">
      <c r="A1424">
        <v>0</v>
      </c>
      <c r="B1424" s="75" t="s">
        <v>747</v>
      </c>
      <c r="C1424" s="75" t="str">
        <f>B1424&amp;'Спецификация - фасады'!$AO$43</f>
        <v>U.3.P25./1+1-PY27</v>
      </c>
      <c r="D1424" s="160">
        <f ca="1">OFFSET('Расчёт фасадов'!$H$1479,Цена!$A$1424,0)</f>
        <v>0</v>
      </c>
      <c r="E1424" s="160">
        <f ca="1">OFFSET('Расчёт фасадов2'!$H$1479,Цена!$A$1424,0)</f>
        <v>0</v>
      </c>
      <c r="F1424" s="160">
        <f ca="1">OFFSET('Расчёт фасадов3'!$H$1479,Цена!$A$1424,0)</f>
        <v>0</v>
      </c>
      <c r="G1424" s="160">
        <f ca="1">OFFSET('Расчёт фасадов4'!$H$1479,Цена!$A$1424,0)</f>
        <v>0</v>
      </c>
      <c r="H1424" s="160">
        <f ca="1">OFFSET('Расчёт фасадов5'!$H$1479,Цена!$A$1424,0)</f>
        <v>0</v>
      </c>
      <c r="I1424" s="160">
        <f ca="1">OFFSET('Расчёт фасадов6'!$H$1479,Цена!$A$1424,0)</f>
        <v>0</v>
      </c>
      <c r="J1424" s="160">
        <f ca="1">OFFSET('Расчёт фасадов7'!$H$1479,Цена!$A$1424,0)</f>
        <v>0</v>
      </c>
      <c r="K1424" s="160">
        <f ca="1">OFFSET('Расчёт фасадов8'!$H$1479,Цена!$A$1424,0)</f>
        <v>0</v>
      </c>
      <c r="L1424" s="160">
        <f ca="1">OFFSET('Расчёт фасадов9'!$H$1479,Цена!$A$1424,0)</f>
        <v>0</v>
      </c>
      <c r="M1424" s="160">
        <f ca="1">OFFSET('Расчёт фасадов10'!$H$1479,Цена!$A$1424,0)</f>
        <v>0</v>
      </c>
    </row>
    <row r="1425" spans="1:13" ht="15" x14ac:dyDescent="0.2">
      <c r="A1425">
        <v>0</v>
      </c>
      <c r="B1425" s="75" t="s">
        <v>747</v>
      </c>
      <c r="C1425" s="75" t="str">
        <f>B1425&amp;'Спецификация - фасады'!$AO$44</f>
        <v>U.3.P25./1+1-WC</v>
      </c>
      <c r="D1425" s="160">
        <f ca="1">OFFSET('Расчёт фасадов'!$H$1479,Цена!$A$1425,0)</f>
        <v>0</v>
      </c>
      <c r="E1425" s="160">
        <f ca="1">OFFSET('Расчёт фасадов2'!$H$1479,Цена!$A$1425,0)</f>
        <v>0</v>
      </c>
      <c r="F1425" s="160">
        <f ca="1">OFFSET('Расчёт фасадов3'!$H$1479,Цена!$A$1425,0)</f>
        <v>0</v>
      </c>
      <c r="G1425" s="160">
        <f ca="1">OFFSET('Расчёт фасадов4'!$H$1479,Цена!$A$1425,0)</f>
        <v>0</v>
      </c>
      <c r="H1425" s="160">
        <f ca="1">OFFSET('Расчёт фасадов5'!$H$1479,Цена!$A$1425,0)</f>
        <v>0</v>
      </c>
      <c r="I1425" s="160">
        <f ca="1">OFFSET('Расчёт фасадов6'!$H$1479,Цена!$A$1425,0)</f>
        <v>0</v>
      </c>
      <c r="J1425" s="160">
        <f ca="1">OFFSET('Расчёт фасадов7'!$H$1479,Цена!$A$1425,0)</f>
        <v>0</v>
      </c>
      <c r="K1425" s="160">
        <f ca="1">OFFSET('Расчёт фасадов8'!$H$1479,Цена!$A$1425,0)</f>
        <v>0</v>
      </c>
      <c r="L1425" s="160">
        <f ca="1">OFFSET('Расчёт фасадов9'!$H$1479,Цена!$A$1425,0)</f>
        <v>0</v>
      </c>
      <c r="M1425" s="160">
        <f ca="1">OFFSET('Расчёт фасадов10'!$H$1479,Цена!$A$1425,0)</f>
        <v>0</v>
      </c>
    </row>
    <row r="1426" spans="1:13" ht="15" x14ac:dyDescent="0.2">
      <c r="A1426">
        <v>0</v>
      </c>
      <c r="B1426" s="75" t="s">
        <v>747</v>
      </c>
      <c r="C1426" s="75" t="str">
        <f>B1426&amp;'Спецификация - фасады'!$AO$45</f>
        <v>U.3.P25./1+1-WP</v>
      </c>
      <c r="D1426" s="160">
        <f ca="1">OFFSET('Расчёт фасадов'!$H$1479,Цена!$A$1426,0)</f>
        <v>0</v>
      </c>
      <c r="E1426" s="160">
        <f ca="1">OFFSET('Расчёт фасадов2'!$H$1479,Цена!$A$1426,0)</f>
        <v>0</v>
      </c>
      <c r="F1426" s="160">
        <f ca="1">OFFSET('Расчёт фасадов3'!$H$1479,Цена!$A$1426,0)</f>
        <v>0</v>
      </c>
      <c r="G1426" s="160">
        <f ca="1">OFFSET('Расчёт фасадов4'!$H$1479,Цена!$A$1426,0)</f>
        <v>0</v>
      </c>
      <c r="H1426" s="160">
        <f ca="1">OFFSET('Расчёт фасадов5'!$H$1479,Цена!$A$1426,0)</f>
        <v>0</v>
      </c>
      <c r="I1426" s="160">
        <f ca="1">OFFSET('Расчёт фасадов6'!$H$1479,Цена!$A$1426,0)</f>
        <v>0</v>
      </c>
      <c r="J1426" s="160">
        <f ca="1">OFFSET('Расчёт фасадов7'!$H$1479,Цена!$A$1426,0)</f>
        <v>0</v>
      </c>
      <c r="K1426" s="160">
        <f ca="1">OFFSET('Расчёт фасадов8'!$H$1479,Цена!$A$1426,0)</f>
        <v>0</v>
      </c>
      <c r="L1426" s="160">
        <f ca="1">OFFSET('Расчёт фасадов9'!$H$1479,Цена!$A$1426,0)</f>
        <v>0</v>
      </c>
      <c r="M1426" s="160">
        <f ca="1">OFFSET('Расчёт фасадов10'!$H$1479,Цена!$A$1426,0)</f>
        <v>0</v>
      </c>
    </row>
    <row r="1427" spans="1:13" ht="15" x14ac:dyDescent="0.2">
      <c r="A1427">
        <v>0</v>
      </c>
      <c r="B1427" s="75" t="s">
        <v>747</v>
      </c>
      <c r="C1427" s="75" t="str">
        <f>B1427&amp;'Спецификация - фасады'!$AO$46</f>
        <v>U.3.P25./1+1-DS</v>
      </c>
      <c r="D1427" s="160">
        <f ca="1">OFFSET('Расчёт фасадов'!$H$1479,Цена!$A$1427,0)</f>
        <v>0</v>
      </c>
      <c r="E1427" s="160">
        <f ca="1">OFFSET('Расчёт фасадов2'!$H$1479,Цена!$A$1427,0)</f>
        <v>0</v>
      </c>
      <c r="F1427" s="160">
        <f ca="1">OFFSET('Расчёт фасадов3'!$H$1479,Цена!$A$1427,0)</f>
        <v>0</v>
      </c>
      <c r="G1427" s="160">
        <f ca="1">OFFSET('Расчёт фасадов4'!$H$1479,Цена!$A$1427,0)</f>
        <v>0</v>
      </c>
      <c r="H1427" s="160">
        <f ca="1">OFFSET('Расчёт фасадов5'!$H$1479,Цена!$A$1427,0)</f>
        <v>0</v>
      </c>
      <c r="I1427" s="160">
        <f ca="1">OFFSET('Расчёт фасадов6'!$H$1479,Цена!$A$1427,0)</f>
        <v>0</v>
      </c>
      <c r="J1427" s="160">
        <f ca="1">OFFSET('Расчёт фасадов7'!$H$1479,Цена!$A$1427,0)</f>
        <v>0</v>
      </c>
      <c r="K1427" s="160">
        <f ca="1">OFFSET('Расчёт фасадов8'!$H$1479,Цена!$A$1427,0)</f>
        <v>0</v>
      </c>
      <c r="L1427" s="160">
        <f ca="1">OFFSET('Расчёт фасадов9'!$H$1479,Цена!$A$1427,0)</f>
        <v>0</v>
      </c>
      <c r="M1427" s="160">
        <f ca="1">OFFSET('Расчёт фасадов10'!$H$1479,Цена!$A$1427,0)</f>
        <v>0</v>
      </c>
    </row>
    <row r="1428" spans="1:13" ht="15" x14ac:dyDescent="0.2">
      <c r="A1428">
        <v>0</v>
      </c>
      <c r="B1428" s="75" t="s">
        <v>747</v>
      </c>
      <c r="C1428" s="75" t="str">
        <f>B1428&amp;'Спецификация - фасады'!$AO$47</f>
        <v>U.3.P25./1+1-HS</v>
      </c>
      <c r="D1428" s="160">
        <f ca="1">OFFSET('Расчёт фасадов'!$H$1479,Цена!$A$1428,0)</f>
        <v>0</v>
      </c>
      <c r="E1428" s="160">
        <f ca="1">OFFSET('Расчёт фасадов2'!$H$1479,Цена!$A$1428,0)</f>
        <v>0</v>
      </c>
      <c r="F1428" s="160">
        <f ca="1">OFFSET('Расчёт фасадов3'!$H$1479,Цена!$A$1428,0)</f>
        <v>0</v>
      </c>
      <c r="G1428" s="160">
        <f ca="1">OFFSET('Расчёт фасадов4'!$H$1479,Цена!$A$1428,0)</f>
        <v>0</v>
      </c>
      <c r="H1428" s="160">
        <f ca="1">OFFSET('Расчёт фасадов5'!$H$1479,Цена!$A$1428,0)</f>
        <v>0</v>
      </c>
      <c r="I1428" s="160">
        <f ca="1">OFFSET('Расчёт фасадов6'!$H$1479,Цена!$A$1428,0)</f>
        <v>0</v>
      </c>
      <c r="J1428" s="160">
        <f ca="1">OFFSET('Расчёт фасадов7'!$H$1479,Цена!$A$1428,0)</f>
        <v>0</v>
      </c>
      <c r="K1428" s="160">
        <f ca="1">OFFSET('Расчёт фасадов8'!$H$1479,Цена!$A$1428,0)</f>
        <v>0</v>
      </c>
      <c r="L1428" s="160">
        <f ca="1">OFFSET('Расчёт фасадов9'!$H$1479,Цена!$A$1428,0)</f>
        <v>0</v>
      </c>
      <c r="M1428" s="160">
        <f ca="1">OFFSET('Расчёт фасадов10'!$H$1479,Цена!$A$1428,0)</f>
        <v>0</v>
      </c>
    </row>
    <row r="1429" spans="1:13" ht="15" x14ac:dyDescent="0.2">
      <c r="A1429">
        <v>0</v>
      </c>
      <c r="B1429" s="75" t="s">
        <v>747</v>
      </c>
      <c r="C1429" s="75" t="str">
        <f>B1429&amp;'Спецификация - фасады'!$AO$48</f>
        <v>U.3.P25./1+1-VT</v>
      </c>
      <c r="D1429" s="160">
        <f ca="1">OFFSET('Расчёт фасадов'!$H$1479,Цена!$A$1429,0)</f>
        <v>0</v>
      </c>
      <c r="E1429" s="160">
        <f ca="1">OFFSET('Расчёт фасадов2'!$H$1479,Цена!$A$1429,0)</f>
        <v>0</v>
      </c>
      <c r="F1429" s="160">
        <f ca="1">OFFSET('Расчёт фасадов3'!$H$1479,Цена!$A$1429,0)</f>
        <v>0</v>
      </c>
      <c r="G1429" s="160">
        <f ca="1">OFFSET('Расчёт фасадов4'!$H$1479,Цена!$A$1429,0)</f>
        <v>0</v>
      </c>
      <c r="H1429" s="160">
        <f ca="1">OFFSET('Расчёт фасадов5'!$H$1479,Цена!$A$1429,0)</f>
        <v>0</v>
      </c>
      <c r="I1429" s="160">
        <f ca="1">OFFSET('Расчёт фасадов6'!$H$1479,Цена!$A$1429,0)</f>
        <v>0</v>
      </c>
      <c r="J1429" s="160">
        <f ca="1">OFFSET('Расчёт фасадов7'!$H$1479,Цена!$A$1429,0)</f>
        <v>0</v>
      </c>
      <c r="K1429" s="160">
        <f ca="1">OFFSET('Расчёт фасадов8'!$H$1479,Цена!$A$1429,0)</f>
        <v>0</v>
      </c>
      <c r="L1429" s="160">
        <f ca="1">OFFSET('Расчёт фасадов9'!$H$1479,Цена!$A$1429,0)</f>
        <v>0</v>
      </c>
      <c r="M1429" s="160">
        <f ca="1">OFFSET('Расчёт фасадов10'!$H$1479,Цена!$A$1429,0)</f>
        <v>0</v>
      </c>
    </row>
    <row r="1430" spans="1:13" ht="15" x14ac:dyDescent="0.2">
      <c r="A1430">
        <v>0</v>
      </c>
      <c r="B1430" s="75" t="s">
        <v>747</v>
      </c>
      <c r="C1430" s="75" t="str">
        <f>B1430&amp;'Спецификация - фасады'!$AO$49</f>
        <v>U.3.P25./1+1-TD</v>
      </c>
      <c r="D1430" s="160">
        <f ca="1">OFFSET('Расчёт фасадов'!$H$1479,Цена!$A$1430,0)</f>
        <v>0</v>
      </c>
      <c r="E1430" s="160">
        <f ca="1">OFFSET('Расчёт фасадов2'!$H$1479,Цена!$A$1430,0)</f>
        <v>0</v>
      </c>
      <c r="F1430" s="160">
        <f ca="1">OFFSET('Расчёт фасадов3'!$H$1479,Цена!$A$1430,0)</f>
        <v>0</v>
      </c>
      <c r="G1430" s="160">
        <f ca="1">OFFSET('Расчёт фасадов4'!$H$1479,Цена!$A$1430,0)</f>
        <v>0</v>
      </c>
      <c r="H1430" s="160">
        <f ca="1">OFFSET('Расчёт фасадов5'!$H$1479,Цена!$A$1430,0)</f>
        <v>0</v>
      </c>
      <c r="I1430" s="160">
        <f ca="1">OFFSET('Расчёт фасадов6'!$H$1479,Цена!$A$1430,0)</f>
        <v>0</v>
      </c>
      <c r="J1430" s="160">
        <f ca="1">OFFSET('Расчёт фасадов7'!$H$1479,Цена!$A$1430,0)</f>
        <v>0</v>
      </c>
      <c r="K1430" s="160">
        <f ca="1">OFFSET('Расчёт фасадов8'!$H$1479,Цена!$A$1430,0)</f>
        <v>0</v>
      </c>
      <c r="L1430" s="160">
        <f ca="1">OFFSET('Расчёт фасадов9'!$H$1479,Цена!$A$1430,0)</f>
        <v>0</v>
      </c>
      <c r="M1430" s="160">
        <f ca="1">OFFSET('Расчёт фасадов10'!$H$1479,Цена!$A$1430,0)</f>
        <v>0</v>
      </c>
    </row>
    <row r="1431" spans="1:13" ht="15" x14ac:dyDescent="0.2">
      <c r="A1431">
        <v>0</v>
      </c>
      <c r="B1431" s="75" t="s">
        <v>747</v>
      </c>
      <c r="C1431" s="75" t="str">
        <f>B1431&amp;'Спецификация - фасады'!$AO$50</f>
        <v>U.3.P25./1+1-LO</v>
      </c>
      <c r="D1431" s="160">
        <f ca="1">OFFSET('Расчёт фасадов'!$H$1479,Цена!$A$1431,0)</f>
        <v>0</v>
      </c>
      <c r="E1431" s="160">
        <f ca="1">OFFSET('Расчёт фасадов2'!$H$1479,Цена!$A$1431,0)</f>
        <v>0</v>
      </c>
      <c r="F1431" s="160">
        <f ca="1">OFFSET('Расчёт фасадов3'!$H$1479,Цена!$A$1431,0)</f>
        <v>0</v>
      </c>
      <c r="G1431" s="160">
        <f ca="1">OFFSET('Расчёт фасадов4'!$H$1479,Цена!$A$1431,0)</f>
        <v>0</v>
      </c>
      <c r="H1431" s="160">
        <f ca="1">OFFSET('Расчёт фасадов5'!$H$1479,Цена!$A$1431,0)</f>
        <v>0</v>
      </c>
      <c r="I1431" s="160">
        <f ca="1">OFFSET('Расчёт фасадов6'!$H$1479,Цена!$A$1431,0)</f>
        <v>0</v>
      </c>
      <c r="J1431" s="160">
        <f ca="1">OFFSET('Расчёт фасадов7'!$H$1479,Цена!$A$1431,0)</f>
        <v>0</v>
      </c>
      <c r="K1431" s="160">
        <f ca="1">OFFSET('Расчёт фасадов8'!$H$1479,Цена!$A$1431,0)</f>
        <v>0</v>
      </c>
      <c r="L1431" s="160">
        <f ca="1">OFFSET('Расчёт фасадов9'!$H$1479,Цена!$A$1431,0)</f>
        <v>0</v>
      </c>
      <c r="M1431" s="160">
        <f ca="1">OFFSET('Расчёт фасадов10'!$H$1479,Цена!$A$1431,0)</f>
        <v>0</v>
      </c>
    </row>
    <row r="1432" spans="1:13" ht="15" x14ac:dyDescent="0.2">
      <c r="A1432">
        <v>0</v>
      </c>
      <c r="B1432" s="75" t="s">
        <v>747</v>
      </c>
      <c r="C1432" s="75" t="str">
        <f>B1432&amp;'Спецификация - фасады'!$AO$51</f>
        <v>U.3.P25./1+1-OM</v>
      </c>
      <c r="D1432" s="160">
        <f ca="1">OFFSET('Расчёт фасадов'!$H$1479,Цена!$A$1432,0)</f>
        <v>0</v>
      </c>
      <c r="E1432" s="160">
        <f ca="1">OFFSET('Расчёт фасадов2'!$H$1479,Цена!$A$1432,0)</f>
        <v>0</v>
      </c>
      <c r="F1432" s="160">
        <f ca="1">OFFSET('Расчёт фасадов3'!$H$1479,Цена!$A$1432,0)</f>
        <v>0</v>
      </c>
      <c r="G1432" s="160">
        <f ca="1">OFFSET('Расчёт фасадов4'!$H$1479,Цена!$A$1432,0)</f>
        <v>0</v>
      </c>
      <c r="H1432" s="160">
        <f ca="1">OFFSET('Расчёт фасадов5'!$H$1479,Цена!$A$1432,0)</f>
        <v>0</v>
      </c>
      <c r="I1432" s="160">
        <f ca="1">OFFSET('Расчёт фасадов6'!$H$1479,Цена!$A$1432,0)</f>
        <v>0</v>
      </c>
      <c r="J1432" s="160">
        <f ca="1">OFFSET('Расчёт фасадов7'!$H$1479,Цена!$A$1432,0)</f>
        <v>0</v>
      </c>
      <c r="K1432" s="160">
        <f ca="1">OFFSET('Расчёт фасадов8'!$H$1479,Цена!$A$1432,0)</f>
        <v>0</v>
      </c>
      <c r="L1432" s="160">
        <f ca="1">OFFSET('Расчёт фасадов9'!$H$1479,Цена!$A$1432,0)</f>
        <v>0</v>
      </c>
      <c r="M1432" s="160">
        <f ca="1">OFFSET('Расчёт фасадов10'!$H$1479,Цена!$A$1432,0)</f>
        <v>0</v>
      </c>
    </row>
    <row r="1433" spans="1:13" ht="15" x14ac:dyDescent="0.2">
      <c r="A1433">
        <v>0</v>
      </c>
      <c r="B1433" s="75" t="s">
        <v>747</v>
      </c>
      <c r="C1433" s="75" t="str">
        <f>B1433&amp;'Спецификация - фасады'!$AO$52</f>
        <v>U.3.P25./1+1-OE</v>
      </c>
      <c r="D1433" s="160">
        <f ca="1">OFFSET('Расчёт фасадов'!$H$1479,Цена!$A$1433,0)</f>
        <v>0</v>
      </c>
      <c r="E1433" s="160">
        <f ca="1">OFFSET('Расчёт фасадов2'!$H$1479,Цена!$A$1433,0)</f>
        <v>0</v>
      </c>
      <c r="F1433" s="160">
        <f ca="1">OFFSET('Расчёт фасадов3'!$H$1479,Цена!$A$1433,0)</f>
        <v>0</v>
      </c>
      <c r="G1433" s="160">
        <f ca="1">OFFSET('Расчёт фасадов4'!$H$1479,Цена!$A$1433,0)</f>
        <v>0</v>
      </c>
      <c r="H1433" s="160">
        <f ca="1">OFFSET('Расчёт фасадов5'!$H$1479,Цена!$A$1433,0)</f>
        <v>0</v>
      </c>
      <c r="I1433" s="160">
        <f ca="1">OFFSET('Расчёт фасадов6'!$H$1479,Цена!$A$1433,0)</f>
        <v>0</v>
      </c>
      <c r="J1433" s="160">
        <f ca="1">OFFSET('Расчёт фасадов7'!$H$1479,Цена!$A$1433,0)</f>
        <v>0</v>
      </c>
      <c r="K1433" s="160">
        <f ca="1">OFFSET('Расчёт фасадов8'!$H$1479,Цена!$A$1433,0)</f>
        <v>0</v>
      </c>
      <c r="L1433" s="160">
        <f ca="1">OFFSET('Расчёт фасадов9'!$H$1479,Цена!$A$1433,0)</f>
        <v>0</v>
      </c>
      <c r="M1433" s="160">
        <f ca="1">OFFSET('Расчёт фасадов10'!$H$1479,Цена!$A$1433,0)</f>
        <v>0</v>
      </c>
    </row>
    <row r="1434" spans="1:13" ht="15" x14ac:dyDescent="0.2">
      <c r="A1434">
        <v>0</v>
      </c>
      <c r="B1434" s="75" t="s">
        <v>747</v>
      </c>
      <c r="C1434" s="75" t="str">
        <f>B1434&amp;'Спецификация - фасады'!$AO$53</f>
        <v>U.3.P25./1+1-GS</v>
      </c>
      <c r="D1434" s="160">
        <f ca="1">OFFSET('Расчёт фасадов'!$H$1479,Цена!$A$1434,0)</f>
        <v>0</v>
      </c>
      <c r="E1434" s="160">
        <f ca="1">OFFSET('Расчёт фасадов2'!$H$1479,Цена!$A$1434,0)</f>
        <v>0</v>
      </c>
      <c r="F1434" s="160">
        <f ca="1">OFFSET('Расчёт фасадов3'!$H$1479,Цена!$A$1434,0)</f>
        <v>0</v>
      </c>
      <c r="G1434" s="160">
        <f ca="1">OFFSET('Расчёт фасадов4'!$H$1479,Цена!$A$1434,0)</f>
        <v>0</v>
      </c>
      <c r="H1434" s="160">
        <f ca="1">OFFSET('Расчёт фасадов5'!$H$1479,Цена!$A$1434,0)</f>
        <v>0</v>
      </c>
      <c r="I1434" s="160">
        <f ca="1">OFFSET('Расчёт фасадов6'!$H$1479,Цена!$A$1434,0)</f>
        <v>0</v>
      </c>
      <c r="J1434" s="160">
        <f ca="1">OFFSET('Расчёт фасадов7'!$H$1479,Цена!$A$1434,0)</f>
        <v>0</v>
      </c>
      <c r="K1434" s="160">
        <f ca="1">OFFSET('Расчёт фасадов8'!$H$1479,Цена!$A$1434,0)</f>
        <v>0</v>
      </c>
      <c r="L1434" s="160">
        <f ca="1">OFFSET('Расчёт фасадов9'!$H$1479,Цена!$A$1434,0)</f>
        <v>0</v>
      </c>
      <c r="M1434" s="160">
        <f ca="1">OFFSET('Расчёт фасадов10'!$H$1479,Цена!$A$1434,0)</f>
        <v>0</v>
      </c>
    </row>
    <row r="1435" spans="1:13" ht="15" x14ac:dyDescent="0.2">
      <c r="A1435">
        <v>1</v>
      </c>
      <c r="B1435" s="75" t="s">
        <v>747</v>
      </c>
      <c r="C1435" s="75" t="str">
        <f>B1435&amp;'Спецификация - фасады'!$AO$54</f>
        <v>U.3.P25./1+1-BMO</v>
      </c>
      <c r="D1435" s="160">
        <f ca="1">OFFSET('Расчёт фасадов'!$H$1479,Цена!$A$1435,0)</f>
        <v>0</v>
      </c>
      <c r="E1435" s="160">
        <f ca="1">OFFSET('Расчёт фасадов2'!$H$1479,Цена!$A$1435,0)</f>
        <v>0</v>
      </c>
      <c r="F1435" s="160">
        <f ca="1">OFFSET('Расчёт фасадов3'!$H$1479,Цена!$A$1435,0)</f>
        <v>0</v>
      </c>
      <c r="G1435" s="160">
        <f ca="1">OFFSET('Расчёт фасадов4'!$H$1479,Цена!$A$1435,0)</f>
        <v>0</v>
      </c>
      <c r="H1435" s="160">
        <f ca="1">OFFSET('Расчёт фасадов5'!$H$1479,Цена!$A$1435,0)</f>
        <v>0</v>
      </c>
      <c r="I1435" s="160">
        <f ca="1">OFFSET('Расчёт фасадов6'!$H$1479,Цена!$A$1435,0)</f>
        <v>0</v>
      </c>
      <c r="J1435" s="160">
        <f ca="1">OFFSET('Расчёт фасадов7'!$H$1479,Цена!$A$1435,0)</f>
        <v>0</v>
      </c>
      <c r="K1435" s="160">
        <f ca="1">OFFSET('Расчёт фасадов8'!$H$1479,Цена!$A$1435,0)</f>
        <v>0</v>
      </c>
      <c r="L1435" s="160">
        <f ca="1">OFFSET('Расчёт фасадов9'!$H$1479,Цена!$A$1435,0)</f>
        <v>0</v>
      </c>
      <c r="M1435" s="160">
        <f ca="1">OFFSET('Расчёт фасадов10'!$H$1479,Цена!$A$1435,0)</f>
        <v>0</v>
      </c>
    </row>
    <row r="1436" spans="1:13" ht="15" x14ac:dyDescent="0.2">
      <c r="A1436">
        <v>2</v>
      </c>
      <c r="B1436" s="75" t="s">
        <v>747</v>
      </c>
      <c r="C1436" s="75" t="str">
        <f>B1436&amp;'Спецификация - фасады'!$AO$55</f>
        <v>U.3.P25./1+1-WM</v>
      </c>
      <c r="D1436" s="160">
        <f ca="1">OFFSET('Расчёт фасадов'!$H$1479,Цена!$A$1436,0)</f>
        <v>0</v>
      </c>
      <c r="E1436" s="160">
        <f ca="1">OFFSET('Расчёт фасадов2'!$H$1479,Цена!$A$1436,0)</f>
        <v>0</v>
      </c>
      <c r="F1436" s="160">
        <f ca="1">OFFSET('Расчёт фасадов3'!$H$1479,Цена!$A$1436,0)</f>
        <v>0</v>
      </c>
      <c r="G1436" s="160">
        <f ca="1">OFFSET('Расчёт фасадов4'!$H$1479,Цена!$A$1436,0)</f>
        <v>0</v>
      </c>
      <c r="H1436" s="160">
        <f ca="1">OFFSET('Расчёт фасадов5'!$H$1479,Цена!$A$1436,0)</f>
        <v>0</v>
      </c>
      <c r="I1436" s="160">
        <f ca="1">OFFSET('Расчёт фасадов6'!$H$1479,Цена!$A$1436,0)</f>
        <v>0</v>
      </c>
      <c r="J1436" s="160">
        <f ca="1">OFFSET('Расчёт фасадов7'!$H$1479,Цена!$A$1436,0)</f>
        <v>0</v>
      </c>
      <c r="K1436" s="160">
        <f ca="1">OFFSET('Расчёт фасадов8'!$H$1479,Цена!$A$1436,0)</f>
        <v>0</v>
      </c>
      <c r="L1436" s="160">
        <f ca="1">OFFSET('Расчёт фасадов9'!$H$1479,Цена!$A$1436,0)</f>
        <v>0</v>
      </c>
      <c r="M1436" s="160">
        <f ca="1">OFFSET('Расчёт фасадов10'!$H$1479,Цена!$A$1436,0)</f>
        <v>0</v>
      </c>
    </row>
    <row r="1437" spans="1:13" ht="15" x14ac:dyDescent="0.2">
      <c r="A1437">
        <v>2</v>
      </c>
      <c r="B1437" s="75" t="s">
        <v>747</v>
      </c>
      <c r="C1437" s="75" t="str">
        <f>B1437&amp;'Спецификация - фасады'!$AO$56</f>
        <v>U.3.P25./1+1-IV</v>
      </c>
      <c r="D1437" s="160">
        <f ca="1">OFFSET('Расчёт фасадов'!$H$1479,Цена!$A$1437,0)</f>
        <v>0</v>
      </c>
      <c r="E1437" s="160">
        <f ca="1">OFFSET('Расчёт фасадов2'!$H$1479,Цена!$A$1437,0)</f>
        <v>0</v>
      </c>
      <c r="F1437" s="160">
        <f ca="1">OFFSET('Расчёт фасадов3'!$H$1479,Цена!$A$1437,0)</f>
        <v>0</v>
      </c>
      <c r="G1437" s="160">
        <f ca="1">OFFSET('Расчёт фасадов4'!$H$1479,Цена!$A$1437,0)</f>
        <v>0</v>
      </c>
      <c r="H1437" s="160">
        <f ca="1">OFFSET('Расчёт фасадов5'!$H$1479,Цена!$A$1437,0)</f>
        <v>0</v>
      </c>
      <c r="I1437" s="160">
        <f ca="1">OFFSET('Расчёт фасадов6'!$H$1479,Цена!$A$1437,0)</f>
        <v>0</v>
      </c>
      <c r="J1437" s="160">
        <f ca="1">OFFSET('Расчёт фасадов7'!$H$1479,Цена!$A$1437,0)</f>
        <v>0</v>
      </c>
      <c r="K1437" s="160">
        <f ca="1">OFFSET('Расчёт фасадов8'!$H$1479,Цена!$A$1437,0)</f>
        <v>0</v>
      </c>
      <c r="L1437" s="160">
        <f ca="1">OFFSET('Расчёт фасадов9'!$H$1479,Цена!$A$1437,0)</f>
        <v>0</v>
      </c>
      <c r="M1437" s="160">
        <f ca="1">OFFSET('Расчёт фасадов10'!$H$1479,Цена!$A$1437,0)</f>
        <v>0</v>
      </c>
    </row>
    <row r="1438" spans="1:13" ht="15" x14ac:dyDescent="0.2">
      <c r="A1438">
        <v>3</v>
      </c>
      <c r="B1438" s="75" t="s">
        <v>747</v>
      </c>
      <c r="C1438" s="75" t="str">
        <f>B1438&amp;'Спецификация - фасады'!$AO$57</f>
        <v>U.3.P25./1+1-WC/PG</v>
      </c>
      <c r="D1438" s="160">
        <f ca="1">OFFSET('Расчёт фасадов'!$H$1479,Цена!$A$1438,0)</f>
        <v>0</v>
      </c>
      <c r="E1438" s="160">
        <f ca="1">OFFSET('Расчёт фасадов2'!$H$1479,Цена!$A$1438,0)</f>
        <v>0</v>
      </c>
      <c r="F1438" s="160">
        <f ca="1">OFFSET('Расчёт фасадов3'!$H$1479,Цена!$A$1438,0)</f>
        <v>0</v>
      </c>
      <c r="G1438" s="160">
        <f ca="1">OFFSET('Расчёт фасадов4'!$H$1479,Цена!$A$1438,0)</f>
        <v>0</v>
      </c>
      <c r="H1438" s="160">
        <f ca="1">OFFSET('Расчёт фасадов5'!$H$1479,Цена!$A$1438,0)</f>
        <v>0</v>
      </c>
      <c r="I1438" s="160">
        <f ca="1">OFFSET('Расчёт фасадов6'!$H$1479,Цена!$A$1438,0)</f>
        <v>0</v>
      </c>
      <c r="J1438" s="160">
        <f ca="1">OFFSET('Расчёт фасадов7'!$H$1479,Цена!$A$1438,0)</f>
        <v>0</v>
      </c>
      <c r="K1438" s="160">
        <f ca="1">OFFSET('Расчёт фасадов8'!$H$1479,Цена!$A$1438,0)</f>
        <v>0</v>
      </c>
      <c r="L1438" s="160">
        <f ca="1">OFFSET('Расчёт фасадов9'!$H$1479,Цена!$A$1438,0)</f>
        <v>0</v>
      </c>
      <c r="M1438" s="160">
        <f ca="1">OFFSET('Расчёт фасадов10'!$H$1479,Цена!$A$1438,0)</f>
        <v>0</v>
      </c>
    </row>
    <row r="1439" spans="1:13" ht="15" x14ac:dyDescent="0.2">
      <c r="A1439">
        <v>3</v>
      </c>
      <c r="B1439" s="75" t="s">
        <v>747</v>
      </c>
      <c r="C1439" s="75" t="str">
        <f>B1439&amp;'Спецификация - фасады'!$AO$58</f>
        <v>U.3.P25./1+1-WC/PS</v>
      </c>
      <c r="D1439" s="160">
        <f ca="1">OFFSET('Расчёт фасадов'!$H$1479,Цена!$A$1439,0)</f>
        <v>0</v>
      </c>
      <c r="E1439" s="160">
        <f ca="1">OFFSET('Расчёт фасадов2'!$H$1479,Цена!$A$1439,0)</f>
        <v>0</v>
      </c>
      <c r="F1439" s="160">
        <f ca="1">OFFSET('Расчёт фасадов3'!$H$1479,Цена!$A$1439,0)</f>
        <v>0</v>
      </c>
      <c r="G1439" s="160">
        <f ca="1">OFFSET('Расчёт фасадов4'!$H$1479,Цена!$A$1439,0)</f>
        <v>0</v>
      </c>
      <c r="H1439" s="160">
        <f ca="1">OFFSET('Расчёт фасадов5'!$H$1479,Цена!$A$1439,0)</f>
        <v>0</v>
      </c>
      <c r="I1439" s="160">
        <f ca="1">OFFSET('Расчёт фасадов6'!$H$1479,Цена!$A$1439,0)</f>
        <v>0</v>
      </c>
      <c r="J1439" s="160">
        <f ca="1">OFFSET('Расчёт фасадов7'!$H$1479,Цена!$A$1439,0)</f>
        <v>0</v>
      </c>
      <c r="K1439" s="160">
        <f ca="1">OFFSET('Расчёт фасадов8'!$H$1479,Цена!$A$1439,0)</f>
        <v>0</v>
      </c>
      <c r="L1439" s="160">
        <f ca="1">OFFSET('Расчёт фасадов9'!$H$1479,Цена!$A$1439,0)</f>
        <v>0</v>
      </c>
      <c r="M1439" s="160">
        <f ca="1">OFFSET('Расчёт фасадов10'!$H$1479,Цена!$A$1439,0)</f>
        <v>0</v>
      </c>
    </row>
    <row r="1440" spans="1:13" ht="15" x14ac:dyDescent="0.2">
      <c r="A1440">
        <v>3</v>
      </c>
      <c r="B1440" s="75" t="s">
        <v>747</v>
      </c>
      <c r="C1440" s="75" t="str">
        <f>B1440&amp;'Спецификация - фасады'!$AO$59</f>
        <v>U.3.P25./1+1-WC/PBG</v>
      </c>
      <c r="D1440" s="160">
        <f ca="1">OFFSET('Расчёт фасадов'!$H$1479,Цена!$A$1440,0)</f>
        <v>0</v>
      </c>
      <c r="E1440" s="160">
        <f ca="1">OFFSET('Расчёт фасадов2'!$H$1479,Цена!$A$1440,0)</f>
        <v>0</v>
      </c>
      <c r="F1440" s="160">
        <f ca="1">OFFSET('Расчёт фасадов3'!$H$1479,Цена!$A$1440,0)</f>
        <v>0</v>
      </c>
      <c r="G1440" s="160">
        <f ca="1">OFFSET('Расчёт фасадов4'!$H$1479,Цена!$A$1440,0)</f>
        <v>0</v>
      </c>
      <c r="H1440" s="160">
        <f ca="1">OFFSET('Расчёт фасадов5'!$H$1479,Цена!$A$1440,0)</f>
        <v>0</v>
      </c>
      <c r="I1440" s="160">
        <f ca="1">OFFSET('Расчёт фасадов6'!$H$1479,Цена!$A$1440,0)</f>
        <v>0</v>
      </c>
      <c r="J1440" s="160">
        <f ca="1">OFFSET('Расчёт фасадов7'!$H$1479,Цена!$A$1440,0)</f>
        <v>0</v>
      </c>
      <c r="K1440" s="160">
        <f ca="1">OFFSET('Расчёт фасадов8'!$H$1479,Цена!$A$1440,0)</f>
        <v>0</v>
      </c>
      <c r="L1440" s="160">
        <f ca="1">OFFSET('Расчёт фасадов9'!$H$1479,Цена!$A$1440,0)</f>
        <v>0</v>
      </c>
      <c r="M1440" s="160">
        <f ca="1">OFFSET('Расчёт фасадов10'!$H$1479,Цена!$A$1440,0)</f>
        <v>0</v>
      </c>
    </row>
    <row r="1441" spans="1:13" ht="15" x14ac:dyDescent="0.2">
      <c r="A1441">
        <v>3</v>
      </c>
      <c r="B1441" s="75" t="s">
        <v>747</v>
      </c>
      <c r="C1441" s="75" t="str">
        <f>B1441&amp;'Спецификация - фасады'!$AO$60</f>
        <v>U.3.P25./1+1-VT/PS</v>
      </c>
      <c r="D1441" s="160">
        <f ca="1">OFFSET('Расчёт фасадов'!$H$1479,Цена!$A$1441,0)</f>
        <v>0</v>
      </c>
      <c r="E1441" s="160">
        <f ca="1">OFFSET('Расчёт фасадов2'!$H$1479,Цена!$A$1441,0)</f>
        <v>0</v>
      </c>
      <c r="F1441" s="160">
        <f ca="1">OFFSET('Расчёт фасадов3'!$H$1479,Цена!$A$1441,0)</f>
        <v>0</v>
      </c>
      <c r="G1441" s="160">
        <f ca="1">OFFSET('Расчёт фасадов4'!$H$1479,Цена!$A$1441,0)</f>
        <v>0</v>
      </c>
      <c r="H1441" s="160">
        <f ca="1">OFFSET('Расчёт фасадов5'!$H$1479,Цена!$A$1441,0)</f>
        <v>0</v>
      </c>
      <c r="I1441" s="160">
        <f ca="1">OFFSET('Расчёт фасадов6'!$H$1479,Цена!$A$1441,0)</f>
        <v>0</v>
      </c>
      <c r="J1441" s="160">
        <f ca="1">OFFSET('Расчёт фасадов7'!$H$1479,Цена!$A$1441,0)</f>
        <v>0</v>
      </c>
      <c r="K1441" s="160">
        <f ca="1">OFFSET('Расчёт фасадов8'!$H$1479,Цена!$A$1441,0)</f>
        <v>0</v>
      </c>
      <c r="L1441" s="160">
        <f ca="1">OFFSET('Расчёт фасадов9'!$H$1479,Цена!$A$1441,0)</f>
        <v>0</v>
      </c>
      <c r="M1441" s="160">
        <f ca="1">OFFSET('Расчёт фасадов10'!$H$1479,Цена!$A$1441,0)</f>
        <v>0</v>
      </c>
    </row>
    <row r="1442" spans="1:13" ht="15" x14ac:dyDescent="0.2">
      <c r="A1442">
        <v>4</v>
      </c>
      <c r="B1442" s="75" t="s">
        <v>747</v>
      </c>
      <c r="C1442" s="75" t="str">
        <f>B1442&amp;'Спецификация - фасады'!$AO$61</f>
        <v>U.3.P25./1+1-BMO/PG</v>
      </c>
      <c r="D1442" s="160">
        <f ca="1">OFFSET('Расчёт фасадов'!$H$1479,Цена!$A$1442,0)</f>
        <v>0</v>
      </c>
      <c r="E1442" s="160">
        <f ca="1">OFFSET('Расчёт фасадов2'!$H$1479,Цена!$A$1442,0)</f>
        <v>0</v>
      </c>
      <c r="F1442" s="160">
        <f ca="1">OFFSET('Расчёт фасадов3'!$H$1479,Цена!$A$1442,0)</f>
        <v>0</v>
      </c>
      <c r="G1442" s="160">
        <f ca="1">OFFSET('Расчёт фасадов4'!$H$1479,Цена!$A$1442,0)</f>
        <v>0</v>
      </c>
      <c r="H1442" s="160">
        <f ca="1">OFFSET('Расчёт фасадов5'!$H$1479,Цена!$A$1442,0)</f>
        <v>0</v>
      </c>
      <c r="I1442" s="160">
        <f ca="1">OFFSET('Расчёт фасадов6'!$H$1479,Цена!$A$1442,0)</f>
        <v>0</v>
      </c>
      <c r="J1442" s="160">
        <f ca="1">OFFSET('Расчёт фасадов7'!$H$1479,Цена!$A$1442,0)</f>
        <v>0</v>
      </c>
      <c r="K1442" s="160">
        <f ca="1">OFFSET('Расчёт фасадов8'!$H$1479,Цена!$A$1442,0)</f>
        <v>0</v>
      </c>
      <c r="L1442" s="160">
        <f ca="1">OFFSET('Расчёт фасадов9'!$H$1479,Цена!$A$1442,0)</f>
        <v>0</v>
      </c>
      <c r="M1442" s="160">
        <f ca="1">OFFSET('Расчёт фасадов10'!$H$1479,Цена!$A$1442,0)</f>
        <v>0</v>
      </c>
    </row>
    <row r="1443" spans="1:13" ht="15" x14ac:dyDescent="0.2">
      <c r="A1443">
        <v>4</v>
      </c>
      <c r="B1443" s="75" t="s">
        <v>747</v>
      </c>
      <c r="C1443" s="75" t="str">
        <f>B1443&amp;'Спецификация - фасады'!$AO$62</f>
        <v>U.3.P25./1+1-BMO/PB</v>
      </c>
      <c r="D1443" s="160">
        <f ca="1">OFFSET('Расчёт фасадов'!$H$1479,Цена!$A$1443,0)</f>
        <v>0</v>
      </c>
      <c r="E1443" s="160">
        <f ca="1">OFFSET('Расчёт фасадов2'!$H$1479,Цена!$A$1443,0)</f>
        <v>0</v>
      </c>
      <c r="F1443" s="160">
        <f ca="1">OFFSET('Расчёт фасадов3'!$H$1479,Цена!$A$1443,0)</f>
        <v>0</v>
      </c>
      <c r="G1443" s="160">
        <f ca="1">OFFSET('Расчёт фасадов4'!$H$1479,Цена!$A$1443,0)</f>
        <v>0</v>
      </c>
      <c r="H1443" s="160">
        <f ca="1">OFFSET('Расчёт фасадов5'!$H$1479,Цена!$A$1443,0)</f>
        <v>0</v>
      </c>
      <c r="I1443" s="160">
        <f ca="1">OFFSET('Расчёт фасадов6'!$H$1479,Цена!$A$1443,0)</f>
        <v>0</v>
      </c>
      <c r="J1443" s="160">
        <f ca="1">OFFSET('Расчёт фасадов7'!$H$1479,Цена!$A$1443,0)</f>
        <v>0</v>
      </c>
      <c r="K1443" s="160">
        <f ca="1">OFFSET('Расчёт фасадов8'!$H$1479,Цена!$A$1443,0)</f>
        <v>0</v>
      </c>
      <c r="L1443" s="160">
        <f ca="1">OFFSET('Расчёт фасадов9'!$H$1479,Цена!$A$1443,0)</f>
        <v>0</v>
      </c>
      <c r="M1443" s="160">
        <f ca="1">OFFSET('Расчёт фасадов10'!$H$1479,Цена!$A$1443,0)</f>
        <v>0</v>
      </c>
    </row>
    <row r="1444" spans="1:13" ht="15" x14ac:dyDescent="0.2">
      <c r="A1444">
        <v>5</v>
      </c>
      <c r="B1444" s="75" t="s">
        <v>747</v>
      </c>
      <c r="C1444" s="75" t="str">
        <f>B1444&amp;'Спецификация - фасады'!$AO$63</f>
        <v>U.3.P25./1+1-GS/PG</v>
      </c>
      <c r="D1444" s="160">
        <f ca="1">OFFSET('Расчёт фасадов'!$H$1479,Цена!$A$1444,0)</f>
        <v>0</v>
      </c>
      <c r="E1444" s="160">
        <f ca="1">OFFSET('Расчёт фасадов2'!$H$1479,Цена!$A$1444,0)</f>
        <v>0</v>
      </c>
      <c r="F1444" s="160">
        <f ca="1">OFFSET('Расчёт фасадов3'!$H$1479,Цена!$A$1444,0)</f>
        <v>0</v>
      </c>
      <c r="G1444" s="160">
        <f ca="1">OFFSET('Расчёт фасадов4'!$H$1479,Цена!$A$1444,0)</f>
        <v>0</v>
      </c>
      <c r="H1444" s="160">
        <f ca="1">OFFSET('Расчёт фасадов5'!$H$1479,Цена!$A$1444,0)</f>
        <v>0</v>
      </c>
      <c r="I1444" s="160">
        <f ca="1">OFFSET('Расчёт фасадов6'!$H$1479,Цена!$A$1444,0)</f>
        <v>0</v>
      </c>
      <c r="J1444" s="160">
        <f ca="1">OFFSET('Расчёт фасадов7'!$H$1479,Цена!$A$1444,0)</f>
        <v>0</v>
      </c>
      <c r="K1444" s="160">
        <f ca="1">OFFSET('Расчёт фасадов8'!$H$1479,Цена!$A$1444,0)</f>
        <v>0</v>
      </c>
      <c r="L1444" s="160">
        <f ca="1">OFFSET('Расчёт фасадов9'!$H$1479,Цена!$A$1444,0)</f>
        <v>0</v>
      </c>
      <c r="M1444" s="160">
        <f ca="1">OFFSET('Расчёт фасадов10'!$H$1479,Цена!$A$1444,0)</f>
        <v>0</v>
      </c>
    </row>
    <row r="1445" spans="1:13" ht="15" x14ac:dyDescent="0.2">
      <c r="A1445">
        <v>5</v>
      </c>
      <c r="B1445" s="75" t="s">
        <v>747</v>
      </c>
      <c r="C1445" s="75" t="str">
        <f>B1445&amp;'Спецификация - фасады'!$AO$64</f>
        <v>U.3.P25./1+1-GS/PS</v>
      </c>
      <c r="D1445" s="160">
        <f ca="1">OFFSET('Расчёт фасадов'!$H$1479,Цена!$A$1445,0)</f>
        <v>0</v>
      </c>
      <c r="E1445" s="160">
        <f ca="1">OFFSET('Расчёт фасадов2'!$H$1479,Цена!$A$1445,0)</f>
        <v>0</v>
      </c>
      <c r="F1445" s="160">
        <f ca="1">OFFSET('Расчёт фасадов3'!$H$1479,Цена!$A$1445,0)</f>
        <v>0</v>
      </c>
      <c r="G1445" s="160">
        <f ca="1">OFFSET('Расчёт фасадов4'!$H$1479,Цена!$A$1445,0)</f>
        <v>0</v>
      </c>
      <c r="H1445" s="160">
        <f ca="1">OFFSET('Расчёт фасадов5'!$H$1479,Цена!$A$1445,0)</f>
        <v>0</v>
      </c>
      <c r="I1445" s="160">
        <f ca="1">OFFSET('Расчёт фасадов6'!$H$1479,Цена!$A$1445,0)</f>
        <v>0</v>
      </c>
      <c r="J1445" s="160">
        <f ca="1">OFFSET('Расчёт фасадов7'!$H$1479,Цена!$A$1445,0)</f>
        <v>0</v>
      </c>
      <c r="K1445" s="160">
        <f ca="1">OFFSET('Расчёт фасадов8'!$H$1479,Цена!$A$1445,0)</f>
        <v>0</v>
      </c>
      <c r="L1445" s="160">
        <f ca="1">OFFSET('Расчёт фасадов9'!$H$1479,Цена!$A$1445,0)</f>
        <v>0</v>
      </c>
      <c r="M1445" s="160">
        <f ca="1">OFFSET('Расчёт фасадов10'!$H$1479,Цена!$A$1445,0)</f>
        <v>0</v>
      </c>
    </row>
    <row r="1446" spans="1:13" ht="15" x14ac:dyDescent="0.2">
      <c r="A1446">
        <v>6</v>
      </c>
      <c r="B1446" s="75" t="s">
        <v>747</v>
      </c>
      <c r="C1446" s="75" t="str">
        <f>B1446&amp;'Спецификация - фасады'!$AO$65</f>
        <v>U.3.P25./1+1-WM/PG</v>
      </c>
      <c r="D1446" s="160">
        <f ca="1">OFFSET('Расчёт фасадов'!$H$1479,Цена!$A$1446,0)</f>
        <v>0</v>
      </c>
      <c r="E1446" s="160">
        <f ca="1">OFFSET('Расчёт фасадов2'!$H$1479,Цена!$A$1446,0)</f>
        <v>0</v>
      </c>
      <c r="F1446" s="160">
        <f ca="1">OFFSET('Расчёт фасадов3'!$H$1479,Цена!$A$1446,0)</f>
        <v>0</v>
      </c>
      <c r="G1446" s="160">
        <f ca="1">OFFSET('Расчёт фасадов4'!$H$1479,Цена!$A$1446,0)</f>
        <v>0</v>
      </c>
      <c r="H1446" s="160">
        <f ca="1">OFFSET('Расчёт фасадов5'!$H$1479,Цена!$A$1446,0)</f>
        <v>0</v>
      </c>
      <c r="I1446" s="160">
        <f ca="1">OFFSET('Расчёт фасадов6'!$H$1479,Цена!$A$1446,0)</f>
        <v>0</v>
      </c>
      <c r="J1446" s="160">
        <f ca="1">OFFSET('Расчёт фасадов7'!$H$1479,Цена!$A$1446,0)</f>
        <v>0</v>
      </c>
      <c r="K1446" s="160">
        <f ca="1">OFFSET('Расчёт фасадов8'!$H$1479,Цена!$A$1446,0)</f>
        <v>0</v>
      </c>
      <c r="L1446" s="160">
        <f ca="1">OFFSET('Расчёт фасадов9'!$H$1479,Цена!$A$1446,0)</f>
        <v>0</v>
      </c>
      <c r="M1446" s="160">
        <f ca="1">OFFSET('Расчёт фасадов10'!$H$1479,Цена!$A$1446,0)</f>
        <v>0</v>
      </c>
    </row>
    <row r="1447" spans="1:13" ht="15" x14ac:dyDescent="0.2">
      <c r="A1447">
        <v>6</v>
      </c>
      <c r="B1447" s="75" t="s">
        <v>747</v>
      </c>
      <c r="C1447" s="75" t="str">
        <f>B1447&amp;'Спецификация - фасады'!$AO$66</f>
        <v>U.3.P25./1+1-WM/PS</v>
      </c>
      <c r="D1447" s="160">
        <f ca="1">OFFSET('Расчёт фасадов'!$H$1479,Цена!$A$1447,0)</f>
        <v>0</v>
      </c>
      <c r="E1447" s="160">
        <f ca="1">OFFSET('Расчёт фасадов2'!$H$1479,Цена!$A$1447,0)</f>
        <v>0</v>
      </c>
      <c r="F1447" s="160">
        <f ca="1">OFFSET('Расчёт фасадов3'!$H$1479,Цена!$A$1447,0)</f>
        <v>0</v>
      </c>
      <c r="G1447" s="160">
        <f ca="1">OFFSET('Расчёт фасадов4'!$H$1479,Цена!$A$1447,0)</f>
        <v>0</v>
      </c>
      <c r="H1447" s="160">
        <f ca="1">OFFSET('Расчёт фасадов5'!$H$1479,Цена!$A$1447,0)</f>
        <v>0</v>
      </c>
      <c r="I1447" s="160">
        <f ca="1">OFFSET('Расчёт фасадов6'!$H$1479,Цена!$A$1447,0)</f>
        <v>0</v>
      </c>
      <c r="J1447" s="160">
        <f ca="1">OFFSET('Расчёт фасадов7'!$H$1479,Цена!$A$1447,0)</f>
        <v>0</v>
      </c>
      <c r="K1447" s="160">
        <f ca="1">OFFSET('Расчёт фасадов8'!$H$1479,Цена!$A$1447,0)</f>
        <v>0</v>
      </c>
      <c r="L1447" s="160">
        <f ca="1">OFFSET('Расчёт фасадов9'!$H$1479,Цена!$A$1447,0)</f>
        <v>0</v>
      </c>
      <c r="M1447" s="160">
        <f ca="1">OFFSET('Расчёт фасадов10'!$H$1479,Цена!$A$1447,0)</f>
        <v>0</v>
      </c>
    </row>
    <row r="1448" spans="1:13" ht="15" x14ac:dyDescent="0.2">
      <c r="A1448">
        <v>6</v>
      </c>
      <c r="B1448" s="75" t="s">
        <v>747</v>
      </c>
      <c r="C1448" s="75" t="str">
        <f>B1448&amp;'Спецификация - фасады'!$AO$67</f>
        <v>U.3.P25./1+1-WM/PBG</v>
      </c>
      <c r="D1448" s="160">
        <f ca="1">OFFSET('Расчёт фасадов'!$H$1479,Цена!$A$1448,0)</f>
        <v>0</v>
      </c>
      <c r="E1448" s="160">
        <f ca="1">OFFSET('Расчёт фасадов2'!$H$1479,Цена!$A$1448,0)</f>
        <v>0</v>
      </c>
      <c r="F1448" s="160">
        <f ca="1">OFFSET('Расчёт фасадов3'!$H$1479,Цена!$A$1448,0)</f>
        <v>0</v>
      </c>
      <c r="G1448" s="160">
        <f ca="1">OFFSET('Расчёт фасадов4'!$H$1479,Цена!$A$1448,0)</f>
        <v>0</v>
      </c>
      <c r="H1448" s="160">
        <f ca="1">OFFSET('Расчёт фасадов5'!$H$1479,Цена!$A$1448,0)</f>
        <v>0</v>
      </c>
      <c r="I1448" s="160">
        <f ca="1">OFFSET('Расчёт фасадов6'!$H$1479,Цена!$A$1448,0)</f>
        <v>0</v>
      </c>
      <c r="J1448" s="160">
        <f ca="1">OFFSET('Расчёт фасадов7'!$H$1479,Цена!$A$1448,0)</f>
        <v>0</v>
      </c>
      <c r="K1448" s="160">
        <f ca="1">OFFSET('Расчёт фасадов8'!$H$1479,Цена!$A$1448,0)</f>
        <v>0</v>
      </c>
      <c r="L1448" s="160">
        <f ca="1">OFFSET('Расчёт фасадов9'!$H$1479,Цена!$A$1448,0)</f>
        <v>0</v>
      </c>
      <c r="M1448" s="160">
        <f ca="1">OFFSET('Расчёт фасадов10'!$H$1479,Цена!$A$1448,0)</f>
        <v>0</v>
      </c>
    </row>
    <row r="1449" spans="1:13" ht="15" x14ac:dyDescent="0.2">
      <c r="A1449">
        <v>6</v>
      </c>
      <c r="B1449" s="75" t="s">
        <v>747</v>
      </c>
      <c r="C1449" s="75" t="str">
        <f>B1449&amp;'Спецификация - фасады'!$AO$68</f>
        <v>U.3.P25./1+1-IV/PG</v>
      </c>
      <c r="D1449" s="160">
        <f ca="1">OFFSET('Расчёт фасадов'!$H$1479,Цена!$A$1449,0)</f>
        <v>0</v>
      </c>
      <c r="E1449" s="160">
        <f ca="1">OFFSET('Расчёт фасадов2'!$H$1479,Цена!$A$1449,0)</f>
        <v>0</v>
      </c>
      <c r="F1449" s="160">
        <f ca="1">OFFSET('Расчёт фасадов3'!$H$1479,Цена!$A$1449,0)</f>
        <v>0</v>
      </c>
      <c r="G1449" s="160">
        <f ca="1">OFFSET('Расчёт фасадов4'!$H$1479,Цена!$A$1449,0)</f>
        <v>0</v>
      </c>
      <c r="H1449" s="160">
        <f ca="1">OFFSET('Расчёт фасадов5'!$H$1479,Цена!$A$1449,0)</f>
        <v>0</v>
      </c>
      <c r="I1449" s="160">
        <f ca="1">OFFSET('Расчёт фасадов6'!$H$1479,Цена!$A$1449,0)</f>
        <v>0</v>
      </c>
      <c r="J1449" s="160">
        <f ca="1">OFFSET('Расчёт фасадов7'!$H$1479,Цена!$A$1449,0)</f>
        <v>0</v>
      </c>
      <c r="K1449" s="160">
        <f ca="1">OFFSET('Расчёт фасадов8'!$H$1479,Цена!$A$1449,0)</f>
        <v>0</v>
      </c>
      <c r="L1449" s="160">
        <f ca="1">OFFSET('Расчёт фасадов9'!$H$1479,Цена!$A$1449,0)</f>
        <v>0</v>
      </c>
      <c r="M1449" s="160">
        <f ca="1">OFFSET('Расчёт фасадов10'!$H$1479,Цена!$A$1449,0)</f>
        <v>0</v>
      </c>
    </row>
    <row r="1450" spans="1:13" ht="15" x14ac:dyDescent="0.2">
      <c r="A1450">
        <v>6</v>
      </c>
      <c r="B1450" s="75" t="s">
        <v>747</v>
      </c>
      <c r="C1450" s="75" t="str">
        <f>B1450&amp;'Спецификация - фасады'!$AO$69</f>
        <v>U.3.P25./1+1-IV/PS</v>
      </c>
      <c r="D1450" s="160">
        <f ca="1">OFFSET('Расчёт фасадов'!$H$1479,Цена!$A$1450,0)</f>
        <v>0</v>
      </c>
      <c r="E1450" s="160">
        <f ca="1">OFFSET('Расчёт фасадов2'!$H$1479,Цена!$A$1450,0)</f>
        <v>0</v>
      </c>
      <c r="F1450" s="160">
        <f ca="1">OFFSET('Расчёт фасадов3'!$H$1479,Цена!$A$1450,0)</f>
        <v>0</v>
      </c>
      <c r="G1450" s="160">
        <f ca="1">OFFSET('Расчёт фасадов4'!$H$1479,Цена!$A$1450,0)</f>
        <v>0</v>
      </c>
      <c r="H1450" s="160">
        <f ca="1">OFFSET('Расчёт фасадов5'!$H$1479,Цена!$A$1450,0)</f>
        <v>0</v>
      </c>
      <c r="I1450" s="160">
        <f ca="1">OFFSET('Расчёт фасадов6'!$H$1479,Цена!$A$1450,0)</f>
        <v>0</v>
      </c>
      <c r="J1450" s="160">
        <f ca="1">OFFSET('Расчёт фасадов7'!$H$1479,Цена!$A$1450,0)</f>
        <v>0</v>
      </c>
      <c r="K1450" s="160">
        <f ca="1">OFFSET('Расчёт фасадов8'!$H$1479,Цена!$A$1450,0)</f>
        <v>0</v>
      </c>
      <c r="L1450" s="160">
        <f ca="1">OFFSET('Расчёт фасадов9'!$H$1479,Цена!$A$1450,0)</f>
        <v>0</v>
      </c>
      <c r="M1450" s="160">
        <f ca="1">OFFSET('Расчёт фасадов10'!$H$1479,Цена!$A$1450,0)</f>
        <v>0</v>
      </c>
    </row>
    <row r="1451" spans="1:13" ht="15" x14ac:dyDescent="0.2">
      <c r="A1451">
        <v>6</v>
      </c>
      <c r="B1451" s="75" t="s">
        <v>747</v>
      </c>
      <c r="C1451" s="75" t="str">
        <f>B1451&amp;'Спецификация - фасады'!$AO$70</f>
        <v>U.3.P25./1+1-IV/PBG</v>
      </c>
      <c r="D1451" s="160">
        <f ca="1">OFFSET('Расчёт фасадов'!$H$1479,Цена!$A$1451,0)</f>
        <v>0</v>
      </c>
      <c r="E1451" s="160">
        <f ca="1">OFFSET('Расчёт фасадов2'!$H$1479,Цена!$A$1451,0)</f>
        <v>0</v>
      </c>
      <c r="F1451" s="160">
        <f ca="1">OFFSET('Расчёт фасадов3'!$H$1479,Цена!$A$1451,0)</f>
        <v>0</v>
      </c>
      <c r="G1451" s="160">
        <f ca="1">OFFSET('Расчёт фасадов4'!$H$1479,Цена!$A$1451,0)</f>
        <v>0</v>
      </c>
      <c r="H1451" s="160">
        <f ca="1">OFFSET('Расчёт фасадов5'!$H$1479,Цена!$A$1451,0)</f>
        <v>0</v>
      </c>
      <c r="I1451" s="160">
        <f ca="1">OFFSET('Расчёт фасадов6'!$H$1479,Цена!$A$1451,0)</f>
        <v>0</v>
      </c>
      <c r="J1451" s="160">
        <f ca="1">OFFSET('Расчёт фасадов7'!$H$1479,Цена!$A$1451,0)</f>
        <v>0</v>
      </c>
      <c r="K1451" s="160">
        <f ca="1">OFFSET('Расчёт фасадов8'!$H$1479,Цена!$A$1451,0)</f>
        <v>0</v>
      </c>
      <c r="L1451" s="160">
        <f ca="1">OFFSET('Расчёт фасадов9'!$H$1479,Цена!$A$1451,0)</f>
        <v>0</v>
      </c>
      <c r="M1451" s="160">
        <f ca="1">OFFSET('Расчёт фасадов10'!$H$1479,Цена!$A$1451,0)</f>
        <v>0</v>
      </c>
    </row>
    <row r="1452" spans="1:13" x14ac:dyDescent="0.2">
      <c r="B1452" s="299" t="s">
        <v>278</v>
      </c>
      <c r="C1452" s="299"/>
    </row>
    <row r="1453" spans="1:13" ht="15" x14ac:dyDescent="0.2">
      <c r="A1453">
        <v>0</v>
      </c>
      <c r="B1453" s="75" t="s">
        <v>585</v>
      </c>
      <c r="C1453" s="75" t="str">
        <f>B1453&amp;'Спецификация - фасады'!$AO$43</f>
        <v>U.1.RKC80_G.300-PY27</v>
      </c>
      <c r="D1453" s="160">
        <f ca="1">OFFSET('Редактор цен '!$D$178,Цена!$A$1453,0)</f>
        <v>6178.1055000000006</v>
      </c>
      <c r="E1453" s="160">
        <f ca="1">OFFSET('Редактор цен '!$D$178,Цена!$A$1453,0)</f>
        <v>6178.1055000000006</v>
      </c>
      <c r="F1453" s="160">
        <f ca="1">OFFSET('Редактор цен '!$D$178,Цена!$A$1453,0)</f>
        <v>6178.1055000000006</v>
      </c>
      <c r="G1453" s="160">
        <f ca="1">OFFSET('Редактор цен '!$D$178,Цена!$A$1453,0)</f>
        <v>6178.1055000000006</v>
      </c>
      <c r="H1453" s="160">
        <f ca="1">OFFSET('Редактор цен '!$D$178,Цена!$A$1453,0)</f>
        <v>6178.1055000000006</v>
      </c>
      <c r="I1453" s="160">
        <f ca="1">OFFSET('Редактор цен '!$D$178,Цена!$A$1453,0)</f>
        <v>6178.1055000000006</v>
      </c>
      <c r="J1453" s="160">
        <f ca="1">OFFSET('Редактор цен '!$D$178,Цена!$A$1453,0)</f>
        <v>6178.1055000000006</v>
      </c>
      <c r="K1453" s="160">
        <f ca="1">OFFSET('Редактор цен '!$D$178,Цена!$A$1453,0)</f>
        <v>6178.1055000000006</v>
      </c>
      <c r="L1453" s="160">
        <f ca="1">OFFSET('Редактор цен '!$D$178,Цена!$A$1453,0)</f>
        <v>6178.1055000000006</v>
      </c>
      <c r="M1453" s="160">
        <f ca="1">OFFSET('Редактор цен '!$D$178,Цена!$A$1453,0)</f>
        <v>6178.1055000000006</v>
      </c>
    </row>
    <row r="1454" spans="1:13" ht="15" x14ac:dyDescent="0.2">
      <c r="A1454">
        <v>0</v>
      </c>
      <c r="B1454" s="75" t="s">
        <v>585</v>
      </c>
      <c r="C1454" s="75" t="str">
        <f>B1454&amp;'Спецификация - фасады'!$AO$44</f>
        <v>U.1.RKC80_G.300-WC</v>
      </c>
      <c r="D1454" s="160">
        <f ca="1">OFFSET('Редактор цен '!$D$178,Цена!$A$1454,0)</f>
        <v>6178.1055000000006</v>
      </c>
      <c r="E1454" s="160">
        <f ca="1">OFFSET('Редактор цен '!$D$178,Цена!$A$1454,0)</f>
        <v>6178.1055000000006</v>
      </c>
      <c r="F1454" s="160">
        <f ca="1">OFFSET('Редактор цен '!$D$178,Цена!$A$1454,0)</f>
        <v>6178.1055000000006</v>
      </c>
      <c r="G1454" s="160">
        <f ca="1">OFFSET('Редактор цен '!$D$178,Цена!$A$1454,0)</f>
        <v>6178.1055000000006</v>
      </c>
      <c r="H1454" s="160">
        <f ca="1">OFFSET('Редактор цен '!$D$178,Цена!$A$1454,0)</f>
        <v>6178.1055000000006</v>
      </c>
      <c r="I1454" s="160">
        <f ca="1">OFFSET('Редактор цен '!$D$178,Цена!$A$1454,0)</f>
        <v>6178.1055000000006</v>
      </c>
      <c r="J1454" s="160">
        <f ca="1">OFFSET('Редактор цен '!$D$178,Цена!$A$1454,0)</f>
        <v>6178.1055000000006</v>
      </c>
      <c r="K1454" s="160">
        <f ca="1">OFFSET('Редактор цен '!$D$178,Цена!$A$1454,0)</f>
        <v>6178.1055000000006</v>
      </c>
      <c r="L1454" s="160">
        <f ca="1">OFFSET('Редактор цен '!$D$178,Цена!$A$1454,0)</f>
        <v>6178.1055000000006</v>
      </c>
      <c r="M1454" s="160">
        <f ca="1">OFFSET('Редактор цен '!$D$178,Цена!$A$1454,0)</f>
        <v>6178.1055000000006</v>
      </c>
    </row>
    <row r="1455" spans="1:13" ht="15" x14ac:dyDescent="0.2">
      <c r="A1455">
        <v>0</v>
      </c>
      <c r="B1455" s="75" t="s">
        <v>585</v>
      </c>
      <c r="C1455" s="75" t="str">
        <f>B1455&amp;'Спецификация - фасады'!$AO$45</f>
        <v>U.1.RKC80_G.300-WP</v>
      </c>
      <c r="D1455" s="160">
        <f ca="1">OFFSET('Редактор цен '!$D$178,Цена!$A$1455,0)</f>
        <v>6178.1055000000006</v>
      </c>
      <c r="E1455" s="160">
        <f ca="1">OFFSET('Редактор цен '!$D$178,Цена!$A$1455,0)</f>
        <v>6178.1055000000006</v>
      </c>
      <c r="F1455" s="160">
        <f ca="1">OFFSET('Редактор цен '!$D$178,Цена!$A$1455,0)</f>
        <v>6178.1055000000006</v>
      </c>
      <c r="G1455" s="160">
        <f ca="1">OFFSET('Редактор цен '!$D$178,Цена!$A$1455,0)</f>
        <v>6178.1055000000006</v>
      </c>
      <c r="H1455" s="160">
        <f ca="1">OFFSET('Редактор цен '!$D$178,Цена!$A$1455,0)</f>
        <v>6178.1055000000006</v>
      </c>
      <c r="I1455" s="160">
        <f ca="1">OFFSET('Редактор цен '!$D$178,Цена!$A$1455,0)</f>
        <v>6178.1055000000006</v>
      </c>
      <c r="J1455" s="160">
        <f ca="1">OFFSET('Редактор цен '!$D$178,Цена!$A$1455,0)</f>
        <v>6178.1055000000006</v>
      </c>
      <c r="K1455" s="160">
        <f ca="1">OFFSET('Редактор цен '!$D$178,Цена!$A$1455,0)</f>
        <v>6178.1055000000006</v>
      </c>
      <c r="L1455" s="160">
        <f ca="1">OFFSET('Редактор цен '!$D$178,Цена!$A$1455,0)</f>
        <v>6178.1055000000006</v>
      </c>
      <c r="M1455" s="160">
        <f ca="1">OFFSET('Редактор цен '!$D$178,Цена!$A$1455,0)</f>
        <v>6178.1055000000006</v>
      </c>
    </row>
    <row r="1456" spans="1:13" ht="15" x14ac:dyDescent="0.2">
      <c r="A1456">
        <v>0</v>
      </c>
      <c r="B1456" s="75" t="s">
        <v>585</v>
      </c>
      <c r="C1456" s="75" t="str">
        <f>B1456&amp;'Спецификация - фасады'!$AO$46</f>
        <v>U.1.RKC80_G.300-DS</v>
      </c>
      <c r="D1456" s="160">
        <f ca="1">OFFSET('Редактор цен '!$D$178,Цена!$A$1456,0)</f>
        <v>6178.1055000000006</v>
      </c>
      <c r="E1456" s="160">
        <f ca="1">OFFSET('Редактор цен '!$D$178,Цена!$A$1456,0)</f>
        <v>6178.1055000000006</v>
      </c>
      <c r="F1456" s="160">
        <f ca="1">OFFSET('Редактор цен '!$D$178,Цена!$A$1456,0)</f>
        <v>6178.1055000000006</v>
      </c>
      <c r="G1456" s="160">
        <f ca="1">OFFSET('Редактор цен '!$D$178,Цена!$A$1456,0)</f>
        <v>6178.1055000000006</v>
      </c>
      <c r="H1456" s="160">
        <f ca="1">OFFSET('Редактор цен '!$D$178,Цена!$A$1456,0)</f>
        <v>6178.1055000000006</v>
      </c>
      <c r="I1456" s="160">
        <f ca="1">OFFSET('Редактор цен '!$D$178,Цена!$A$1456,0)</f>
        <v>6178.1055000000006</v>
      </c>
      <c r="J1456" s="160">
        <f ca="1">OFFSET('Редактор цен '!$D$178,Цена!$A$1456,0)</f>
        <v>6178.1055000000006</v>
      </c>
      <c r="K1456" s="160">
        <f ca="1">OFFSET('Редактор цен '!$D$178,Цена!$A$1456,0)</f>
        <v>6178.1055000000006</v>
      </c>
      <c r="L1456" s="160">
        <f ca="1">OFFSET('Редактор цен '!$D$178,Цена!$A$1456,0)</f>
        <v>6178.1055000000006</v>
      </c>
      <c r="M1456" s="160">
        <f ca="1">OFFSET('Редактор цен '!$D$178,Цена!$A$1456,0)</f>
        <v>6178.1055000000006</v>
      </c>
    </row>
    <row r="1457" spans="1:13" ht="15" x14ac:dyDescent="0.2">
      <c r="A1457">
        <v>0</v>
      </c>
      <c r="B1457" s="75" t="s">
        <v>585</v>
      </c>
      <c r="C1457" s="75" t="str">
        <f>B1457&amp;'Спецификация - фасады'!$AO$47</f>
        <v>U.1.RKC80_G.300-HS</v>
      </c>
      <c r="D1457" s="160">
        <f ca="1">OFFSET('Редактор цен '!$D$178,Цена!$A$1457,0)</f>
        <v>6178.1055000000006</v>
      </c>
      <c r="E1457" s="160">
        <f ca="1">OFFSET('Редактор цен '!$D$178,Цена!$A$1457,0)</f>
        <v>6178.1055000000006</v>
      </c>
      <c r="F1457" s="160">
        <f ca="1">OFFSET('Редактор цен '!$D$178,Цена!$A$1457,0)</f>
        <v>6178.1055000000006</v>
      </c>
      <c r="G1457" s="160">
        <f ca="1">OFFSET('Редактор цен '!$D$178,Цена!$A$1457,0)</f>
        <v>6178.1055000000006</v>
      </c>
      <c r="H1457" s="160">
        <f ca="1">OFFSET('Редактор цен '!$D$178,Цена!$A$1457,0)</f>
        <v>6178.1055000000006</v>
      </c>
      <c r="I1457" s="160">
        <f ca="1">OFFSET('Редактор цен '!$D$178,Цена!$A$1457,0)</f>
        <v>6178.1055000000006</v>
      </c>
      <c r="J1457" s="160">
        <f ca="1">OFFSET('Редактор цен '!$D$178,Цена!$A$1457,0)</f>
        <v>6178.1055000000006</v>
      </c>
      <c r="K1457" s="160">
        <f ca="1">OFFSET('Редактор цен '!$D$178,Цена!$A$1457,0)</f>
        <v>6178.1055000000006</v>
      </c>
      <c r="L1457" s="160">
        <f ca="1">OFFSET('Редактор цен '!$D$178,Цена!$A$1457,0)</f>
        <v>6178.1055000000006</v>
      </c>
      <c r="M1457" s="160">
        <f ca="1">OFFSET('Редактор цен '!$D$178,Цена!$A$1457,0)</f>
        <v>6178.1055000000006</v>
      </c>
    </row>
    <row r="1458" spans="1:13" ht="15" x14ac:dyDescent="0.2">
      <c r="A1458">
        <v>0</v>
      </c>
      <c r="B1458" s="75" t="s">
        <v>585</v>
      </c>
      <c r="C1458" s="75" t="str">
        <f>B1458&amp;'Спецификация - фасады'!$AO$48</f>
        <v>U.1.RKC80_G.300-VT</v>
      </c>
      <c r="D1458" s="160">
        <f ca="1">OFFSET('Редактор цен '!$D$178,Цена!$A$1458,0)</f>
        <v>6178.1055000000006</v>
      </c>
      <c r="E1458" s="160">
        <f ca="1">OFFSET('Редактор цен '!$D$178,Цена!$A$1458,0)</f>
        <v>6178.1055000000006</v>
      </c>
      <c r="F1458" s="160">
        <f ca="1">OFFSET('Редактор цен '!$D$178,Цена!$A$1458,0)</f>
        <v>6178.1055000000006</v>
      </c>
      <c r="G1458" s="160">
        <f ca="1">OFFSET('Редактор цен '!$D$178,Цена!$A$1458,0)</f>
        <v>6178.1055000000006</v>
      </c>
      <c r="H1458" s="160">
        <f ca="1">OFFSET('Редактор цен '!$D$178,Цена!$A$1458,0)</f>
        <v>6178.1055000000006</v>
      </c>
      <c r="I1458" s="160">
        <f ca="1">OFFSET('Редактор цен '!$D$178,Цена!$A$1458,0)</f>
        <v>6178.1055000000006</v>
      </c>
      <c r="J1458" s="160">
        <f ca="1">OFFSET('Редактор цен '!$D$178,Цена!$A$1458,0)</f>
        <v>6178.1055000000006</v>
      </c>
      <c r="K1458" s="160">
        <f ca="1">OFFSET('Редактор цен '!$D$178,Цена!$A$1458,0)</f>
        <v>6178.1055000000006</v>
      </c>
      <c r="L1458" s="160">
        <f ca="1">OFFSET('Редактор цен '!$D$178,Цена!$A$1458,0)</f>
        <v>6178.1055000000006</v>
      </c>
      <c r="M1458" s="160">
        <f ca="1">OFFSET('Редактор цен '!$D$178,Цена!$A$1458,0)</f>
        <v>6178.1055000000006</v>
      </c>
    </row>
    <row r="1459" spans="1:13" ht="15" x14ac:dyDescent="0.2">
      <c r="A1459">
        <v>0</v>
      </c>
      <c r="B1459" s="75" t="s">
        <v>585</v>
      </c>
      <c r="C1459" s="75" t="str">
        <f>B1459&amp;'Спецификация - фасады'!$AO$49</f>
        <v>U.1.RKC80_G.300-TD</v>
      </c>
      <c r="D1459" s="160">
        <f ca="1">OFFSET('Редактор цен '!$D$178,Цена!$A$1459,0)</f>
        <v>6178.1055000000006</v>
      </c>
      <c r="E1459" s="160">
        <f ca="1">OFFSET('Редактор цен '!$D$178,Цена!$A$1459,0)</f>
        <v>6178.1055000000006</v>
      </c>
      <c r="F1459" s="160">
        <f ca="1">OFFSET('Редактор цен '!$D$178,Цена!$A$1459,0)</f>
        <v>6178.1055000000006</v>
      </c>
      <c r="G1459" s="160">
        <f ca="1">OFFSET('Редактор цен '!$D$178,Цена!$A$1459,0)</f>
        <v>6178.1055000000006</v>
      </c>
      <c r="H1459" s="160">
        <f ca="1">OFFSET('Редактор цен '!$D$178,Цена!$A$1459,0)</f>
        <v>6178.1055000000006</v>
      </c>
      <c r="I1459" s="160">
        <f ca="1">OFFSET('Редактор цен '!$D$178,Цена!$A$1459,0)</f>
        <v>6178.1055000000006</v>
      </c>
      <c r="J1459" s="160">
        <f ca="1">OFFSET('Редактор цен '!$D$178,Цена!$A$1459,0)</f>
        <v>6178.1055000000006</v>
      </c>
      <c r="K1459" s="160">
        <f ca="1">OFFSET('Редактор цен '!$D$178,Цена!$A$1459,0)</f>
        <v>6178.1055000000006</v>
      </c>
      <c r="L1459" s="160">
        <f ca="1">OFFSET('Редактор цен '!$D$178,Цена!$A$1459,0)</f>
        <v>6178.1055000000006</v>
      </c>
      <c r="M1459" s="160">
        <f ca="1">OFFSET('Редактор цен '!$D$178,Цена!$A$1459,0)</f>
        <v>6178.1055000000006</v>
      </c>
    </row>
    <row r="1460" spans="1:13" ht="15" x14ac:dyDescent="0.2">
      <c r="A1460">
        <v>0</v>
      </c>
      <c r="B1460" s="75" t="s">
        <v>585</v>
      </c>
      <c r="C1460" s="75" t="str">
        <f>B1460&amp;'Спецификация - фасады'!$AO$50</f>
        <v>U.1.RKC80_G.300-LO</v>
      </c>
      <c r="D1460" s="160">
        <f ca="1">OFFSET('Редактор цен '!$D$178,Цена!$A$1460,0)</f>
        <v>6178.1055000000006</v>
      </c>
      <c r="E1460" s="160">
        <f ca="1">OFFSET('Редактор цен '!$D$178,Цена!$A$1460,0)</f>
        <v>6178.1055000000006</v>
      </c>
      <c r="F1460" s="160">
        <f ca="1">OFFSET('Редактор цен '!$D$178,Цена!$A$1460,0)</f>
        <v>6178.1055000000006</v>
      </c>
      <c r="G1460" s="160">
        <f ca="1">OFFSET('Редактор цен '!$D$178,Цена!$A$1460,0)</f>
        <v>6178.1055000000006</v>
      </c>
      <c r="H1460" s="160">
        <f ca="1">OFFSET('Редактор цен '!$D$178,Цена!$A$1460,0)</f>
        <v>6178.1055000000006</v>
      </c>
      <c r="I1460" s="160">
        <f ca="1">OFFSET('Редактор цен '!$D$178,Цена!$A$1460,0)</f>
        <v>6178.1055000000006</v>
      </c>
      <c r="J1460" s="160">
        <f ca="1">OFFSET('Редактор цен '!$D$178,Цена!$A$1460,0)</f>
        <v>6178.1055000000006</v>
      </c>
      <c r="K1460" s="160">
        <f ca="1">OFFSET('Редактор цен '!$D$178,Цена!$A$1460,0)</f>
        <v>6178.1055000000006</v>
      </c>
      <c r="L1460" s="160">
        <f ca="1">OFFSET('Редактор цен '!$D$178,Цена!$A$1460,0)</f>
        <v>6178.1055000000006</v>
      </c>
      <c r="M1460" s="160">
        <f ca="1">OFFSET('Редактор цен '!$D$178,Цена!$A$1460,0)</f>
        <v>6178.1055000000006</v>
      </c>
    </row>
    <row r="1461" spans="1:13" ht="15" x14ac:dyDescent="0.2">
      <c r="A1461">
        <v>0</v>
      </c>
      <c r="B1461" s="75" t="s">
        <v>585</v>
      </c>
      <c r="C1461" s="75" t="str">
        <f>B1461&amp;'Спецификация - фасады'!$AO$51</f>
        <v>U.1.RKC80_G.300-OM</v>
      </c>
      <c r="D1461" s="160">
        <f ca="1">OFFSET('Редактор цен '!$D$178,Цена!$A$1461,0)</f>
        <v>6178.1055000000006</v>
      </c>
      <c r="E1461" s="160">
        <f ca="1">OFFSET('Редактор цен '!$D$178,Цена!$A$1461,0)</f>
        <v>6178.1055000000006</v>
      </c>
      <c r="F1461" s="160">
        <f ca="1">OFFSET('Редактор цен '!$D$178,Цена!$A$1461,0)</f>
        <v>6178.1055000000006</v>
      </c>
      <c r="G1461" s="160">
        <f ca="1">OFFSET('Редактор цен '!$D$178,Цена!$A$1461,0)</f>
        <v>6178.1055000000006</v>
      </c>
      <c r="H1461" s="160">
        <f ca="1">OFFSET('Редактор цен '!$D$178,Цена!$A$1461,0)</f>
        <v>6178.1055000000006</v>
      </c>
      <c r="I1461" s="160">
        <f ca="1">OFFSET('Редактор цен '!$D$178,Цена!$A$1461,0)</f>
        <v>6178.1055000000006</v>
      </c>
      <c r="J1461" s="160">
        <f ca="1">OFFSET('Редактор цен '!$D$178,Цена!$A$1461,0)</f>
        <v>6178.1055000000006</v>
      </c>
      <c r="K1461" s="160">
        <f ca="1">OFFSET('Редактор цен '!$D$178,Цена!$A$1461,0)</f>
        <v>6178.1055000000006</v>
      </c>
      <c r="L1461" s="160">
        <f ca="1">OFFSET('Редактор цен '!$D$178,Цена!$A$1461,0)</f>
        <v>6178.1055000000006</v>
      </c>
      <c r="M1461" s="160">
        <f ca="1">OFFSET('Редактор цен '!$D$178,Цена!$A$1461,0)</f>
        <v>6178.1055000000006</v>
      </c>
    </row>
    <row r="1462" spans="1:13" ht="15" x14ac:dyDescent="0.2">
      <c r="A1462">
        <v>0</v>
      </c>
      <c r="B1462" s="75" t="s">
        <v>585</v>
      </c>
      <c r="C1462" s="75" t="str">
        <f>B1462&amp;'Спецификация - фасады'!$AO$52</f>
        <v>U.1.RKC80_G.300-OE</v>
      </c>
      <c r="D1462" s="160">
        <f ca="1">OFFSET('Редактор цен '!$D$178,Цена!$A$1462,0)</f>
        <v>6178.1055000000006</v>
      </c>
      <c r="E1462" s="160">
        <f ca="1">OFFSET('Редактор цен '!$D$178,Цена!$A$1462,0)</f>
        <v>6178.1055000000006</v>
      </c>
      <c r="F1462" s="160">
        <f ca="1">OFFSET('Редактор цен '!$D$178,Цена!$A$1462,0)</f>
        <v>6178.1055000000006</v>
      </c>
      <c r="G1462" s="160">
        <f ca="1">OFFSET('Редактор цен '!$D$178,Цена!$A$1462,0)</f>
        <v>6178.1055000000006</v>
      </c>
      <c r="H1462" s="160">
        <f ca="1">OFFSET('Редактор цен '!$D$178,Цена!$A$1462,0)</f>
        <v>6178.1055000000006</v>
      </c>
      <c r="I1462" s="160">
        <f ca="1">OFFSET('Редактор цен '!$D$178,Цена!$A$1462,0)</f>
        <v>6178.1055000000006</v>
      </c>
      <c r="J1462" s="160">
        <f ca="1">OFFSET('Редактор цен '!$D$178,Цена!$A$1462,0)</f>
        <v>6178.1055000000006</v>
      </c>
      <c r="K1462" s="160">
        <f ca="1">OFFSET('Редактор цен '!$D$178,Цена!$A$1462,0)</f>
        <v>6178.1055000000006</v>
      </c>
      <c r="L1462" s="160">
        <f ca="1">OFFSET('Редактор цен '!$D$178,Цена!$A$1462,0)</f>
        <v>6178.1055000000006</v>
      </c>
      <c r="M1462" s="160">
        <f ca="1">OFFSET('Редактор цен '!$D$178,Цена!$A$1462,0)</f>
        <v>6178.1055000000006</v>
      </c>
    </row>
    <row r="1463" spans="1:13" ht="15" x14ac:dyDescent="0.2">
      <c r="A1463">
        <v>1</v>
      </c>
      <c r="B1463" s="75" t="s">
        <v>585</v>
      </c>
      <c r="C1463" s="75" t="str">
        <f>B1463&amp;'Спецификация - фасады'!$AO$53</f>
        <v>U.1.RKC80_G.300-GS</v>
      </c>
      <c r="D1463" s="160">
        <f ca="1">OFFSET('Редактор цен '!$D$178,Цена!$A$1463,0)</f>
        <v>6178.1055000000006</v>
      </c>
      <c r="E1463" s="160">
        <f ca="1">OFFSET('Редактор цен '!$D$178,Цена!$A$1463,0)</f>
        <v>6178.1055000000006</v>
      </c>
      <c r="F1463" s="160">
        <f ca="1">OFFSET('Редактор цен '!$D$178,Цена!$A$1463,0)</f>
        <v>6178.1055000000006</v>
      </c>
      <c r="G1463" s="160">
        <f ca="1">OFFSET('Редактор цен '!$D$178,Цена!$A$1463,0)</f>
        <v>6178.1055000000006</v>
      </c>
      <c r="H1463" s="160">
        <f ca="1">OFFSET('Редактор цен '!$D$178,Цена!$A$1463,0)</f>
        <v>6178.1055000000006</v>
      </c>
      <c r="I1463" s="160">
        <f ca="1">OFFSET('Редактор цен '!$D$178,Цена!$A$1463,0)</f>
        <v>6178.1055000000006</v>
      </c>
      <c r="J1463" s="160">
        <f ca="1">OFFSET('Редактор цен '!$D$178,Цена!$A$1463,0)</f>
        <v>6178.1055000000006</v>
      </c>
      <c r="K1463" s="160">
        <f ca="1">OFFSET('Редактор цен '!$D$178,Цена!$A$1463,0)</f>
        <v>6178.1055000000006</v>
      </c>
      <c r="L1463" s="160">
        <f ca="1">OFFSET('Редактор цен '!$D$178,Цена!$A$1463,0)</f>
        <v>6178.1055000000006</v>
      </c>
      <c r="M1463" s="160">
        <f ca="1">OFFSET('Редактор цен '!$D$178,Цена!$A$1463,0)</f>
        <v>6178.1055000000006</v>
      </c>
    </row>
    <row r="1464" spans="1:13" ht="15" x14ac:dyDescent="0.2">
      <c r="A1464">
        <v>2</v>
      </c>
      <c r="B1464" s="75" t="s">
        <v>585</v>
      </c>
      <c r="C1464" s="75" t="str">
        <f>B1464&amp;'Спецификация - фасады'!$AO$54</f>
        <v>U.1.RKC80_G.300-BMO</v>
      </c>
      <c r="D1464" s="160">
        <f ca="1">OFFSET('Редактор цен '!$D$178,Цена!$A$1464,0)</f>
        <v>6579.0445000000009</v>
      </c>
      <c r="E1464" s="160">
        <f ca="1">OFFSET('Редактор цен '!$D$178,Цена!$A$1464,0)</f>
        <v>6579.0445000000009</v>
      </c>
      <c r="F1464" s="160">
        <f ca="1">OFFSET('Редактор цен '!$D$178,Цена!$A$1464,0)</f>
        <v>6579.0445000000009</v>
      </c>
      <c r="G1464" s="160">
        <f ca="1">OFFSET('Редактор цен '!$D$178,Цена!$A$1464,0)</f>
        <v>6579.0445000000009</v>
      </c>
      <c r="H1464" s="160">
        <f ca="1">OFFSET('Редактор цен '!$D$178,Цена!$A$1464,0)</f>
        <v>6579.0445000000009</v>
      </c>
      <c r="I1464" s="160">
        <f ca="1">OFFSET('Редактор цен '!$D$178,Цена!$A$1464,0)</f>
        <v>6579.0445000000009</v>
      </c>
      <c r="J1464" s="160">
        <f ca="1">OFFSET('Редактор цен '!$D$178,Цена!$A$1464,0)</f>
        <v>6579.0445000000009</v>
      </c>
      <c r="K1464" s="160">
        <f ca="1">OFFSET('Редактор цен '!$D$178,Цена!$A$1464,0)</f>
        <v>6579.0445000000009</v>
      </c>
      <c r="L1464" s="160">
        <f ca="1">OFFSET('Редактор цен '!$D$178,Цена!$A$1464,0)</f>
        <v>6579.0445000000009</v>
      </c>
      <c r="M1464" s="160">
        <f ca="1">OFFSET('Редактор цен '!$D$178,Цена!$A$1464,0)</f>
        <v>6579.0445000000009</v>
      </c>
    </row>
    <row r="1465" spans="1:13" ht="15" x14ac:dyDescent="0.2">
      <c r="A1465">
        <v>3</v>
      </c>
      <c r="B1465" s="75" t="s">
        <v>585</v>
      </c>
      <c r="C1465" s="75" t="str">
        <f>B1465&amp;'Спецификация - фасады'!$AO$55</f>
        <v>U.1.RKC80_G.300-WM</v>
      </c>
      <c r="D1465" s="160">
        <f ca="1">OFFSET('Редактор цен '!$D$178,Цена!$A$1465,0)</f>
        <v>6597.2690000000002</v>
      </c>
      <c r="E1465" s="160">
        <f ca="1">OFFSET('Редактор цен '!$D$178,Цена!$A$1465,0)</f>
        <v>6597.2690000000002</v>
      </c>
      <c r="F1465" s="160">
        <f ca="1">OFFSET('Редактор цен '!$D$178,Цена!$A$1465,0)</f>
        <v>6597.2690000000002</v>
      </c>
      <c r="G1465" s="160">
        <f ca="1">OFFSET('Редактор цен '!$D$178,Цена!$A$1465,0)</f>
        <v>6597.2690000000002</v>
      </c>
      <c r="H1465" s="160">
        <f ca="1">OFFSET('Редактор цен '!$D$178,Цена!$A$1465,0)</f>
        <v>6597.2690000000002</v>
      </c>
      <c r="I1465" s="160">
        <f ca="1">OFFSET('Редактор цен '!$D$178,Цена!$A$1465,0)</f>
        <v>6597.2690000000002</v>
      </c>
      <c r="J1465" s="160">
        <f ca="1">OFFSET('Редактор цен '!$D$178,Цена!$A$1465,0)</f>
        <v>6597.2690000000002</v>
      </c>
      <c r="K1465" s="160">
        <f ca="1">OFFSET('Редактор цен '!$D$178,Цена!$A$1465,0)</f>
        <v>6597.2690000000002</v>
      </c>
      <c r="L1465" s="160">
        <f ca="1">OFFSET('Редактор цен '!$D$178,Цена!$A$1465,0)</f>
        <v>6597.2690000000002</v>
      </c>
      <c r="M1465" s="160">
        <f ca="1">OFFSET('Редактор цен '!$D$178,Цена!$A$1465,0)</f>
        <v>6597.2690000000002</v>
      </c>
    </row>
    <row r="1466" spans="1:13" ht="15" x14ac:dyDescent="0.2">
      <c r="A1466">
        <v>3</v>
      </c>
      <c r="B1466" s="75" t="s">
        <v>585</v>
      </c>
      <c r="C1466" s="75" t="str">
        <f>B1466&amp;'Спецификация - фасады'!$AO$56</f>
        <v>U.1.RKC80_G.300-IV</v>
      </c>
      <c r="D1466" s="160">
        <f ca="1">OFFSET('Редактор цен '!$D$178,Цена!$A$1466,0)</f>
        <v>6597.2690000000002</v>
      </c>
      <c r="E1466" s="160">
        <f ca="1">OFFSET('Редактор цен '!$D$178,Цена!$A$1466,0)</f>
        <v>6597.2690000000002</v>
      </c>
      <c r="F1466" s="160">
        <f ca="1">OFFSET('Редактор цен '!$D$178,Цена!$A$1466,0)</f>
        <v>6597.2690000000002</v>
      </c>
      <c r="G1466" s="160">
        <f ca="1">OFFSET('Редактор цен '!$D$178,Цена!$A$1466,0)</f>
        <v>6597.2690000000002</v>
      </c>
      <c r="H1466" s="160">
        <f ca="1">OFFSET('Редактор цен '!$D$178,Цена!$A$1466,0)</f>
        <v>6597.2690000000002</v>
      </c>
      <c r="I1466" s="160">
        <f ca="1">OFFSET('Редактор цен '!$D$178,Цена!$A$1466,0)</f>
        <v>6597.2690000000002</v>
      </c>
      <c r="J1466" s="160">
        <f ca="1">OFFSET('Редактор цен '!$D$178,Цена!$A$1466,0)</f>
        <v>6597.2690000000002</v>
      </c>
      <c r="K1466" s="160">
        <f ca="1">OFFSET('Редактор цен '!$D$178,Цена!$A$1466,0)</f>
        <v>6597.2690000000002</v>
      </c>
      <c r="L1466" s="160">
        <f ca="1">OFFSET('Редактор цен '!$D$178,Цена!$A$1466,0)</f>
        <v>6597.2690000000002</v>
      </c>
      <c r="M1466" s="160">
        <f ca="1">OFFSET('Редактор цен '!$D$178,Цена!$A$1466,0)</f>
        <v>6597.2690000000002</v>
      </c>
    </row>
    <row r="1467" spans="1:13" ht="15" x14ac:dyDescent="0.2">
      <c r="A1467">
        <v>4</v>
      </c>
      <c r="B1467" s="75" t="s">
        <v>585</v>
      </c>
      <c r="C1467" s="75" t="str">
        <f>B1467&amp;'Спецификация - фасады'!$AO$57</f>
        <v>U.1.RKC80_G.300-WC/PG</v>
      </c>
      <c r="D1467" s="160">
        <f ca="1">OFFSET('Редактор цен '!$D$178,Цена!$A$1467,0)</f>
        <v>6473.3423999999995</v>
      </c>
      <c r="E1467" s="160">
        <f ca="1">OFFSET('Редактор цен '!$D$178,Цена!$A$1467,0)</f>
        <v>6473.3423999999995</v>
      </c>
      <c r="F1467" s="160">
        <f ca="1">OFFSET('Редактор цен '!$D$178,Цена!$A$1467,0)</f>
        <v>6473.3423999999995</v>
      </c>
      <c r="G1467" s="160">
        <f ca="1">OFFSET('Редактор цен '!$D$178,Цена!$A$1467,0)</f>
        <v>6473.3423999999995</v>
      </c>
      <c r="H1467" s="160">
        <f ca="1">OFFSET('Редактор цен '!$D$178,Цена!$A$1467,0)</f>
        <v>6473.3423999999995</v>
      </c>
      <c r="I1467" s="160">
        <f ca="1">OFFSET('Редактор цен '!$D$178,Цена!$A$1467,0)</f>
        <v>6473.3423999999995</v>
      </c>
      <c r="J1467" s="160">
        <f ca="1">OFFSET('Редактор цен '!$D$178,Цена!$A$1467,0)</f>
        <v>6473.3423999999995</v>
      </c>
      <c r="K1467" s="160">
        <f ca="1">OFFSET('Редактор цен '!$D$178,Цена!$A$1467,0)</f>
        <v>6473.3423999999995</v>
      </c>
      <c r="L1467" s="160">
        <f ca="1">OFFSET('Редактор цен '!$D$178,Цена!$A$1467,0)</f>
        <v>6473.3423999999995</v>
      </c>
      <c r="M1467" s="160">
        <f ca="1">OFFSET('Редактор цен '!$D$178,Цена!$A$1467,0)</f>
        <v>6473.3423999999995</v>
      </c>
    </row>
    <row r="1468" spans="1:13" ht="15" x14ac:dyDescent="0.2">
      <c r="A1468">
        <v>4</v>
      </c>
      <c r="B1468" s="75" t="s">
        <v>585</v>
      </c>
      <c r="C1468" s="75" t="str">
        <f>B1468&amp;'Спецификация - фасады'!$AO$58</f>
        <v>U.1.RKC80_G.300-WC/PS</v>
      </c>
      <c r="D1468" s="160">
        <f ca="1">OFFSET('Редактор цен '!$D$178,Цена!$A$1468,0)</f>
        <v>6473.3423999999995</v>
      </c>
      <c r="E1468" s="160">
        <f ca="1">OFFSET('Редактор цен '!$D$178,Цена!$A$1468,0)</f>
        <v>6473.3423999999995</v>
      </c>
      <c r="F1468" s="160">
        <f ca="1">OFFSET('Редактор цен '!$D$178,Цена!$A$1468,0)</f>
        <v>6473.3423999999995</v>
      </c>
      <c r="G1468" s="160">
        <f ca="1">OFFSET('Редактор цен '!$D$178,Цена!$A$1468,0)</f>
        <v>6473.3423999999995</v>
      </c>
      <c r="H1468" s="160">
        <f ca="1">OFFSET('Редактор цен '!$D$178,Цена!$A$1468,0)</f>
        <v>6473.3423999999995</v>
      </c>
      <c r="I1468" s="160">
        <f ca="1">OFFSET('Редактор цен '!$D$178,Цена!$A$1468,0)</f>
        <v>6473.3423999999995</v>
      </c>
      <c r="J1468" s="160">
        <f ca="1">OFFSET('Редактор цен '!$D$178,Цена!$A$1468,0)</f>
        <v>6473.3423999999995</v>
      </c>
      <c r="K1468" s="160">
        <f ca="1">OFFSET('Редактор цен '!$D$178,Цена!$A$1468,0)</f>
        <v>6473.3423999999995</v>
      </c>
      <c r="L1468" s="160">
        <f ca="1">OFFSET('Редактор цен '!$D$178,Цена!$A$1468,0)</f>
        <v>6473.3423999999995</v>
      </c>
      <c r="M1468" s="160">
        <f ca="1">OFFSET('Редактор цен '!$D$178,Цена!$A$1468,0)</f>
        <v>6473.3423999999995</v>
      </c>
    </row>
    <row r="1469" spans="1:13" ht="15" x14ac:dyDescent="0.2">
      <c r="A1469">
        <v>4</v>
      </c>
      <c r="B1469" s="75" t="s">
        <v>585</v>
      </c>
      <c r="C1469" s="75" t="str">
        <f>B1469&amp;'Спецификация - фасады'!$AO$59</f>
        <v>U.1.RKC80_G.300-WC/PBG</v>
      </c>
      <c r="D1469" s="160">
        <f ca="1">OFFSET('Редактор цен '!$D$178,Цена!$A$1469,0)</f>
        <v>6473.3423999999995</v>
      </c>
      <c r="E1469" s="160">
        <f ca="1">OFFSET('Редактор цен '!$D$178,Цена!$A$1469,0)</f>
        <v>6473.3423999999995</v>
      </c>
      <c r="F1469" s="160">
        <f ca="1">OFFSET('Редактор цен '!$D$178,Цена!$A$1469,0)</f>
        <v>6473.3423999999995</v>
      </c>
      <c r="G1469" s="160">
        <f ca="1">OFFSET('Редактор цен '!$D$178,Цена!$A$1469,0)</f>
        <v>6473.3423999999995</v>
      </c>
      <c r="H1469" s="160">
        <f ca="1">OFFSET('Редактор цен '!$D$178,Цена!$A$1469,0)</f>
        <v>6473.3423999999995</v>
      </c>
      <c r="I1469" s="160">
        <f ca="1">OFFSET('Редактор цен '!$D$178,Цена!$A$1469,0)</f>
        <v>6473.3423999999995</v>
      </c>
      <c r="J1469" s="160">
        <f ca="1">OFFSET('Редактор цен '!$D$178,Цена!$A$1469,0)</f>
        <v>6473.3423999999995</v>
      </c>
      <c r="K1469" s="160">
        <f ca="1">OFFSET('Редактор цен '!$D$178,Цена!$A$1469,0)</f>
        <v>6473.3423999999995</v>
      </c>
      <c r="L1469" s="160">
        <f ca="1">OFFSET('Редактор цен '!$D$178,Цена!$A$1469,0)</f>
        <v>6473.3423999999995</v>
      </c>
      <c r="M1469" s="160">
        <f ca="1">OFFSET('Редактор цен '!$D$178,Цена!$A$1469,0)</f>
        <v>6473.3423999999995</v>
      </c>
    </row>
    <row r="1470" spans="1:13" ht="15" x14ac:dyDescent="0.2">
      <c r="A1470">
        <v>4</v>
      </c>
      <c r="B1470" s="75" t="s">
        <v>585</v>
      </c>
      <c r="C1470" s="75" t="str">
        <f>B1470&amp;'Спецификация - фасады'!$AO$60</f>
        <v>U.1.RKC80_G.300-VT/PS</v>
      </c>
      <c r="D1470" s="160">
        <f ca="1">OFFSET('Редактор цен '!$D$178,Цена!$A$1470,0)</f>
        <v>6473.3423999999995</v>
      </c>
      <c r="E1470" s="160">
        <f ca="1">OFFSET('Редактор цен '!$D$178,Цена!$A$1470,0)</f>
        <v>6473.3423999999995</v>
      </c>
      <c r="F1470" s="160">
        <f ca="1">OFFSET('Редактор цен '!$D$178,Цена!$A$1470,0)</f>
        <v>6473.3423999999995</v>
      </c>
      <c r="G1470" s="160">
        <f ca="1">OFFSET('Редактор цен '!$D$178,Цена!$A$1470,0)</f>
        <v>6473.3423999999995</v>
      </c>
      <c r="H1470" s="160">
        <f ca="1">OFFSET('Редактор цен '!$D$178,Цена!$A$1470,0)</f>
        <v>6473.3423999999995</v>
      </c>
      <c r="I1470" s="160">
        <f ca="1">OFFSET('Редактор цен '!$D$178,Цена!$A$1470,0)</f>
        <v>6473.3423999999995</v>
      </c>
      <c r="J1470" s="160">
        <f ca="1">OFFSET('Редактор цен '!$D$178,Цена!$A$1470,0)</f>
        <v>6473.3423999999995</v>
      </c>
      <c r="K1470" s="160">
        <f ca="1">OFFSET('Редактор цен '!$D$178,Цена!$A$1470,0)</f>
        <v>6473.3423999999995</v>
      </c>
      <c r="L1470" s="160">
        <f ca="1">OFFSET('Редактор цен '!$D$178,Цена!$A$1470,0)</f>
        <v>6473.3423999999995</v>
      </c>
      <c r="M1470" s="160">
        <f ca="1">OFFSET('Редактор цен '!$D$178,Цена!$A$1470,0)</f>
        <v>6473.3423999999995</v>
      </c>
    </row>
    <row r="1471" spans="1:13" ht="15" x14ac:dyDescent="0.2">
      <c r="A1471">
        <v>5</v>
      </c>
      <c r="B1471" s="75" t="s">
        <v>585</v>
      </c>
      <c r="C1471" s="75" t="str">
        <f>B1471&amp;'Спецификация - фасады'!$AO$61</f>
        <v>U.1.RKC80_G.300-BMO/PG</v>
      </c>
      <c r="D1471" s="160">
        <f ca="1">OFFSET('Редактор цен '!$D$178,Цена!$A$1471,0)</f>
        <v>6877.926300000001</v>
      </c>
      <c r="E1471" s="160">
        <f ca="1">OFFSET('Редактор цен '!$D$178,Цена!$A$1471,0)</f>
        <v>6877.926300000001</v>
      </c>
      <c r="F1471" s="160">
        <f ca="1">OFFSET('Редактор цен '!$D$178,Цена!$A$1471,0)</f>
        <v>6877.926300000001</v>
      </c>
      <c r="G1471" s="160">
        <f ca="1">OFFSET('Редактор цен '!$D$178,Цена!$A$1471,0)</f>
        <v>6877.926300000001</v>
      </c>
      <c r="H1471" s="160">
        <f ca="1">OFFSET('Редактор цен '!$D$178,Цена!$A$1471,0)</f>
        <v>6877.926300000001</v>
      </c>
      <c r="I1471" s="160">
        <f ca="1">OFFSET('Редактор цен '!$D$178,Цена!$A$1471,0)</f>
        <v>6877.926300000001</v>
      </c>
      <c r="J1471" s="160">
        <f ca="1">OFFSET('Редактор цен '!$D$178,Цена!$A$1471,0)</f>
        <v>6877.926300000001</v>
      </c>
      <c r="K1471" s="160">
        <f ca="1">OFFSET('Редактор цен '!$D$178,Цена!$A$1471,0)</f>
        <v>6877.926300000001</v>
      </c>
      <c r="L1471" s="160">
        <f ca="1">OFFSET('Редактор цен '!$D$178,Цена!$A$1471,0)</f>
        <v>6877.926300000001</v>
      </c>
      <c r="M1471" s="160">
        <f ca="1">OFFSET('Редактор цен '!$D$178,Цена!$A$1471,0)</f>
        <v>6877.926300000001</v>
      </c>
    </row>
    <row r="1472" spans="1:13" ht="15" x14ac:dyDescent="0.2">
      <c r="A1472">
        <v>5</v>
      </c>
      <c r="B1472" s="75" t="s">
        <v>585</v>
      </c>
      <c r="C1472" s="75" t="str">
        <f>B1472&amp;'Спецификация - фасады'!$AO$62</f>
        <v>U.1.RKC80_G.300-BMO/PB</v>
      </c>
      <c r="D1472" s="160">
        <f ca="1">OFFSET('Редактор цен '!$D$178,Цена!$A$1472,0)</f>
        <v>6877.926300000001</v>
      </c>
      <c r="E1472" s="160">
        <f ca="1">OFFSET('Редактор цен '!$D$178,Цена!$A$1472,0)</f>
        <v>6877.926300000001</v>
      </c>
      <c r="F1472" s="160">
        <f ca="1">OFFSET('Редактор цен '!$D$178,Цена!$A$1472,0)</f>
        <v>6877.926300000001</v>
      </c>
      <c r="G1472" s="160">
        <f ca="1">OFFSET('Редактор цен '!$D$178,Цена!$A$1472,0)</f>
        <v>6877.926300000001</v>
      </c>
      <c r="H1472" s="160">
        <f ca="1">OFFSET('Редактор цен '!$D$178,Цена!$A$1472,0)</f>
        <v>6877.926300000001</v>
      </c>
      <c r="I1472" s="160">
        <f ca="1">OFFSET('Редактор цен '!$D$178,Цена!$A$1472,0)</f>
        <v>6877.926300000001</v>
      </c>
      <c r="J1472" s="160">
        <f ca="1">OFFSET('Редактор цен '!$D$178,Цена!$A$1472,0)</f>
        <v>6877.926300000001</v>
      </c>
      <c r="K1472" s="160">
        <f ca="1">OFFSET('Редактор цен '!$D$178,Цена!$A$1472,0)</f>
        <v>6877.926300000001</v>
      </c>
      <c r="L1472" s="160">
        <f ca="1">OFFSET('Редактор цен '!$D$178,Цена!$A$1472,0)</f>
        <v>6877.926300000001</v>
      </c>
      <c r="M1472" s="160">
        <f ca="1">OFFSET('Редактор цен '!$D$178,Цена!$A$1472,0)</f>
        <v>6877.926300000001</v>
      </c>
    </row>
    <row r="1473" spans="1:13" ht="15" x14ac:dyDescent="0.2">
      <c r="A1473">
        <v>6</v>
      </c>
      <c r="B1473" s="75" t="s">
        <v>585</v>
      </c>
      <c r="C1473" s="75" t="str">
        <f>B1473&amp;'Спецификация - фасады'!$AO$63</f>
        <v>U.1.RKC80_G.300-GS/PG</v>
      </c>
      <c r="D1473" s="160">
        <f ca="1">OFFSET('Редактор цен '!$D$178,Цена!$A$1473,0)</f>
        <v>6579.0445000000009</v>
      </c>
      <c r="E1473" s="160">
        <f ca="1">OFFSET('Редактор цен '!$D$178,Цена!$A$1473,0)</f>
        <v>6579.0445000000009</v>
      </c>
      <c r="F1473" s="160">
        <f ca="1">OFFSET('Редактор цен '!$D$178,Цена!$A$1473,0)</f>
        <v>6579.0445000000009</v>
      </c>
      <c r="G1473" s="160">
        <f ca="1">OFFSET('Редактор цен '!$D$178,Цена!$A$1473,0)</f>
        <v>6579.0445000000009</v>
      </c>
      <c r="H1473" s="160">
        <f ca="1">OFFSET('Редактор цен '!$D$178,Цена!$A$1473,0)</f>
        <v>6579.0445000000009</v>
      </c>
      <c r="I1473" s="160">
        <f ca="1">OFFSET('Редактор цен '!$D$178,Цена!$A$1473,0)</f>
        <v>6579.0445000000009</v>
      </c>
      <c r="J1473" s="160">
        <f ca="1">OFFSET('Редактор цен '!$D$178,Цена!$A$1473,0)</f>
        <v>6579.0445000000009</v>
      </c>
      <c r="K1473" s="160">
        <f ca="1">OFFSET('Редактор цен '!$D$178,Цена!$A$1473,0)</f>
        <v>6579.0445000000009</v>
      </c>
      <c r="L1473" s="160">
        <f ca="1">OFFSET('Редактор цен '!$D$178,Цена!$A$1473,0)</f>
        <v>6579.0445000000009</v>
      </c>
      <c r="M1473" s="160">
        <f ca="1">OFFSET('Редактор цен '!$D$178,Цена!$A$1473,0)</f>
        <v>6579.0445000000009</v>
      </c>
    </row>
    <row r="1474" spans="1:13" ht="15" x14ac:dyDescent="0.2">
      <c r="A1474">
        <v>6</v>
      </c>
      <c r="B1474" s="75" t="s">
        <v>585</v>
      </c>
      <c r="C1474" s="75" t="str">
        <f>B1474&amp;'Спецификация - фасады'!$AO$64</f>
        <v>U.1.RKC80_G.300-GS/PS</v>
      </c>
      <c r="D1474" s="160">
        <f ca="1">OFFSET('Редактор цен '!$D$178,Цена!$A$1474,0)</f>
        <v>6579.0445000000009</v>
      </c>
      <c r="E1474" s="160">
        <f ca="1">OFFSET('Редактор цен '!$D$178,Цена!$A$1474,0)</f>
        <v>6579.0445000000009</v>
      </c>
      <c r="F1474" s="160">
        <f ca="1">OFFSET('Редактор цен '!$D$178,Цена!$A$1474,0)</f>
        <v>6579.0445000000009</v>
      </c>
      <c r="G1474" s="160">
        <f ca="1">OFFSET('Редактор цен '!$D$178,Цена!$A$1474,0)</f>
        <v>6579.0445000000009</v>
      </c>
      <c r="H1474" s="160">
        <f ca="1">OFFSET('Редактор цен '!$D$178,Цена!$A$1474,0)</f>
        <v>6579.0445000000009</v>
      </c>
      <c r="I1474" s="160">
        <f ca="1">OFFSET('Редактор цен '!$D$178,Цена!$A$1474,0)</f>
        <v>6579.0445000000009</v>
      </c>
      <c r="J1474" s="160">
        <f ca="1">OFFSET('Редактор цен '!$D$178,Цена!$A$1474,0)</f>
        <v>6579.0445000000009</v>
      </c>
      <c r="K1474" s="160">
        <f ca="1">OFFSET('Редактор цен '!$D$178,Цена!$A$1474,0)</f>
        <v>6579.0445000000009</v>
      </c>
      <c r="L1474" s="160">
        <f ca="1">OFFSET('Редактор цен '!$D$178,Цена!$A$1474,0)</f>
        <v>6579.0445000000009</v>
      </c>
      <c r="M1474" s="160">
        <f ca="1">OFFSET('Редактор цен '!$D$178,Цена!$A$1474,0)</f>
        <v>6579.0445000000009</v>
      </c>
    </row>
    <row r="1475" spans="1:13" ht="15" x14ac:dyDescent="0.2">
      <c r="A1475">
        <v>7</v>
      </c>
      <c r="B1475" s="75" t="s">
        <v>585</v>
      </c>
      <c r="C1475" s="75" t="str">
        <f>B1475&amp;'Спецификация - фасады'!$AO$65</f>
        <v>U.1.RKC80_G.300-WM/PG</v>
      </c>
      <c r="D1475" s="160">
        <f ca="1">OFFSET('Редактор цен '!$D$178,Цена!$A$1475,0)</f>
        <v>6998.2080000000005</v>
      </c>
      <c r="E1475" s="160">
        <f ca="1">OFFSET('Редактор цен '!$D$178,Цена!$A$1475,0)</f>
        <v>6998.2080000000005</v>
      </c>
      <c r="F1475" s="160">
        <f ca="1">OFFSET('Редактор цен '!$D$178,Цена!$A$1475,0)</f>
        <v>6998.2080000000005</v>
      </c>
      <c r="G1475" s="160">
        <f ca="1">OFFSET('Редактор цен '!$D$178,Цена!$A$1475,0)</f>
        <v>6998.2080000000005</v>
      </c>
      <c r="H1475" s="160">
        <f ca="1">OFFSET('Редактор цен '!$D$178,Цена!$A$1475,0)</f>
        <v>6998.2080000000005</v>
      </c>
      <c r="I1475" s="160">
        <f ca="1">OFFSET('Редактор цен '!$D$178,Цена!$A$1475,0)</f>
        <v>6998.2080000000005</v>
      </c>
      <c r="J1475" s="160">
        <f ca="1">OFFSET('Редактор цен '!$D$178,Цена!$A$1475,0)</f>
        <v>6998.2080000000005</v>
      </c>
      <c r="K1475" s="160">
        <f ca="1">OFFSET('Редактор цен '!$D$178,Цена!$A$1475,0)</f>
        <v>6998.2080000000005</v>
      </c>
      <c r="L1475" s="160">
        <f ca="1">OFFSET('Редактор цен '!$D$178,Цена!$A$1475,0)</f>
        <v>6998.2080000000005</v>
      </c>
      <c r="M1475" s="160">
        <f ca="1">OFFSET('Редактор цен '!$D$178,Цена!$A$1475,0)</f>
        <v>6998.2080000000005</v>
      </c>
    </row>
    <row r="1476" spans="1:13" ht="15" x14ac:dyDescent="0.2">
      <c r="A1476">
        <v>7</v>
      </c>
      <c r="B1476" s="75" t="s">
        <v>585</v>
      </c>
      <c r="C1476" s="75" t="str">
        <f>B1476&amp;'Спецификация - фасады'!$AO$66</f>
        <v>U.1.RKC80_G.300-WM/PS</v>
      </c>
      <c r="D1476" s="160">
        <f ca="1">OFFSET('Редактор цен '!$D$178,Цена!$A$1476,0)</f>
        <v>6998.2080000000005</v>
      </c>
      <c r="E1476" s="160">
        <f ca="1">OFFSET('Редактор цен '!$D$178,Цена!$A$1476,0)</f>
        <v>6998.2080000000005</v>
      </c>
      <c r="F1476" s="160">
        <f ca="1">OFFSET('Редактор цен '!$D$178,Цена!$A$1476,0)</f>
        <v>6998.2080000000005</v>
      </c>
      <c r="G1476" s="160">
        <f ca="1">OFFSET('Редактор цен '!$D$178,Цена!$A$1476,0)</f>
        <v>6998.2080000000005</v>
      </c>
      <c r="H1476" s="160">
        <f ca="1">OFFSET('Редактор цен '!$D$178,Цена!$A$1476,0)</f>
        <v>6998.2080000000005</v>
      </c>
      <c r="I1476" s="160">
        <f ca="1">OFFSET('Редактор цен '!$D$178,Цена!$A$1476,0)</f>
        <v>6998.2080000000005</v>
      </c>
      <c r="J1476" s="160">
        <f ca="1">OFFSET('Редактор цен '!$D$178,Цена!$A$1476,0)</f>
        <v>6998.2080000000005</v>
      </c>
      <c r="K1476" s="160">
        <f ca="1">OFFSET('Редактор цен '!$D$178,Цена!$A$1476,0)</f>
        <v>6998.2080000000005</v>
      </c>
      <c r="L1476" s="160">
        <f ca="1">OFFSET('Редактор цен '!$D$178,Цена!$A$1476,0)</f>
        <v>6998.2080000000005</v>
      </c>
      <c r="M1476" s="160">
        <f ca="1">OFFSET('Редактор цен '!$D$178,Цена!$A$1476,0)</f>
        <v>6998.2080000000005</v>
      </c>
    </row>
    <row r="1477" spans="1:13" ht="15" x14ac:dyDescent="0.2">
      <c r="A1477">
        <v>7</v>
      </c>
      <c r="B1477" s="75" t="s">
        <v>585</v>
      </c>
      <c r="C1477" s="75" t="str">
        <f>B1477&amp;'Спецификация - фасады'!$AO$67</f>
        <v>U.1.RKC80_G.300-WM/PBG</v>
      </c>
      <c r="D1477" s="160">
        <f ca="1">OFFSET('Редактор цен '!$D$178,Цена!$A$1477,0)</f>
        <v>6998.2080000000005</v>
      </c>
      <c r="E1477" s="160">
        <f ca="1">OFFSET('Редактор цен '!$D$178,Цена!$A$1477,0)</f>
        <v>6998.2080000000005</v>
      </c>
      <c r="F1477" s="160">
        <f ca="1">OFFSET('Редактор цен '!$D$178,Цена!$A$1477,0)</f>
        <v>6998.2080000000005</v>
      </c>
      <c r="G1477" s="160">
        <f ca="1">OFFSET('Редактор цен '!$D$178,Цена!$A$1477,0)</f>
        <v>6998.2080000000005</v>
      </c>
      <c r="H1477" s="160">
        <f ca="1">OFFSET('Редактор цен '!$D$178,Цена!$A$1477,0)</f>
        <v>6998.2080000000005</v>
      </c>
      <c r="I1477" s="160">
        <f ca="1">OFFSET('Редактор цен '!$D$178,Цена!$A$1477,0)</f>
        <v>6998.2080000000005</v>
      </c>
      <c r="J1477" s="160">
        <f ca="1">OFFSET('Редактор цен '!$D$178,Цена!$A$1477,0)</f>
        <v>6998.2080000000005</v>
      </c>
      <c r="K1477" s="160">
        <f ca="1">OFFSET('Редактор цен '!$D$178,Цена!$A$1477,0)</f>
        <v>6998.2080000000005</v>
      </c>
      <c r="L1477" s="160">
        <f ca="1">OFFSET('Редактор цен '!$D$178,Цена!$A$1477,0)</f>
        <v>6998.2080000000005</v>
      </c>
      <c r="M1477" s="160">
        <f ca="1">OFFSET('Редактор цен '!$D$178,Цена!$A$1477,0)</f>
        <v>6998.2080000000005</v>
      </c>
    </row>
    <row r="1478" spans="1:13" ht="15" x14ac:dyDescent="0.2">
      <c r="A1478">
        <v>7</v>
      </c>
      <c r="B1478" s="75" t="s">
        <v>585</v>
      </c>
      <c r="C1478" s="75" t="str">
        <f>B1478&amp;'Спецификация - фасады'!$AO$68</f>
        <v>U.1.RKC80_G.300-IV/PG</v>
      </c>
      <c r="D1478" s="160">
        <f ca="1">OFFSET('Редактор цен '!$D$178,Цена!$A$1478,0)</f>
        <v>6998.2080000000005</v>
      </c>
      <c r="E1478" s="160">
        <f ca="1">OFFSET('Редактор цен '!$D$178,Цена!$A$1478,0)</f>
        <v>6998.2080000000005</v>
      </c>
      <c r="F1478" s="160">
        <f ca="1">OFFSET('Редактор цен '!$D$178,Цена!$A$1478,0)</f>
        <v>6998.2080000000005</v>
      </c>
      <c r="G1478" s="160">
        <f ca="1">OFFSET('Редактор цен '!$D$178,Цена!$A$1478,0)</f>
        <v>6998.2080000000005</v>
      </c>
      <c r="H1478" s="160">
        <f ca="1">OFFSET('Редактор цен '!$D$178,Цена!$A$1478,0)</f>
        <v>6998.2080000000005</v>
      </c>
      <c r="I1478" s="160">
        <f ca="1">OFFSET('Редактор цен '!$D$178,Цена!$A$1478,0)</f>
        <v>6998.2080000000005</v>
      </c>
      <c r="J1478" s="160">
        <f ca="1">OFFSET('Редактор цен '!$D$178,Цена!$A$1478,0)</f>
        <v>6998.2080000000005</v>
      </c>
      <c r="K1478" s="160">
        <f ca="1">OFFSET('Редактор цен '!$D$178,Цена!$A$1478,0)</f>
        <v>6998.2080000000005</v>
      </c>
      <c r="L1478" s="160">
        <f ca="1">OFFSET('Редактор цен '!$D$178,Цена!$A$1478,0)</f>
        <v>6998.2080000000005</v>
      </c>
      <c r="M1478" s="160">
        <f ca="1">OFFSET('Редактор цен '!$D$178,Цена!$A$1478,0)</f>
        <v>6998.2080000000005</v>
      </c>
    </row>
    <row r="1479" spans="1:13" ht="15" x14ac:dyDescent="0.2">
      <c r="A1479">
        <v>7</v>
      </c>
      <c r="B1479" s="75" t="s">
        <v>585</v>
      </c>
      <c r="C1479" s="75" t="str">
        <f>B1479&amp;'Спецификация - фасады'!$AO$69</f>
        <v>U.1.RKC80_G.300-IV/PS</v>
      </c>
      <c r="D1479" s="160">
        <f ca="1">OFFSET('Редактор цен '!$D$178,Цена!$A$1479,0)</f>
        <v>6998.2080000000005</v>
      </c>
      <c r="E1479" s="160">
        <f ca="1">OFFSET('Редактор цен '!$D$178,Цена!$A$1479,0)</f>
        <v>6998.2080000000005</v>
      </c>
      <c r="F1479" s="160">
        <f ca="1">OFFSET('Редактор цен '!$D$178,Цена!$A$1479,0)</f>
        <v>6998.2080000000005</v>
      </c>
      <c r="G1479" s="160">
        <f ca="1">OFFSET('Редактор цен '!$D$178,Цена!$A$1479,0)</f>
        <v>6998.2080000000005</v>
      </c>
      <c r="H1479" s="160">
        <f ca="1">OFFSET('Редактор цен '!$D$178,Цена!$A$1479,0)</f>
        <v>6998.2080000000005</v>
      </c>
      <c r="I1479" s="160">
        <f ca="1">OFFSET('Редактор цен '!$D$178,Цена!$A$1479,0)</f>
        <v>6998.2080000000005</v>
      </c>
      <c r="J1479" s="160">
        <f ca="1">OFFSET('Редактор цен '!$D$178,Цена!$A$1479,0)</f>
        <v>6998.2080000000005</v>
      </c>
      <c r="K1479" s="160">
        <f ca="1">OFFSET('Редактор цен '!$D$178,Цена!$A$1479,0)</f>
        <v>6998.2080000000005</v>
      </c>
      <c r="L1479" s="160">
        <f ca="1">OFFSET('Редактор цен '!$D$178,Цена!$A$1479,0)</f>
        <v>6998.2080000000005</v>
      </c>
      <c r="M1479" s="160">
        <f ca="1">OFFSET('Редактор цен '!$D$178,Цена!$A$1479,0)</f>
        <v>6998.2080000000005</v>
      </c>
    </row>
    <row r="1480" spans="1:13" ht="15" x14ac:dyDescent="0.2">
      <c r="A1480">
        <v>7</v>
      </c>
      <c r="B1480" s="75" t="s">
        <v>585</v>
      </c>
      <c r="C1480" s="75" t="str">
        <f>B1480&amp;'Спецификация - фасады'!$AO$70</f>
        <v>U.1.RKC80_G.300-IV/PBG</v>
      </c>
      <c r="D1480" s="160">
        <f ca="1">OFFSET('Редактор цен '!$D$178,Цена!$A$1480,0)</f>
        <v>6998.2080000000005</v>
      </c>
      <c r="E1480" s="160">
        <f ca="1">OFFSET('Редактор цен '!$D$178,Цена!$A$1480,0)</f>
        <v>6998.2080000000005</v>
      </c>
      <c r="F1480" s="160">
        <f ca="1">OFFSET('Редактор цен '!$D$178,Цена!$A$1480,0)</f>
        <v>6998.2080000000005</v>
      </c>
      <c r="G1480" s="160">
        <f ca="1">OFFSET('Редактор цен '!$D$178,Цена!$A$1480,0)</f>
        <v>6998.2080000000005</v>
      </c>
      <c r="H1480" s="160">
        <f ca="1">OFFSET('Редактор цен '!$D$178,Цена!$A$1480,0)</f>
        <v>6998.2080000000005</v>
      </c>
      <c r="I1480" s="160">
        <f ca="1">OFFSET('Редактор цен '!$D$178,Цена!$A$1480,0)</f>
        <v>6998.2080000000005</v>
      </c>
      <c r="J1480" s="160">
        <f ca="1">OFFSET('Редактор цен '!$D$178,Цена!$A$1480,0)</f>
        <v>6998.2080000000005</v>
      </c>
      <c r="K1480" s="160">
        <f ca="1">OFFSET('Редактор цен '!$D$178,Цена!$A$1480,0)</f>
        <v>6998.2080000000005</v>
      </c>
      <c r="L1480" s="160">
        <f ca="1">OFFSET('Редактор цен '!$D$178,Цена!$A$1480,0)</f>
        <v>6998.2080000000005</v>
      </c>
      <c r="M1480" s="160">
        <f ca="1">OFFSET('Редактор цен '!$D$178,Цена!$A$1480,0)</f>
        <v>6998.2080000000005</v>
      </c>
    </row>
    <row r="1482" spans="1:13" ht="15" x14ac:dyDescent="0.2">
      <c r="A1482">
        <v>0</v>
      </c>
      <c r="B1482" s="75" t="s">
        <v>586</v>
      </c>
      <c r="C1482" s="75" t="str">
        <f>B1482&amp;'Спецификация - фасады'!$AO$43</f>
        <v>U.1.RKC80_V.300-PY27</v>
      </c>
      <c r="D1482" s="160">
        <f ca="1">OFFSET('Редактор цен '!$D$186,Цена!$A$1482,0)</f>
        <v>6178.1055000000006</v>
      </c>
      <c r="E1482" s="160">
        <f ca="1">OFFSET('Редактор цен '!$D$186,Цена!$A$1482,0)</f>
        <v>6178.1055000000006</v>
      </c>
      <c r="F1482" s="160">
        <f ca="1">OFFSET('Редактор цен '!$D$186,Цена!$A$1482,0)</f>
        <v>6178.1055000000006</v>
      </c>
      <c r="G1482" s="160">
        <f ca="1">OFFSET('Редактор цен '!$D$186,Цена!$A$1482,0)</f>
        <v>6178.1055000000006</v>
      </c>
      <c r="H1482" s="160">
        <f ca="1">OFFSET('Редактор цен '!$D$186,Цена!$A$1482,0)</f>
        <v>6178.1055000000006</v>
      </c>
      <c r="I1482" s="160">
        <f ca="1">OFFSET('Редактор цен '!$D$186,Цена!$A$1482,0)</f>
        <v>6178.1055000000006</v>
      </c>
      <c r="J1482" s="160">
        <f ca="1">OFFSET('Редактор цен '!$D$186,Цена!$A$1482,0)</f>
        <v>6178.1055000000006</v>
      </c>
      <c r="K1482" s="160">
        <f ca="1">OFFSET('Редактор цен '!$D$186,Цена!$A$1482,0)</f>
        <v>6178.1055000000006</v>
      </c>
      <c r="L1482" s="160">
        <f ca="1">OFFSET('Редактор цен '!$D$186,Цена!$A$1482,0)</f>
        <v>6178.1055000000006</v>
      </c>
      <c r="M1482" s="160">
        <f ca="1">OFFSET('Редактор цен '!$D$186,Цена!$A$1482,0)</f>
        <v>6178.1055000000006</v>
      </c>
    </row>
    <row r="1483" spans="1:13" ht="15" x14ac:dyDescent="0.2">
      <c r="A1483">
        <v>0</v>
      </c>
      <c r="B1483" s="75" t="s">
        <v>586</v>
      </c>
      <c r="C1483" s="75" t="str">
        <f>B1483&amp;'Спецификация - фасады'!$AO$44</f>
        <v>U.1.RKC80_V.300-WC</v>
      </c>
      <c r="D1483" s="160">
        <f ca="1">OFFSET('Редактор цен '!$D$186,Цена!$A$1483,0)</f>
        <v>6178.1055000000006</v>
      </c>
      <c r="E1483" s="160">
        <f ca="1">OFFSET('Редактор цен '!$D$186,Цена!$A$1483,0)</f>
        <v>6178.1055000000006</v>
      </c>
      <c r="F1483" s="160">
        <f ca="1">OFFSET('Редактор цен '!$D$186,Цена!$A$1483,0)</f>
        <v>6178.1055000000006</v>
      </c>
      <c r="G1483" s="160">
        <f ca="1">OFFSET('Редактор цен '!$D$186,Цена!$A$1483,0)</f>
        <v>6178.1055000000006</v>
      </c>
      <c r="H1483" s="160">
        <f ca="1">OFFSET('Редактор цен '!$D$186,Цена!$A$1483,0)</f>
        <v>6178.1055000000006</v>
      </c>
      <c r="I1483" s="160">
        <f ca="1">OFFSET('Редактор цен '!$D$186,Цена!$A$1483,0)</f>
        <v>6178.1055000000006</v>
      </c>
      <c r="J1483" s="160">
        <f ca="1">OFFSET('Редактор цен '!$D$186,Цена!$A$1483,0)</f>
        <v>6178.1055000000006</v>
      </c>
      <c r="K1483" s="160">
        <f ca="1">OFFSET('Редактор цен '!$D$186,Цена!$A$1483,0)</f>
        <v>6178.1055000000006</v>
      </c>
      <c r="L1483" s="160">
        <f ca="1">OFFSET('Редактор цен '!$D$186,Цена!$A$1483,0)</f>
        <v>6178.1055000000006</v>
      </c>
      <c r="M1483" s="160">
        <f ca="1">OFFSET('Редактор цен '!$D$186,Цена!$A$1483,0)</f>
        <v>6178.1055000000006</v>
      </c>
    </row>
    <row r="1484" spans="1:13" ht="15" x14ac:dyDescent="0.2">
      <c r="A1484">
        <v>0</v>
      </c>
      <c r="B1484" s="75" t="s">
        <v>586</v>
      </c>
      <c r="C1484" s="75" t="str">
        <f>B1484&amp;'Спецификация - фасады'!$AO$45</f>
        <v>U.1.RKC80_V.300-WP</v>
      </c>
      <c r="D1484" s="160">
        <f ca="1">OFFSET('Редактор цен '!$D$186,Цена!$A$1484,0)</f>
        <v>6178.1055000000006</v>
      </c>
      <c r="E1484" s="160">
        <f ca="1">OFFSET('Редактор цен '!$D$186,Цена!$A$1484,0)</f>
        <v>6178.1055000000006</v>
      </c>
      <c r="F1484" s="160">
        <f ca="1">OFFSET('Редактор цен '!$D$186,Цена!$A$1484,0)</f>
        <v>6178.1055000000006</v>
      </c>
      <c r="G1484" s="160">
        <f ca="1">OFFSET('Редактор цен '!$D$186,Цена!$A$1484,0)</f>
        <v>6178.1055000000006</v>
      </c>
      <c r="H1484" s="160">
        <f ca="1">OFFSET('Редактор цен '!$D$186,Цена!$A$1484,0)</f>
        <v>6178.1055000000006</v>
      </c>
      <c r="I1484" s="160">
        <f ca="1">OFFSET('Редактор цен '!$D$186,Цена!$A$1484,0)</f>
        <v>6178.1055000000006</v>
      </c>
      <c r="J1484" s="160">
        <f ca="1">OFFSET('Редактор цен '!$D$186,Цена!$A$1484,0)</f>
        <v>6178.1055000000006</v>
      </c>
      <c r="K1484" s="160">
        <f ca="1">OFFSET('Редактор цен '!$D$186,Цена!$A$1484,0)</f>
        <v>6178.1055000000006</v>
      </c>
      <c r="L1484" s="160">
        <f ca="1">OFFSET('Редактор цен '!$D$186,Цена!$A$1484,0)</f>
        <v>6178.1055000000006</v>
      </c>
      <c r="M1484" s="160">
        <f ca="1">OFFSET('Редактор цен '!$D$186,Цена!$A$1484,0)</f>
        <v>6178.1055000000006</v>
      </c>
    </row>
    <row r="1485" spans="1:13" ht="15" x14ac:dyDescent="0.2">
      <c r="A1485">
        <v>0</v>
      </c>
      <c r="B1485" s="75" t="s">
        <v>586</v>
      </c>
      <c r="C1485" s="75" t="str">
        <f>B1485&amp;'Спецификация - фасады'!$AO$46</f>
        <v>U.1.RKC80_V.300-DS</v>
      </c>
      <c r="D1485" s="160">
        <f ca="1">OFFSET('Редактор цен '!$D$186,Цена!$A$1485,0)</f>
        <v>6178.1055000000006</v>
      </c>
      <c r="E1485" s="160">
        <f ca="1">OFFSET('Редактор цен '!$D$186,Цена!$A$1485,0)</f>
        <v>6178.1055000000006</v>
      </c>
      <c r="F1485" s="160">
        <f ca="1">OFFSET('Редактор цен '!$D$186,Цена!$A$1485,0)</f>
        <v>6178.1055000000006</v>
      </c>
      <c r="G1485" s="160">
        <f ca="1">OFFSET('Редактор цен '!$D$186,Цена!$A$1485,0)</f>
        <v>6178.1055000000006</v>
      </c>
      <c r="H1485" s="160">
        <f ca="1">OFFSET('Редактор цен '!$D$186,Цена!$A$1485,0)</f>
        <v>6178.1055000000006</v>
      </c>
      <c r="I1485" s="160">
        <f ca="1">OFFSET('Редактор цен '!$D$186,Цена!$A$1485,0)</f>
        <v>6178.1055000000006</v>
      </c>
      <c r="J1485" s="160">
        <f ca="1">OFFSET('Редактор цен '!$D$186,Цена!$A$1485,0)</f>
        <v>6178.1055000000006</v>
      </c>
      <c r="K1485" s="160">
        <f ca="1">OFFSET('Редактор цен '!$D$186,Цена!$A$1485,0)</f>
        <v>6178.1055000000006</v>
      </c>
      <c r="L1485" s="160">
        <f ca="1">OFFSET('Редактор цен '!$D$186,Цена!$A$1485,0)</f>
        <v>6178.1055000000006</v>
      </c>
      <c r="M1485" s="160">
        <f ca="1">OFFSET('Редактор цен '!$D$186,Цена!$A$1485,0)</f>
        <v>6178.1055000000006</v>
      </c>
    </row>
    <row r="1486" spans="1:13" ht="15" x14ac:dyDescent="0.2">
      <c r="A1486">
        <v>0</v>
      </c>
      <c r="B1486" s="75" t="s">
        <v>586</v>
      </c>
      <c r="C1486" s="75" t="str">
        <f>B1486&amp;'Спецификация - фасады'!$AO$47</f>
        <v>U.1.RKC80_V.300-HS</v>
      </c>
      <c r="D1486" s="160">
        <f ca="1">OFFSET('Редактор цен '!$D$186,Цена!$A$1486,0)</f>
        <v>6178.1055000000006</v>
      </c>
      <c r="E1486" s="160">
        <f ca="1">OFFSET('Редактор цен '!$D$186,Цена!$A$1486,0)</f>
        <v>6178.1055000000006</v>
      </c>
      <c r="F1486" s="160">
        <f ca="1">OFFSET('Редактор цен '!$D$186,Цена!$A$1486,0)</f>
        <v>6178.1055000000006</v>
      </c>
      <c r="G1486" s="160">
        <f ca="1">OFFSET('Редактор цен '!$D$186,Цена!$A$1486,0)</f>
        <v>6178.1055000000006</v>
      </c>
      <c r="H1486" s="160">
        <f ca="1">OFFSET('Редактор цен '!$D$186,Цена!$A$1486,0)</f>
        <v>6178.1055000000006</v>
      </c>
      <c r="I1486" s="160">
        <f ca="1">OFFSET('Редактор цен '!$D$186,Цена!$A$1486,0)</f>
        <v>6178.1055000000006</v>
      </c>
      <c r="J1486" s="160">
        <f ca="1">OFFSET('Редактор цен '!$D$186,Цена!$A$1486,0)</f>
        <v>6178.1055000000006</v>
      </c>
      <c r="K1486" s="160">
        <f ca="1">OFFSET('Редактор цен '!$D$186,Цена!$A$1486,0)</f>
        <v>6178.1055000000006</v>
      </c>
      <c r="L1486" s="160">
        <f ca="1">OFFSET('Редактор цен '!$D$186,Цена!$A$1486,0)</f>
        <v>6178.1055000000006</v>
      </c>
      <c r="M1486" s="160">
        <f ca="1">OFFSET('Редактор цен '!$D$186,Цена!$A$1486,0)</f>
        <v>6178.1055000000006</v>
      </c>
    </row>
    <row r="1487" spans="1:13" ht="15" x14ac:dyDescent="0.2">
      <c r="A1487">
        <v>0</v>
      </c>
      <c r="B1487" s="75" t="s">
        <v>586</v>
      </c>
      <c r="C1487" s="75" t="str">
        <f>B1487&amp;'Спецификация - фасады'!$AO$48</f>
        <v>U.1.RKC80_V.300-VT</v>
      </c>
      <c r="D1487" s="160">
        <f ca="1">OFFSET('Редактор цен '!$D$186,Цена!$A$1487,0)</f>
        <v>6178.1055000000006</v>
      </c>
      <c r="E1487" s="160">
        <f ca="1">OFFSET('Редактор цен '!$D$186,Цена!$A$1487,0)</f>
        <v>6178.1055000000006</v>
      </c>
      <c r="F1487" s="160">
        <f ca="1">OFFSET('Редактор цен '!$D$186,Цена!$A$1487,0)</f>
        <v>6178.1055000000006</v>
      </c>
      <c r="G1487" s="160">
        <f ca="1">OFFSET('Редактор цен '!$D$186,Цена!$A$1487,0)</f>
        <v>6178.1055000000006</v>
      </c>
      <c r="H1487" s="160">
        <f ca="1">OFFSET('Редактор цен '!$D$186,Цена!$A$1487,0)</f>
        <v>6178.1055000000006</v>
      </c>
      <c r="I1487" s="160">
        <f ca="1">OFFSET('Редактор цен '!$D$186,Цена!$A$1487,0)</f>
        <v>6178.1055000000006</v>
      </c>
      <c r="J1487" s="160">
        <f ca="1">OFFSET('Редактор цен '!$D$186,Цена!$A$1487,0)</f>
        <v>6178.1055000000006</v>
      </c>
      <c r="K1487" s="160">
        <f ca="1">OFFSET('Редактор цен '!$D$186,Цена!$A$1487,0)</f>
        <v>6178.1055000000006</v>
      </c>
      <c r="L1487" s="160">
        <f ca="1">OFFSET('Редактор цен '!$D$186,Цена!$A$1487,0)</f>
        <v>6178.1055000000006</v>
      </c>
      <c r="M1487" s="160">
        <f ca="1">OFFSET('Редактор цен '!$D$186,Цена!$A$1487,0)</f>
        <v>6178.1055000000006</v>
      </c>
    </row>
    <row r="1488" spans="1:13" ht="15" x14ac:dyDescent="0.2">
      <c r="A1488">
        <v>0</v>
      </c>
      <c r="B1488" s="75" t="s">
        <v>586</v>
      </c>
      <c r="C1488" s="75" t="str">
        <f>B1488&amp;'Спецификация - фасады'!$AO$49</f>
        <v>U.1.RKC80_V.300-TD</v>
      </c>
      <c r="D1488" s="160">
        <f ca="1">OFFSET('Редактор цен '!$D$186,Цена!$A$1488,0)</f>
        <v>6178.1055000000006</v>
      </c>
      <c r="E1488" s="160">
        <f ca="1">OFFSET('Редактор цен '!$D$186,Цена!$A$1488,0)</f>
        <v>6178.1055000000006</v>
      </c>
      <c r="F1488" s="160">
        <f ca="1">OFFSET('Редактор цен '!$D$186,Цена!$A$1488,0)</f>
        <v>6178.1055000000006</v>
      </c>
      <c r="G1488" s="160">
        <f ca="1">OFFSET('Редактор цен '!$D$186,Цена!$A$1488,0)</f>
        <v>6178.1055000000006</v>
      </c>
      <c r="H1488" s="160">
        <f ca="1">OFFSET('Редактор цен '!$D$186,Цена!$A$1488,0)</f>
        <v>6178.1055000000006</v>
      </c>
      <c r="I1488" s="160">
        <f ca="1">OFFSET('Редактор цен '!$D$186,Цена!$A$1488,0)</f>
        <v>6178.1055000000006</v>
      </c>
      <c r="J1488" s="160">
        <f ca="1">OFFSET('Редактор цен '!$D$186,Цена!$A$1488,0)</f>
        <v>6178.1055000000006</v>
      </c>
      <c r="K1488" s="160">
        <f ca="1">OFFSET('Редактор цен '!$D$186,Цена!$A$1488,0)</f>
        <v>6178.1055000000006</v>
      </c>
      <c r="L1488" s="160">
        <f ca="1">OFFSET('Редактор цен '!$D$186,Цена!$A$1488,0)</f>
        <v>6178.1055000000006</v>
      </c>
      <c r="M1488" s="160">
        <f ca="1">OFFSET('Редактор цен '!$D$186,Цена!$A$1488,0)</f>
        <v>6178.1055000000006</v>
      </c>
    </row>
    <row r="1489" spans="1:13" ht="15" x14ac:dyDescent="0.2">
      <c r="A1489">
        <v>0</v>
      </c>
      <c r="B1489" s="75" t="s">
        <v>586</v>
      </c>
      <c r="C1489" s="75" t="str">
        <f>B1489&amp;'Спецификация - фасады'!$AO$50</f>
        <v>U.1.RKC80_V.300-LO</v>
      </c>
      <c r="D1489" s="160">
        <f ca="1">OFFSET('Редактор цен '!$D$186,Цена!$A$1489,0)</f>
        <v>6178.1055000000006</v>
      </c>
      <c r="E1489" s="160">
        <f ca="1">OFFSET('Редактор цен '!$D$186,Цена!$A$1489,0)</f>
        <v>6178.1055000000006</v>
      </c>
      <c r="F1489" s="160">
        <f ca="1">OFFSET('Редактор цен '!$D$186,Цена!$A$1489,0)</f>
        <v>6178.1055000000006</v>
      </c>
      <c r="G1489" s="160">
        <f ca="1">OFFSET('Редактор цен '!$D$186,Цена!$A$1489,0)</f>
        <v>6178.1055000000006</v>
      </c>
      <c r="H1489" s="160">
        <f ca="1">OFFSET('Редактор цен '!$D$186,Цена!$A$1489,0)</f>
        <v>6178.1055000000006</v>
      </c>
      <c r="I1489" s="160">
        <f ca="1">OFFSET('Редактор цен '!$D$186,Цена!$A$1489,0)</f>
        <v>6178.1055000000006</v>
      </c>
      <c r="J1489" s="160">
        <f ca="1">OFFSET('Редактор цен '!$D$186,Цена!$A$1489,0)</f>
        <v>6178.1055000000006</v>
      </c>
      <c r="K1489" s="160">
        <f ca="1">OFFSET('Редактор цен '!$D$186,Цена!$A$1489,0)</f>
        <v>6178.1055000000006</v>
      </c>
      <c r="L1489" s="160">
        <f ca="1">OFFSET('Редактор цен '!$D$186,Цена!$A$1489,0)</f>
        <v>6178.1055000000006</v>
      </c>
      <c r="M1489" s="160">
        <f ca="1">OFFSET('Редактор цен '!$D$186,Цена!$A$1489,0)</f>
        <v>6178.1055000000006</v>
      </c>
    </row>
    <row r="1490" spans="1:13" ht="15" x14ac:dyDescent="0.2">
      <c r="A1490">
        <v>0</v>
      </c>
      <c r="B1490" s="75" t="s">
        <v>586</v>
      </c>
      <c r="C1490" s="75" t="str">
        <f>B1490&amp;'Спецификация - фасады'!$AO$51</f>
        <v>U.1.RKC80_V.300-OM</v>
      </c>
      <c r="D1490" s="160">
        <f ca="1">OFFSET('Редактор цен '!$D$186,Цена!$A$1490,0)</f>
        <v>6178.1055000000006</v>
      </c>
      <c r="E1490" s="160">
        <f ca="1">OFFSET('Редактор цен '!$D$186,Цена!$A$1490,0)</f>
        <v>6178.1055000000006</v>
      </c>
      <c r="F1490" s="160">
        <f ca="1">OFFSET('Редактор цен '!$D$186,Цена!$A$1490,0)</f>
        <v>6178.1055000000006</v>
      </c>
      <c r="G1490" s="160">
        <f ca="1">OFFSET('Редактор цен '!$D$186,Цена!$A$1490,0)</f>
        <v>6178.1055000000006</v>
      </c>
      <c r="H1490" s="160">
        <f ca="1">OFFSET('Редактор цен '!$D$186,Цена!$A$1490,0)</f>
        <v>6178.1055000000006</v>
      </c>
      <c r="I1490" s="160">
        <f ca="1">OFFSET('Редактор цен '!$D$186,Цена!$A$1490,0)</f>
        <v>6178.1055000000006</v>
      </c>
      <c r="J1490" s="160">
        <f ca="1">OFFSET('Редактор цен '!$D$186,Цена!$A$1490,0)</f>
        <v>6178.1055000000006</v>
      </c>
      <c r="K1490" s="160">
        <f ca="1">OFFSET('Редактор цен '!$D$186,Цена!$A$1490,0)</f>
        <v>6178.1055000000006</v>
      </c>
      <c r="L1490" s="160">
        <f ca="1">OFFSET('Редактор цен '!$D$186,Цена!$A$1490,0)</f>
        <v>6178.1055000000006</v>
      </c>
      <c r="M1490" s="160">
        <f ca="1">OFFSET('Редактор цен '!$D$186,Цена!$A$1490,0)</f>
        <v>6178.1055000000006</v>
      </c>
    </row>
    <row r="1491" spans="1:13" ht="15" x14ac:dyDescent="0.2">
      <c r="A1491">
        <v>0</v>
      </c>
      <c r="B1491" s="75" t="s">
        <v>586</v>
      </c>
      <c r="C1491" s="75" t="str">
        <f>B1491&amp;'Спецификация - фасады'!$AO$52</f>
        <v>U.1.RKC80_V.300-OE</v>
      </c>
      <c r="D1491" s="160">
        <f ca="1">OFFSET('Редактор цен '!$D$186,Цена!$A$1491,0)</f>
        <v>6178.1055000000006</v>
      </c>
      <c r="E1491" s="160">
        <f ca="1">OFFSET('Редактор цен '!$D$186,Цена!$A$1491,0)</f>
        <v>6178.1055000000006</v>
      </c>
      <c r="F1491" s="160">
        <f ca="1">OFFSET('Редактор цен '!$D$186,Цена!$A$1491,0)</f>
        <v>6178.1055000000006</v>
      </c>
      <c r="G1491" s="160">
        <f ca="1">OFFSET('Редактор цен '!$D$186,Цена!$A$1491,0)</f>
        <v>6178.1055000000006</v>
      </c>
      <c r="H1491" s="160">
        <f ca="1">OFFSET('Редактор цен '!$D$186,Цена!$A$1491,0)</f>
        <v>6178.1055000000006</v>
      </c>
      <c r="I1491" s="160">
        <f ca="1">OFFSET('Редактор цен '!$D$186,Цена!$A$1491,0)</f>
        <v>6178.1055000000006</v>
      </c>
      <c r="J1491" s="160">
        <f ca="1">OFFSET('Редактор цен '!$D$186,Цена!$A$1491,0)</f>
        <v>6178.1055000000006</v>
      </c>
      <c r="K1491" s="160">
        <f ca="1">OFFSET('Редактор цен '!$D$186,Цена!$A$1491,0)</f>
        <v>6178.1055000000006</v>
      </c>
      <c r="L1491" s="160">
        <f ca="1">OFFSET('Редактор цен '!$D$186,Цена!$A$1491,0)</f>
        <v>6178.1055000000006</v>
      </c>
      <c r="M1491" s="160">
        <f ca="1">OFFSET('Редактор цен '!$D$186,Цена!$A$1491,0)</f>
        <v>6178.1055000000006</v>
      </c>
    </row>
    <row r="1492" spans="1:13" ht="15" x14ac:dyDescent="0.2">
      <c r="A1492">
        <v>1</v>
      </c>
      <c r="B1492" s="75" t="s">
        <v>586</v>
      </c>
      <c r="C1492" s="75" t="str">
        <f>B1492&amp;'Спецификация - фасады'!$AO$53</f>
        <v>U.1.RKC80_V.300-GS</v>
      </c>
      <c r="D1492" s="160">
        <f ca="1">OFFSET('Редактор цен '!$D$186,Цена!$A$1492,0)</f>
        <v>6178.1055000000006</v>
      </c>
      <c r="E1492" s="160">
        <f ca="1">OFFSET('Редактор цен '!$D$186,Цена!$A$1492,0)</f>
        <v>6178.1055000000006</v>
      </c>
      <c r="F1492" s="160">
        <f ca="1">OFFSET('Редактор цен '!$D$186,Цена!$A$1492,0)</f>
        <v>6178.1055000000006</v>
      </c>
      <c r="G1492" s="160">
        <f ca="1">OFFSET('Редактор цен '!$D$186,Цена!$A$1492,0)</f>
        <v>6178.1055000000006</v>
      </c>
      <c r="H1492" s="160">
        <f ca="1">OFFSET('Редактор цен '!$D$186,Цена!$A$1492,0)</f>
        <v>6178.1055000000006</v>
      </c>
      <c r="I1492" s="160">
        <f ca="1">OFFSET('Редактор цен '!$D$186,Цена!$A$1492,0)</f>
        <v>6178.1055000000006</v>
      </c>
      <c r="J1492" s="160">
        <f ca="1">OFFSET('Редактор цен '!$D$186,Цена!$A$1492,0)</f>
        <v>6178.1055000000006</v>
      </c>
      <c r="K1492" s="160">
        <f ca="1">OFFSET('Редактор цен '!$D$186,Цена!$A$1492,0)</f>
        <v>6178.1055000000006</v>
      </c>
      <c r="L1492" s="160">
        <f ca="1">OFFSET('Редактор цен '!$D$186,Цена!$A$1492,0)</f>
        <v>6178.1055000000006</v>
      </c>
      <c r="M1492" s="160">
        <f ca="1">OFFSET('Редактор цен '!$D$186,Цена!$A$1492,0)</f>
        <v>6178.1055000000006</v>
      </c>
    </row>
    <row r="1493" spans="1:13" ht="15" x14ac:dyDescent="0.2">
      <c r="A1493">
        <v>2</v>
      </c>
      <c r="B1493" s="75" t="s">
        <v>586</v>
      </c>
      <c r="C1493" s="75" t="str">
        <f>B1493&amp;'Спецификация - фасады'!$AO$54</f>
        <v>U.1.RKC80_V.300-BMO</v>
      </c>
      <c r="D1493" s="160">
        <f ca="1">OFFSET('Редактор цен '!$D$186,Цена!$A$1493,0)</f>
        <v>6579.0445000000009</v>
      </c>
      <c r="E1493" s="160">
        <f ca="1">OFFSET('Редактор цен '!$D$186,Цена!$A$1493,0)</f>
        <v>6579.0445000000009</v>
      </c>
      <c r="F1493" s="160">
        <f ca="1">OFFSET('Редактор цен '!$D$186,Цена!$A$1493,0)</f>
        <v>6579.0445000000009</v>
      </c>
      <c r="G1493" s="160">
        <f ca="1">OFFSET('Редактор цен '!$D$186,Цена!$A$1493,0)</f>
        <v>6579.0445000000009</v>
      </c>
      <c r="H1493" s="160">
        <f ca="1">OFFSET('Редактор цен '!$D$186,Цена!$A$1493,0)</f>
        <v>6579.0445000000009</v>
      </c>
      <c r="I1493" s="160">
        <f ca="1">OFFSET('Редактор цен '!$D$186,Цена!$A$1493,0)</f>
        <v>6579.0445000000009</v>
      </c>
      <c r="J1493" s="160">
        <f ca="1">OFFSET('Редактор цен '!$D$186,Цена!$A$1493,0)</f>
        <v>6579.0445000000009</v>
      </c>
      <c r="K1493" s="160">
        <f ca="1">OFFSET('Редактор цен '!$D$186,Цена!$A$1493,0)</f>
        <v>6579.0445000000009</v>
      </c>
      <c r="L1493" s="160">
        <f ca="1">OFFSET('Редактор цен '!$D$186,Цена!$A$1493,0)</f>
        <v>6579.0445000000009</v>
      </c>
      <c r="M1493" s="160">
        <f ca="1">OFFSET('Редактор цен '!$D$186,Цена!$A$1493,0)</f>
        <v>6579.0445000000009</v>
      </c>
    </row>
    <row r="1494" spans="1:13" ht="15" x14ac:dyDescent="0.2">
      <c r="A1494">
        <v>3</v>
      </c>
      <c r="B1494" s="75" t="s">
        <v>586</v>
      </c>
      <c r="C1494" s="75" t="str">
        <f>B1494&amp;'Спецификация - фасады'!$AO$55</f>
        <v>U.1.RKC80_V.300-WM</v>
      </c>
      <c r="D1494" s="160">
        <f ca="1">OFFSET('Редактор цен '!$D$186,Цена!$A$1494,0)</f>
        <v>6597.2690000000002</v>
      </c>
      <c r="E1494" s="160">
        <f ca="1">OFFSET('Редактор цен '!$D$186,Цена!$A$1494,0)</f>
        <v>6597.2690000000002</v>
      </c>
      <c r="F1494" s="160">
        <f ca="1">OFFSET('Редактор цен '!$D$186,Цена!$A$1494,0)</f>
        <v>6597.2690000000002</v>
      </c>
      <c r="G1494" s="160">
        <f ca="1">OFFSET('Редактор цен '!$D$186,Цена!$A$1494,0)</f>
        <v>6597.2690000000002</v>
      </c>
      <c r="H1494" s="160">
        <f ca="1">OFFSET('Редактор цен '!$D$186,Цена!$A$1494,0)</f>
        <v>6597.2690000000002</v>
      </c>
      <c r="I1494" s="160">
        <f ca="1">OFFSET('Редактор цен '!$D$186,Цена!$A$1494,0)</f>
        <v>6597.2690000000002</v>
      </c>
      <c r="J1494" s="160">
        <f ca="1">OFFSET('Редактор цен '!$D$186,Цена!$A$1494,0)</f>
        <v>6597.2690000000002</v>
      </c>
      <c r="K1494" s="160">
        <f ca="1">OFFSET('Редактор цен '!$D$186,Цена!$A$1494,0)</f>
        <v>6597.2690000000002</v>
      </c>
      <c r="L1494" s="160">
        <f ca="1">OFFSET('Редактор цен '!$D$186,Цена!$A$1494,0)</f>
        <v>6597.2690000000002</v>
      </c>
      <c r="M1494" s="160">
        <f ca="1">OFFSET('Редактор цен '!$D$186,Цена!$A$1494,0)</f>
        <v>6597.2690000000002</v>
      </c>
    </row>
    <row r="1495" spans="1:13" ht="15" x14ac:dyDescent="0.2">
      <c r="A1495">
        <v>3</v>
      </c>
      <c r="B1495" s="75" t="s">
        <v>586</v>
      </c>
      <c r="C1495" s="75" t="str">
        <f>B1495&amp;'Спецификация - фасады'!$AO$56</f>
        <v>U.1.RKC80_V.300-IV</v>
      </c>
      <c r="D1495" s="160">
        <f ca="1">OFFSET('Редактор цен '!$D$186,Цена!$A$1495,0)</f>
        <v>6597.2690000000002</v>
      </c>
      <c r="E1495" s="160">
        <f ca="1">OFFSET('Редактор цен '!$D$186,Цена!$A$1495,0)</f>
        <v>6597.2690000000002</v>
      </c>
      <c r="F1495" s="160">
        <f ca="1">OFFSET('Редактор цен '!$D$186,Цена!$A$1495,0)</f>
        <v>6597.2690000000002</v>
      </c>
      <c r="G1495" s="160">
        <f ca="1">OFFSET('Редактор цен '!$D$186,Цена!$A$1495,0)</f>
        <v>6597.2690000000002</v>
      </c>
      <c r="H1495" s="160">
        <f ca="1">OFFSET('Редактор цен '!$D$186,Цена!$A$1495,0)</f>
        <v>6597.2690000000002</v>
      </c>
      <c r="I1495" s="160">
        <f ca="1">OFFSET('Редактор цен '!$D$186,Цена!$A$1495,0)</f>
        <v>6597.2690000000002</v>
      </c>
      <c r="J1495" s="160">
        <f ca="1">OFFSET('Редактор цен '!$D$186,Цена!$A$1495,0)</f>
        <v>6597.2690000000002</v>
      </c>
      <c r="K1495" s="160">
        <f ca="1">OFFSET('Редактор цен '!$D$186,Цена!$A$1495,0)</f>
        <v>6597.2690000000002</v>
      </c>
      <c r="L1495" s="160">
        <f ca="1">OFFSET('Редактор цен '!$D$186,Цена!$A$1495,0)</f>
        <v>6597.2690000000002</v>
      </c>
      <c r="M1495" s="160">
        <f ca="1">OFFSET('Редактор цен '!$D$186,Цена!$A$1495,0)</f>
        <v>6597.2690000000002</v>
      </c>
    </row>
    <row r="1496" spans="1:13" ht="15" x14ac:dyDescent="0.2">
      <c r="A1496">
        <v>4</v>
      </c>
      <c r="B1496" s="75" t="s">
        <v>586</v>
      </c>
      <c r="C1496" s="75" t="str">
        <f>B1496&amp;'Спецификация - фасады'!$AO$57</f>
        <v>U.1.RKC80_V.300-WC/PG</v>
      </c>
      <c r="D1496" s="160">
        <f ca="1">OFFSET('Редактор цен '!$D$186,Цена!$A$1496,0)</f>
        <v>6473.3423999999995</v>
      </c>
      <c r="E1496" s="160">
        <f ca="1">OFFSET('Редактор цен '!$D$186,Цена!$A$1496,0)</f>
        <v>6473.3423999999995</v>
      </c>
      <c r="F1496" s="160">
        <f ca="1">OFFSET('Редактор цен '!$D$186,Цена!$A$1496,0)</f>
        <v>6473.3423999999995</v>
      </c>
      <c r="G1496" s="160">
        <f ca="1">OFFSET('Редактор цен '!$D$186,Цена!$A$1496,0)</f>
        <v>6473.3423999999995</v>
      </c>
      <c r="H1496" s="160">
        <f ca="1">OFFSET('Редактор цен '!$D$186,Цена!$A$1496,0)</f>
        <v>6473.3423999999995</v>
      </c>
      <c r="I1496" s="160">
        <f ca="1">OFFSET('Редактор цен '!$D$186,Цена!$A$1496,0)</f>
        <v>6473.3423999999995</v>
      </c>
      <c r="J1496" s="160">
        <f ca="1">OFFSET('Редактор цен '!$D$186,Цена!$A$1496,0)</f>
        <v>6473.3423999999995</v>
      </c>
      <c r="K1496" s="160">
        <f ca="1">OFFSET('Редактор цен '!$D$186,Цена!$A$1496,0)</f>
        <v>6473.3423999999995</v>
      </c>
      <c r="L1496" s="160">
        <f ca="1">OFFSET('Редактор цен '!$D$186,Цена!$A$1496,0)</f>
        <v>6473.3423999999995</v>
      </c>
      <c r="M1496" s="160">
        <f ca="1">OFFSET('Редактор цен '!$D$186,Цена!$A$1496,0)</f>
        <v>6473.3423999999995</v>
      </c>
    </row>
    <row r="1497" spans="1:13" ht="15" x14ac:dyDescent="0.2">
      <c r="A1497">
        <v>4</v>
      </c>
      <c r="B1497" s="75" t="s">
        <v>586</v>
      </c>
      <c r="C1497" s="75" t="str">
        <f>B1497&amp;'Спецификация - фасады'!$AO$58</f>
        <v>U.1.RKC80_V.300-WC/PS</v>
      </c>
      <c r="D1497" s="160">
        <f ca="1">OFFSET('Редактор цен '!$D$186,Цена!$A$1497,0)</f>
        <v>6473.3423999999995</v>
      </c>
      <c r="E1497" s="160">
        <f ca="1">OFFSET('Редактор цен '!$D$186,Цена!$A$1497,0)</f>
        <v>6473.3423999999995</v>
      </c>
      <c r="F1497" s="160">
        <f ca="1">OFFSET('Редактор цен '!$D$186,Цена!$A$1497,0)</f>
        <v>6473.3423999999995</v>
      </c>
      <c r="G1497" s="160">
        <f ca="1">OFFSET('Редактор цен '!$D$186,Цена!$A$1497,0)</f>
        <v>6473.3423999999995</v>
      </c>
      <c r="H1497" s="160">
        <f ca="1">OFFSET('Редактор цен '!$D$186,Цена!$A$1497,0)</f>
        <v>6473.3423999999995</v>
      </c>
      <c r="I1497" s="160">
        <f ca="1">OFFSET('Редактор цен '!$D$186,Цена!$A$1497,0)</f>
        <v>6473.3423999999995</v>
      </c>
      <c r="J1497" s="160">
        <f ca="1">OFFSET('Редактор цен '!$D$186,Цена!$A$1497,0)</f>
        <v>6473.3423999999995</v>
      </c>
      <c r="K1497" s="160">
        <f ca="1">OFFSET('Редактор цен '!$D$186,Цена!$A$1497,0)</f>
        <v>6473.3423999999995</v>
      </c>
      <c r="L1497" s="160">
        <f ca="1">OFFSET('Редактор цен '!$D$186,Цена!$A$1497,0)</f>
        <v>6473.3423999999995</v>
      </c>
      <c r="M1497" s="160">
        <f ca="1">OFFSET('Редактор цен '!$D$186,Цена!$A$1497,0)</f>
        <v>6473.3423999999995</v>
      </c>
    </row>
    <row r="1498" spans="1:13" ht="15" x14ac:dyDescent="0.2">
      <c r="A1498">
        <v>4</v>
      </c>
      <c r="B1498" s="75" t="s">
        <v>586</v>
      </c>
      <c r="C1498" s="75" t="str">
        <f>B1498&amp;'Спецификация - фасады'!$AO$59</f>
        <v>U.1.RKC80_V.300-WC/PBG</v>
      </c>
      <c r="D1498" s="160">
        <f ca="1">OFFSET('Редактор цен '!$D$186,Цена!$A$1498,0)</f>
        <v>6473.3423999999995</v>
      </c>
      <c r="E1498" s="160">
        <f ca="1">OFFSET('Редактор цен '!$D$186,Цена!$A$1498,0)</f>
        <v>6473.3423999999995</v>
      </c>
      <c r="F1498" s="160">
        <f ca="1">OFFSET('Редактор цен '!$D$186,Цена!$A$1498,0)</f>
        <v>6473.3423999999995</v>
      </c>
      <c r="G1498" s="160">
        <f ca="1">OFFSET('Редактор цен '!$D$186,Цена!$A$1498,0)</f>
        <v>6473.3423999999995</v>
      </c>
      <c r="H1498" s="160">
        <f ca="1">OFFSET('Редактор цен '!$D$186,Цена!$A$1498,0)</f>
        <v>6473.3423999999995</v>
      </c>
      <c r="I1498" s="160">
        <f ca="1">OFFSET('Редактор цен '!$D$186,Цена!$A$1498,0)</f>
        <v>6473.3423999999995</v>
      </c>
      <c r="J1498" s="160">
        <f ca="1">OFFSET('Редактор цен '!$D$186,Цена!$A$1498,0)</f>
        <v>6473.3423999999995</v>
      </c>
      <c r="K1498" s="160">
        <f ca="1">OFFSET('Редактор цен '!$D$186,Цена!$A$1498,0)</f>
        <v>6473.3423999999995</v>
      </c>
      <c r="L1498" s="160">
        <f ca="1">OFFSET('Редактор цен '!$D$186,Цена!$A$1498,0)</f>
        <v>6473.3423999999995</v>
      </c>
      <c r="M1498" s="160">
        <f ca="1">OFFSET('Редактор цен '!$D$186,Цена!$A$1498,0)</f>
        <v>6473.3423999999995</v>
      </c>
    </row>
    <row r="1499" spans="1:13" ht="15" x14ac:dyDescent="0.2">
      <c r="A1499">
        <v>4</v>
      </c>
      <c r="B1499" s="75" t="s">
        <v>586</v>
      </c>
      <c r="C1499" s="75" t="str">
        <f>B1499&amp;'Спецификация - фасады'!$AO$60</f>
        <v>U.1.RKC80_V.300-VT/PS</v>
      </c>
      <c r="D1499" s="160">
        <f ca="1">OFFSET('Редактор цен '!$D$186,Цена!$A$1499,0)</f>
        <v>6473.3423999999995</v>
      </c>
      <c r="E1499" s="160">
        <f ca="1">OFFSET('Редактор цен '!$D$186,Цена!$A$1499,0)</f>
        <v>6473.3423999999995</v>
      </c>
      <c r="F1499" s="160">
        <f ca="1">OFFSET('Редактор цен '!$D$186,Цена!$A$1499,0)</f>
        <v>6473.3423999999995</v>
      </c>
      <c r="G1499" s="160">
        <f ca="1">OFFSET('Редактор цен '!$D$186,Цена!$A$1499,0)</f>
        <v>6473.3423999999995</v>
      </c>
      <c r="H1499" s="160">
        <f ca="1">OFFSET('Редактор цен '!$D$186,Цена!$A$1499,0)</f>
        <v>6473.3423999999995</v>
      </c>
      <c r="I1499" s="160">
        <f ca="1">OFFSET('Редактор цен '!$D$186,Цена!$A$1499,0)</f>
        <v>6473.3423999999995</v>
      </c>
      <c r="J1499" s="160">
        <f ca="1">OFFSET('Редактор цен '!$D$186,Цена!$A$1499,0)</f>
        <v>6473.3423999999995</v>
      </c>
      <c r="K1499" s="160">
        <f ca="1">OFFSET('Редактор цен '!$D$186,Цена!$A$1499,0)</f>
        <v>6473.3423999999995</v>
      </c>
      <c r="L1499" s="160">
        <f ca="1">OFFSET('Редактор цен '!$D$186,Цена!$A$1499,0)</f>
        <v>6473.3423999999995</v>
      </c>
      <c r="M1499" s="160">
        <f ca="1">OFFSET('Редактор цен '!$D$186,Цена!$A$1499,0)</f>
        <v>6473.3423999999995</v>
      </c>
    </row>
    <row r="1500" spans="1:13" ht="15" x14ac:dyDescent="0.2">
      <c r="A1500">
        <v>5</v>
      </c>
      <c r="B1500" s="75" t="s">
        <v>586</v>
      </c>
      <c r="C1500" s="75" t="str">
        <f>B1500&amp;'Спецификация - фасады'!$AO$61</f>
        <v>U.1.RKC80_V.300-BMO/PG</v>
      </c>
      <c r="D1500" s="160">
        <f ca="1">OFFSET('Редактор цен '!$D$186,Цена!$A$1500,0)</f>
        <v>6877.926300000001</v>
      </c>
      <c r="E1500" s="160">
        <f ca="1">OFFSET('Редактор цен '!$D$186,Цена!$A$1500,0)</f>
        <v>6877.926300000001</v>
      </c>
      <c r="F1500" s="160">
        <f ca="1">OFFSET('Редактор цен '!$D$186,Цена!$A$1500,0)</f>
        <v>6877.926300000001</v>
      </c>
      <c r="G1500" s="160">
        <f ca="1">OFFSET('Редактор цен '!$D$186,Цена!$A$1500,0)</f>
        <v>6877.926300000001</v>
      </c>
      <c r="H1500" s="160">
        <f ca="1">OFFSET('Редактор цен '!$D$186,Цена!$A$1500,0)</f>
        <v>6877.926300000001</v>
      </c>
      <c r="I1500" s="160">
        <f ca="1">OFFSET('Редактор цен '!$D$186,Цена!$A$1500,0)</f>
        <v>6877.926300000001</v>
      </c>
      <c r="J1500" s="160">
        <f ca="1">OFFSET('Редактор цен '!$D$186,Цена!$A$1500,0)</f>
        <v>6877.926300000001</v>
      </c>
      <c r="K1500" s="160">
        <f ca="1">OFFSET('Редактор цен '!$D$186,Цена!$A$1500,0)</f>
        <v>6877.926300000001</v>
      </c>
      <c r="L1500" s="160">
        <f ca="1">OFFSET('Редактор цен '!$D$186,Цена!$A$1500,0)</f>
        <v>6877.926300000001</v>
      </c>
      <c r="M1500" s="160">
        <f ca="1">OFFSET('Редактор цен '!$D$186,Цена!$A$1500,0)</f>
        <v>6877.926300000001</v>
      </c>
    </row>
    <row r="1501" spans="1:13" ht="15" x14ac:dyDescent="0.2">
      <c r="A1501">
        <v>5</v>
      </c>
      <c r="B1501" s="75" t="s">
        <v>586</v>
      </c>
      <c r="C1501" s="75" t="str">
        <f>B1501&amp;'Спецификация - фасады'!$AO$62</f>
        <v>U.1.RKC80_V.300-BMO/PB</v>
      </c>
      <c r="D1501" s="160">
        <f ca="1">OFFSET('Редактор цен '!$D$186,Цена!$A$1501,0)</f>
        <v>6877.926300000001</v>
      </c>
      <c r="E1501" s="160">
        <f ca="1">OFFSET('Редактор цен '!$D$186,Цена!$A$1501,0)</f>
        <v>6877.926300000001</v>
      </c>
      <c r="F1501" s="160">
        <f ca="1">OFFSET('Редактор цен '!$D$186,Цена!$A$1501,0)</f>
        <v>6877.926300000001</v>
      </c>
      <c r="G1501" s="160">
        <f ca="1">OFFSET('Редактор цен '!$D$186,Цена!$A$1501,0)</f>
        <v>6877.926300000001</v>
      </c>
      <c r="H1501" s="160">
        <f ca="1">OFFSET('Редактор цен '!$D$186,Цена!$A$1501,0)</f>
        <v>6877.926300000001</v>
      </c>
      <c r="I1501" s="160">
        <f ca="1">OFFSET('Редактор цен '!$D$186,Цена!$A$1501,0)</f>
        <v>6877.926300000001</v>
      </c>
      <c r="J1501" s="160">
        <f ca="1">OFFSET('Редактор цен '!$D$186,Цена!$A$1501,0)</f>
        <v>6877.926300000001</v>
      </c>
      <c r="K1501" s="160">
        <f ca="1">OFFSET('Редактор цен '!$D$186,Цена!$A$1501,0)</f>
        <v>6877.926300000001</v>
      </c>
      <c r="L1501" s="160">
        <f ca="1">OFFSET('Редактор цен '!$D$186,Цена!$A$1501,0)</f>
        <v>6877.926300000001</v>
      </c>
      <c r="M1501" s="160">
        <f ca="1">OFFSET('Редактор цен '!$D$186,Цена!$A$1501,0)</f>
        <v>6877.926300000001</v>
      </c>
    </row>
    <row r="1502" spans="1:13" ht="15" x14ac:dyDescent="0.2">
      <c r="A1502">
        <v>6</v>
      </c>
      <c r="B1502" s="75" t="s">
        <v>586</v>
      </c>
      <c r="C1502" s="75" t="str">
        <f>B1502&amp;'Спецификация - фасады'!$AO$63</f>
        <v>U.1.RKC80_V.300-GS/PG</v>
      </c>
      <c r="D1502" s="160">
        <f ca="1">OFFSET('Редактор цен '!$D$186,Цена!$A$1502,0)</f>
        <v>6579.0445000000009</v>
      </c>
      <c r="E1502" s="160">
        <f ca="1">OFFSET('Редактор цен '!$D$186,Цена!$A$1502,0)</f>
        <v>6579.0445000000009</v>
      </c>
      <c r="F1502" s="160">
        <f ca="1">OFFSET('Редактор цен '!$D$186,Цена!$A$1502,0)</f>
        <v>6579.0445000000009</v>
      </c>
      <c r="G1502" s="160">
        <f ca="1">OFFSET('Редактор цен '!$D$186,Цена!$A$1502,0)</f>
        <v>6579.0445000000009</v>
      </c>
      <c r="H1502" s="160">
        <f ca="1">OFFSET('Редактор цен '!$D$186,Цена!$A$1502,0)</f>
        <v>6579.0445000000009</v>
      </c>
      <c r="I1502" s="160">
        <f ca="1">OFFSET('Редактор цен '!$D$186,Цена!$A$1502,0)</f>
        <v>6579.0445000000009</v>
      </c>
      <c r="J1502" s="160">
        <f ca="1">OFFSET('Редактор цен '!$D$186,Цена!$A$1502,0)</f>
        <v>6579.0445000000009</v>
      </c>
      <c r="K1502" s="160">
        <f ca="1">OFFSET('Редактор цен '!$D$186,Цена!$A$1502,0)</f>
        <v>6579.0445000000009</v>
      </c>
      <c r="L1502" s="160">
        <f ca="1">OFFSET('Редактор цен '!$D$186,Цена!$A$1502,0)</f>
        <v>6579.0445000000009</v>
      </c>
      <c r="M1502" s="160">
        <f ca="1">OFFSET('Редактор цен '!$D$186,Цена!$A$1502,0)</f>
        <v>6579.0445000000009</v>
      </c>
    </row>
    <row r="1503" spans="1:13" ht="15" x14ac:dyDescent="0.2">
      <c r="A1503">
        <v>6</v>
      </c>
      <c r="B1503" s="75" t="s">
        <v>586</v>
      </c>
      <c r="C1503" s="75" t="str">
        <f>B1503&amp;'Спецификация - фасады'!$AO$64</f>
        <v>U.1.RKC80_V.300-GS/PS</v>
      </c>
      <c r="D1503" s="160">
        <f ca="1">OFFSET('Редактор цен '!$D$186,Цена!$A$1503,0)</f>
        <v>6579.0445000000009</v>
      </c>
      <c r="E1503" s="160">
        <f ca="1">OFFSET('Редактор цен '!$D$186,Цена!$A$1503,0)</f>
        <v>6579.0445000000009</v>
      </c>
      <c r="F1503" s="160">
        <f ca="1">OFFSET('Редактор цен '!$D$186,Цена!$A$1503,0)</f>
        <v>6579.0445000000009</v>
      </c>
      <c r="G1503" s="160">
        <f ca="1">OFFSET('Редактор цен '!$D$186,Цена!$A$1503,0)</f>
        <v>6579.0445000000009</v>
      </c>
      <c r="H1503" s="160">
        <f ca="1">OFFSET('Редактор цен '!$D$186,Цена!$A$1503,0)</f>
        <v>6579.0445000000009</v>
      </c>
      <c r="I1503" s="160">
        <f ca="1">OFFSET('Редактор цен '!$D$186,Цена!$A$1503,0)</f>
        <v>6579.0445000000009</v>
      </c>
      <c r="J1503" s="160">
        <f ca="1">OFFSET('Редактор цен '!$D$186,Цена!$A$1503,0)</f>
        <v>6579.0445000000009</v>
      </c>
      <c r="K1503" s="160">
        <f ca="1">OFFSET('Редактор цен '!$D$186,Цена!$A$1503,0)</f>
        <v>6579.0445000000009</v>
      </c>
      <c r="L1503" s="160">
        <f ca="1">OFFSET('Редактор цен '!$D$186,Цена!$A$1503,0)</f>
        <v>6579.0445000000009</v>
      </c>
      <c r="M1503" s="160">
        <f ca="1">OFFSET('Редактор цен '!$D$186,Цена!$A$1503,0)</f>
        <v>6579.0445000000009</v>
      </c>
    </row>
    <row r="1504" spans="1:13" ht="15" x14ac:dyDescent="0.2">
      <c r="A1504">
        <v>7</v>
      </c>
      <c r="B1504" s="75" t="s">
        <v>586</v>
      </c>
      <c r="C1504" s="75" t="str">
        <f>B1504&amp;'Спецификация - фасады'!$AO$65</f>
        <v>U.1.RKC80_V.300-WM/PG</v>
      </c>
      <c r="D1504" s="160">
        <f ca="1">OFFSET('Редактор цен '!$D$186,Цена!$A$1504,0)</f>
        <v>6998.2080000000005</v>
      </c>
      <c r="E1504" s="160">
        <f ca="1">OFFSET('Редактор цен '!$D$186,Цена!$A$1504,0)</f>
        <v>6998.2080000000005</v>
      </c>
      <c r="F1504" s="160">
        <f ca="1">OFFSET('Редактор цен '!$D$186,Цена!$A$1504,0)</f>
        <v>6998.2080000000005</v>
      </c>
      <c r="G1504" s="160">
        <f ca="1">OFFSET('Редактор цен '!$D$186,Цена!$A$1504,0)</f>
        <v>6998.2080000000005</v>
      </c>
      <c r="H1504" s="160">
        <f ca="1">OFFSET('Редактор цен '!$D$186,Цена!$A$1504,0)</f>
        <v>6998.2080000000005</v>
      </c>
      <c r="I1504" s="160">
        <f ca="1">OFFSET('Редактор цен '!$D$186,Цена!$A$1504,0)</f>
        <v>6998.2080000000005</v>
      </c>
      <c r="J1504" s="160">
        <f ca="1">OFFSET('Редактор цен '!$D$186,Цена!$A$1504,0)</f>
        <v>6998.2080000000005</v>
      </c>
      <c r="K1504" s="160">
        <f ca="1">OFFSET('Редактор цен '!$D$186,Цена!$A$1504,0)</f>
        <v>6998.2080000000005</v>
      </c>
      <c r="L1504" s="160">
        <f ca="1">OFFSET('Редактор цен '!$D$186,Цена!$A$1504,0)</f>
        <v>6998.2080000000005</v>
      </c>
      <c r="M1504" s="160">
        <f ca="1">OFFSET('Редактор цен '!$D$186,Цена!$A$1504,0)</f>
        <v>6998.2080000000005</v>
      </c>
    </row>
    <row r="1505" spans="1:13" ht="15" x14ac:dyDescent="0.2">
      <c r="A1505">
        <v>7</v>
      </c>
      <c r="B1505" s="75" t="s">
        <v>586</v>
      </c>
      <c r="C1505" s="75" t="str">
        <f>B1505&amp;'Спецификация - фасады'!$AO$66</f>
        <v>U.1.RKC80_V.300-WM/PS</v>
      </c>
      <c r="D1505" s="160">
        <f ca="1">OFFSET('Редактор цен '!$D$186,Цена!$A$1505,0)</f>
        <v>6998.2080000000005</v>
      </c>
      <c r="E1505" s="160">
        <f ca="1">OFFSET('Редактор цен '!$D$186,Цена!$A$1505,0)</f>
        <v>6998.2080000000005</v>
      </c>
      <c r="F1505" s="160">
        <f ca="1">OFFSET('Редактор цен '!$D$186,Цена!$A$1505,0)</f>
        <v>6998.2080000000005</v>
      </c>
      <c r="G1505" s="160">
        <f ca="1">OFFSET('Редактор цен '!$D$186,Цена!$A$1505,0)</f>
        <v>6998.2080000000005</v>
      </c>
      <c r="H1505" s="160">
        <f ca="1">OFFSET('Редактор цен '!$D$186,Цена!$A$1505,0)</f>
        <v>6998.2080000000005</v>
      </c>
      <c r="I1505" s="160">
        <f ca="1">OFFSET('Редактор цен '!$D$186,Цена!$A$1505,0)</f>
        <v>6998.2080000000005</v>
      </c>
      <c r="J1505" s="160">
        <f ca="1">OFFSET('Редактор цен '!$D$186,Цена!$A$1505,0)</f>
        <v>6998.2080000000005</v>
      </c>
      <c r="K1505" s="160">
        <f ca="1">OFFSET('Редактор цен '!$D$186,Цена!$A$1505,0)</f>
        <v>6998.2080000000005</v>
      </c>
      <c r="L1505" s="160">
        <f ca="1">OFFSET('Редактор цен '!$D$186,Цена!$A$1505,0)</f>
        <v>6998.2080000000005</v>
      </c>
      <c r="M1505" s="160">
        <f ca="1">OFFSET('Редактор цен '!$D$186,Цена!$A$1505,0)</f>
        <v>6998.2080000000005</v>
      </c>
    </row>
    <row r="1506" spans="1:13" ht="15" x14ac:dyDescent="0.2">
      <c r="A1506">
        <v>7</v>
      </c>
      <c r="B1506" s="75" t="s">
        <v>586</v>
      </c>
      <c r="C1506" s="75" t="str">
        <f>B1506&amp;'Спецификация - фасады'!$AO$67</f>
        <v>U.1.RKC80_V.300-WM/PBG</v>
      </c>
      <c r="D1506" s="160">
        <f ca="1">OFFSET('Редактор цен '!$D$186,Цена!$A$1506,0)</f>
        <v>6998.2080000000005</v>
      </c>
      <c r="E1506" s="160">
        <f ca="1">OFFSET('Редактор цен '!$D$186,Цена!$A$1506,0)</f>
        <v>6998.2080000000005</v>
      </c>
      <c r="F1506" s="160">
        <f ca="1">OFFSET('Редактор цен '!$D$186,Цена!$A$1506,0)</f>
        <v>6998.2080000000005</v>
      </c>
      <c r="G1506" s="160">
        <f ca="1">OFFSET('Редактор цен '!$D$186,Цена!$A$1506,0)</f>
        <v>6998.2080000000005</v>
      </c>
      <c r="H1506" s="160">
        <f ca="1">OFFSET('Редактор цен '!$D$186,Цена!$A$1506,0)</f>
        <v>6998.2080000000005</v>
      </c>
      <c r="I1506" s="160">
        <f ca="1">OFFSET('Редактор цен '!$D$186,Цена!$A$1506,0)</f>
        <v>6998.2080000000005</v>
      </c>
      <c r="J1506" s="160">
        <f ca="1">OFFSET('Редактор цен '!$D$186,Цена!$A$1506,0)</f>
        <v>6998.2080000000005</v>
      </c>
      <c r="K1506" s="160">
        <f ca="1">OFFSET('Редактор цен '!$D$186,Цена!$A$1506,0)</f>
        <v>6998.2080000000005</v>
      </c>
      <c r="L1506" s="160">
        <f ca="1">OFFSET('Редактор цен '!$D$186,Цена!$A$1506,0)</f>
        <v>6998.2080000000005</v>
      </c>
      <c r="M1506" s="160">
        <f ca="1">OFFSET('Редактор цен '!$D$186,Цена!$A$1506,0)</f>
        <v>6998.2080000000005</v>
      </c>
    </row>
    <row r="1507" spans="1:13" ht="15" x14ac:dyDescent="0.2">
      <c r="A1507">
        <v>7</v>
      </c>
      <c r="B1507" s="75" t="s">
        <v>586</v>
      </c>
      <c r="C1507" s="75" t="str">
        <f>B1507&amp;'Спецификация - фасады'!$AO$68</f>
        <v>U.1.RKC80_V.300-IV/PG</v>
      </c>
      <c r="D1507" s="160">
        <f ca="1">OFFSET('Редактор цен '!$D$186,Цена!$A$1507,0)</f>
        <v>6998.2080000000005</v>
      </c>
      <c r="E1507" s="160">
        <f ca="1">OFFSET('Редактор цен '!$D$186,Цена!$A$1507,0)</f>
        <v>6998.2080000000005</v>
      </c>
      <c r="F1507" s="160">
        <f ca="1">OFFSET('Редактор цен '!$D$186,Цена!$A$1507,0)</f>
        <v>6998.2080000000005</v>
      </c>
      <c r="G1507" s="160">
        <f ca="1">OFFSET('Редактор цен '!$D$186,Цена!$A$1507,0)</f>
        <v>6998.2080000000005</v>
      </c>
      <c r="H1507" s="160">
        <f ca="1">OFFSET('Редактор цен '!$D$186,Цена!$A$1507,0)</f>
        <v>6998.2080000000005</v>
      </c>
      <c r="I1507" s="160">
        <f ca="1">OFFSET('Редактор цен '!$D$186,Цена!$A$1507,0)</f>
        <v>6998.2080000000005</v>
      </c>
      <c r="J1507" s="160">
        <f ca="1">OFFSET('Редактор цен '!$D$186,Цена!$A$1507,0)</f>
        <v>6998.2080000000005</v>
      </c>
      <c r="K1507" s="160">
        <f ca="1">OFFSET('Редактор цен '!$D$186,Цена!$A$1507,0)</f>
        <v>6998.2080000000005</v>
      </c>
      <c r="L1507" s="160">
        <f ca="1">OFFSET('Редактор цен '!$D$186,Цена!$A$1507,0)</f>
        <v>6998.2080000000005</v>
      </c>
      <c r="M1507" s="160">
        <f ca="1">OFFSET('Редактор цен '!$D$186,Цена!$A$1507,0)</f>
        <v>6998.2080000000005</v>
      </c>
    </row>
    <row r="1508" spans="1:13" ht="15" x14ac:dyDescent="0.2">
      <c r="A1508">
        <v>7</v>
      </c>
      <c r="B1508" s="75" t="s">
        <v>586</v>
      </c>
      <c r="C1508" s="75" t="str">
        <f>B1508&amp;'Спецификация - фасады'!$AO$69</f>
        <v>U.1.RKC80_V.300-IV/PS</v>
      </c>
      <c r="D1508" s="160">
        <f ca="1">OFFSET('Редактор цен '!$D$186,Цена!$A$1508,0)</f>
        <v>6998.2080000000005</v>
      </c>
      <c r="E1508" s="160">
        <f ca="1">OFFSET('Редактор цен '!$D$186,Цена!$A$1508,0)</f>
        <v>6998.2080000000005</v>
      </c>
      <c r="F1508" s="160">
        <f ca="1">OFFSET('Редактор цен '!$D$186,Цена!$A$1508,0)</f>
        <v>6998.2080000000005</v>
      </c>
      <c r="G1508" s="160">
        <f ca="1">OFFSET('Редактор цен '!$D$186,Цена!$A$1508,0)</f>
        <v>6998.2080000000005</v>
      </c>
      <c r="H1508" s="160">
        <f ca="1">OFFSET('Редактор цен '!$D$186,Цена!$A$1508,0)</f>
        <v>6998.2080000000005</v>
      </c>
      <c r="I1508" s="160">
        <f ca="1">OFFSET('Редактор цен '!$D$186,Цена!$A$1508,0)</f>
        <v>6998.2080000000005</v>
      </c>
      <c r="J1508" s="160">
        <f ca="1">OFFSET('Редактор цен '!$D$186,Цена!$A$1508,0)</f>
        <v>6998.2080000000005</v>
      </c>
      <c r="K1508" s="160">
        <f ca="1">OFFSET('Редактор цен '!$D$186,Цена!$A$1508,0)</f>
        <v>6998.2080000000005</v>
      </c>
      <c r="L1508" s="160">
        <f ca="1">OFFSET('Редактор цен '!$D$186,Цена!$A$1508,0)</f>
        <v>6998.2080000000005</v>
      </c>
      <c r="M1508" s="160">
        <f ca="1">OFFSET('Редактор цен '!$D$186,Цена!$A$1508,0)</f>
        <v>6998.2080000000005</v>
      </c>
    </row>
    <row r="1509" spans="1:13" ht="15" x14ac:dyDescent="0.2">
      <c r="A1509">
        <v>7</v>
      </c>
      <c r="B1509" s="75" t="s">
        <v>586</v>
      </c>
      <c r="C1509" s="75" t="str">
        <f>B1509&amp;'Спецификация - фасады'!$AO$70</f>
        <v>U.1.RKC80_V.300-IV/PBG</v>
      </c>
      <c r="D1509" s="160">
        <f ca="1">OFFSET('Редактор цен '!$D$186,Цена!$A$1509,0)</f>
        <v>6998.2080000000005</v>
      </c>
      <c r="E1509" s="160">
        <f ca="1">OFFSET('Редактор цен '!$D$186,Цена!$A$1509,0)</f>
        <v>6998.2080000000005</v>
      </c>
      <c r="F1509" s="160">
        <f ca="1">OFFSET('Редактор цен '!$D$186,Цена!$A$1509,0)</f>
        <v>6998.2080000000005</v>
      </c>
      <c r="G1509" s="160">
        <f ca="1">OFFSET('Редактор цен '!$D$186,Цена!$A$1509,0)</f>
        <v>6998.2080000000005</v>
      </c>
      <c r="H1509" s="160">
        <f ca="1">OFFSET('Редактор цен '!$D$186,Цена!$A$1509,0)</f>
        <v>6998.2080000000005</v>
      </c>
      <c r="I1509" s="160">
        <f ca="1">OFFSET('Редактор цен '!$D$186,Цена!$A$1509,0)</f>
        <v>6998.2080000000005</v>
      </c>
      <c r="J1509" s="160">
        <f ca="1">OFFSET('Редактор цен '!$D$186,Цена!$A$1509,0)</f>
        <v>6998.2080000000005</v>
      </c>
      <c r="K1509" s="160">
        <f ca="1">OFFSET('Редактор цен '!$D$186,Цена!$A$1509,0)</f>
        <v>6998.2080000000005</v>
      </c>
      <c r="L1509" s="160">
        <f ca="1">OFFSET('Редактор цен '!$D$186,Цена!$A$1509,0)</f>
        <v>6998.2080000000005</v>
      </c>
      <c r="M1509" s="160">
        <f ca="1">OFFSET('Редактор цен '!$D$186,Цена!$A$1509,0)</f>
        <v>6998.2080000000005</v>
      </c>
    </row>
    <row r="1511" spans="1:13" ht="15" x14ac:dyDescent="0.2">
      <c r="A1511">
        <v>0</v>
      </c>
      <c r="B1511" s="75" t="s">
        <v>648</v>
      </c>
      <c r="C1511" s="75" t="str">
        <f>B1511&amp;'Спецификация - фасады'!$AO$43</f>
        <v>U.2.DCK80_V.500-PY27</v>
      </c>
      <c r="D1511" s="160">
        <f ca="1">OFFSET('Редактор цен '!$D$194,Цена!$A$1511,0)</f>
        <v>5959.4115000000002</v>
      </c>
      <c r="E1511" s="160">
        <f ca="1">OFFSET('Редактор цен '!$D$194,Цена!$A$1511,0)</f>
        <v>5959.4115000000002</v>
      </c>
      <c r="F1511" s="160">
        <f ca="1">OFFSET('Редактор цен '!$D$194,Цена!$A$1511,0)</f>
        <v>5959.4115000000002</v>
      </c>
      <c r="G1511" s="160">
        <f ca="1">OFFSET('Редактор цен '!$D$194,Цена!$A$1511,0)</f>
        <v>5959.4115000000002</v>
      </c>
      <c r="H1511" s="160">
        <f ca="1">OFFSET('Редактор цен '!$D$194,Цена!$A$1511,0)</f>
        <v>5959.4115000000002</v>
      </c>
      <c r="I1511" s="160">
        <f ca="1">OFFSET('Редактор цен '!$D$194,Цена!$A$1511,0)</f>
        <v>5959.4115000000002</v>
      </c>
      <c r="J1511" s="160">
        <f ca="1">OFFSET('Редактор цен '!$D$194,Цена!$A$1511,0)</f>
        <v>5959.4115000000002</v>
      </c>
      <c r="K1511" s="160">
        <f ca="1">OFFSET('Редактор цен '!$D$194,Цена!$A$1511,0)</f>
        <v>5959.4115000000002</v>
      </c>
      <c r="L1511" s="160">
        <f ca="1">OFFSET('Редактор цен '!$D$194,Цена!$A$1511,0)</f>
        <v>5959.4115000000002</v>
      </c>
      <c r="M1511" s="160">
        <f ca="1">OFFSET('Редактор цен '!$D$194,Цена!$A$1511,0)</f>
        <v>5959.4115000000002</v>
      </c>
    </row>
    <row r="1512" spans="1:13" ht="15" x14ac:dyDescent="0.2">
      <c r="A1512">
        <v>0</v>
      </c>
      <c r="B1512" s="75" t="s">
        <v>648</v>
      </c>
      <c r="C1512" s="75" t="str">
        <f>B1512&amp;'Спецификация - фасады'!$AO$44</f>
        <v>U.2.DCK80_V.500-WC</v>
      </c>
      <c r="D1512" s="160">
        <f ca="1">OFFSET('Редактор цен '!$D$194,Цена!$A$1512,0)</f>
        <v>5959.4115000000002</v>
      </c>
      <c r="E1512" s="160">
        <f ca="1">OFFSET('Редактор цен '!$D$194,Цена!$A$1512,0)</f>
        <v>5959.4115000000002</v>
      </c>
      <c r="F1512" s="160">
        <f ca="1">OFFSET('Редактор цен '!$D$194,Цена!$A$1512,0)</f>
        <v>5959.4115000000002</v>
      </c>
      <c r="G1512" s="160">
        <f ca="1">OFFSET('Редактор цен '!$D$194,Цена!$A$1512,0)</f>
        <v>5959.4115000000002</v>
      </c>
      <c r="H1512" s="160">
        <f ca="1">OFFSET('Редактор цен '!$D$194,Цена!$A$1512,0)</f>
        <v>5959.4115000000002</v>
      </c>
      <c r="I1512" s="160">
        <f ca="1">OFFSET('Редактор цен '!$D$194,Цена!$A$1512,0)</f>
        <v>5959.4115000000002</v>
      </c>
      <c r="J1512" s="160">
        <f ca="1">OFFSET('Редактор цен '!$D$194,Цена!$A$1512,0)</f>
        <v>5959.4115000000002</v>
      </c>
      <c r="K1512" s="160">
        <f ca="1">OFFSET('Редактор цен '!$D$194,Цена!$A$1512,0)</f>
        <v>5959.4115000000002</v>
      </c>
      <c r="L1512" s="160">
        <f ca="1">OFFSET('Редактор цен '!$D$194,Цена!$A$1512,0)</f>
        <v>5959.4115000000002</v>
      </c>
      <c r="M1512" s="160">
        <f ca="1">OFFSET('Редактор цен '!$D$194,Цена!$A$1512,0)</f>
        <v>5959.4115000000002</v>
      </c>
    </row>
    <row r="1513" spans="1:13" ht="15" x14ac:dyDescent="0.2">
      <c r="A1513">
        <v>0</v>
      </c>
      <c r="B1513" s="75" t="s">
        <v>648</v>
      </c>
      <c r="C1513" s="75" t="str">
        <f>B1513&amp;'Спецификация - фасады'!$AO$45</f>
        <v>U.2.DCK80_V.500-WP</v>
      </c>
      <c r="D1513" s="160">
        <f ca="1">OFFSET('Редактор цен '!$D$194,Цена!$A$1513,0)</f>
        <v>5959.4115000000002</v>
      </c>
      <c r="E1513" s="160">
        <f ca="1">OFFSET('Редактор цен '!$D$194,Цена!$A$1513,0)</f>
        <v>5959.4115000000002</v>
      </c>
      <c r="F1513" s="160">
        <f ca="1">OFFSET('Редактор цен '!$D$194,Цена!$A$1513,0)</f>
        <v>5959.4115000000002</v>
      </c>
      <c r="G1513" s="160">
        <f ca="1">OFFSET('Редактор цен '!$D$194,Цена!$A$1513,0)</f>
        <v>5959.4115000000002</v>
      </c>
      <c r="H1513" s="160">
        <f ca="1">OFFSET('Редактор цен '!$D$194,Цена!$A$1513,0)</f>
        <v>5959.4115000000002</v>
      </c>
      <c r="I1513" s="160">
        <f ca="1">OFFSET('Редактор цен '!$D$194,Цена!$A$1513,0)</f>
        <v>5959.4115000000002</v>
      </c>
      <c r="J1513" s="160">
        <f ca="1">OFFSET('Редактор цен '!$D$194,Цена!$A$1513,0)</f>
        <v>5959.4115000000002</v>
      </c>
      <c r="K1513" s="160">
        <f ca="1">OFFSET('Редактор цен '!$D$194,Цена!$A$1513,0)</f>
        <v>5959.4115000000002</v>
      </c>
      <c r="L1513" s="160">
        <f ca="1">OFFSET('Редактор цен '!$D$194,Цена!$A$1513,0)</f>
        <v>5959.4115000000002</v>
      </c>
      <c r="M1513" s="160">
        <f ca="1">OFFSET('Редактор цен '!$D$194,Цена!$A$1513,0)</f>
        <v>5959.4115000000002</v>
      </c>
    </row>
    <row r="1514" spans="1:13" ht="15" x14ac:dyDescent="0.2">
      <c r="A1514">
        <v>0</v>
      </c>
      <c r="B1514" s="75" t="s">
        <v>648</v>
      </c>
      <c r="C1514" s="75" t="str">
        <f>B1514&amp;'Спецификация - фасады'!$AO$46</f>
        <v>U.2.DCK80_V.500-DS</v>
      </c>
      <c r="D1514" s="160">
        <f ca="1">OFFSET('Редактор цен '!$D$194,Цена!$A$1514,0)</f>
        <v>5959.4115000000002</v>
      </c>
      <c r="E1514" s="160">
        <f ca="1">OFFSET('Редактор цен '!$D$194,Цена!$A$1514,0)</f>
        <v>5959.4115000000002</v>
      </c>
      <c r="F1514" s="160">
        <f ca="1">OFFSET('Редактор цен '!$D$194,Цена!$A$1514,0)</f>
        <v>5959.4115000000002</v>
      </c>
      <c r="G1514" s="160">
        <f ca="1">OFFSET('Редактор цен '!$D$194,Цена!$A$1514,0)</f>
        <v>5959.4115000000002</v>
      </c>
      <c r="H1514" s="160">
        <f ca="1">OFFSET('Редактор цен '!$D$194,Цена!$A$1514,0)</f>
        <v>5959.4115000000002</v>
      </c>
      <c r="I1514" s="160">
        <f ca="1">OFFSET('Редактор цен '!$D$194,Цена!$A$1514,0)</f>
        <v>5959.4115000000002</v>
      </c>
      <c r="J1514" s="160">
        <f ca="1">OFFSET('Редактор цен '!$D$194,Цена!$A$1514,0)</f>
        <v>5959.4115000000002</v>
      </c>
      <c r="K1514" s="160">
        <f ca="1">OFFSET('Редактор цен '!$D$194,Цена!$A$1514,0)</f>
        <v>5959.4115000000002</v>
      </c>
      <c r="L1514" s="160">
        <f ca="1">OFFSET('Редактор цен '!$D$194,Цена!$A$1514,0)</f>
        <v>5959.4115000000002</v>
      </c>
      <c r="M1514" s="160">
        <f ca="1">OFFSET('Редактор цен '!$D$194,Цена!$A$1514,0)</f>
        <v>5959.4115000000002</v>
      </c>
    </row>
    <row r="1515" spans="1:13" ht="15" x14ac:dyDescent="0.2">
      <c r="A1515">
        <v>0</v>
      </c>
      <c r="B1515" s="75" t="s">
        <v>648</v>
      </c>
      <c r="C1515" s="75" t="str">
        <f>B1515&amp;'Спецификация - фасады'!$AO$47</f>
        <v>U.2.DCK80_V.500-HS</v>
      </c>
      <c r="D1515" s="160">
        <f ca="1">OFFSET('Редактор цен '!$D$194,Цена!$A$1515,0)</f>
        <v>5959.4115000000002</v>
      </c>
      <c r="E1515" s="160">
        <f ca="1">OFFSET('Редактор цен '!$D$194,Цена!$A$1515,0)</f>
        <v>5959.4115000000002</v>
      </c>
      <c r="F1515" s="160">
        <f ca="1">OFFSET('Редактор цен '!$D$194,Цена!$A$1515,0)</f>
        <v>5959.4115000000002</v>
      </c>
      <c r="G1515" s="160">
        <f ca="1">OFFSET('Редактор цен '!$D$194,Цена!$A$1515,0)</f>
        <v>5959.4115000000002</v>
      </c>
      <c r="H1515" s="160">
        <f ca="1">OFFSET('Редактор цен '!$D$194,Цена!$A$1515,0)</f>
        <v>5959.4115000000002</v>
      </c>
      <c r="I1515" s="160">
        <f ca="1">OFFSET('Редактор цен '!$D$194,Цена!$A$1515,0)</f>
        <v>5959.4115000000002</v>
      </c>
      <c r="J1515" s="160">
        <f ca="1">OFFSET('Редактор цен '!$D$194,Цена!$A$1515,0)</f>
        <v>5959.4115000000002</v>
      </c>
      <c r="K1515" s="160">
        <f ca="1">OFFSET('Редактор цен '!$D$194,Цена!$A$1515,0)</f>
        <v>5959.4115000000002</v>
      </c>
      <c r="L1515" s="160">
        <f ca="1">OFFSET('Редактор цен '!$D$194,Цена!$A$1515,0)</f>
        <v>5959.4115000000002</v>
      </c>
      <c r="M1515" s="160">
        <f ca="1">OFFSET('Редактор цен '!$D$194,Цена!$A$1515,0)</f>
        <v>5959.4115000000002</v>
      </c>
    </row>
    <row r="1516" spans="1:13" ht="15" x14ac:dyDescent="0.2">
      <c r="A1516">
        <v>0</v>
      </c>
      <c r="B1516" s="75" t="s">
        <v>648</v>
      </c>
      <c r="C1516" s="75" t="str">
        <f>B1516&amp;'Спецификация - фасады'!$AO$48</f>
        <v>U.2.DCK80_V.500-VT</v>
      </c>
      <c r="D1516" s="160">
        <f ca="1">OFFSET('Редактор цен '!$D$194,Цена!$A$1516,0)</f>
        <v>5959.4115000000002</v>
      </c>
      <c r="E1516" s="160">
        <f ca="1">OFFSET('Редактор цен '!$D$194,Цена!$A$1516,0)</f>
        <v>5959.4115000000002</v>
      </c>
      <c r="F1516" s="160">
        <f ca="1">OFFSET('Редактор цен '!$D$194,Цена!$A$1516,0)</f>
        <v>5959.4115000000002</v>
      </c>
      <c r="G1516" s="160">
        <f ca="1">OFFSET('Редактор цен '!$D$194,Цена!$A$1516,0)</f>
        <v>5959.4115000000002</v>
      </c>
      <c r="H1516" s="160">
        <f ca="1">OFFSET('Редактор цен '!$D$194,Цена!$A$1516,0)</f>
        <v>5959.4115000000002</v>
      </c>
      <c r="I1516" s="160">
        <f ca="1">OFFSET('Редактор цен '!$D$194,Цена!$A$1516,0)</f>
        <v>5959.4115000000002</v>
      </c>
      <c r="J1516" s="160">
        <f ca="1">OFFSET('Редактор цен '!$D$194,Цена!$A$1516,0)</f>
        <v>5959.4115000000002</v>
      </c>
      <c r="K1516" s="160">
        <f ca="1">OFFSET('Редактор цен '!$D$194,Цена!$A$1516,0)</f>
        <v>5959.4115000000002</v>
      </c>
      <c r="L1516" s="160">
        <f ca="1">OFFSET('Редактор цен '!$D$194,Цена!$A$1516,0)</f>
        <v>5959.4115000000002</v>
      </c>
      <c r="M1516" s="160">
        <f ca="1">OFFSET('Редактор цен '!$D$194,Цена!$A$1516,0)</f>
        <v>5959.4115000000002</v>
      </c>
    </row>
    <row r="1517" spans="1:13" ht="15" x14ac:dyDescent="0.2">
      <c r="A1517">
        <v>0</v>
      </c>
      <c r="B1517" s="75" t="s">
        <v>648</v>
      </c>
      <c r="C1517" s="75" t="str">
        <f>B1517&amp;'Спецификация - фасады'!$AO$49</f>
        <v>U.2.DCK80_V.500-TD</v>
      </c>
      <c r="D1517" s="160">
        <f ca="1">OFFSET('Редактор цен '!$D$194,Цена!$A$1517,0)</f>
        <v>5959.4115000000002</v>
      </c>
      <c r="E1517" s="160">
        <f ca="1">OFFSET('Редактор цен '!$D$194,Цена!$A$1517,0)</f>
        <v>5959.4115000000002</v>
      </c>
      <c r="F1517" s="160">
        <f ca="1">OFFSET('Редактор цен '!$D$194,Цена!$A$1517,0)</f>
        <v>5959.4115000000002</v>
      </c>
      <c r="G1517" s="160">
        <f ca="1">OFFSET('Редактор цен '!$D$194,Цена!$A$1517,0)</f>
        <v>5959.4115000000002</v>
      </c>
      <c r="H1517" s="160">
        <f ca="1">OFFSET('Редактор цен '!$D$194,Цена!$A$1517,0)</f>
        <v>5959.4115000000002</v>
      </c>
      <c r="I1517" s="160">
        <f ca="1">OFFSET('Редактор цен '!$D$194,Цена!$A$1517,0)</f>
        <v>5959.4115000000002</v>
      </c>
      <c r="J1517" s="160">
        <f ca="1">OFFSET('Редактор цен '!$D$194,Цена!$A$1517,0)</f>
        <v>5959.4115000000002</v>
      </c>
      <c r="K1517" s="160">
        <f ca="1">OFFSET('Редактор цен '!$D$194,Цена!$A$1517,0)</f>
        <v>5959.4115000000002</v>
      </c>
      <c r="L1517" s="160">
        <f ca="1">OFFSET('Редактор цен '!$D$194,Цена!$A$1517,0)</f>
        <v>5959.4115000000002</v>
      </c>
      <c r="M1517" s="160">
        <f ca="1">OFFSET('Редактор цен '!$D$194,Цена!$A$1517,0)</f>
        <v>5959.4115000000002</v>
      </c>
    </row>
    <row r="1518" spans="1:13" ht="15" x14ac:dyDescent="0.2">
      <c r="A1518">
        <v>0</v>
      </c>
      <c r="B1518" s="75" t="s">
        <v>648</v>
      </c>
      <c r="C1518" s="75" t="str">
        <f>B1518&amp;'Спецификация - фасады'!$AO$50</f>
        <v>U.2.DCK80_V.500-LO</v>
      </c>
      <c r="D1518" s="160">
        <f ca="1">OFFSET('Редактор цен '!$D$194,Цена!$A$1518,0)</f>
        <v>5959.4115000000002</v>
      </c>
      <c r="E1518" s="160">
        <f ca="1">OFFSET('Редактор цен '!$D$194,Цена!$A$1518,0)</f>
        <v>5959.4115000000002</v>
      </c>
      <c r="F1518" s="160">
        <f ca="1">OFFSET('Редактор цен '!$D$194,Цена!$A$1518,0)</f>
        <v>5959.4115000000002</v>
      </c>
      <c r="G1518" s="160">
        <f ca="1">OFFSET('Редактор цен '!$D$194,Цена!$A$1518,0)</f>
        <v>5959.4115000000002</v>
      </c>
      <c r="H1518" s="160">
        <f ca="1">OFFSET('Редактор цен '!$D$194,Цена!$A$1518,0)</f>
        <v>5959.4115000000002</v>
      </c>
      <c r="I1518" s="160">
        <f ca="1">OFFSET('Редактор цен '!$D$194,Цена!$A$1518,0)</f>
        <v>5959.4115000000002</v>
      </c>
      <c r="J1518" s="160">
        <f ca="1">OFFSET('Редактор цен '!$D$194,Цена!$A$1518,0)</f>
        <v>5959.4115000000002</v>
      </c>
      <c r="K1518" s="160">
        <f ca="1">OFFSET('Редактор цен '!$D$194,Цена!$A$1518,0)</f>
        <v>5959.4115000000002</v>
      </c>
      <c r="L1518" s="160">
        <f ca="1">OFFSET('Редактор цен '!$D$194,Цена!$A$1518,0)</f>
        <v>5959.4115000000002</v>
      </c>
      <c r="M1518" s="160">
        <f ca="1">OFFSET('Редактор цен '!$D$194,Цена!$A$1518,0)</f>
        <v>5959.4115000000002</v>
      </c>
    </row>
    <row r="1519" spans="1:13" ht="15" x14ac:dyDescent="0.2">
      <c r="A1519">
        <v>0</v>
      </c>
      <c r="B1519" s="75" t="s">
        <v>648</v>
      </c>
      <c r="C1519" s="75" t="str">
        <f>B1519&amp;'Спецификация - фасады'!$AO$51</f>
        <v>U.2.DCK80_V.500-OM</v>
      </c>
      <c r="D1519" s="160">
        <f ca="1">OFFSET('Редактор цен '!$D$194,Цена!$A$1519,0)</f>
        <v>5959.4115000000002</v>
      </c>
      <c r="E1519" s="160">
        <f ca="1">OFFSET('Редактор цен '!$D$194,Цена!$A$1519,0)</f>
        <v>5959.4115000000002</v>
      </c>
      <c r="F1519" s="160">
        <f ca="1">OFFSET('Редактор цен '!$D$194,Цена!$A$1519,0)</f>
        <v>5959.4115000000002</v>
      </c>
      <c r="G1519" s="160">
        <f ca="1">OFFSET('Редактор цен '!$D$194,Цена!$A$1519,0)</f>
        <v>5959.4115000000002</v>
      </c>
      <c r="H1519" s="160">
        <f ca="1">OFFSET('Редактор цен '!$D$194,Цена!$A$1519,0)</f>
        <v>5959.4115000000002</v>
      </c>
      <c r="I1519" s="160">
        <f ca="1">OFFSET('Редактор цен '!$D$194,Цена!$A$1519,0)</f>
        <v>5959.4115000000002</v>
      </c>
      <c r="J1519" s="160">
        <f ca="1">OFFSET('Редактор цен '!$D$194,Цена!$A$1519,0)</f>
        <v>5959.4115000000002</v>
      </c>
      <c r="K1519" s="160">
        <f ca="1">OFFSET('Редактор цен '!$D$194,Цена!$A$1519,0)</f>
        <v>5959.4115000000002</v>
      </c>
      <c r="L1519" s="160">
        <f ca="1">OFFSET('Редактор цен '!$D$194,Цена!$A$1519,0)</f>
        <v>5959.4115000000002</v>
      </c>
      <c r="M1519" s="160">
        <f ca="1">OFFSET('Редактор цен '!$D$194,Цена!$A$1519,0)</f>
        <v>5959.4115000000002</v>
      </c>
    </row>
    <row r="1520" spans="1:13" ht="15" x14ac:dyDescent="0.2">
      <c r="A1520">
        <v>0</v>
      </c>
      <c r="B1520" s="75" t="s">
        <v>648</v>
      </c>
      <c r="C1520" s="75" t="str">
        <f>B1520&amp;'Спецификация - фасады'!$AO$52</f>
        <v>U.2.DCK80_V.500-OE</v>
      </c>
      <c r="D1520" s="160">
        <f ca="1">OFFSET('Редактор цен '!$D$194,Цена!$A$1520,0)</f>
        <v>5959.4115000000002</v>
      </c>
      <c r="E1520" s="160">
        <f ca="1">OFFSET('Редактор цен '!$D$194,Цена!$A$1520,0)</f>
        <v>5959.4115000000002</v>
      </c>
      <c r="F1520" s="160">
        <f ca="1">OFFSET('Редактор цен '!$D$194,Цена!$A$1520,0)</f>
        <v>5959.4115000000002</v>
      </c>
      <c r="G1520" s="160">
        <f ca="1">OFFSET('Редактор цен '!$D$194,Цена!$A$1520,0)</f>
        <v>5959.4115000000002</v>
      </c>
      <c r="H1520" s="160">
        <f ca="1">OFFSET('Редактор цен '!$D$194,Цена!$A$1520,0)</f>
        <v>5959.4115000000002</v>
      </c>
      <c r="I1520" s="160">
        <f ca="1">OFFSET('Редактор цен '!$D$194,Цена!$A$1520,0)</f>
        <v>5959.4115000000002</v>
      </c>
      <c r="J1520" s="160">
        <f ca="1">OFFSET('Редактор цен '!$D$194,Цена!$A$1520,0)</f>
        <v>5959.4115000000002</v>
      </c>
      <c r="K1520" s="160">
        <f ca="1">OFFSET('Редактор цен '!$D$194,Цена!$A$1520,0)</f>
        <v>5959.4115000000002</v>
      </c>
      <c r="L1520" s="160">
        <f ca="1">OFFSET('Редактор цен '!$D$194,Цена!$A$1520,0)</f>
        <v>5959.4115000000002</v>
      </c>
      <c r="M1520" s="160">
        <f ca="1">OFFSET('Редактор цен '!$D$194,Цена!$A$1520,0)</f>
        <v>5959.4115000000002</v>
      </c>
    </row>
    <row r="1521" spans="1:13" ht="15" x14ac:dyDescent="0.2">
      <c r="A1521">
        <v>1</v>
      </c>
      <c r="B1521" s="75" t="s">
        <v>648</v>
      </c>
      <c r="C1521" s="75" t="str">
        <f>B1521&amp;'Спецификация - фасады'!$AO$53</f>
        <v>U.2.DCK80_V.500-GS</v>
      </c>
      <c r="D1521" s="160">
        <f ca="1">OFFSET('Редактор цен '!$D$194,Цена!$A$1521,0)</f>
        <v>5959.4115000000002</v>
      </c>
      <c r="E1521" s="160">
        <f ca="1">OFFSET('Редактор цен '!$D$194,Цена!$A$1521,0)</f>
        <v>5959.4115000000002</v>
      </c>
      <c r="F1521" s="160">
        <f ca="1">OFFSET('Редактор цен '!$D$194,Цена!$A$1521,0)</f>
        <v>5959.4115000000002</v>
      </c>
      <c r="G1521" s="160">
        <f ca="1">OFFSET('Редактор цен '!$D$194,Цена!$A$1521,0)</f>
        <v>5959.4115000000002</v>
      </c>
      <c r="H1521" s="160">
        <f ca="1">OFFSET('Редактор цен '!$D$194,Цена!$A$1521,0)</f>
        <v>5959.4115000000002</v>
      </c>
      <c r="I1521" s="160">
        <f ca="1">OFFSET('Редактор цен '!$D$194,Цена!$A$1521,0)</f>
        <v>5959.4115000000002</v>
      </c>
      <c r="J1521" s="160">
        <f ca="1">OFFSET('Редактор цен '!$D$194,Цена!$A$1521,0)</f>
        <v>5959.4115000000002</v>
      </c>
      <c r="K1521" s="160">
        <f ca="1">OFFSET('Редактор цен '!$D$194,Цена!$A$1521,0)</f>
        <v>5959.4115000000002</v>
      </c>
      <c r="L1521" s="160">
        <f ca="1">OFFSET('Редактор цен '!$D$194,Цена!$A$1521,0)</f>
        <v>5959.4115000000002</v>
      </c>
      <c r="M1521" s="160">
        <f ca="1">OFFSET('Редактор цен '!$D$194,Цена!$A$1521,0)</f>
        <v>5959.4115000000002</v>
      </c>
    </row>
    <row r="1522" spans="1:13" ht="15" x14ac:dyDescent="0.2">
      <c r="A1522">
        <v>2</v>
      </c>
      <c r="B1522" s="75" t="s">
        <v>648</v>
      </c>
      <c r="C1522" s="75" t="str">
        <f>B1522&amp;'Спецификация - фасады'!$AO$54</f>
        <v>U.2.DCK80_V.500-BMO</v>
      </c>
      <c r="D1522" s="160">
        <f ca="1">OFFSET('Редактор цен '!$D$194,Цена!$A$1522,0)</f>
        <v>6360.3505000000005</v>
      </c>
      <c r="E1522" s="160">
        <f ca="1">OFFSET('Редактор цен '!$D$194,Цена!$A$1522,0)</f>
        <v>6360.3505000000005</v>
      </c>
      <c r="F1522" s="160">
        <f ca="1">OFFSET('Редактор цен '!$D$194,Цена!$A$1522,0)</f>
        <v>6360.3505000000005</v>
      </c>
      <c r="G1522" s="160">
        <f ca="1">OFFSET('Редактор цен '!$D$194,Цена!$A$1522,0)</f>
        <v>6360.3505000000005</v>
      </c>
      <c r="H1522" s="160">
        <f ca="1">OFFSET('Редактор цен '!$D$194,Цена!$A$1522,0)</f>
        <v>6360.3505000000005</v>
      </c>
      <c r="I1522" s="160">
        <f ca="1">OFFSET('Редактор цен '!$D$194,Цена!$A$1522,0)</f>
        <v>6360.3505000000005</v>
      </c>
      <c r="J1522" s="160">
        <f ca="1">OFFSET('Редактор цен '!$D$194,Цена!$A$1522,0)</f>
        <v>6360.3505000000005</v>
      </c>
      <c r="K1522" s="160">
        <f ca="1">OFFSET('Редактор цен '!$D$194,Цена!$A$1522,0)</f>
        <v>6360.3505000000005</v>
      </c>
      <c r="L1522" s="160">
        <f ca="1">OFFSET('Редактор цен '!$D$194,Цена!$A$1522,0)</f>
        <v>6360.3505000000005</v>
      </c>
      <c r="M1522" s="160">
        <f ca="1">OFFSET('Редактор цен '!$D$194,Цена!$A$1522,0)</f>
        <v>6360.3505000000005</v>
      </c>
    </row>
    <row r="1523" spans="1:13" ht="15" x14ac:dyDescent="0.2">
      <c r="A1523">
        <v>3</v>
      </c>
      <c r="B1523" s="75" t="s">
        <v>648</v>
      </c>
      <c r="C1523" s="75" t="str">
        <f>B1523&amp;'Спецификация - фасады'!$AO$55</f>
        <v>U.2.DCK80_V.500-WM</v>
      </c>
      <c r="D1523" s="160">
        <f ca="1">OFFSET('Редактор цен '!$D$194,Цена!$A$1523,0)</f>
        <v>6378.5749999999998</v>
      </c>
      <c r="E1523" s="160">
        <f ca="1">OFFSET('Редактор цен '!$D$194,Цена!$A$1523,0)</f>
        <v>6378.5749999999998</v>
      </c>
      <c r="F1523" s="160">
        <f ca="1">OFFSET('Редактор цен '!$D$194,Цена!$A$1523,0)</f>
        <v>6378.5749999999998</v>
      </c>
      <c r="G1523" s="160">
        <f ca="1">OFFSET('Редактор цен '!$D$194,Цена!$A$1523,0)</f>
        <v>6378.5749999999998</v>
      </c>
      <c r="H1523" s="160">
        <f ca="1">OFFSET('Редактор цен '!$D$194,Цена!$A$1523,0)</f>
        <v>6378.5749999999998</v>
      </c>
      <c r="I1523" s="160">
        <f ca="1">OFFSET('Редактор цен '!$D$194,Цена!$A$1523,0)</f>
        <v>6378.5749999999998</v>
      </c>
      <c r="J1523" s="160">
        <f ca="1">OFFSET('Редактор цен '!$D$194,Цена!$A$1523,0)</f>
        <v>6378.5749999999998</v>
      </c>
      <c r="K1523" s="160">
        <f ca="1">OFFSET('Редактор цен '!$D$194,Цена!$A$1523,0)</f>
        <v>6378.5749999999998</v>
      </c>
      <c r="L1523" s="160">
        <f ca="1">OFFSET('Редактор цен '!$D$194,Цена!$A$1523,0)</f>
        <v>6378.5749999999998</v>
      </c>
      <c r="M1523" s="160">
        <f ca="1">OFFSET('Редактор цен '!$D$194,Цена!$A$1523,0)</f>
        <v>6378.5749999999998</v>
      </c>
    </row>
    <row r="1524" spans="1:13" ht="15" x14ac:dyDescent="0.2">
      <c r="A1524">
        <v>3</v>
      </c>
      <c r="B1524" s="75" t="s">
        <v>648</v>
      </c>
      <c r="C1524" s="75" t="str">
        <f>B1524&amp;'Спецификация - фасады'!$AO$56</f>
        <v>U.2.DCK80_V.500-IV</v>
      </c>
      <c r="D1524" s="160">
        <f ca="1">OFFSET('Редактор цен '!$D$194,Цена!$A$1524,0)</f>
        <v>6378.5749999999998</v>
      </c>
      <c r="E1524" s="160">
        <f ca="1">OFFSET('Редактор цен '!$D$194,Цена!$A$1524,0)</f>
        <v>6378.5749999999998</v>
      </c>
      <c r="F1524" s="160">
        <f ca="1">OFFSET('Редактор цен '!$D$194,Цена!$A$1524,0)</f>
        <v>6378.5749999999998</v>
      </c>
      <c r="G1524" s="160">
        <f ca="1">OFFSET('Редактор цен '!$D$194,Цена!$A$1524,0)</f>
        <v>6378.5749999999998</v>
      </c>
      <c r="H1524" s="160">
        <f ca="1">OFFSET('Редактор цен '!$D$194,Цена!$A$1524,0)</f>
        <v>6378.5749999999998</v>
      </c>
      <c r="I1524" s="160">
        <f ca="1">OFFSET('Редактор цен '!$D$194,Цена!$A$1524,0)</f>
        <v>6378.5749999999998</v>
      </c>
      <c r="J1524" s="160">
        <f ca="1">OFFSET('Редактор цен '!$D$194,Цена!$A$1524,0)</f>
        <v>6378.5749999999998</v>
      </c>
      <c r="K1524" s="160">
        <f ca="1">OFFSET('Редактор цен '!$D$194,Цена!$A$1524,0)</f>
        <v>6378.5749999999998</v>
      </c>
      <c r="L1524" s="160">
        <f ca="1">OFFSET('Редактор цен '!$D$194,Цена!$A$1524,0)</f>
        <v>6378.5749999999998</v>
      </c>
      <c r="M1524" s="160">
        <f ca="1">OFFSET('Редактор цен '!$D$194,Цена!$A$1524,0)</f>
        <v>6378.5749999999998</v>
      </c>
    </row>
    <row r="1525" spans="1:13" ht="15" x14ac:dyDescent="0.2">
      <c r="A1525">
        <v>4</v>
      </c>
      <c r="B1525" s="75" t="s">
        <v>648</v>
      </c>
      <c r="C1525" s="75" t="str">
        <f>B1525&amp;'Спецификация - фасады'!$AO$57</f>
        <v>U.2.DCK80_V.500-WC/PG</v>
      </c>
      <c r="D1525" s="160">
        <f ca="1">OFFSET('Редактор цен '!$D$194,Цена!$A$1525,0)</f>
        <v>6134.3667000000005</v>
      </c>
      <c r="E1525" s="160">
        <f ca="1">OFFSET('Редактор цен '!$D$194,Цена!$A$1525,0)</f>
        <v>6134.3667000000005</v>
      </c>
      <c r="F1525" s="160">
        <f ca="1">OFFSET('Редактор цен '!$D$194,Цена!$A$1525,0)</f>
        <v>6134.3667000000005</v>
      </c>
      <c r="G1525" s="160">
        <f ca="1">OFFSET('Редактор цен '!$D$194,Цена!$A$1525,0)</f>
        <v>6134.3667000000005</v>
      </c>
      <c r="H1525" s="160">
        <f ca="1">OFFSET('Редактор цен '!$D$194,Цена!$A$1525,0)</f>
        <v>6134.3667000000005</v>
      </c>
      <c r="I1525" s="160">
        <f ca="1">OFFSET('Редактор цен '!$D$194,Цена!$A$1525,0)</f>
        <v>6134.3667000000005</v>
      </c>
      <c r="J1525" s="160">
        <f ca="1">OFFSET('Редактор цен '!$D$194,Цена!$A$1525,0)</f>
        <v>6134.3667000000005</v>
      </c>
      <c r="K1525" s="160">
        <f ca="1">OFFSET('Редактор цен '!$D$194,Цена!$A$1525,0)</f>
        <v>6134.3667000000005</v>
      </c>
      <c r="L1525" s="160">
        <f ca="1">OFFSET('Редактор цен '!$D$194,Цена!$A$1525,0)</f>
        <v>6134.3667000000005</v>
      </c>
      <c r="M1525" s="160">
        <f ca="1">OFFSET('Редактор цен '!$D$194,Цена!$A$1525,0)</f>
        <v>6134.3667000000005</v>
      </c>
    </row>
    <row r="1526" spans="1:13" ht="15" x14ac:dyDescent="0.2">
      <c r="A1526">
        <v>4</v>
      </c>
      <c r="B1526" s="75" t="s">
        <v>648</v>
      </c>
      <c r="C1526" s="75" t="str">
        <f>B1526&amp;'Спецификация - фасады'!$AO$58</f>
        <v>U.2.DCK80_V.500-WC/PS</v>
      </c>
      <c r="D1526" s="160">
        <f ca="1">OFFSET('Редактор цен '!$D$194,Цена!$A$1526,0)</f>
        <v>6134.3667000000005</v>
      </c>
      <c r="E1526" s="160">
        <f ca="1">OFFSET('Редактор цен '!$D$194,Цена!$A$1526,0)</f>
        <v>6134.3667000000005</v>
      </c>
      <c r="F1526" s="160">
        <f ca="1">OFFSET('Редактор цен '!$D$194,Цена!$A$1526,0)</f>
        <v>6134.3667000000005</v>
      </c>
      <c r="G1526" s="160">
        <f ca="1">OFFSET('Редактор цен '!$D$194,Цена!$A$1526,0)</f>
        <v>6134.3667000000005</v>
      </c>
      <c r="H1526" s="160">
        <f ca="1">OFFSET('Редактор цен '!$D$194,Цена!$A$1526,0)</f>
        <v>6134.3667000000005</v>
      </c>
      <c r="I1526" s="160">
        <f ca="1">OFFSET('Редактор цен '!$D$194,Цена!$A$1526,0)</f>
        <v>6134.3667000000005</v>
      </c>
      <c r="J1526" s="160">
        <f ca="1">OFFSET('Редактор цен '!$D$194,Цена!$A$1526,0)</f>
        <v>6134.3667000000005</v>
      </c>
      <c r="K1526" s="160">
        <f ca="1">OFFSET('Редактор цен '!$D$194,Цена!$A$1526,0)</f>
        <v>6134.3667000000005</v>
      </c>
      <c r="L1526" s="160">
        <f ca="1">OFFSET('Редактор цен '!$D$194,Цена!$A$1526,0)</f>
        <v>6134.3667000000005</v>
      </c>
      <c r="M1526" s="160">
        <f ca="1">OFFSET('Редактор цен '!$D$194,Цена!$A$1526,0)</f>
        <v>6134.3667000000005</v>
      </c>
    </row>
    <row r="1527" spans="1:13" ht="15" x14ac:dyDescent="0.2">
      <c r="A1527">
        <v>4</v>
      </c>
      <c r="B1527" s="75" t="s">
        <v>648</v>
      </c>
      <c r="C1527" s="75" t="str">
        <f>B1527&amp;'Спецификация - фасады'!$AO$59</f>
        <v>U.2.DCK80_V.500-WC/PBG</v>
      </c>
      <c r="D1527" s="160">
        <f ca="1">OFFSET('Редактор цен '!$D$194,Цена!$A$1527,0)</f>
        <v>6134.3667000000005</v>
      </c>
      <c r="E1527" s="160">
        <f ca="1">OFFSET('Редактор цен '!$D$194,Цена!$A$1527,0)</f>
        <v>6134.3667000000005</v>
      </c>
      <c r="F1527" s="160">
        <f ca="1">OFFSET('Редактор цен '!$D$194,Цена!$A$1527,0)</f>
        <v>6134.3667000000005</v>
      </c>
      <c r="G1527" s="160">
        <f ca="1">OFFSET('Редактор цен '!$D$194,Цена!$A$1527,0)</f>
        <v>6134.3667000000005</v>
      </c>
      <c r="H1527" s="160">
        <f ca="1">OFFSET('Редактор цен '!$D$194,Цена!$A$1527,0)</f>
        <v>6134.3667000000005</v>
      </c>
      <c r="I1527" s="160">
        <f ca="1">OFFSET('Редактор цен '!$D$194,Цена!$A$1527,0)</f>
        <v>6134.3667000000005</v>
      </c>
      <c r="J1527" s="160">
        <f ca="1">OFFSET('Редактор цен '!$D$194,Цена!$A$1527,0)</f>
        <v>6134.3667000000005</v>
      </c>
      <c r="K1527" s="160">
        <f ca="1">OFFSET('Редактор цен '!$D$194,Цена!$A$1527,0)</f>
        <v>6134.3667000000005</v>
      </c>
      <c r="L1527" s="160">
        <f ca="1">OFFSET('Редактор цен '!$D$194,Цена!$A$1527,0)</f>
        <v>6134.3667000000005</v>
      </c>
      <c r="M1527" s="160">
        <f ca="1">OFFSET('Редактор цен '!$D$194,Цена!$A$1527,0)</f>
        <v>6134.3667000000005</v>
      </c>
    </row>
    <row r="1528" spans="1:13" ht="15" x14ac:dyDescent="0.2">
      <c r="A1528">
        <v>4</v>
      </c>
      <c r="B1528" s="75" t="s">
        <v>648</v>
      </c>
      <c r="C1528" s="75" t="str">
        <f>B1528&amp;'Спецификация - фасады'!$AO$60</f>
        <v>U.2.DCK80_V.500-VT/PS</v>
      </c>
      <c r="D1528" s="160">
        <f ca="1">OFFSET('Редактор цен '!$D$194,Цена!$A$1528,0)</f>
        <v>6134.3667000000005</v>
      </c>
      <c r="E1528" s="160">
        <f ca="1">OFFSET('Редактор цен '!$D$194,Цена!$A$1528,0)</f>
        <v>6134.3667000000005</v>
      </c>
      <c r="F1528" s="160">
        <f ca="1">OFFSET('Редактор цен '!$D$194,Цена!$A$1528,0)</f>
        <v>6134.3667000000005</v>
      </c>
      <c r="G1528" s="160">
        <f ca="1">OFFSET('Редактор цен '!$D$194,Цена!$A$1528,0)</f>
        <v>6134.3667000000005</v>
      </c>
      <c r="H1528" s="160">
        <f ca="1">OFFSET('Редактор цен '!$D$194,Цена!$A$1528,0)</f>
        <v>6134.3667000000005</v>
      </c>
      <c r="I1528" s="160">
        <f ca="1">OFFSET('Редактор цен '!$D$194,Цена!$A$1528,0)</f>
        <v>6134.3667000000005</v>
      </c>
      <c r="J1528" s="160">
        <f ca="1">OFFSET('Редактор цен '!$D$194,Цена!$A$1528,0)</f>
        <v>6134.3667000000005</v>
      </c>
      <c r="K1528" s="160">
        <f ca="1">OFFSET('Редактор цен '!$D$194,Цена!$A$1528,0)</f>
        <v>6134.3667000000005</v>
      </c>
      <c r="L1528" s="160">
        <f ca="1">OFFSET('Редактор цен '!$D$194,Цена!$A$1528,0)</f>
        <v>6134.3667000000005</v>
      </c>
      <c r="M1528" s="160">
        <f ca="1">OFFSET('Редактор цен '!$D$194,Цена!$A$1528,0)</f>
        <v>6134.3667000000005</v>
      </c>
    </row>
    <row r="1529" spans="1:13" ht="15" x14ac:dyDescent="0.2">
      <c r="A1529">
        <v>5</v>
      </c>
      <c r="B1529" s="75" t="s">
        <v>648</v>
      </c>
      <c r="C1529" s="75" t="str">
        <f>B1529&amp;'Спецификация - фасады'!$AO$61</f>
        <v>U.2.DCK80_V.500-BMO/PG</v>
      </c>
      <c r="D1529" s="160">
        <f ca="1">OFFSET('Редактор цен '!$D$194,Цена!$A$1529,0)</f>
        <v>6538.9506000000001</v>
      </c>
      <c r="E1529" s="160">
        <f ca="1">OFFSET('Редактор цен '!$D$194,Цена!$A$1529,0)</f>
        <v>6538.9506000000001</v>
      </c>
      <c r="F1529" s="160">
        <f ca="1">OFFSET('Редактор цен '!$D$194,Цена!$A$1529,0)</f>
        <v>6538.9506000000001</v>
      </c>
      <c r="G1529" s="160">
        <f ca="1">OFFSET('Редактор цен '!$D$194,Цена!$A$1529,0)</f>
        <v>6538.9506000000001</v>
      </c>
      <c r="H1529" s="160">
        <f ca="1">OFFSET('Редактор цен '!$D$194,Цена!$A$1529,0)</f>
        <v>6538.9506000000001</v>
      </c>
      <c r="I1529" s="160">
        <f ca="1">OFFSET('Редактор цен '!$D$194,Цена!$A$1529,0)</f>
        <v>6538.9506000000001</v>
      </c>
      <c r="J1529" s="160">
        <f ca="1">OFFSET('Редактор цен '!$D$194,Цена!$A$1529,0)</f>
        <v>6538.9506000000001</v>
      </c>
      <c r="K1529" s="160">
        <f ca="1">OFFSET('Редактор цен '!$D$194,Цена!$A$1529,0)</f>
        <v>6538.9506000000001</v>
      </c>
      <c r="L1529" s="160">
        <f ca="1">OFFSET('Редактор цен '!$D$194,Цена!$A$1529,0)</f>
        <v>6538.9506000000001</v>
      </c>
      <c r="M1529" s="160">
        <f ca="1">OFFSET('Редактор цен '!$D$194,Цена!$A$1529,0)</f>
        <v>6538.9506000000001</v>
      </c>
    </row>
    <row r="1530" spans="1:13" ht="15" x14ac:dyDescent="0.2">
      <c r="A1530">
        <v>5</v>
      </c>
      <c r="B1530" s="75" t="s">
        <v>648</v>
      </c>
      <c r="C1530" s="75" t="str">
        <f>B1530&amp;'Спецификация - фасады'!$AO$62</f>
        <v>U.2.DCK80_V.500-BMO/PB</v>
      </c>
      <c r="D1530" s="160">
        <f ca="1">OFFSET('Редактор цен '!$D$194,Цена!$A$1530,0)</f>
        <v>6538.9506000000001</v>
      </c>
      <c r="E1530" s="160">
        <f ca="1">OFFSET('Редактор цен '!$D$194,Цена!$A$1530,0)</f>
        <v>6538.9506000000001</v>
      </c>
      <c r="F1530" s="160">
        <f ca="1">OFFSET('Редактор цен '!$D$194,Цена!$A$1530,0)</f>
        <v>6538.9506000000001</v>
      </c>
      <c r="G1530" s="160">
        <f ca="1">OFFSET('Редактор цен '!$D$194,Цена!$A$1530,0)</f>
        <v>6538.9506000000001</v>
      </c>
      <c r="H1530" s="160">
        <f ca="1">OFFSET('Редактор цен '!$D$194,Цена!$A$1530,0)</f>
        <v>6538.9506000000001</v>
      </c>
      <c r="I1530" s="160">
        <f ca="1">OFFSET('Редактор цен '!$D$194,Цена!$A$1530,0)</f>
        <v>6538.9506000000001</v>
      </c>
      <c r="J1530" s="160">
        <f ca="1">OFFSET('Редактор цен '!$D$194,Цена!$A$1530,0)</f>
        <v>6538.9506000000001</v>
      </c>
      <c r="K1530" s="160">
        <f ca="1">OFFSET('Редактор цен '!$D$194,Цена!$A$1530,0)</f>
        <v>6538.9506000000001</v>
      </c>
      <c r="L1530" s="160">
        <f ca="1">OFFSET('Редактор цен '!$D$194,Цена!$A$1530,0)</f>
        <v>6538.9506000000001</v>
      </c>
      <c r="M1530" s="160">
        <f ca="1">OFFSET('Редактор цен '!$D$194,Цена!$A$1530,0)</f>
        <v>6538.9506000000001</v>
      </c>
    </row>
    <row r="1531" spans="1:13" ht="15" x14ac:dyDescent="0.2">
      <c r="A1531">
        <v>6</v>
      </c>
      <c r="B1531" s="75" t="s">
        <v>648</v>
      </c>
      <c r="C1531" s="75" t="str">
        <f>B1531&amp;'Спецификация - фасады'!$AO$63</f>
        <v>U.2.DCK80_V.500-GS/PG</v>
      </c>
      <c r="D1531" s="160">
        <f ca="1">OFFSET('Редактор цен '!$D$194,Цена!$A$1531,0)</f>
        <v>6199.9749000000002</v>
      </c>
      <c r="E1531" s="160">
        <f ca="1">OFFSET('Редактор цен '!$D$194,Цена!$A$1531,0)</f>
        <v>6199.9749000000002</v>
      </c>
      <c r="F1531" s="160">
        <f ca="1">OFFSET('Редактор цен '!$D$194,Цена!$A$1531,0)</f>
        <v>6199.9749000000002</v>
      </c>
      <c r="G1531" s="160">
        <f ca="1">OFFSET('Редактор цен '!$D$194,Цена!$A$1531,0)</f>
        <v>6199.9749000000002</v>
      </c>
      <c r="H1531" s="160">
        <f ca="1">OFFSET('Редактор цен '!$D$194,Цена!$A$1531,0)</f>
        <v>6199.9749000000002</v>
      </c>
      <c r="I1531" s="160">
        <f ca="1">OFFSET('Редактор цен '!$D$194,Цена!$A$1531,0)</f>
        <v>6199.9749000000002</v>
      </c>
      <c r="J1531" s="160">
        <f ca="1">OFFSET('Редактор цен '!$D$194,Цена!$A$1531,0)</f>
        <v>6199.9749000000002</v>
      </c>
      <c r="K1531" s="160">
        <f ca="1">OFFSET('Редактор цен '!$D$194,Цена!$A$1531,0)</f>
        <v>6199.9749000000002</v>
      </c>
      <c r="L1531" s="160">
        <f ca="1">OFFSET('Редактор цен '!$D$194,Цена!$A$1531,0)</f>
        <v>6199.9749000000002</v>
      </c>
      <c r="M1531" s="160">
        <f ca="1">OFFSET('Редактор цен '!$D$194,Цена!$A$1531,0)</f>
        <v>6199.9749000000002</v>
      </c>
    </row>
    <row r="1532" spans="1:13" ht="15" x14ac:dyDescent="0.2">
      <c r="A1532">
        <v>6</v>
      </c>
      <c r="B1532" s="75" t="s">
        <v>648</v>
      </c>
      <c r="C1532" s="75" t="str">
        <f>B1532&amp;'Спецификация - фасады'!$AO$64</f>
        <v>U.2.DCK80_V.500-GS/PS</v>
      </c>
      <c r="D1532" s="160">
        <f ca="1">OFFSET('Редактор цен '!$D$194,Цена!$A$1532,0)</f>
        <v>6199.9749000000002</v>
      </c>
      <c r="E1532" s="160">
        <f ca="1">OFFSET('Редактор цен '!$D$194,Цена!$A$1532,0)</f>
        <v>6199.9749000000002</v>
      </c>
      <c r="F1532" s="160">
        <f ca="1">OFFSET('Редактор цен '!$D$194,Цена!$A$1532,0)</f>
        <v>6199.9749000000002</v>
      </c>
      <c r="G1532" s="160">
        <f ca="1">OFFSET('Редактор цен '!$D$194,Цена!$A$1532,0)</f>
        <v>6199.9749000000002</v>
      </c>
      <c r="H1532" s="160">
        <f ca="1">OFFSET('Редактор цен '!$D$194,Цена!$A$1532,0)</f>
        <v>6199.9749000000002</v>
      </c>
      <c r="I1532" s="160">
        <f ca="1">OFFSET('Редактор цен '!$D$194,Цена!$A$1532,0)</f>
        <v>6199.9749000000002</v>
      </c>
      <c r="J1532" s="160">
        <f ca="1">OFFSET('Редактор цен '!$D$194,Цена!$A$1532,0)</f>
        <v>6199.9749000000002</v>
      </c>
      <c r="K1532" s="160">
        <f ca="1">OFFSET('Редактор цен '!$D$194,Цена!$A$1532,0)</f>
        <v>6199.9749000000002</v>
      </c>
      <c r="L1532" s="160">
        <f ca="1">OFFSET('Редактор цен '!$D$194,Цена!$A$1532,0)</f>
        <v>6199.9749000000002</v>
      </c>
      <c r="M1532" s="160">
        <f ca="1">OFFSET('Редактор цен '!$D$194,Цена!$A$1532,0)</f>
        <v>6199.9749000000002</v>
      </c>
    </row>
    <row r="1533" spans="1:13" ht="15" x14ac:dyDescent="0.2">
      <c r="A1533">
        <v>7</v>
      </c>
      <c r="B1533" s="75" t="s">
        <v>648</v>
      </c>
      <c r="C1533" s="75" t="str">
        <f>B1533&amp;'Спецификация - фасады'!$AO$65</f>
        <v>U.2.DCK80_V.500-WM/PG</v>
      </c>
      <c r="D1533" s="160">
        <f ca="1">OFFSET('Редактор цен '!$D$194,Цена!$A$1533,0)</f>
        <v>6619.1383999999998</v>
      </c>
      <c r="E1533" s="160">
        <f ca="1">OFFSET('Редактор цен '!$D$194,Цена!$A$1533,0)</f>
        <v>6619.1383999999998</v>
      </c>
      <c r="F1533" s="160">
        <f ca="1">OFFSET('Редактор цен '!$D$194,Цена!$A$1533,0)</f>
        <v>6619.1383999999998</v>
      </c>
      <c r="G1533" s="160">
        <f ca="1">OFFSET('Редактор цен '!$D$194,Цена!$A$1533,0)</f>
        <v>6619.1383999999998</v>
      </c>
      <c r="H1533" s="160">
        <f ca="1">OFFSET('Редактор цен '!$D$194,Цена!$A$1533,0)</f>
        <v>6619.1383999999998</v>
      </c>
      <c r="I1533" s="160">
        <f ca="1">OFFSET('Редактор цен '!$D$194,Цена!$A$1533,0)</f>
        <v>6619.1383999999998</v>
      </c>
      <c r="J1533" s="160">
        <f ca="1">OFFSET('Редактор цен '!$D$194,Цена!$A$1533,0)</f>
        <v>6619.1383999999998</v>
      </c>
      <c r="K1533" s="160">
        <f ca="1">OFFSET('Редактор цен '!$D$194,Цена!$A$1533,0)</f>
        <v>6619.1383999999998</v>
      </c>
      <c r="L1533" s="160">
        <f ca="1">OFFSET('Редактор цен '!$D$194,Цена!$A$1533,0)</f>
        <v>6619.1383999999998</v>
      </c>
      <c r="M1533" s="160">
        <f ca="1">OFFSET('Редактор цен '!$D$194,Цена!$A$1533,0)</f>
        <v>6619.1383999999998</v>
      </c>
    </row>
    <row r="1534" spans="1:13" ht="15" x14ac:dyDescent="0.2">
      <c r="A1534">
        <v>7</v>
      </c>
      <c r="B1534" s="75" t="s">
        <v>648</v>
      </c>
      <c r="C1534" s="75" t="str">
        <f>B1534&amp;'Спецификация - фасады'!$AO$66</f>
        <v>U.2.DCK80_V.500-WM/PS</v>
      </c>
      <c r="D1534" s="160">
        <f ca="1">OFFSET('Редактор цен '!$D$194,Цена!$A$1534,0)</f>
        <v>6619.1383999999998</v>
      </c>
      <c r="E1534" s="160">
        <f ca="1">OFFSET('Редактор цен '!$D$194,Цена!$A$1534,0)</f>
        <v>6619.1383999999998</v>
      </c>
      <c r="F1534" s="160">
        <f ca="1">OFFSET('Редактор цен '!$D$194,Цена!$A$1534,0)</f>
        <v>6619.1383999999998</v>
      </c>
      <c r="G1534" s="160">
        <f ca="1">OFFSET('Редактор цен '!$D$194,Цена!$A$1534,0)</f>
        <v>6619.1383999999998</v>
      </c>
      <c r="H1534" s="160">
        <f ca="1">OFFSET('Редактор цен '!$D$194,Цена!$A$1534,0)</f>
        <v>6619.1383999999998</v>
      </c>
      <c r="I1534" s="160">
        <f ca="1">OFFSET('Редактор цен '!$D$194,Цена!$A$1534,0)</f>
        <v>6619.1383999999998</v>
      </c>
      <c r="J1534" s="160">
        <f ca="1">OFFSET('Редактор цен '!$D$194,Цена!$A$1534,0)</f>
        <v>6619.1383999999998</v>
      </c>
      <c r="K1534" s="160">
        <f ca="1">OFFSET('Редактор цен '!$D$194,Цена!$A$1534,0)</f>
        <v>6619.1383999999998</v>
      </c>
      <c r="L1534" s="160">
        <f ca="1">OFFSET('Редактор цен '!$D$194,Цена!$A$1534,0)</f>
        <v>6619.1383999999998</v>
      </c>
      <c r="M1534" s="160">
        <f ca="1">OFFSET('Редактор цен '!$D$194,Цена!$A$1534,0)</f>
        <v>6619.1383999999998</v>
      </c>
    </row>
    <row r="1535" spans="1:13" ht="15" x14ac:dyDescent="0.2">
      <c r="A1535">
        <v>7</v>
      </c>
      <c r="B1535" s="75" t="s">
        <v>648</v>
      </c>
      <c r="C1535" s="75" t="str">
        <f>B1535&amp;'Спецификация - фасады'!$AO$67</f>
        <v>U.2.DCK80_V.500-WM/PBG</v>
      </c>
      <c r="D1535" s="160">
        <f ca="1">OFFSET('Редактор цен '!$D$194,Цена!$A$1535,0)</f>
        <v>6619.1383999999998</v>
      </c>
      <c r="E1535" s="160">
        <f ca="1">OFFSET('Редактор цен '!$D$194,Цена!$A$1535,0)</f>
        <v>6619.1383999999998</v>
      </c>
      <c r="F1535" s="160">
        <f ca="1">OFFSET('Редактор цен '!$D$194,Цена!$A$1535,0)</f>
        <v>6619.1383999999998</v>
      </c>
      <c r="G1535" s="160">
        <f ca="1">OFFSET('Редактор цен '!$D$194,Цена!$A$1535,0)</f>
        <v>6619.1383999999998</v>
      </c>
      <c r="H1535" s="160">
        <f ca="1">OFFSET('Редактор цен '!$D$194,Цена!$A$1535,0)</f>
        <v>6619.1383999999998</v>
      </c>
      <c r="I1535" s="160">
        <f ca="1">OFFSET('Редактор цен '!$D$194,Цена!$A$1535,0)</f>
        <v>6619.1383999999998</v>
      </c>
      <c r="J1535" s="160">
        <f ca="1">OFFSET('Редактор цен '!$D$194,Цена!$A$1535,0)</f>
        <v>6619.1383999999998</v>
      </c>
      <c r="K1535" s="160">
        <f ca="1">OFFSET('Редактор цен '!$D$194,Цена!$A$1535,0)</f>
        <v>6619.1383999999998</v>
      </c>
      <c r="L1535" s="160">
        <f ca="1">OFFSET('Редактор цен '!$D$194,Цена!$A$1535,0)</f>
        <v>6619.1383999999998</v>
      </c>
      <c r="M1535" s="160">
        <f ca="1">OFFSET('Редактор цен '!$D$194,Цена!$A$1535,0)</f>
        <v>6619.1383999999998</v>
      </c>
    </row>
    <row r="1536" spans="1:13" ht="15" x14ac:dyDescent="0.2">
      <c r="A1536">
        <v>7</v>
      </c>
      <c r="B1536" s="75" t="s">
        <v>648</v>
      </c>
      <c r="C1536" s="75" t="str">
        <f>B1536&amp;'Спецификация - фасады'!$AO$68</f>
        <v>U.2.DCK80_V.500-IV/PG</v>
      </c>
      <c r="D1536" s="160">
        <f ca="1">OFFSET('Редактор цен '!$D$194,Цена!$A$1536,0)</f>
        <v>6619.1383999999998</v>
      </c>
      <c r="E1536" s="160">
        <f ca="1">OFFSET('Редактор цен '!$D$194,Цена!$A$1536,0)</f>
        <v>6619.1383999999998</v>
      </c>
      <c r="F1536" s="160">
        <f ca="1">OFFSET('Редактор цен '!$D$194,Цена!$A$1536,0)</f>
        <v>6619.1383999999998</v>
      </c>
      <c r="G1536" s="160">
        <f ca="1">OFFSET('Редактор цен '!$D$194,Цена!$A$1536,0)</f>
        <v>6619.1383999999998</v>
      </c>
      <c r="H1536" s="160">
        <f ca="1">OFFSET('Редактор цен '!$D$194,Цена!$A$1536,0)</f>
        <v>6619.1383999999998</v>
      </c>
      <c r="I1536" s="160">
        <f ca="1">OFFSET('Редактор цен '!$D$194,Цена!$A$1536,0)</f>
        <v>6619.1383999999998</v>
      </c>
      <c r="J1536" s="160">
        <f ca="1">OFFSET('Редактор цен '!$D$194,Цена!$A$1536,0)</f>
        <v>6619.1383999999998</v>
      </c>
      <c r="K1536" s="160">
        <f ca="1">OFFSET('Редактор цен '!$D$194,Цена!$A$1536,0)</f>
        <v>6619.1383999999998</v>
      </c>
      <c r="L1536" s="160">
        <f ca="1">OFFSET('Редактор цен '!$D$194,Цена!$A$1536,0)</f>
        <v>6619.1383999999998</v>
      </c>
      <c r="M1536" s="160">
        <f ca="1">OFFSET('Редактор цен '!$D$194,Цена!$A$1536,0)</f>
        <v>6619.1383999999998</v>
      </c>
    </row>
    <row r="1537" spans="1:13" ht="15" x14ac:dyDescent="0.2">
      <c r="A1537">
        <v>7</v>
      </c>
      <c r="B1537" s="75" t="s">
        <v>648</v>
      </c>
      <c r="C1537" s="75" t="str">
        <f>B1537&amp;'Спецификация - фасады'!$AO$69</f>
        <v>U.2.DCK80_V.500-IV/PS</v>
      </c>
      <c r="D1537" s="160">
        <f ca="1">OFFSET('Редактор цен '!$D$194,Цена!$A$1537,0)</f>
        <v>6619.1383999999998</v>
      </c>
      <c r="E1537" s="160">
        <f ca="1">OFFSET('Редактор цен '!$D$194,Цена!$A$1537,0)</f>
        <v>6619.1383999999998</v>
      </c>
      <c r="F1537" s="160">
        <f ca="1">OFFSET('Редактор цен '!$D$194,Цена!$A$1537,0)</f>
        <v>6619.1383999999998</v>
      </c>
      <c r="G1537" s="160">
        <f ca="1">OFFSET('Редактор цен '!$D$194,Цена!$A$1537,0)</f>
        <v>6619.1383999999998</v>
      </c>
      <c r="H1537" s="160">
        <f ca="1">OFFSET('Редактор цен '!$D$194,Цена!$A$1537,0)</f>
        <v>6619.1383999999998</v>
      </c>
      <c r="I1537" s="160">
        <f ca="1">OFFSET('Редактор цен '!$D$194,Цена!$A$1537,0)</f>
        <v>6619.1383999999998</v>
      </c>
      <c r="J1537" s="160">
        <f ca="1">OFFSET('Редактор цен '!$D$194,Цена!$A$1537,0)</f>
        <v>6619.1383999999998</v>
      </c>
      <c r="K1537" s="160">
        <f ca="1">OFFSET('Редактор цен '!$D$194,Цена!$A$1537,0)</f>
        <v>6619.1383999999998</v>
      </c>
      <c r="L1537" s="160">
        <f ca="1">OFFSET('Редактор цен '!$D$194,Цена!$A$1537,0)</f>
        <v>6619.1383999999998</v>
      </c>
      <c r="M1537" s="160">
        <f ca="1">OFFSET('Редактор цен '!$D$194,Цена!$A$1537,0)</f>
        <v>6619.1383999999998</v>
      </c>
    </row>
    <row r="1538" spans="1:13" ht="15" x14ac:dyDescent="0.2">
      <c r="A1538">
        <v>7</v>
      </c>
      <c r="B1538" s="75" t="s">
        <v>648</v>
      </c>
      <c r="C1538" s="75" t="str">
        <f>B1538&amp;'Спецификация - фасады'!$AO$70</f>
        <v>U.2.DCK80_V.500-IV/PBG</v>
      </c>
      <c r="D1538" s="160">
        <f ca="1">OFFSET('Редактор цен '!$D$194,Цена!$A$1538,0)</f>
        <v>6619.1383999999998</v>
      </c>
      <c r="E1538" s="160">
        <f ca="1">OFFSET('Редактор цен '!$D$194,Цена!$A$1538,0)</f>
        <v>6619.1383999999998</v>
      </c>
      <c r="F1538" s="160">
        <f ca="1">OFFSET('Редактор цен '!$D$194,Цена!$A$1538,0)</f>
        <v>6619.1383999999998</v>
      </c>
      <c r="G1538" s="160">
        <f ca="1">OFFSET('Редактор цен '!$D$194,Цена!$A$1538,0)</f>
        <v>6619.1383999999998</v>
      </c>
      <c r="H1538" s="160">
        <f ca="1">OFFSET('Редактор цен '!$D$194,Цена!$A$1538,0)</f>
        <v>6619.1383999999998</v>
      </c>
      <c r="I1538" s="160">
        <f ca="1">OFFSET('Редактор цен '!$D$194,Цена!$A$1538,0)</f>
        <v>6619.1383999999998</v>
      </c>
      <c r="J1538" s="160">
        <f ca="1">OFFSET('Редактор цен '!$D$194,Цена!$A$1538,0)</f>
        <v>6619.1383999999998</v>
      </c>
      <c r="K1538" s="160">
        <f ca="1">OFFSET('Редактор цен '!$D$194,Цена!$A$1538,0)</f>
        <v>6619.1383999999998</v>
      </c>
      <c r="L1538" s="160">
        <f ca="1">OFFSET('Редактор цен '!$D$194,Цена!$A$1538,0)</f>
        <v>6619.1383999999998</v>
      </c>
      <c r="M1538" s="160">
        <f ca="1">OFFSET('Редактор цен '!$D$194,Цена!$A$1538,0)</f>
        <v>6619.1383999999998</v>
      </c>
    </row>
    <row r="1540" spans="1:13" ht="15" x14ac:dyDescent="0.2">
      <c r="A1540">
        <v>0</v>
      </c>
      <c r="B1540" s="75" t="s">
        <v>731</v>
      </c>
      <c r="C1540" s="75" t="str">
        <f>B1540&amp;'Спецификация - фасады'!$AO$43</f>
        <v>U.1.DKC80_X.730-PY27</v>
      </c>
      <c r="D1540" s="160">
        <f ca="1">OFFSET('Редактор цен '!$D$311,Цена!$A$1540,0)</f>
        <v>8103.9522959999995</v>
      </c>
      <c r="E1540" s="160">
        <f ca="1">OFFSET('Редактор цен '!$D$311,Цена!$A$1540,0)</f>
        <v>8103.9522959999995</v>
      </c>
      <c r="F1540" s="160">
        <f ca="1">OFFSET('Редактор цен '!$D$311,Цена!$A$1540,0)</f>
        <v>8103.9522959999995</v>
      </c>
      <c r="G1540" s="160">
        <f ca="1">OFFSET('Редактор цен '!$D$311,Цена!$A$1540,0)</f>
        <v>8103.9522959999995</v>
      </c>
      <c r="H1540" s="160">
        <f ca="1">OFFSET('Редактор цен '!$D$311,Цена!$A$1540,0)</f>
        <v>8103.9522959999995</v>
      </c>
      <c r="I1540" s="160">
        <f ca="1">OFFSET('Редактор цен '!$D$311,Цена!$A$1540,0)</f>
        <v>8103.9522959999995</v>
      </c>
      <c r="J1540" s="160">
        <f ca="1">OFFSET('Редактор цен '!$D$311,Цена!$A$1540,0)</f>
        <v>8103.9522959999995</v>
      </c>
      <c r="K1540" s="160">
        <f ca="1">OFFSET('Редактор цен '!$D$311,Цена!$A$1540,0)</f>
        <v>8103.9522959999995</v>
      </c>
      <c r="L1540" s="160">
        <f ca="1">OFFSET('Редактор цен '!$D$311,Цена!$A$1540,0)</f>
        <v>8103.9522959999995</v>
      </c>
      <c r="M1540" s="160">
        <f ca="1">OFFSET('Редактор цен '!$D$311,Цена!$A$1540,0)</f>
        <v>8103.9522959999995</v>
      </c>
    </row>
    <row r="1541" spans="1:13" ht="15" x14ac:dyDescent="0.2">
      <c r="A1541">
        <v>0</v>
      </c>
      <c r="B1541" s="75" t="s">
        <v>731</v>
      </c>
      <c r="C1541" s="75" t="str">
        <f>B1541&amp;'Спецификация - фасады'!$AO$44</f>
        <v>U.1.DKC80_X.730-WC</v>
      </c>
      <c r="D1541" s="160">
        <f ca="1">OFFSET('Редактор цен '!$D$311,Цена!$A$1541,0)</f>
        <v>8103.9522959999995</v>
      </c>
      <c r="E1541" s="160">
        <f ca="1">OFFSET('Редактор цен '!$D$311,Цена!$A$1541,0)</f>
        <v>8103.9522959999995</v>
      </c>
      <c r="F1541" s="160">
        <f ca="1">OFFSET('Редактор цен '!$D$311,Цена!$A$1541,0)</f>
        <v>8103.9522959999995</v>
      </c>
      <c r="G1541" s="160">
        <f ca="1">OFFSET('Редактор цен '!$D$311,Цена!$A$1541,0)</f>
        <v>8103.9522959999995</v>
      </c>
      <c r="H1541" s="160">
        <f ca="1">OFFSET('Редактор цен '!$D$311,Цена!$A$1541,0)</f>
        <v>8103.9522959999995</v>
      </c>
      <c r="I1541" s="160">
        <f ca="1">OFFSET('Редактор цен '!$D$311,Цена!$A$1541,0)</f>
        <v>8103.9522959999995</v>
      </c>
      <c r="J1541" s="160">
        <f ca="1">OFFSET('Редактор цен '!$D$311,Цена!$A$1541,0)</f>
        <v>8103.9522959999995</v>
      </c>
      <c r="K1541" s="160">
        <f ca="1">OFFSET('Редактор цен '!$D$311,Цена!$A$1541,0)</f>
        <v>8103.9522959999995</v>
      </c>
      <c r="L1541" s="160">
        <f ca="1">OFFSET('Редактор цен '!$D$311,Цена!$A$1541,0)</f>
        <v>8103.9522959999995</v>
      </c>
      <c r="M1541" s="160">
        <f ca="1">OFFSET('Редактор цен '!$D$311,Цена!$A$1541,0)</f>
        <v>8103.9522959999995</v>
      </c>
    </row>
    <row r="1542" spans="1:13" ht="15" x14ac:dyDescent="0.2">
      <c r="A1542">
        <v>0</v>
      </c>
      <c r="B1542" s="75" t="s">
        <v>731</v>
      </c>
      <c r="C1542" s="75" t="str">
        <f>B1542&amp;'Спецификация - фасады'!$AO$45</f>
        <v>U.1.DKC80_X.730-WP</v>
      </c>
      <c r="D1542" s="160">
        <f ca="1">OFFSET('Редактор цен '!$D$311,Цена!$A$1542,0)</f>
        <v>8103.9522959999995</v>
      </c>
      <c r="E1542" s="160">
        <f ca="1">OFFSET('Редактор цен '!$D$311,Цена!$A$1542,0)</f>
        <v>8103.9522959999995</v>
      </c>
      <c r="F1542" s="160">
        <f ca="1">OFFSET('Редактор цен '!$D$311,Цена!$A$1542,0)</f>
        <v>8103.9522959999995</v>
      </c>
      <c r="G1542" s="160">
        <f ca="1">OFFSET('Редактор цен '!$D$311,Цена!$A$1542,0)</f>
        <v>8103.9522959999995</v>
      </c>
      <c r="H1542" s="160">
        <f ca="1">OFFSET('Редактор цен '!$D$311,Цена!$A$1542,0)</f>
        <v>8103.9522959999995</v>
      </c>
      <c r="I1542" s="160">
        <f ca="1">OFFSET('Редактор цен '!$D$311,Цена!$A$1542,0)</f>
        <v>8103.9522959999995</v>
      </c>
      <c r="J1542" s="160">
        <f ca="1">OFFSET('Редактор цен '!$D$311,Цена!$A$1542,0)</f>
        <v>8103.9522959999995</v>
      </c>
      <c r="K1542" s="160">
        <f ca="1">OFFSET('Редактор цен '!$D$311,Цена!$A$1542,0)</f>
        <v>8103.9522959999995</v>
      </c>
      <c r="L1542" s="160">
        <f ca="1">OFFSET('Редактор цен '!$D$311,Цена!$A$1542,0)</f>
        <v>8103.9522959999995</v>
      </c>
      <c r="M1542" s="160">
        <f ca="1">OFFSET('Редактор цен '!$D$311,Цена!$A$1542,0)</f>
        <v>8103.9522959999995</v>
      </c>
    </row>
    <row r="1543" spans="1:13" ht="15" x14ac:dyDescent="0.2">
      <c r="A1543">
        <v>0</v>
      </c>
      <c r="B1543" s="75" t="s">
        <v>731</v>
      </c>
      <c r="C1543" s="75" t="str">
        <f>B1543&amp;'Спецификация - фасады'!$AO$46</f>
        <v>U.1.DKC80_X.730-DS</v>
      </c>
      <c r="D1543" s="160">
        <f ca="1">OFFSET('Редактор цен '!$D$311,Цена!$A$1543,0)</f>
        <v>8103.9522959999995</v>
      </c>
      <c r="E1543" s="160">
        <f ca="1">OFFSET('Редактор цен '!$D$311,Цена!$A$1543,0)</f>
        <v>8103.9522959999995</v>
      </c>
      <c r="F1543" s="160">
        <f ca="1">OFFSET('Редактор цен '!$D$311,Цена!$A$1543,0)</f>
        <v>8103.9522959999995</v>
      </c>
      <c r="G1543" s="160">
        <f ca="1">OFFSET('Редактор цен '!$D$311,Цена!$A$1543,0)</f>
        <v>8103.9522959999995</v>
      </c>
      <c r="H1543" s="160">
        <f ca="1">OFFSET('Редактор цен '!$D$311,Цена!$A$1543,0)</f>
        <v>8103.9522959999995</v>
      </c>
      <c r="I1543" s="160">
        <f ca="1">OFFSET('Редактор цен '!$D$311,Цена!$A$1543,0)</f>
        <v>8103.9522959999995</v>
      </c>
      <c r="J1543" s="160">
        <f ca="1">OFFSET('Редактор цен '!$D$311,Цена!$A$1543,0)</f>
        <v>8103.9522959999995</v>
      </c>
      <c r="K1543" s="160">
        <f ca="1">OFFSET('Редактор цен '!$D$311,Цена!$A$1543,0)</f>
        <v>8103.9522959999995</v>
      </c>
      <c r="L1543" s="160">
        <f ca="1">OFFSET('Редактор цен '!$D$311,Цена!$A$1543,0)</f>
        <v>8103.9522959999995</v>
      </c>
      <c r="M1543" s="160">
        <f ca="1">OFFSET('Редактор цен '!$D$311,Цена!$A$1543,0)</f>
        <v>8103.9522959999995</v>
      </c>
    </row>
    <row r="1544" spans="1:13" ht="15" x14ac:dyDescent="0.2">
      <c r="A1544">
        <v>0</v>
      </c>
      <c r="B1544" s="75" t="s">
        <v>731</v>
      </c>
      <c r="C1544" s="75" t="str">
        <f>B1544&amp;'Спецификация - фасады'!$AO$47</f>
        <v>U.1.DKC80_X.730-HS</v>
      </c>
      <c r="D1544" s="160">
        <f ca="1">OFFSET('Редактор цен '!$D$311,Цена!$A$1544,0)</f>
        <v>8103.9522959999995</v>
      </c>
      <c r="E1544" s="160">
        <f ca="1">OFFSET('Редактор цен '!$D$311,Цена!$A$1544,0)</f>
        <v>8103.9522959999995</v>
      </c>
      <c r="F1544" s="160">
        <f ca="1">OFFSET('Редактор цен '!$D$311,Цена!$A$1544,0)</f>
        <v>8103.9522959999995</v>
      </c>
      <c r="G1544" s="160">
        <f ca="1">OFFSET('Редактор цен '!$D$311,Цена!$A$1544,0)</f>
        <v>8103.9522959999995</v>
      </c>
      <c r="H1544" s="160">
        <f ca="1">OFFSET('Редактор цен '!$D$311,Цена!$A$1544,0)</f>
        <v>8103.9522959999995</v>
      </c>
      <c r="I1544" s="160">
        <f ca="1">OFFSET('Редактор цен '!$D$311,Цена!$A$1544,0)</f>
        <v>8103.9522959999995</v>
      </c>
      <c r="J1544" s="160">
        <f ca="1">OFFSET('Редактор цен '!$D$311,Цена!$A$1544,0)</f>
        <v>8103.9522959999995</v>
      </c>
      <c r="K1544" s="160">
        <f ca="1">OFFSET('Редактор цен '!$D$311,Цена!$A$1544,0)</f>
        <v>8103.9522959999995</v>
      </c>
      <c r="L1544" s="160">
        <f ca="1">OFFSET('Редактор цен '!$D$311,Цена!$A$1544,0)</f>
        <v>8103.9522959999995</v>
      </c>
      <c r="M1544" s="160">
        <f ca="1">OFFSET('Редактор цен '!$D$311,Цена!$A$1544,0)</f>
        <v>8103.9522959999995</v>
      </c>
    </row>
    <row r="1545" spans="1:13" ht="15" x14ac:dyDescent="0.2">
      <c r="A1545">
        <v>0</v>
      </c>
      <c r="B1545" s="75" t="s">
        <v>731</v>
      </c>
      <c r="C1545" s="75" t="str">
        <f>B1545&amp;'Спецификация - фасады'!$AO$48</f>
        <v>U.1.DKC80_X.730-VT</v>
      </c>
      <c r="D1545" s="160">
        <f ca="1">OFFSET('Редактор цен '!$D$311,Цена!$A$1545,0)</f>
        <v>8103.9522959999995</v>
      </c>
      <c r="E1545" s="160">
        <f ca="1">OFFSET('Редактор цен '!$D$311,Цена!$A$1545,0)</f>
        <v>8103.9522959999995</v>
      </c>
      <c r="F1545" s="160">
        <f ca="1">OFFSET('Редактор цен '!$D$311,Цена!$A$1545,0)</f>
        <v>8103.9522959999995</v>
      </c>
      <c r="G1545" s="160">
        <f ca="1">OFFSET('Редактор цен '!$D$311,Цена!$A$1545,0)</f>
        <v>8103.9522959999995</v>
      </c>
      <c r="H1545" s="160">
        <f ca="1">OFFSET('Редактор цен '!$D$311,Цена!$A$1545,0)</f>
        <v>8103.9522959999995</v>
      </c>
      <c r="I1545" s="160">
        <f ca="1">OFFSET('Редактор цен '!$D$311,Цена!$A$1545,0)</f>
        <v>8103.9522959999995</v>
      </c>
      <c r="J1545" s="160">
        <f ca="1">OFFSET('Редактор цен '!$D$311,Цена!$A$1545,0)</f>
        <v>8103.9522959999995</v>
      </c>
      <c r="K1545" s="160">
        <f ca="1">OFFSET('Редактор цен '!$D$311,Цена!$A$1545,0)</f>
        <v>8103.9522959999995</v>
      </c>
      <c r="L1545" s="160">
        <f ca="1">OFFSET('Редактор цен '!$D$311,Цена!$A$1545,0)</f>
        <v>8103.9522959999995</v>
      </c>
      <c r="M1545" s="160">
        <f ca="1">OFFSET('Редактор цен '!$D$311,Цена!$A$1545,0)</f>
        <v>8103.9522959999995</v>
      </c>
    </row>
    <row r="1546" spans="1:13" ht="15" x14ac:dyDescent="0.2">
      <c r="A1546">
        <v>0</v>
      </c>
      <c r="B1546" s="75" t="s">
        <v>731</v>
      </c>
      <c r="C1546" s="75" t="str">
        <f>B1546&amp;'Спецификация - фасады'!$AO$49</f>
        <v>U.1.DKC80_X.730-TD</v>
      </c>
      <c r="D1546" s="160">
        <f ca="1">OFFSET('Редактор цен '!$D$311,Цена!$A$1546,0)</f>
        <v>8103.9522959999995</v>
      </c>
      <c r="E1546" s="160">
        <f ca="1">OFFSET('Редактор цен '!$D$311,Цена!$A$1546,0)</f>
        <v>8103.9522959999995</v>
      </c>
      <c r="F1546" s="160">
        <f ca="1">OFFSET('Редактор цен '!$D$311,Цена!$A$1546,0)</f>
        <v>8103.9522959999995</v>
      </c>
      <c r="G1546" s="160">
        <f ca="1">OFFSET('Редактор цен '!$D$311,Цена!$A$1546,0)</f>
        <v>8103.9522959999995</v>
      </c>
      <c r="H1546" s="160">
        <f ca="1">OFFSET('Редактор цен '!$D$311,Цена!$A$1546,0)</f>
        <v>8103.9522959999995</v>
      </c>
      <c r="I1546" s="160">
        <f ca="1">OFFSET('Редактор цен '!$D$311,Цена!$A$1546,0)</f>
        <v>8103.9522959999995</v>
      </c>
      <c r="J1546" s="160">
        <f ca="1">OFFSET('Редактор цен '!$D$311,Цена!$A$1546,0)</f>
        <v>8103.9522959999995</v>
      </c>
      <c r="K1546" s="160">
        <f ca="1">OFFSET('Редактор цен '!$D$311,Цена!$A$1546,0)</f>
        <v>8103.9522959999995</v>
      </c>
      <c r="L1546" s="160">
        <f ca="1">OFFSET('Редактор цен '!$D$311,Цена!$A$1546,0)</f>
        <v>8103.9522959999995</v>
      </c>
      <c r="M1546" s="160">
        <f ca="1">OFFSET('Редактор цен '!$D$311,Цена!$A$1546,0)</f>
        <v>8103.9522959999995</v>
      </c>
    </row>
    <row r="1547" spans="1:13" ht="15" x14ac:dyDescent="0.2">
      <c r="A1547">
        <v>0</v>
      </c>
      <c r="B1547" s="75" t="s">
        <v>731</v>
      </c>
      <c r="C1547" s="75" t="str">
        <f>B1547&amp;'Спецификация - фасады'!$AO$50</f>
        <v>U.1.DKC80_X.730-LO</v>
      </c>
      <c r="D1547" s="160">
        <f ca="1">OFFSET('Редактор цен '!$D$311,Цена!$A$1547,0)</f>
        <v>8103.9522959999995</v>
      </c>
      <c r="E1547" s="160">
        <f ca="1">OFFSET('Редактор цен '!$D$311,Цена!$A$1547,0)</f>
        <v>8103.9522959999995</v>
      </c>
      <c r="F1547" s="160">
        <f ca="1">OFFSET('Редактор цен '!$D$311,Цена!$A$1547,0)</f>
        <v>8103.9522959999995</v>
      </c>
      <c r="G1547" s="160">
        <f ca="1">OFFSET('Редактор цен '!$D$311,Цена!$A$1547,0)</f>
        <v>8103.9522959999995</v>
      </c>
      <c r="H1547" s="160">
        <f ca="1">OFFSET('Редактор цен '!$D$311,Цена!$A$1547,0)</f>
        <v>8103.9522959999995</v>
      </c>
      <c r="I1547" s="160">
        <f ca="1">OFFSET('Редактор цен '!$D$311,Цена!$A$1547,0)</f>
        <v>8103.9522959999995</v>
      </c>
      <c r="J1547" s="160">
        <f ca="1">OFFSET('Редактор цен '!$D$311,Цена!$A$1547,0)</f>
        <v>8103.9522959999995</v>
      </c>
      <c r="K1547" s="160">
        <f ca="1">OFFSET('Редактор цен '!$D$311,Цена!$A$1547,0)</f>
        <v>8103.9522959999995</v>
      </c>
      <c r="L1547" s="160">
        <f ca="1">OFFSET('Редактор цен '!$D$311,Цена!$A$1547,0)</f>
        <v>8103.9522959999995</v>
      </c>
      <c r="M1547" s="160">
        <f ca="1">OFFSET('Редактор цен '!$D$311,Цена!$A$1547,0)</f>
        <v>8103.9522959999995</v>
      </c>
    </row>
    <row r="1548" spans="1:13" ht="15" x14ac:dyDescent="0.2">
      <c r="A1548">
        <v>0</v>
      </c>
      <c r="B1548" s="75" t="s">
        <v>731</v>
      </c>
      <c r="C1548" s="75" t="str">
        <f>B1548&amp;'Спецификация - фасады'!$AO$51</f>
        <v>U.1.DKC80_X.730-OM</v>
      </c>
      <c r="D1548" s="160">
        <f ca="1">OFFSET('Редактор цен '!$D$311,Цена!$A$1548,0)</f>
        <v>8103.9522959999995</v>
      </c>
      <c r="E1548" s="160">
        <f ca="1">OFFSET('Редактор цен '!$D$311,Цена!$A$1548,0)</f>
        <v>8103.9522959999995</v>
      </c>
      <c r="F1548" s="160">
        <f ca="1">OFFSET('Редактор цен '!$D$311,Цена!$A$1548,0)</f>
        <v>8103.9522959999995</v>
      </c>
      <c r="G1548" s="160">
        <f ca="1">OFFSET('Редактор цен '!$D$311,Цена!$A$1548,0)</f>
        <v>8103.9522959999995</v>
      </c>
      <c r="H1548" s="160">
        <f ca="1">OFFSET('Редактор цен '!$D$311,Цена!$A$1548,0)</f>
        <v>8103.9522959999995</v>
      </c>
      <c r="I1548" s="160">
        <f ca="1">OFFSET('Редактор цен '!$D$311,Цена!$A$1548,0)</f>
        <v>8103.9522959999995</v>
      </c>
      <c r="J1548" s="160">
        <f ca="1">OFFSET('Редактор цен '!$D$311,Цена!$A$1548,0)</f>
        <v>8103.9522959999995</v>
      </c>
      <c r="K1548" s="160">
        <f ca="1">OFFSET('Редактор цен '!$D$311,Цена!$A$1548,0)</f>
        <v>8103.9522959999995</v>
      </c>
      <c r="L1548" s="160">
        <f ca="1">OFFSET('Редактор цен '!$D$311,Цена!$A$1548,0)</f>
        <v>8103.9522959999995</v>
      </c>
      <c r="M1548" s="160">
        <f ca="1">OFFSET('Редактор цен '!$D$311,Цена!$A$1548,0)</f>
        <v>8103.9522959999995</v>
      </c>
    </row>
    <row r="1549" spans="1:13" ht="15" x14ac:dyDescent="0.2">
      <c r="A1549">
        <v>0</v>
      </c>
      <c r="B1549" s="75" t="s">
        <v>731</v>
      </c>
      <c r="C1549" s="75" t="str">
        <f>B1549&amp;'Спецификация - фасады'!$AO$52</f>
        <v>U.1.DKC80_X.730-OE</v>
      </c>
      <c r="D1549" s="160">
        <f ca="1">OFFSET('Редактор цен '!$D$311,Цена!$A$1549,0)</f>
        <v>8103.9522959999995</v>
      </c>
      <c r="E1549" s="160">
        <f ca="1">OFFSET('Редактор цен '!$D$311,Цена!$A$1549,0)</f>
        <v>8103.9522959999995</v>
      </c>
      <c r="F1549" s="160">
        <f ca="1">OFFSET('Редактор цен '!$D$311,Цена!$A$1549,0)</f>
        <v>8103.9522959999995</v>
      </c>
      <c r="G1549" s="160">
        <f ca="1">OFFSET('Редактор цен '!$D$311,Цена!$A$1549,0)</f>
        <v>8103.9522959999995</v>
      </c>
      <c r="H1549" s="160">
        <f ca="1">OFFSET('Редактор цен '!$D$311,Цена!$A$1549,0)</f>
        <v>8103.9522959999995</v>
      </c>
      <c r="I1549" s="160">
        <f ca="1">OFFSET('Редактор цен '!$D$311,Цена!$A$1549,0)</f>
        <v>8103.9522959999995</v>
      </c>
      <c r="J1549" s="160">
        <f ca="1">OFFSET('Редактор цен '!$D$311,Цена!$A$1549,0)</f>
        <v>8103.9522959999995</v>
      </c>
      <c r="K1549" s="160">
        <f ca="1">OFFSET('Редактор цен '!$D$311,Цена!$A$1549,0)</f>
        <v>8103.9522959999995</v>
      </c>
      <c r="L1549" s="160">
        <f ca="1">OFFSET('Редактор цен '!$D$311,Цена!$A$1549,0)</f>
        <v>8103.9522959999995</v>
      </c>
      <c r="M1549" s="160">
        <f ca="1">OFFSET('Редактор цен '!$D$311,Цена!$A$1549,0)</f>
        <v>8103.9522959999995</v>
      </c>
    </row>
    <row r="1550" spans="1:13" ht="15" x14ac:dyDescent="0.2">
      <c r="A1550">
        <v>1</v>
      </c>
      <c r="B1550" s="75" t="s">
        <v>731</v>
      </c>
      <c r="C1550" s="75" t="str">
        <f>B1550&amp;'Спецификация - фасады'!$AO$53</f>
        <v>U.1.DKC80_X.730-GS</v>
      </c>
      <c r="D1550" s="160">
        <f ca="1">OFFSET('Редактор цен '!$D$311,Цена!$A$1550,0)</f>
        <v>8103.9522959999995</v>
      </c>
      <c r="E1550" s="160">
        <f ca="1">OFFSET('Редактор цен '!$D$311,Цена!$A$1550,0)</f>
        <v>8103.9522959999995</v>
      </c>
      <c r="F1550" s="160">
        <f ca="1">OFFSET('Редактор цен '!$D$311,Цена!$A$1550,0)</f>
        <v>8103.9522959999995</v>
      </c>
      <c r="G1550" s="160">
        <f ca="1">OFFSET('Редактор цен '!$D$311,Цена!$A$1550,0)</f>
        <v>8103.9522959999995</v>
      </c>
      <c r="H1550" s="160">
        <f ca="1">OFFSET('Редактор цен '!$D$311,Цена!$A$1550,0)</f>
        <v>8103.9522959999995</v>
      </c>
      <c r="I1550" s="160">
        <f ca="1">OFFSET('Редактор цен '!$D$311,Цена!$A$1550,0)</f>
        <v>8103.9522959999995</v>
      </c>
      <c r="J1550" s="160">
        <f ca="1">OFFSET('Редактор цен '!$D$311,Цена!$A$1550,0)</f>
        <v>8103.9522959999995</v>
      </c>
      <c r="K1550" s="160">
        <f ca="1">OFFSET('Редактор цен '!$D$311,Цена!$A$1550,0)</f>
        <v>8103.9522959999995</v>
      </c>
      <c r="L1550" s="160">
        <f ca="1">OFFSET('Редактор цен '!$D$311,Цена!$A$1550,0)</f>
        <v>8103.9522959999995</v>
      </c>
      <c r="M1550" s="160">
        <f ca="1">OFFSET('Редактор цен '!$D$311,Цена!$A$1550,0)</f>
        <v>8103.9522959999995</v>
      </c>
    </row>
    <row r="1551" spans="1:13" ht="15" x14ac:dyDescent="0.2">
      <c r="A1551">
        <v>2</v>
      </c>
      <c r="B1551" s="75" t="s">
        <v>731</v>
      </c>
      <c r="C1551" s="75" t="str">
        <f>B1551&amp;'Спецификация - фасады'!$AO$54</f>
        <v>U.1.DKC80_X.730-BMO</v>
      </c>
      <c r="D1551" s="160">
        <f ca="1">OFFSET('Редактор цен '!$D$311,Цена!$A$1551,0)</f>
        <v>9513.3353039999984</v>
      </c>
      <c r="E1551" s="160">
        <f ca="1">OFFSET('Редактор цен '!$D$311,Цена!$A$1551,0)</f>
        <v>9513.3353039999984</v>
      </c>
      <c r="F1551" s="160">
        <f ca="1">OFFSET('Редактор цен '!$D$311,Цена!$A$1551,0)</f>
        <v>9513.3353039999984</v>
      </c>
      <c r="G1551" s="160">
        <f ca="1">OFFSET('Редактор цен '!$D$311,Цена!$A$1551,0)</f>
        <v>9513.3353039999984</v>
      </c>
      <c r="H1551" s="160">
        <f ca="1">OFFSET('Редактор цен '!$D$311,Цена!$A$1551,0)</f>
        <v>9513.3353039999984</v>
      </c>
      <c r="I1551" s="160">
        <f ca="1">OFFSET('Редактор цен '!$D$311,Цена!$A$1551,0)</f>
        <v>9513.3353039999984</v>
      </c>
      <c r="J1551" s="160">
        <f ca="1">OFFSET('Редактор цен '!$D$311,Цена!$A$1551,0)</f>
        <v>9513.3353039999984</v>
      </c>
      <c r="K1551" s="160">
        <f ca="1">OFFSET('Редактор цен '!$D$311,Цена!$A$1551,0)</f>
        <v>9513.3353039999984</v>
      </c>
      <c r="L1551" s="160">
        <f ca="1">OFFSET('Редактор цен '!$D$311,Цена!$A$1551,0)</f>
        <v>9513.3353039999984</v>
      </c>
      <c r="M1551" s="160">
        <f ca="1">OFFSET('Редактор цен '!$D$311,Цена!$A$1551,0)</f>
        <v>9513.3353039999984</v>
      </c>
    </row>
    <row r="1552" spans="1:13" ht="15" x14ac:dyDescent="0.2">
      <c r="A1552">
        <v>3</v>
      </c>
      <c r="B1552" s="75" t="s">
        <v>731</v>
      </c>
      <c r="C1552" s="75" t="str">
        <f>B1552&amp;'Спецификация - фасады'!$AO$55</f>
        <v>U.1.DKC80_X.730-WM</v>
      </c>
      <c r="D1552" s="160">
        <f ca="1">OFFSET('Редактор цен '!$D$311,Цена!$A$1552,0)</f>
        <v>10711.310860799998</v>
      </c>
      <c r="E1552" s="160">
        <f ca="1">OFFSET('Редактор цен '!$D$311,Цена!$A$1552,0)</f>
        <v>10711.310860799998</v>
      </c>
      <c r="F1552" s="160">
        <f ca="1">OFFSET('Редактор цен '!$D$311,Цена!$A$1552,0)</f>
        <v>10711.310860799998</v>
      </c>
      <c r="G1552" s="160">
        <f ca="1">OFFSET('Редактор цен '!$D$311,Цена!$A$1552,0)</f>
        <v>10711.310860799998</v>
      </c>
      <c r="H1552" s="160">
        <f ca="1">OFFSET('Редактор цен '!$D$311,Цена!$A$1552,0)</f>
        <v>10711.310860799998</v>
      </c>
      <c r="I1552" s="160">
        <f ca="1">OFFSET('Редактор цен '!$D$311,Цена!$A$1552,0)</f>
        <v>10711.310860799998</v>
      </c>
      <c r="J1552" s="160">
        <f ca="1">OFFSET('Редактор цен '!$D$311,Цена!$A$1552,0)</f>
        <v>10711.310860799998</v>
      </c>
      <c r="K1552" s="160">
        <f ca="1">OFFSET('Редактор цен '!$D$311,Цена!$A$1552,0)</f>
        <v>10711.310860799998</v>
      </c>
      <c r="L1552" s="160">
        <f ca="1">OFFSET('Редактор цен '!$D$311,Цена!$A$1552,0)</f>
        <v>10711.310860799998</v>
      </c>
      <c r="M1552" s="160">
        <f ca="1">OFFSET('Редактор цен '!$D$311,Цена!$A$1552,0)</f>
        <v>10711.310860799998</v>
      </c>
    </row>
    <row r="1553" spans="1:13" ht="15" x14ac:dyDescent="0.2">
      <c r="A1553">
        <v>3</v>
      </c>
      <c r="B1553" s="75" t="s">
        <v>731</v>
      </c>
      <c r="C1553" s="75" t="str">
        <f>B1553&amp;'Спецификация - фасады'!$AO$56</f>
        <v>U.1.DKC80_X.730-IV</v>
      </c>
      <c r="D1553" s="160">
        <f ca="1">OFFSET('Редактор цен '!$D$311,Цена!$A$1553,0)</f>
        <v>10711.310860799998</v>
      </c>
      <c r="E1553" s="160">
        <f ca="1">OFFSET('Редактор цен '!$D$311,Цена!$A$1553,0)</f>
        <v>10711.310860799998</v>
      </c>
      <c r="F1553" s="160">
        <f ca="1">OFFSET('Редактор цен '!$D$311,Цена!$A$1553,0)</f>
        <v>10711.310860799998</v>
      </c>
      <c r="G1553" s="160">
        <f ca="1">OFFSET('Редактор цен '!$D$311,Цена!$A$1553,0)</f>
        <v>10711.310860799998</v>
      </c>
      <c r="H1553" s="160">
        <f ca="1">OFFSET('Редактор цен '!$D$311,Цена!$A$1553,0)</f>
        <v>10711.310860799998</v>
      </c>
      <c r="I1553" s="160">
        <f ca="1">OFFSET('Редактор цен '!$D$311,Цена!$A$1553,0)</f>
        <v>10711.310860799998</v>
      </c>
      <c r="J1553" s="160">
        <f ca="1">OFFSET('Редактор цен '!$D$311,Цена!$A$1553,0)</f>
        <v>10711.310860799998</v>
      </c>
      <c r="K1553" s="160">
        <f ca="1">OFFSET('Редактор цен '!$D$311,Цена!$A$1553,0)</f>
        <v>10711.310860799998</v>
      </c>
      <c r="L1553" s="160">
        <f ca="1">OFFSET('Редактор цен '!$D$311,Цена!$A$1553,0)</f>
        <v>10711.310860799998</v>
      </c>
      <c r="M1553" s="160">
        <f ca="1">OFFSET('Редактор цен '!$D$311,Цена!$A$1553,0)</f>
        <v>10711.310860799998</v>
      </c>
    </row>
    <row r="1554" spans="1:13" ht="15" x14ac:dyDescent="0.2">
      <c r="A1554">
        <v>4</v>
      </c>
      <c r="B1554" s="75" t="s">
        <v>731</v>
      </c>
      <c r="C1554" s="75" t="str">
        <f>B1554&amp;'Спецификация - фасады'!$AO$57</f>
        <v>U.1.DKC80_X.730-WC/PG</v>
      </c>
      <c r="D1554" s="160">
        <f ca="1">OFFSET('Редактор цен '!$D$311,Цена!$A$1554,0)</f>
        <v>8738.1746495999996</v>
      </c>
      <c r="E1554" s="160">
        <f ca="1">OFFSET('Редактор цен '!$D$311,Цена!$A$1554,0)</f>
        <v>8738.1746495999996</v>
      </c>
      <c r="F1554" s="160">
        <f ca="1">OFFSET('Редактор цен '!$D$311,Цена!$A$1554,0)</f>
        <v>8738.1746495999996</v>
      </c>
      <c r="G1554" s="160">
        <f ca="1">OFFSET('Редактор цен '!$D$311,Цена!$A$1554,0)</f>
        <v>8738.1746495999996</v>
      </c>
      <c r="H1554" s="160">
        <f ca="1">OFFSET('Редактор цен '!$D$311,Цена!$A$1554,0)</f>
        <v>8738.1746495999996</v>
      </c>
      <c r="I1554" s="160">
        <f ca="1">OFFSET('Редактор цен '!$D$311,Цена!$A$1554,0)</f>
        <v>8738.1746495999996</v>
      </c>
      <c r="J1554" s="160">
        <f ca="1">OFFSET('Редактор цен '!$D$311,Цена!$A$1554,0)</f>
        <v>8738.1746495999996</v>
      </c>
      <c r="K1554" s="160">
        <f ca="1">OFFSET('Редактор цен '!$D$311,Цена!$A$1554,0)</f>
        <v>8738.1746495999996</v>
      </c>
      <c r="L1554" s="160">
        <f ca="1">OFFSET('Редактор цен '!$D$311,Цена!$A$1554,0)</f>
        <v>8738.1746495999996</v>
      </c>
      <c r="M1554" s="160">
        <f ca="1">OFFSET('Редактор цен '!$D$311,Цена!$A$1554,0)</f>
        <v>8738.1746495999996</v>
      </c>
    </row>
    <row r="1555" spans="1:13" ht="15" x14ac:dyDescent="0.2">
      <c r="A1555">
        <v>4</v>
      </c>
      <c r="B1555" s="75" t="s">
        <v>731</v>
      </c>
      <c r="C1555" s="75" t="str">
        <f>B1555&amp;'Спецификация - фасады'!$AO$58</f>
        <v>U.1.DKC80_X.730-WC/PS</v>
      </c>
      <c r="D1555" s="160">
        <f ca="1">OFFSET('Редактор цен '!$D$311,Цена!$A$1555,0)</f>
        <v>8738.1746495999996</v>
      </c>
      <c r="E1555" s="160">
        <f ca="1">OFFSET('Редактор цен '!$D$311,Цена!$A$1555,0)</f>
        <v>8738.1746495999996</v>
      </c>
      <c r="F1555" s="160">
        <f ca="1">OFFSET('Редактор цен '!$D$311,Цена!$A$1555,0)</f>
        <v>8738.1746495999996</v>
      </c>
      <c r="G1555" s="160">
        <f ca="1">OFFSET('Редактор цен '!$D$311,Цена!$A$1555,0)</f>
        <v>8738.1746495999996</v>
      </c>
      <c r="H1555" s="160">
        <f ca="1">OFFSET('Редактор цен '!$D$311,Цена!$A$1555,0)</f>
        <v>8738.1746495999996</v>
      </c>
      <c r="I1555" s="160">
        <f ca="1">OFFSET('Редактор цен '!$D$311,Цена!$A$1555,0)</f>
        <v>8738.1746495999996</v>
      </c>
      <c r="J1555" s="160">
        <f ca="1">OFFSET('Редактор цен '!$D$311,Цена!$A$1555,0)</f>
        <v>8738.1746495999996</v>
      </c>
      <c r="K1555" s="160">
        <f ca="1">OFFSET('Редактор цен '!$D$311,Цена!$A$1555,0)</f>
        <v>8738.1746495999996</v>
      </c>
      <c r="L1555" s="160">
        <f ca="1">OFFSET('Редактор цен '!$D$311,Цена!$A$1555,0)</f>
        <v>8738.1746495999996</v>
      </c>
      <c r="M1555" s="160">
        <f ca="1">OFFSET('Редактор цен '!$D$311,Цена!$A$1555,0)</f>
        <v>8738.1746495999996</v>
      </c>
    </row>
    <row r="1556" spans="1:13" ht="15" x14ac:dyDescent="0.2">
      <c r="A1556">
        <v>4</v>
      </c>
      <c r="B1556" s="75" t="s">
        <v>731</v>
      </c>
      <c r="C1556" s="75" t="str">
        <f>B1556&amp;'Спецификация - фасады'!$AO$59</f>
        <v>U.1.DKC80_X.730-WC/PBG</v>
      </c>
      <c r="D1556" s="160">
        <f ca="1">OFFSET('Редактор цен '!$D$311,Цена!$A$1556,0)</f>
        <v>8738.1746495999996</v>
      </c>
      <c r="E1556" s="160">
        <f ca="1">OFFSET('Редактор цен '!$D$311,Цена!$A$1556,0)</f>
        <v>8738.1746495999996</v>
      </c>
      <c r="F1556" s="160">
        <f ca="1">OFFSET('Редактор цен '!$D$311,Цена!$A$1556,0)</f>
        <v>8738.1746495999996</v>
      </c>
      <c r="G1556" s="160">
        <f ca="1">OFFSET('Редактор цен '!$D$311,Цена!$A$1556,0)</f>
        <v>8738.1746495999996</v>
      </c>
      <c r="H1556" s="160">
        <f ca="1">OFFSET('Редактор цен '!$D$311,Цена!$A$1556,0)</f>
        <v>8738.1746495999996</v>
      </c>
      <c r="I1556" s="160">
        <f ca="1">OFFSET('Редактор цен '!$D$311,Цена!$A$1556,0)</f>
        <v>8738.1746495999996</v>
      </c>
      <c r="J1556" s="160">
        <f ca="1">OFFSET('Редактор цен '!$D$311,Цена!$A$1556,0)</f>
        <v>8738.1746495999996</v>
      </c>
      <c r="K1556" s="160">
        <f ca="1">OFFSET('Редактор цен '!$D$311,Цена!$A$1556,0)</f>
        <v>8738.1746495999996</v>
      </c>
      <c r="L1556" s="160">
        <f ca="1">OFFSET('Редактор цен '!$D$311,Цена!$A$1556,0)</f>
        <v>8738.1746495999996</v>
      </c>
      <c r="M1556" s="160">
        <f ca="1">OFFSET('Редактор цен '!$D$311,Цена!$A$1556,0)</f>
        <v>8738.1746495999996</v>
      </c>
    </row>
    <row r="1557" spans="1:13" ht="15" x14ac:dyDescent="0.2">
      <c r="A1557">
        <v>4</v>
      </c>
      <c r="B1557" s="75" t="s">
        <v>731</v>
      </c>
      <c r="C1557" s="75" t="str">
        <f>B1557&amp;'Спецификация - фасады'!$AO$60</f>
        <v>U.1.DKC80_X.730-VT/PS</v>
      </c>
      <c r="D1557" s="160">
        <f ca="1">OFFSET('Редактор цен '!$D$311,Цена!$A$1557,0)</f>
        <v>8738.1746495999996</v>
      </c>
      <c r="E1557" s="160">
        <f ca="1">OFFSET('Редактор цен '!$D$311,Цена!$A$1557,0)</f>
        <v>8738.1746495999996</v>
      </c>
      <c r="F1557" s="160">
        <f ca="1">OFFSET('Редактор цен '!$D$311,Цена!$A$1557,0)</f>
        <v>8738.1746495999996</v>
      </c>
      <c r="G1557" s="160">
        <f ca="1">OFFSET('Редактор цен '!$D$311,Цена!$A$1557,0)</f>
        <v>8738.1746495999996</v>
      </c>
      <c r="H1557" s="160">
        <f ca="1">OFFSET('Редактор цен '!$D$311,Цена!$A$1557,0)</f>
        <v>8738.1746495999996</v>
      </c>
      <c r="I1557" s="160">
        <f ca="1">OFFSET('Редактор цен '!$D$311,Цена!$A$1557,0)</f>
        <v>8738.1746495999996</v>
      </c>
      <c r="J1557" s="160">
        <f ca="1">OFFSET('Редактор цен '!$D$311,Цена!$A$1557,0)</f>
        <v>8738.1746495999996</v>
      </c>
      <c r="K1557" s="160">
        <f ca="1">OFFSET('Редактор цен '!$D$311,Цена!$A$1557,0)</f>
        <v>8738.1746495999996</v>
      </c>
      <c r="L1557" s="160">
        <f ca="1">OFFSET('Редактор цен '!$D$311,Цена!$A$1557,0)</f>
        <v>8738.1746495999996</v>
      </c>
      <c r="M1557" s="160">
        <f ca="1">OFFSET('Редактор цен '!$D$311,Цена!$A$1557,0)</f>
        <v>8738.1746495999996</v>
      </c>
    </row>
    <row r="1558" spans="1:13" ht="15" x14ac:dyDescent="0.2">
      <c r="A1558">
        <v>5</v>
      </c>
      <c r="B1558" s="75" t="s">
        <v>731</v>
      </c>
      <c r="C1558" s="75" t="str">
        <f>B1558&amp;'Спецификация - фасады'!$AO$61</f>
        <v>U.1.DKC80_X.730-BMO/PG</v>
      </c>
      <c r="D1558" s="160">
        <f ca="1">OFFSET('Редактор цен '!$D$311,Цена!$A$1558,0)</f>
        <v>10147.557657599998</v>
      </c>
      <c r="E1558" s="160">
        <f ca="1">OFFSET('Редактор цен '!$D$311,Цена!$A$1558,0)</f>
        <v>10147.557657599998</v>
      </c>
      <c r="F1558" s="160">
        <f ca="1">OFFSET('Редактор цен '!$D$311,Цена!$A$1558,0)</f>
        <v>10147.557657599998</v>
      </c>
      <c r="G1558" s="160">
        <f ca="1">OFFSET('Редактор цен '!$D$311,Цена!$A$1558,0)</f>
        <v>10147.557657599998</v>
      </c>
      <c r="H1558" s="160">
        <f ca="1">OFFSET('Редактор цен '!$D$311,Цена!$A$1558,0)</f>
        <v>10147.557657599998</v>
      </c>
      <c r="I1558" s="160">
        <f ca="1">OFFSET('Редактор цен '!$D$311,Цена!$A$1558,0)</f>
        <v>10147.557657599998</v>
      </c>
      <c r="J1558" s="160">
        <f ca="1">OFFSET('Редактор цен '!$D$311,Цена!$A$1558,0)</f>
        <v>10147.557657599998</v>
      </c>
      <c r="K1558" s="160">
        <f ca="1">OFFSET('Редактор цен '!$D$311,Цена!$A$1558,0)</f>
        <v>10147.557657599998</v>
      </c>
      <c r="L1558" s="160">
        <f ca="1">OFFSET('Редактор цен '!$D$311,Цена!$A$1558,0)</f>
        <v>10147.557657599998</v>
      </c>
      <c r="M1558" s="160">
        <f ca="1">OFFSET('Редактор цен '!$D$311,Цена!$A$1558,0)</f>
        <v>10147.557657599998</v>
      </c>
    </row>
    <row r="1559" spans="1:13" ht="15" x14ac:dyDescent="0.2">
      <c r="A1559">
        <v>5</v>
      </c>
      <c r="B1559" s="75" t="s">
        <v>731</v>
      </c>
      <c r="C1559" s="75" t="str">
        <f>B1559&amp;'Спецификация - фасады'!$AO$62</f>
        <v>U.1.DKC80_X.730-BMO/PB</v>
      </c>
      <c r="D1559" s="160">
        <f ca="1">OFFSET('Редактор цен '!$D$311,Цена!$A$1559,0)</f>
        <v>10147.557657599998</v>
      </c>
      <c r="E1559" s="160">
        <f ca="1">OFFSET('Редактор цен '!$D$311,Цена!$A$1559,0)</f>
        <v>10147.557657599998</v>
      </c>
      <c r="F1559" s="160">
        <f ca="1">OFFSET('Редактор цен '!$D$311,Цена!$A$1559,0)</f>
        <v>10147.557657599998</v>
      </c>
      <c r="G1559" s="160">
        <f ca="1">OFFSET('Редактор цен '!$D$311,Цена!$A$1559,0)</f>
        <v>10147.557657599998</v>
      </c>
      <c r="H1559" s="160">
        <f ca="1">OFFSET('Редактор цен '!$D$311,Цена!$A$1559,0)</f>
        <v>10147.557657599998</v>
      </c>
      <c r="I1559" s="160">
        <f ca="1">OFFSET('Редактор цен '!$D$311,Цена!$A$1559,0)</f>
        <v>10147.557657599998</v>
      </c>
      <c r="J1559" s="160">
        <f ca="1">OFFSET('Редактор цен '!$D$311,Цена!$A$1559,0)</f>
        <v>10147.557657599998</v>
      </c>
      <c r="K1559" s="160">
        <f ca="1">OFFSET('Редактор цен '!$D$311,Цена!$A$1559,0)</f>
        <v>10147.557657599998</v>
      </c>
      <c r="L1559" s="160">
        <f ca="1">OFFSET('Редактор цен '!$D$311,Цена!$A$1559,0)</f>
        <v>10147.557657599998</v>
      </c>
      <c r="M1559" s="160">
        <f ca="1">OFFSET('Редактор цен '!$D$311,Цена!$A$1559,0)</f>
        <v>10147.557657599998</v>
      </c>
    </row>
    <row r="1560" spans="1:13" ht="15" x14ac:dyDescent="0.2">
      <c r="A1560">
        <v>6</v>
      </c>
      <c r="B1560" s="75" t="s">
        <v>731</v>
      </c>
      <c r="C1560" s="75" t="str">
        <f>B1560&amp;'Спецификация - фасады'!$AO$63</f>
        <v>U.1.DKC80_X.730-GS/PG</v>
      </c>
      <c r="D1560" s="160">
        <f ca="1">OFFSET('Редактор цен '!$D$311,Цена!$A$1560,0)</f>
        <v>10805.269728000001</v>
      </c>
      <c r="E1560" s="160">
        <f ca="1">OFFSET('Редактор цен '!$D$311,Цена!$A$1560,0)</f>
        <v>10805.269728000001</v>
      </c>
      <c r="F1560" s="160">
        <f ca="1">OFFSET('Редактор цен '!$D$311,Цена!$A$1560,0)</f>
        <v>10805.269728000001</v>
      </c>
      <c r="G1560" s="160">
        <f ca="1">OFFSET('Редактор цен '!$D$311,Цена!$A$1560,0)</f>
        <v>10805.269728000001</v>
      </c>
      <c r="H1560" s="160">
        <f ca="1">OFFSET('Редактор цен '!$D$311,Цена!$A$1560,0)</f>
        <v>10805.269728000001</v>
      </c>
      <c r="I1560" s="160">
        <f ca="1">OFFSET('Редактор цен '!$D$311,Цена!$A$1560,0)</f>
        <v>10805.269728000001</v>
      </c>
      <c r="J1560" s="160">
        <f ca="1">OFFSET('Редактор цен '!$D$311,Цена!$A$1560,0)</f>
        <v>10805.269728000001</v>
      </c>
      <c r="K1560" s="160">
        <f ca="1">OFFSET('Редактор цен '!$D$311,Цена!$A$1560,0)</f>
        <v>10805.269728000001</v>
      </c>
      <c r="L1560" s="160">
        <f ca="1">OFFSET('Редактор цен '!$D$311,Цена!$A$1560,0)</f>
        <v>10805.269728000001</v>
      </c>
      <c r="M1560" s="160">
        <f ca="1">OFFSET('Редактор цен '!$D$311,Цена!$A$1560,0)</f>
        <v>10805.269728000001</v>
      </c>
    </row>
    <row r="1561" spans="1:13" ht="15" x14ac:dyDescent="0.2">
      <c r="A1561">
        <v>6</v>
      </c>
      <c r="B1561" s="75" t="s">
        <v>731</v>
      </c>
      <c r="C1561" s="75" t="str">
        <f>B1561&amp;'Спецификация - фасады'!$AO$64</f>
        <v>U.1.DKC80_X.730-GS/PS</v>
      </c>
      <c r="D1561" s="160">
        <f ca="1">OFFSET('Редактор цен '!$D$311,Цена!$A$1561,0)</f>
        <v>10805.269728000001</v>
      </c>
      <c r="E1561" s="160">
        <f ca="1">OFFSET('Редактор цен '!$D$311,Цена!$A$1561,0)</f>
        <v>10805.269728000001</v>
      </c>
      <c r="F1561" s="160">
        <f ca="1">OFFSET('Редактор цен '!$D$311,Цена!$A$1561,0)</f>
        <v>10805.269728000001</v>
      </c>
      <c r="G1561" s="160">
        <f ca="1">OFFSET('Редактор цен '!$D$311,Цена!$A$1561,0)</f>
        <v>10805.269728000001</v>
      </c>
      <c r="H1561" s="160">
        <f ca="1">OFFSET('Редактор цен '!$D$311,Цена!$A$1561,0)</f>
        <v>10805.269728000001</v>
      </c>
      <c r="I1561" s="160">
        <f ca="1">OFFSET('Редактор цен '!$D$311,Цена!$A$1561,0)</f>
        <v>10805.269728000001</v>
      </c>
      <c r="J1561" s="160">
        <f ca="1">OFFSET('Редактор цен '!$D$311,Цена!$A$1561,0)</f>
        <v>10805.269728000001</v>
      </c>
      <c r="K1561" s="160">
        <f ca="1">OFFSET('Редактор цен '!$D$311,Цена!$A$1561,0)</f>
        <v>10805.269728000001</v>
      </c>
      <c r="L1561" s="160">
        <f ca="1">OFFSET('Редактор цен '!$D$311,Цена!$A$1561,0)</f>
        <v>10805.269728000001</v>
      </c>
      <c r="M1561" s="160">
        <f ca="1">OFFSET('Редактор цен '!$D$311,Цена!$A$1561,0)</f>
        <v>10805.269728000001</v>
      </c>
    </row>
    <row r="1562" spans="1:13" ht="15" x14ac:dyDescent="0.2">
      <c r="A1562">
        <v>7</v>
      </c>
      <c r="B1562" s="75" t="s">
        <v>731</v>
      </c>
      <c r="C1562" s="75" t="str">
        <f>B1562&amp;'Спецификация - фасады'!$AO$65</f>
        <v>U.1.DKC80_X.730-WM/PG</v>
      </c>
      <c r="D1562" s="160">
        <f ca="1">OFFSET('Редактор цен '!$D$311,Цена!$A$1562,0)</f>
        <v>13271.689991999998</v>
      </c>
      <c r="E1562" s="160">
        <f ca="1">OFFSET('Редактор цен '!$D$311,Цена!$A$1562,0)</f>
        <v>13271.689991999998</v>
      </c>
      <c r="F1562" s="160">
        <f ca="1">OFFSET('Редактор цен '!$D$311,Цена!$A$1562,0)</f>
        <v>13271.689991999998</v>
      </c>
      <c r="G1562" s="160">
        <f ca="1">OFFSET('Редактор цен '!$D$311,Цена!$A$1562,0)</f>
        <v>13271.689991999998</v>
      </c>
      <c r="H1562" s="160">
        <f ca="1">OFFSET('Редактор цен '!$D$311,Цена!$A$1562,0)</f>
        <v>13271.689991999998</v>
      </c>
      <c r="I1562" s="160">
        <f ca="1">OFFSET('Редактор цен '!$D$311,Цена!$A$1562,0)</f>
        <v>13271.689991999998</v>
      </c>
      <c r="J1562" s="160">
        <f ca="1">OFFSET('Редактор цен '!$D$311,Цена!$A$1562,0)</f>
        <v>13271.689991999998</v>
      </c>
      <c r="K1562" s="160">
        <f ca="1">OFFSET('Редактор цен '!$D$311,Цена!$A$1562,0)</f>
        <v>13271.689991999998</v>
      </c>
      <c r="L1562" s="160">
        <f ca="1">OFFSET('Редактор цен '!$D$311,Цена!$A$1562,0)</f>
        <v>13271.689991999998</v>
      </c>
      <c r="M1562" s="160">
        <f ca="1">OFFSET('Редактор цен '!$D$311,Цена!$A$1562,0)</f>
        <v>13271.689991999998</v>
      </c>
    </row>
    <row r="1563" spans="1:13" ht="15" x14ac:dyDescent="0.2">
      <c r="A1563">
        <v>7</v>
      </c>
      <c r="B1563" s="75" t="s">
        <v>731</v>
      </c>
      <c r="C1563" s="75" t="str">
        <f>B1563&amp;'Спецификация - фасады'!$AO$66</f>
        <v>U.1.DKC80_X.730-WM/PS</v>
      </c>
      <c r="D1563" s="160">
        <f ca="1">OFFSET('Редактор цен '!$D$311,Цена!$A$1563,0)</f>
        <v>13271.689991999998</v>
      </c>
      <c r="E1563" s="160">
        <f ca="1">OFFSET('Редактор цен '!$D$311,Цена!$A$1563,0)</f>
        <v>13271.689991999998</v>
      </c>
      <c r="F1563" s="160">
        <f ca="1">OFFSET('Редактор цен '!$D$311,Цена!$A$1563,0)</f>
        <v>13271.689991999998</v>
      </c>
      <c r="G1563" s="160">
        <f ca="1">OFFSET('Редактор цен '!$D$311,Цена!$A$1563,0)</f>
        <v>13271.689991999998</v>
      </c>
      <c r="H1563" s="160">
        <f ca="1">OFFSET('Редактор цен '!$D$311,Цена!$A$1563,0)</f>
        <v>13271.689991999998</v>
      </c>
      <c r="I1563" s="160">
        <f ca="1">OFFSET('Редактор цен '!$D$311,Цена!$A$1563,0)</f>
        <v>13271.689991999998</v>
      </c>
      <c r="J1563" s="160">
        <f ca="1">OFFSET('Редактор цен '!$D$311,Цена!$A$1563,0)</f>
        <v>13271.689991999998</v>
      </c>
      <c r="K1563" s="160">
        <f ca="1">OFFSET('Редактор цен '!$D$311,Цена!$A$1563,0)</f>
        <v>13271.689991999998</v>
      </c>
      <c r="L1563" s="160">
        <f ca="1">OFFSET('Редактор цен '!$D$311,Цена!$A$1563,0)</f>
        <v>13271.689991999998</v>
      </c>
      <c r="M1563" s="160">
        <f ca="1">OFFSET('Редактор цен '!$D$311,Цена!$A$1563,0)</f>
        <v>13271.689991999998</v>
      </c>
    </row>
    <row r="1564" spans="1:13" ht="15" x14ac:dyDescent="0.2">
      <c r="A1564">
        <v>7</v>
      </c>
      <c r="B1564" s="75" t="s">
        <v>731</v>
      </c>
      <c r="C1564" s="75" t="str">
        <f>B1564&amp;'Спецификация - фасады'!$AO$67</f>
        <v>U.1.DKC80_X.730-WM/PBG</v>
      </c>
      <c r="D1564" s="160">
        <f ca="1">OFFSET('Редактор цен '!$D$311,Цена!$A$1564,0)</f>
        <v>13271.689991999998</v>
      </c>
      <c r="E1564" s="160">
        <f ca="1">OFFSET('Редактор цен '!$D$311,Цена!$A$1564,0)</f>
        <v>13271.689991999998</v>
      </c>
      <c r="F1564" s="160">
        <f ca="1">OFFSET('Редактор цен '!$D$311,Цена!$A$1564,0)</f>
        <v>13271.689991999998</v>
      </c>
      <c r="G1564" s="160">
        <f ca="1">OFFSET('Редактор цен '!$D$311,Цена!$A$1564,0)</f>
        <v>13271.689991999998</v>
      </c>
      <c r="H1564" s="160">
        <f ca="1">OFFSET('Редактор цен '!$D$311,Цена!$A$1564,0)</f>
        <v>13271.689991999998</v>
      </c>
      <c r="I1564" s="160">
        <f ca="1">OFFSET('Редактор цен '!$D$311,Цена!$A$1564,0)</f>
        <v>13271.689991999998</v>
      </c>
      <c r="J1564" s="160">
        <f ca="1">OFFSET('Редактор цен '!$D$311,Цена!$A$1564,0)</f>
        <v>13271.689991999998</v>
      </c>
      <c r="K1564" s="160">
        <f ca="1">OFFSET('Редактор цен '!$D$311,Цена!$A$1564,0)</f>
        <v>13271.689991999998</v>
      </c>
      <c r="L1564" s="160">
        <f ca="1">OFFSET('Редактор цен '!$D$311,Цена!$A$1564,0)</f>
        <v>13271.689991999998</v>
      </c>
      <c r="M1564" s="160">
        <f ca="1">OFFSET('Редактор цен '!$D$311,Цена!$A$1564,0)</f>
        <v>13271.689991999998</v>
      </c>
    </row>
    <row r="1565" spans="1:13" ht="15" x14ac:dyDescent="0.2">
      <c r="A1565">
        <v>7</v>
      </c>
      <c r="B1565" s="75" t="s">
        <v>731</v>
      </c>
      <c r="C1565" s="75" t="str">
        <f>B1565&amp;'Спецификация - фасады'!$AO$68</f>
        <v>U.1.DKC80_X.730-IV/PG</v>
      </c>
      <c r="D1565" s="160">
        <f ca="1">OFFSET('Редактор цен '!$D$311,Цена!$A$1565,0)</f>
        <v>13271.689991999998</v>
      </c>
      <c r="E1565" s="160">
        <f ca="1">OFFSET('Редактор цен '!$D$311,Цена!$A$1565,0)</f>
        <v>13271.689991999998</v>
      </c>
      <c r="F1565" s="160">
        <f ca="1">OFFSET('Редактор цен '!$D$311,Цена!$A$1565,0)</f>
        <v>13271.689991999998</v>
      </c>
      <c r="G1565" s="160">
        <f ca="1">OFFSET('Редактор цен '!$D$311,Цена!$A$1565,0)</f>
        <v>13271.689991999998</v>
      </c>
      <c r="H1565" s="160">
        <f ca="1">OFFSET('Редактор цен '!$D$311,Цена!$A$1565,0)</f>
        <v>13271.689991999998</v>
      </c>
      <c r="I1565" s="160">
        <f ca="1">OFFSET('Редактор цен '!$D$311,Цена!$A$1565,0)</f>
        <v>13271.689991999998</v>
      </c>
      <c r="J1565" s="160">
        <f ca="1">OFFSET('Редактор цен '!$D$311,Цена!$A$1565,0)</f>
        <v>13271.689991999998</v>
      </c>
      <c r="K1565" s="160">
        <f ca="1">OFFSET('Редактор цен '!$D$311,Цена!$A$1565,0)</f>
        <v>13271.689991999998</v>
      </c>
      <c r="L1565" s="160">
        <f ca="1">OFFSET('Редактор цен '!$D$311,Цена!$A$1565,0)</f>
        <v>13271.689991999998</v>
      </c>
      <c r="M1565" s="160">
        <f ca="1">OFFSET('Редактор цен '!$D$311,Цена!$A$1565,0)</f>
        <v>13271.689991999998</v>
      </c>
    </row>
    <row r="1566" spans="1:13" ht="15" x14ac:dyDescent="0.2">
      <c r="A1566">
        <v>7</v>
      </c>
      <c r="B1566" s="75" t="s">
        <v>731</v>
      </c>
      <c r="C1566" s="75" t="str">
        <f>B1566&amp;'Спецификация - фасады'!$AO$69</f>
        <v>U.1.DKC80_X.730-IV/PS</v>
      </c>
      <c r="D1566" s="160">
        <f ca="1">OFFSET('Редактор цен '!$D$311,Цена!$A$1566,0)</f>
        <v>13271.689991999998</v>
      </c>
      <c r="E1566" s="160">
        <f ca="1">OFFSET('Редактор цен '!$D$311,Цена!$A$1566,0)</f>
        <v>13271.689991999998</v>
      </c>
      <c r="F1566" s="160">
        <f ca="1">OFFSET('Редактор цен '!$D$311,Цена!$A$1566,0)</f>
        <v>13271.689991999998</v>
      </c>
      <c r="G1566" s="160">
        <f ca="1">OFFSET('Редактор цен '!$D$311,Цена!$A$1566,0)</f>
        <v>13271.689991999998</v>
      </c>
      <c r="H1566" s="160">
        <f ca="1">OFFSET('Редактор цен '!$D$311,Цена!$A$1566,0)</f>
        <v>13271.689991999998</v>
      </c>
      <c r="I1566" s="160">
        <f ca="1">OFFSET('Редактор цен '!$D$311,Цена!$A$1566,0)</f>
        <v>13271.689991999998</v>
      </c>
      <c r="J1566" s="160">
        <f ca="1">OFFSET('Редактор цен '!$D$311,Цена!$A$1566,0)</f>
        <v>13271.689991999998</v>
      </c>
      <c r="K1566" s="160">
        <f ca="1">OFFSET('Редактор цен '!$D$311,Цена!$A$1566,0)</f>
        <v>13271.689991999998</v>
      </c>
      <c r="L1566" s="160">
        <f ca="1">OFFSET('Редактор цен '!$D$311,Цена!$A$1566,0)</f>
        <v>13271.689991999998</v>
      </c>
      <c r="M1566" s="160">
        <f ca="1">OFFSET('Редактор цен '!$D$311,Цена!$A$1566,0)</f>
        <v>13271.689991999998</v>
      </c>
    </row>
    <row r="1567" spans="1:13" ht="15" x14ac:dyDescent="0.2">
      <c r="A1567">
        <v>7</v>
      </c>
      <c r="B1567" s="75" t="s">
        <v>731</v>
      </c>
      <c r="C1567" s="75" t="str">
        <f>B1567&amp;'Спецификация - фасады'!$AO$70</f>
        <v>U.1.DKC80_X.730-IV/PBG</v>
      </c>
      <c r="D1567" s="160">
        <f ca="1">OFFSET('Редактор цен '!$D$311,Цена!$A$1567,0)</f>
        <v>13271.689991999998</v>
      </c>
      <c r="E1567" s="160">
        <f ca="1">OFFSET('Редактор цен '!$D$311,Цена!$A$1567,0)</f>
        <v>13271.689991999998</v>
      </c>
      <c r="F1567" s="160">
        <f ca="1">OFFSET('Редактор цен '!$D$311,Цена!$A$1567,0)</f>
        <v>13271.689991999998</v>
      </c>
      <c r="G1567" s="160">
        <f ca="1">OFFSET('Редактор цен '!$D$311,Цена!$A$1567,0)</f>
        <v>13271.689991999998</v>
      </c>
      <c r="H1567" s="160">
        <f ca="1">OFFSET('Редактор цен '!$D$311,Цена!$A$1567,0)</f>
        <v>13271.689991999998</v>
      </c>
      <c r="I1567" s="160">
        <f ca="1">OFFSET('Редактор цен '!$D$311,Цена!$A$1567,0)</f>
        <v>13271.689991999998</v>
      </c>
      <c r="J1567" s="160">
        <f ca="1">OFFSET('Редактор цен '!$D$311,Цена!$A$1567,0)</f>
        <v>13271.689991999998</v>
      </c>
      <c r="K1567" s="160">
        <f ca="1">OFFSET('Редактор цен '!$D$311,Цена!$A$1567,0)</f>
        <v>13271.689991999998</v>
      </c>
      <c r="L1567" s="160">
        <f ca="1">OFFSET('Редактор цен '!$D$311,Цена!$A$1567,0)</f>
        <v>13271.689991999998</v>
      </c>
      <c r="M1567" s="160">
        <f ca="1">OFFSET('Редактор цен '!$D$311,Цена!$A$1567,0)</f>
        <v>13271.689991999998</v>
      </c>
    </row>
    <row r="1569" spans="1:13" ht="15" x14ac:dyDescent="0.2">
      <c r="A1569">
        <v>0</v>
      </c>
      <c r="B1569" s="75" t="s">
        <v>727</v>
      </c>
      <c r="C1569" s="75" t="str">
        <f>B1569&amp;'Спецификация - фасады'!$AO$43</f>
        <v>U.1.SK80_X.636-PY27</v>
      </c>
      <c r="D1569" s="160">
        <f ca="1">OFFSET('Редактор цен '!$D$327,Цена!$A$1569,0)</f>
        <v>7117.3841903999983</v>
      </c>
      <c r="E1569" s="160">
        <f ca="1">OFFSET('Редактор цен '!$D$327,Цена!$A$1569,0)</f>
        <v>7117.3841903999983</v>
      </c>
      <c r="F1569" s="160">
        <f ca="1">OFFSET('Редактор цен '!$D$327,Цена!$A$1569,0)</f>
        <v>7117.3841903999983</v>
      </c>
      <c r="G1569" s="160">
        <f ca="1">OFFSET('Редактор цен '!$D$327,Цена!$A$1569,0)</f>
        <v>7117.3841903999983</v>
      </c>
      <c r="H1569" s="160">
        <f ca="1">OFFSET('Редактор цен '!$D$327,Цена!$A$1569,0)</f>
        <v>7117.3841903999983</v>
      </c>
      <c r="I1569" s="160">
        <f ca="1">OFFSET('Редактор цен '!$D$327,Цена!$A$1569,0)</f>
        <v>7117.3841903999983</v>
      </c>
      <c r="J1569" s="160">
        <f ca="1">OFFSET('Редактор цен '!$D$327,Цена!$A$1569,0)</f>
        <v>7117.3841903999983</v>
      </c>
      <c r="K1569" s="160">
        <f ca="1">OFFSET('Редактор цен '!$D$327,Цена!$A$1569,0)</f>
        <v>7117.3841903999983</v>
      </c>
      <c r="L1569" s="160">
        <f ca="1">OFFSET('Редактор цен '!$D$327,Цена!$A$1569,0)</f>
        <v>7117.3841903999983</v>
      </c>
      <c r="M1569" s="160">
        <f ca="1">OFFSET('Редактор цен '!$D$327,Цена!$A$1569,0)</f>
        <v>7117.3841903999983</v>
      </c>
    </row>
    <row r="1570" spans="1:13" ht="15" x14ac:dyDescent="0.2">
      <c r="A1570">
        <v>0</v>
      </c>
      <c r="B1570" s="75" t="s">
        <v>727</v>
      </c>
      <c r="C1570" s="75" t="str">
        <f>B1570&amp;'Спецификация - фасады'!$AO$44</f>
        <v>U.1.SK80_X.636-WC</v>
      </c>
      <c r="D1570" s="160">
        <f ca="1">OFFSET('Редактор цен '!$D$327,Цена!$A$1570,0)</f>
        <v>7117.3841903999983</v>
      </c>
      <c r="E1570" s="160">
        <f ca="1">OFFSET('Редактор цен '!$D$327,Цена!$A$1570,0)</f>
        <v>7117.3841903999983</v>
      </c>
      <c r="F1570" s="160">
        <f ca="1">OFFSET('Редактор цен '!$D$327,Цена!$A$1570,0)</f>
        <v>7117.3841903999983</v>
      </c>
      <c r="G1570" s="160">
        <f ca="1">OFFSET('Редактор цен '!$D$327,Цена!$A$1570,0)</f>
        <v>7117.3841903999983</v>
      </c>
      <c r="H1570" s="160">
        <f ca="1">OFFSET('Редактор цен '!$D$327,Цена!$A$1570,0)</f>
        <v>7117.3841903999983</v>
      </c>
      <c r="I1570" s="160">
        <f ca="1">OFFSET('Редактор цен '!$D$327,Цена!$A$1570,0)</f>
        <v>7117.3841903999983</v>
      </c>
      <c r="J1570" s="160">
        <f ca="1">OFFSET('Редактор цен '!$D$327,Цена!$A$1570,0)</f>
        <v>7117.3841903999983</v>
      </c>
      <c r="K1570" s="160">
        <f ca="1">OFFSET('Редактор цен '!$D$327,Цена!$A$1570,0)</f>
        <v>7117.3841903999983</v>
      </c>
      <c r="L1570" s="160">
        <f ca="1">OFFSET('Редактор цен '!$D$327,Цена!$A$1570,0)</f>
        <v>7117.3841903999983</v>
      </c>
      <c r="M1570" s="160">
        <f ca="1">OFFSET('Редактор цен '!$D$327,Цена!$A$1570,0)</f>
        <v>7117.3841903999983</v>
      </c>
    </row>
    <row r="1571" spans="1:13" ht="15" x14ac:dyDescent="0.2">
      <c r="A1571">
        <v>0</v>
      </c>
      <c r="B1571" s="75" t="s">
        <v>727</v>
      </c>
      <c r="C1571" s="75" t="str">
        <f>B1571&amp;'Спецификация - фасады'!$AO$45</f>
        <v>U.1.SK80_X.636-WP</v>
      </c>
      <c r="D1571" s="160">
        <f ca="1">OFFSET('Редактор цен '!$D$327,Цена!$A$1571,0)</f>
        <v>7117.3841903999983</v>
      </c>
      <c r="E1571" s="160">
        <f ca="1">OFFSET('Редактор цен '!$D$327,Цена!$A$1571,0)</f>
        <v>7117.3841903999983</v>
      </c>
      <c r="F1571" s="160">
        <f ca="1">OFFSET('Редактор цен '!$D$327,Цена!$A$1571,0)</f>
        <v>7117.3841903999983</v>
      </c>
      <c r="G1571" s="160">
        <f ca="1">OFFSET('Редактор цен '!$D$327,Цена!$A$1571,0)</f>
        <v>7117.3841903999983</v>
      </c>
      <c r="H1571" s="160">
        <f ca="1">OFFSET('Редактор цен '!$D$327,Цена!$A$1571,0)</f>
        <v>7117.3841903999983</v>
      </c>
      <c r="I1571" s="160">
        <f ca="1">OFFSET('Редактор цен '!$D$327,Цена!$A$1571,0)</f>
        <v>7117.3841903999983</v>
      </c>
      <c r="J1571" s="160">
        <f ca="1">OFFSET('Редактор цен '!$D$327,Цена!$A$1571,0)</f>
        <v>7117.3841903999983</v>
      </c>
      <c r="K1571" s="160">
        <f ca="1">OFFSET('Редактор цен '!$D$327,Цена!$A$1571,0)</f>
        <v>7117.3841903999983</v>
      </c>
      <c r="L1571" s="160">
        <f ca="1">OFFSET('Редактор цен '!$D$327,Цена!$A$1571,0)</f>
        <v>7117.3841903999983</v>
      </c>
      <c r="M1571" s="160">
        <f ca="1">OFFSET('Редактор цен '!$D$327,Цена!$A$1571,0)</f>
        <v>7117.3841903999983</v>
      </c>
    </row>
    <row r="1572" spans="1:13" ht="15" x14ac:dyDescent="0.2">
      <c r="A1572">
        <v>0</v>
      </c>
      <c r="B1572" s="75" t="s">
        <v>727</v>
      </c>
      <c r="C1572" s="75" t="str">
        <f>B1572&amp;'Спецификация - фасады'!$AO$46</f>
        <v>U.1.SK80_X.636-DS</v>
      </c>
      <c r="D1572" s="160">
        <f ca="1">OFFSET('Редактор цен '!$D$327,Цена!$A$1572,0)</f>
        <v>7117.3841903999983</v>
      </c>
      <c r="E1572" s="160">
        <f ca="1">OFFSET('Редактор цен '!$D$327,Цена!$A$1572,0)</f>
        <v>7117.3841903999983</v>
      </c>
      <c r="F1572" s="160">
        <f ca="1">OFFSET('Редактор цен '!$D$327,Цена!$A$1572,0)</f>
        <v>7117.3841903999983</v>
      </c>
      <c r="G1572" s="160">
        <f ca="1">OFFSET('Редактор цен '!$D$327,Цена!$A$1572,0)</f>
        <v>7117.3841903999983</v>
      </c>
      <c r="H1572" s="160">
        <f ca="1">OFFSET('Редактор цен '!$D$327,Цена!$A$1572,0)</f>
        <v>7117.3841903999983</v>
      </c>
      <c r="I1572" s="160">
        <f ca="1">OFFSET('Редактор цен '!$D$327,Цена!$A$1572,0)</f>
        <v>7117.3841903999983</v>
      </c>
      <c r="J1572" s="160">
        <f ca="1">OFFSET('Редактор цен '!$D$327,Цена!$A$1572,0)</f>
        <v>7117.3841903999983</v>
      </c>
      <c r="K1572" s="160">
        <f ca="1">OFFSET('Редактор цен '!$D$327,Цена!$A$1572,0)</f>
        <v>7117.3841903999983</v>
      </c>
      <c r="L1572" s="160">
        <f ca="1">OFFSET('Редактор цен '!$D$327,Цена!$A$1572,0)</f>
        <v>7117.3841903999983</v>
      </c>
      <c r="M1572" s="160">
        <f ca="1">OFFSET('Редактор цен '!$D$327,Цена!$A$1572,0)</f>
        <v>7117.3841903999983</v>
      </c>
    </row>
    <row r="1573" spans="1:13" ht="15" x14ac:dyDescent="0.2">
      <c r="A1573">
        <v>0</v>
      </c>
      <c r="B1573" s="75" t="s">
        <v>727</v>
      </c>
      <c r="C1573" s="75" t="str">
        <f>B1573&amp;'Спецификация - фасады'!$AO$47</f>
        <v>U.1.SK80_X.636-HS</v>
      </c>
      <c r="D1573" s="160">
        <f ca="1">OFFSET('Редактор цен '!$D$327,Цена!$A$1573,0)</f>
        <v>7117.3841903999983</v>
      </c>
      <c r="E1573" s="160">
        <f ca="1">OFFSET('Редактор цен '!$D$327,Цена!$A$1573,0)</f>
        <v>7117.3841903999983</v>
      </c>
      <c r="F1573" s="160">
        <f ca="1">OFFSET('Редактор цен '!$D$327,Цена!$A$1573,0)</f>
        <v>7117.3841903999983</v>
      </c>
      <c r="G1573" s="160">
        <f ca="1">OFFSET('Редактор цен '!$D$327,Цена!$A$1573,0)</f>
        <v>7117.3841903999983</v>
      </c>
      <c r="H1573" s="160">
        <f ca="1">OFFSET('Редактор цен '!$D$327,Цена!$A$1573,0)</f>
        <v>7117.3841903999983</v>
      </c>
      <c r="I1573" s="160">
        <f ca="1">OFFSET('Редактор цен '!$D$327,Цена!$A$1573,0)</f>
        <v>7117.3841903999983</v>
      </c>
      <c r="J1573" s="160">
        <f ca="1">OFFSET('Редактор цен '!$D$327,Цена!$A$1573,0)</f>
        <v>7117.3841903999983</v>
      </c>
      <c r="K1573" s="160">
        <f ca="1">OFFSET('Редактор цен '!$D$327,Цена!$A$1573,0)</f>
        <v>7117.3841903999983</v>
      </c>
      <c r="L1573" s="160">
        <f ca="1">OFFSET('Редактор цен '!$D$327,Цена!$A$1573,0)</f>
        <v>7117.3841903999983</v>
      </c>
      <c r="M1573" s="160">
        <f ca="1">OFFSET('Редактор цен '!$D$327,Цена!$A$1573,0)</f>
        <v>7117.3841903999983</v>
      </c>
    </row>
    <row r="1574" spans="1:13" ht="15" x14ac:dyDescent="0.2">
      <c r="A1574">
        <v>0</v>
      </c>
      <c r="B1574" s="75" t="s">
        <v>727</v>
      </c>
      <c r="C1574" s="75" t="str">
        <f>B1574&amp;'Спецификация - фасады'!$AO$48</f>
        <v>U.1.SK80_X.636-VT</v>
      </c>
      <c r="D1574" s="160">
        <f ca="1">OFFSET('Редактор цен '!$D$327,Цена!$A$1574,0)</f>
        <v>7117.3841903999983</v>
      </c>
      <c r="E1574" s="160">
        <f ca="1">OFFSET('Редактор цен '!$D$327,Цена!$A$1574,0)</f>
        <v>7117.3841903999983</v>
      </c>
      <c r="F1574" s="160">
        <f ca="1">OFFSET('Редактор цен '!$D$327,Цена!$A$1574,0)</f>
        <v>7117.3841903999983</v>
      </c>
      <c r="G1574" s="160">
        <f ca="1">OFFSET('Редактор цен '!$D$327,Цена!$A$1574,0)</f>
        <v>7117.3841903999983</v>
      </c>
      <c r="H1574" s="160">
        <f ca="1">OFFSET('Редактор цен '!$D$327,Цена!$A$1574,0)</f>
        <v>7117.3841903999983</v>
      </c>
      <c r="I1574" s="160">
        <f ca="1">OFFSET('Редактор цен '!$D$327,Цена!$A$1574,0)</f>
        <v>7117.3841903999983</v>
      </c>
      <c r="J1574" s="160">
        <f ca="1">OFFSET('Редактор цен '!$D$327,Цена!$A$1574,0)</f>
        <v>7117.3841903999983</v>
      </c>
      <c r="K1574" s="160">
        <f ca="1">OFFSET('Редактор цен '!$D$327,Цена!$A$1574,0)</f>
        <v>7117.3841903999983</v>
      </c>
      <c r="L1574" s="160">
        <f ca="1">OFFSET('Редактор цен '!$D$327,Цена!$A$1574,0)</f>
        <v>7117.3841903999983</v>
      </c>
      <c r="M1574" s="160">
        <f ca="1">OFFSET('Редактор цен '!$D$327,Цена!$A$1574,0)</f>
        <v>7117.3841903999983</v>
      </c>
    </row>
    <row r="1575" spans="1:13" ht="15" x14ac:dyDescent="0.2">
      <c r="A1575">
        <v>0</v>
      </c>
      <c r="B1575" s="75" t="s">
        <v>727</v>
      </c>
      <c r="C1575" s="75" t="str">
        <f>B1575&amp;'Спецификация - фасады'!$AO$49</f>
        <v>U.1.SK80_X.636-TD</v>
      </c>
      <c r="D1575" s="160">
        <f ca="1">OFFSET('Редактор цен '!$D$327,Цена!$A$1575,0)</f>
        <v>7117.3841903999983</v>
      </c>
      <c r="E1575" s="160">
        <f ca="1">OFFSET('Редактор цен '!$D$327,Цена!$A$1575,0)</f>
        <v>7117.3841903999983</v>
      </c>
      <c r="F1575" s="160">
        <f ca="1">OFFSET('Редактор цен '!$D$327,Цена!$A$1575,0)</f>
        <v>7117.3841903999983</v>
      </c>
      <c r="G1575" s="160">
        <f ca="1">OFFSET('Редактор цен '!$D$327,Цена!$A$1575,0)</f>
        <v>7117.3841903999983</v>
      </c>
      <c r="H1575" s="160">
        <f ca="1">OFFSET('Редактор цен '!$D$327,Цена!$A$1575,0)</f>
        <v>7117.3841903999983</v>
      </c>
      <c r="I1575" s="160">
        <f ca="1">OFFSET('Редактор цен '!$D$327,Цена!$A$1575,0)</f>
        <v>7117.3841903999983</v>
      </c>
      <c r="J1575" s="160">
        <f ca="1">OFFSET('Редактор цен '!$D$327,Цена!$A$1575,0)</f>
        <v>7117.3841903999983</v>
      </c>
      <c r="K1575" s="160">
        <f ca="1">OFFSET('Редактор цен '!$D$327,Цена!$A$1575,0)</f>
        <v>7117.3841903999983</v>
      </c>
      <c r="L1575" s="160">
        <f ca="1">OFFSET('Редактор цен '!$D$327,Цена!$A$1575,0)</f>
        <v>7117.3841903999983</v>
      </c>
      <c r="M1575" s="160">
        <f ca="1">OFFSET('Редактор цен '!$D$327,Цена!$A$1575,0)</f>
        <v>7117.3841903999983</v>
      </c>
    </row>
    <row r="1576" spans="1:13" ht="15" x14ac:dyDescent="0.2">
      <c r="A1576">
        <v>0</v>
      </c>
      <c r="B1576" s="75" t="s">
        <v>727</v>
      </c>
      <c r="C1576" s="75" t="str">
        <f>B1576&amp;'Спецификация - фасады'!$AO$50</f>
        <v>U.1.SK80_X.636-LO</v>
      </c>
      <c r="D1576" s="160">
        <f ca="1">OFFSET('Редактор цен '!$D$327,Цена!$A$1576,0)</f>
        <v>7117.3841903999983</v>
      </c>
      <c r="E1576" s="160">
        <f ca="1">OFFSET('Редактор цен '!$D$327,Цена!$A$1576,0)</f>
        <v>7117.3841903999983</v>
      </c>
      <c r="F1576" s="160">
        <f ca="1">OFFSET('Редактор цен '!$D$327,Цена!$A$1576,0)</f>
        <v>7117.3841903999983</v>
      </c>
      <c r="G1576" s="160">
        <f ca="1">OFFSET('Редактор цен '!$D$327,Цена!$A$1576,0)</f>
        <v>7117.3841903999983</v>
      </c>
      <c r="H1576" s="160">
        <f ca="1">OFFSET('Редактор цен '!$D$327,Цена!$A$1576,0)</f>
        <v>7117.3841903999983</v>
      </c>
      <c r="I1576" s="160">
        <f ca="1">OFFSET('Редактор цен '!$D$327,Цена!$A$1576,0)</f>
        <v>7117.3841903999983</v>
      </c>
      <c r="J1576" s="160">
        <f ca="1">OFFSET('Редактор цен '!$D$327,Цена!$A$1576,0)</f>
        <v>7117.3841903999983</v>
      </c>
      <c r="K1576" s="160">
        <f ca="1">OFFSET('Редактор цен '!$D$327,Цена!$A$1576,0)</f>
        <v>7117.3841903999983</v>
      </c>
      <c r="L1576" s="160">
        <f ca="1">OFFSET('Редактор цен '!$D$327,Цена!$A$1576,0)</f>
        <v>7117.3841903999983</v>
      </c>
      <c r="M1576" s="160">
        <f ca="1">OFFSET('Редактор цен '!$D$327,Цена!$A$1576,0)</f>
        <v>7117.3841903999983</v>
      </c>
    </row>
    <row r="1577" spans="1:13" ht="15" x14ac:dyDescent="0.2">
      <c r="A1577">
        <v>0</v>
      </c>
      <c r="B1577" s="75" t="s">
        <v>727</v>
      </c>
      <c r="C1577" s="75" t="str">
        <f>B1577&amp;'Спецификация - фасады'!$AO$51</f>
        <v>U.1.SK80_X.636-OM</v>
      </c>
      <c r="D1577" s="160">
        <f ca="1">OFFSET('Редактор цен '!$D$327,Цена!$A$1577,0)</f>
        <v>7117.3841903999983</v>
      </c>
      <c r="E1577" s="160">
        <f ca="1">OFFSET('Редактор цен '!$D$327,Цена!$A$1577,0)</f>
        <v>7117.3841903999983</v>
      </c>
      <c r="F1577" s="160">
        <f ca="1">OFFSET('Редактор цен '!$D$327,Цена!$A$1577,0)</f>
        <v>7117.3841903999983</v>
      </c>
      <c r="G1577" s="160">
        <f ca="1">OFFSET('Редактор цен '!$D$327,Цена!$A$1577,0)</f>
        <v>7117.3841903999983</v>
      </c>
      <c r="H1577" s="160">
        <f ca="1">OFFSET('Редактор цен '!$D$327,Цена!$A$1577,0)</f>
        <v>7117.3841903999983</v>
      </c>
      <c r="I1577" s="160">
        <f ca="1">OFFSET('Редактор цен '!$D$327,Цена!$A$1577,0)</f>
        <v>7117.3841903999983</v>
      </c>
      <c r="J1577" s="160">
        <f ca="1">OFFSET('Редактор цен '!$D$327,Цена!$A$1577,0)</f>
        <v>7117.3841903999983</v>
      </c>
      <c r="K1577" s="160">
        <f ca="1">OFFSET('Редактор цен '!$D$327,Цена!$A$1577,0)</f>
        <v>7117.3841903999983</v>
      </c>
      <c r="L1577" s="160">
        <f ca="1">OFFSET('Редактор цен '!$D$327,Цена!$A$1577,0)</f>
        <v>7117.3841903999983</v>
      </c>
      <c r="M1577" s="160">
        <f ca="1">OFFSET('Редактор цен '!$D$327,Цена!$A$1577,0)</f>
        <v>7117.3841903999983</v>
      </c>
    </row>
    <row r="1578" spans="1:13" ht="15" x14ac:dyDescent="0.2">
      <c r="A1578">
        <v>0</v>
      </c>
      <c r="B1578" s="75" t="s">
        <v>727</v>
      </c>
      <c r="C1578" s="75" t="str">
        <f>B1578&amp;'Спецификация - фасады'!$AO$52</f>
        <v>U.1.SK80_X.636-OE</v>
      </c>
      <c r="D1578" s="160">
        <f ca="1">OFFSET('Редактор цен '!$D$327,Цена!$A$1578,0)</f>
        <v>7117.3841903999983</v>
      </c>
      <c r="E1578" s="160">
        <f ca="1">OFFSET('Редактор цен '!$D$327,Цена!$A$1578,0)</f>
        <v>7117.3841903999983</v>
      </c>
      <c r="F1578" s="160">
        <f ca="1">OFFSET('Редактор цен '!$D$327,Цена!$A$1578,0)</f>
        <v>7117.3841903999983</v>
      </c>
      <c r="G1578" s="160">
        <f ca="1">OFFSET('Редактор цен '!$D$327,Цена!$A$1578,0)</f>
        <v>7117.3841903999983</v>
      </c>
      <c r="H1578" s="160">
        <f ca="1">OFFSET('Редактор цен '!$D$327,Цена!$A$1578,0)</f>
        <v>7117.3841903999983</v>
      </c>
      <c r="I1578" s="160">
        <f ca="1">OFFSET('Редактор цен '!$D$327,Цена!$A$1578,0)</f>
        <v>7117.3841903999983</v>
      </c>
      <c r="J1578" s="160">
        <f ca="1">OFFSET('Редактор цен '!$D$327,Цена!$A$1578,0)</f>
        <v>7117.3841903999983</v>
      </c>
      <c r="K1578" s="160">
        <f ca="1">OFFSET('Редактор цен '!$D$327,Цена!$A$1578,0)</f>
        <v>7117.3841903999983</v>
      </c>
      <c r="L1578" s="160">
        <f ca="1">OFFSET('Редактор цен '!$D$327,Цена!$A$1578,0)</f>
        <v>7117.3841903999983</v>
      </c>
      <c r="M1578" s="160">
        <f ca="1">OFFSET('Редактор цен '!$D$327,Цена!$A$1578,0)</f>
        <v>7117.3841903999983</v>
      </c>
    </row>
    <row r="1579" spans="1:13" ht="15" x14ac:dyDescent="0.2">
      <c r="A1579">
        <v>1</v>
      </c>
      <c r="B1579" s="75" t="s">
        <v>727</v>
      </c>
      <c r="C1579" s="75" t="str">
        <f>B1579&amp;'Спецификация - фасады'!$AO$53</f>
        <v>U.1.SK80_X.636-GS</v>
      </c>
      <c r="D1579" s="160">
        <f ca="1">OFFSET('Редактор цен '!$D$327,Цена!$A$1579,0)</f>
        <v>7117.3841903999983</v>
      </c>
      <c r="E1579" s="160">
        <f ca="1">OFFSET('Редактор цен '!$D$327,Цена!$A$1579,0)</f>
        <v>7117.3841903999983</v>
      </c>
      <c r="F1579" s="160">
        <f ca="1">OFFSET('Редактор цен '!$D$327,Цена!$A$1579,0)</f>
        <v>7117.3841903999983</v>
      </c>
      <c r="G1579" s="160">
        <f ca="1">OFFSET('Редактор цен '!$D$327,Цена!$A$1579,0)</f>
        <v>7117.3841903999983</v>
      </c>
      <c r="H1579" s="160">
        <f ca="1">OFFSET('Редактор цен '!$D$327,Цена!$A$1579,0)</f>
        <v>7117.3841903999983</v>
      </c>
      <c r="I1579" s="160">
        <f ca="1">OFFSET('Редактор цен '!$D$327,Цена!$A$1579,0)</f>
        <v>7117.3841903999983</v>
      </c>
      <c r="J1579" s="160">
        <f ca="1">OFFSET('Редактор цен '!$D$327,Цена!$A$1579,0)</f>
        <v>7117.3841903999983</v>
      </c>
      <c r="K1579" s="160">
        <f ca="1">OFFSET('Редактор цен '!$D$327,Цена!$A$1579,0)</f>
        <v>7117.3841903999983</v>
      </c>
      <c r="L1579" s="160">
        <f ca="1">OFFSET('Редактор цен '!$D$327,Цена!$A$1579,0)</f>
        <v>7117.3841903999983</v>
      </c>
      <c r="M1579" s="160">
        <f ca="1">OFFSET('Редактор цен '!$D$327,Цена!$A$1579,0)</f>
        <v>7117.3841903999983</v>
      </c>
    </row>
    <row r="1580" spans="1:13" ht="15" x14ac:dyDescent="0.2">
      <c r="A1580">
        <v>2</v>
      </c>
      <c r="B1580" s="75" t="s">
        <v>727</v>
      </c>
      <c r="C1580" s="75" t="str">
        <f>B1580&amp;'Спецификация - фасады'!$AO$54</f>
        <v>U.1.SK80_X.636-BMO</v>
      </c>
      <c r="D1580" s="160">
        <f ca="1">OFFSET('Редактор цен '!$D$327,Цена!$A$1580,0)</f>
        <v>8338.849463999999</v>
      </c>
      <c r="E1580" s="160">
        <f ca="1">OFFSET('Редактор цен '!$D$327,Цена!$A$1580,0)</f>
        <v>8338.849463999999</v>
      </c>
      <c r="F1580" s="160">
        <f ca="1">OFFSET('Редактор цен '!$D$327,Цена!$A$1580,0)</f>
        <v>8338.849463999999</v>
      </c>
      <c r="G1580" s="160">
        <f ca="1">OFFSET('Редактор цен '!$D$327,Цена!$A$1580,0)</f>
        <v>8338.849463999999</v>
      </c>
      <c r="H1580" s="160">
        <f ca="1">OFFSET('Редактор цен '!$D$327,Цена!$A$1580,0)</f>
        <v>8338.849463999999</v>
      </c>
      <c r="I1580" s="160">
        <f ca="1">OFFSET('Редактор цен '!$D$327,Цена!$A$1580,0)</f>
        <v>8338.849463999999</v>
      </c>
      <c r="J1580" s="160">
        <f ca="1">OFFSET('Редактор цен '!$D$327,Цена!$A$1580,0)</f>
        <v>8338.849463999999</v>
      </c>
      <c r="K1580" s="160">
        <f ca="1">OFFSET('Редактор цен '!$D$327,Цена!$A$1580,0)</f>
        <v>8338.849463999999</v>
      </c>
      <c r="L1580" s="160">
        <f ca="1">OFFSET('Редактор цен '!$D$327,Цена!$A$1580,0)</f>
        <v>8338.849463999999</v>
      </c>
      <c r="M1580" s="160">
        <f ca="1">OFFSET('Редактор цен '!$D$327,Цена!$A$1580,0)</f>
        <v>8338.849463999999</v>
      </c>
    </row>
    <row r="1581" spans="1:13" ht="15" x14ac:dyDescent="0.2">
      <c r="A1581">
        <v>3</v>
      </c>
      <c r="B1581" s="75" t="s">
        <v>727</v>
      </c>
      <c r="C1581" s="75" t="str">
        <f>B1581&amp;'Спецификация - фасады'!$AO$55</f>
        <v>U.1.SK80_X.636-WM</v>
      </c>
      <c r="D1581" s="160">
        <f ca="1">OFFSET('Редактор цен '!$D$327,Цена!$A$1581,0)</f>
        <v>9395.8867199999986</v>
      </c>
      <c r="E1581" s="160">
        <f ca="1">OFFSET('Редактор цен '!$D$327,Цена!$A$1581,0)</f>
        <v>9395.8867199999986</v>
      </c>
      <c r="F1581" s="160">
        <f ca="1">OFFSET('Редактор цен '!$D$327,Цена!$A$1581,0)</f>
        <v>9395.8867199999986</v>
      </c>
      <c r="G1581" s="160">
        <f ca="1">OFFSET('Редактор цен '!$D$327,Цена!$A$1581,0)</f>
        <v>9395.8867199999986</v>
      </c>
      <c r="H1581" s="160">
        <f ca="1">OFFSET('Редактор цен '!$D$327,Цена!$A$1581,0)</f>
        <v>9395.8867199999986</v>
      </c>
      <c r="I1581" s="160">
        <f ca="1">OFFSET('Редактор цен '!$D$327,Цена!$A$1581,0)</f>
        <v>9395.8867199999986</v>
      </c>
      <c r="J1581" s="160">
        <f ca="1">OFFSET('Редактор цен '!$D$327,Цена!$A$1581,0)</f>
        <v>9395.8867199999986</v>
      </c>
      <c r="K1581" s="160">
        <f ca="1">OFFSET('Редактор цен '!$D$327,Цена!$A$1581,0)</f>
        <v>9395.8867199999986</v>
      </c>
      <c r="L1581" s="160">
        <f ca="1">OFFSET('Редактор цен '!$D$327,Цена!$A$1581,0)</f>
        <v>9395.8867199999986</v>
      </c>
      <c r="M1581" s="160">
        <f ca="1">OFFSET('Редактор цен '!$D$327,Цена!$A$1581,0)</f>
        <v>9395.8867199999986</v>
      </c>
    </row>
    <row r="1582" spans="1:13" ht="15" x14ac:dyDescent="0.2">
      <c r="A1582">
        <v>3</v>
      </c>
      <c r="B1582" s="75" t="s">
        <v>727</v>
      </c>
      <c r="C1582" s="75" t="str">
        <f>B1582&amp;'Спецификация - фасады'!$AO$56</f>
        <v>U.1.SK80_X.636-IV</v>
      </c>
      <c r="D1582" s="160">
        <f ca="1">OFFSET('Редактор цен '!$D$327,Цена!$A$1582,0)</f>
        <v>9395.8867199999986</v>
      </c>
      <c r="E1582" s="160">
        <f ca="1">OFFSET('Редактор цен '!$D$327,Цена!$A$1582,0)</f>
        <v>9395.8867199999986</v>
      </c>
      <c r="F1582" s="160">
        <f ca="1">OFFSET('Редактор цен '!$D$327,Цена!$A$1582,0)</f>
        <v>9395.8867199999986</v>
      </c>
      <c r="G1582" s="160">
        <f ca="1">OFFSET('Редактор цен '!$D$327,Цена!$A$1582,0)</f>
        <v>9395.8867199999986</v>
      </c>
      <c r="H1582" s="160">
        <f ca="1">OFFSET('Редактор цен '!$D$327,Цена!$A$1582,0)</f>
        <v>9395.8867199999986</v>
      </c>
      <c r="I1582" s="160">
        <f ca="1">OFFSET('Редактор цен '!$D$327,Цена!$A$1582,0)</f>
        <v>9395.8867199999986</v>
      </c>
      <c r="J1582" s="160">
        <f ca="1">OFFSET('Редактор цен '!$D$327,Цена!$A$1582,0)</f>
        <v>9395.8867199999986</v>
      </c>
      <c r="K1582" s="160">
        <f ca="1">OFFSET('Редактор цен '!$D$327,Цена!$A$1582,0)</f>
        <v>9395.8867199999986</v>
      </c>
      <c r="L1582" s="160">
        <f ca="1">OFFSET('Редактор цен '!$D$327,Цена!$A$1582,0)</f>
        <v>9395.8867199999986</v>
      </c>
      <c r="M1582" s="160">
        <f ca="1">OFFSET('Редактор цен '!$D$327,Цена!$A$1582,0)</f>
        <v>9395.8867199999986</v>
      </c>
    </row>
    <row r="1583" spans="1:13" ht="15" x14ac:dyDescent="0.2">
      <c r="A1583">
        <v>4</v>
      </c>
      <c r="B1583" s="75" t="s">
        <v>727</v>
      </c>
      <c r="C1583" s="75" t="str">
        <f>B1583&amp;'Спецификация - фасады'!$AO$57</f>
        <v>U.1.SK80_X.636-WC/PG</v>
      </c>
      <c r="D1583" s="160">
        <f ca="1">OFFSET('Редактор цен '!$D$327,Цена!$A$1583,0)</f>
        <v>7751.6065439999984</v>
      </c>
      <c r="E1583" s="160">
        <f ca="1">OFFSET('Редактор цен '!$D$327,Цена!$A$1583,0)</f>
        <v>7751.6065439999984</v>
      </c>
      <c r="F1583" s="160">
        <f ca="1">OFFSET('Редактор цен '!$D$327,Цена!$A$1583,0)</f>
        <v>7751.6065439999984</v>
      </c>
      <c r="G1583" s="160">
        <f ca="1">OFFSET('Редактор цен '!$D$327,Цена!$A$1583,0)</f>
        <v>7751.6065439999984</v>
      </c>
      <c r="H1583" s="160">
        <f ca="1">OFFSET('Редактор цен '!$D$327,Цена!$A$1583,0)</f>
        <v>7751.6065439999984</v>
      </c>
      <c r="I1583" s="160">
        <f ca="1">OFFSET('Редактор цен '!$D$327,Цена!$A$1583,0)</f>
        <v>7751.6065439999984</v>
      </c>
      <c r="J1583" s="160">
        <f ca="1">OFFSET('Редактор цен '!$D$327,Цена!$A$1583,0)</f>
        <v>7751.6065439999984</v>
      </c>
      <c r="K1583" s="160">
        <f ca="1">OFFSET('Редактор цен '!$D$327,Цена!$A$1583,0)</f>
        <v>7751.6065439999984</v>
      </c>
      <c r="L1583" s="160">
        <f ca="1">OFFSET('Редактор цен '!$D$327,Цена!$A$1583,0)</f>
        <v>7751.6065439999984</v>
      </c>
      <c r="M1583" s="160">
        <f ca="1">OFFSET('Редактор цен '!$D$327,Цена!$A$1583,0)</f>
        <v>7751.6065439999984</v>
      </c>
    </row>
    <row r="1584" spans="1:13" ht="15" x14ac:dyDescent="0.2">
      <c r="A1584">
        <v>4</v>
      </c>
      <c r="B1584" s="75" t="s">
        <v>727</v>
      </c>
      <c r="C1584" s="75" t="str">
        <f>B1584&amp;'Спецификация - фасады'!$AO$58</f>
        <v>U.1.SK80_X.636-WC/PS</v>
      </c>
      <c r="D1584" s="160">
        <f ca="1">OFFSET('Редактор цен '!$D$327,Цена!$A$1584,0)</f>
        <v>7751.6065439999984</v>
      </c>
      <c r="E1584" s="160">
        <f ca="1">OFFSET('Редактор цен '!$D$327,Цена!$A$1584,0)</f>
        <v>7751.6065439999984</v>
      </c>
      <c r="F1584" s="160">
        <f ca="1">OFFSET('Редактор цен '!$D$327,Цена!$A$1584,0)</f>
        <v>7751.6065439999984</v>
      </c>
      <c r="G1584" s="160">
        <f ca="1">OFFSET('Редактор цен '!$D$327,Цена!$A$1584,0)</f>
        <v>7751.6065439999984</v>
      </c>
      <c r="H1584" s="160">
        <f ca="1">OFFSET('Редактор цен '!$D$327,Цена!$A$1584,0)</f>
        <v>7751.6065439999984</v>
      </c>
      <c r="I1584" s="160">
        <f ca="1">OFFSET('Редактор цен '!$D$327,Цена!$A$1584,0)</f>
        <v>7751.6065439999984</v>
      </c>
      <c r="J1584" s="160">
        <f ca="1">OFFSET('Редактор цен '!$D$327,Цена!$A$1584,0)</f>
        <v>7751.6065439999984</v>
      </c>
      <c r="K1584" s="160">
        <f ca="1">OFFSET('Редактор цен '!$D$327,Цена!$A$1584,0)</f>
        <v>7751.6065439999984</v>
      </c>
      <c r="L1584" s="160">
        <f ca="1">OFFSET('Редактор цен '!$D$327,Цена!$A$1584,0)</f>
        <v>7751.6065439999984</v>
      </c>
      <c r="M1584" s="160">
        <f ca="1">OFFSET('Редактор цен '!$D$327,Цена!$A$1584,0)</f>
        <v>7751.6065439999984</v>
      </c>
    </row>
    <row r="1585" spans="1:13" ht="15" x14ac:dyDescent="0.2">
      <c r="A1585">
        <v>4</v>
      </c>
      <c r="B1585" s="75" t="s">
        <v>727</v>
      </c>
      <c r="C1585" s="75" t="str">
        <f>B1585&amp;'Спецификация - фасады'!$AO$59</f>
        <v>U.1.SK80_X.636-WC/PBG</v>
      </c>
      <c r="D1585" s="160">
        <f ca="1">OFFSET('Редактор цен '!$D$327,Цена!$A$1585,0)</f>
        <v>7751.6065439999984</v>
      </c>
      <c r="E1585" s="160">
        <f ca="1">OFFSET('Редактор цен '!$D$327,Цена!$A$1585,0)</f>
        <v>7751.6065439999984</v>
      </c>
      <c r="F1585" s="160">
        <f ca="1">OFFSET('Редактор цен '!$D$327,Цена!$A$1585,0)</f>
        <v>7751.6065439999984</v>
      </c>
      <c r="G1585" s="160">
        <f ca="1">OFFSET('Редактор цен '!$D$327,Цена!$A$1585,0)</f>
        <v>7751.6065439999984</v>
      </c>
      <c r="H1585" s="160">
        <f ca="1">OFFSET('Редактор цен '!$D$327,Цена!$A$1585,0)</f>
        <v>7751.6065439999984</v>
      </c>
      <c r="I1585" s="160">
        <f ca="1">OFFSET('Редактор цен '!$D$327,Цена!$A$1585,0)</f>
        <v>7751.6065439999984</v>
      </c>
      <c r="J1585" s="160">
        <f ca="1">OFFSET('Редактор цен '!$D$327,Цена!$A$1585,0)</f>
        <v>7751.6065439999984</v>
      </c>
      <c r="K1585" s="160">
        <f ca="1">OFFSET('Редактор цен '!$D$327,Цена!$A$1585,0)</f>
        <v>7751.6065439999984</v>
      </c>
      <c r="L1585" s="160">
        <f ca="1">OFFSET('Редактор цен '!$D$327,Цена!$A$1585,0)</f>
        <v>7751.6065439999984</v>
      </c>
      <c r="M1585" s="160">
        <f ca="1">OFFSET('Редактор цен '!$D$327,Цена!$A$1585,0)</f>
        <v>7751.6065439999984</v>
      </c>
    </row>
    <row r="1586" spans="1:13" ht="15" x14ac:dyDescent="0.2">
      <c r="A1586">
        <v>4</v>
      </c>
      <c r="B1586" s="75" t="s">
        <v>727</v>
      </c>
      <c r="C1586" s="75" t="str">
        <f>B1586&amp;'Спецификация - фасады'!$AO$60</f>
        <v>U.1.SK80_X.636-VT/PS</v>
      </c>
      <c r="D1586" s="160">
        <f ca="1">OFFSET('Редактор цен '!$D$327,Цена!$A$1586,0)</f>
        <v>7751.6065439999984</v>
      </c>
      <c r="E1586" s="160">
        <f ca="1">OFFSET('Редактор цен '!$D$327,Цена!$A$1586,0)</f>
        <v>7751.6065439999984</v>
      </c>
      <c r="F1586" s="160">
        <f ca="1">OFFSET('Редактор цен '!$D$327,Цена!$A$1586,0)</f>
        <v>7751.6065439999984</v>
      </c>
      <c r="G1586" s="160">
        <f ca="1">OFFSET('Редактор цен '!$D$327,Цена!$A$1586,0)</f>
        <v>7751.6065439999984</v>
      </c>
      <c r="H1586" s="160">
        <f ca="1">OFFSET('Редактор цен '!$D$327,Цена!$A$1586,0)</f>
        <v>7751.6065439999984</v>
      </c>
      <c r="I1586" s="160">
        <f ca="1">OFFSET('Редактор цен '!$D$327,Цена!$A$1586,0)</f>
        <v>7751.6065439999984</v>
      </c>
      <c r="J1586" s="160">
        <f ca="1">OFFSET('Редактор цен '!$D$327,Цена!$A$1586,0)</f>
        <v>7751.6065439999984</v>
      </c>
      <c r="K1586" s="160">
        <f ca="1">OFFSET('Редактор цен '!$D$327,Цена!$A$1586,0)</f>
        <v>7751.6065439999984</v>
      </c>
      <c r="L1586" s="160">
        <f ca="1">OFFSET('Редактор цен '!$D$327,Цена!$A$1586,0)</f>
        <v>7751.6065439999984</v>
      </c>
      <c r="M1586" s="160">
        <f ca="1">OFFSET('Редактор цен '!$D$327,Цена!$A$1586,0)</f>
        <v>7751.6065439999984</v>
      </c>
    </row>
    <row r="1587" spans="1:13" ht="15" x14ac:dyDescent="0.2">
      <c r="A1587">
        <v>5</v>
      </c>
      <c r="B1587" s="75" t="s">
        <v>727</v>
      </c>
      <c r="C1587" s="75" t="str">
        <f>B1587&amp;'Спецификация - фасады'!$AO$61</f>
        <v>U.1.SK80_X.636-BMO/PG</v>
      </c>
      <c r="D1587" s="160">
        <f ca="1">OFFSET('Редактор цен '!$D$327,Цена!$A$1587,0)</f>
        <v>9301.9278527999977</v>
      </c>
      <c r="E1587" s="160">
        <f ca="1">OFFSET('Редактор цен '!$D$327,Цена!$A$1587,0)</f>
        <v>9301.9278527999977</v>
      </c>
      <c r="F1587" s="160">
        <f ca="1">OFFSET('Редактор цен '!$D$327,Цена!$A$1587,0)</f>
        <v>9301.9278527999977</v>
      </c>
      <c r="G1587" s="160">
        <f ca="1">OFFSET('Редактор цен '!$D$327,Цена!$A$1587,0)</f>
        <v>9301.9278527999977</v>
      </c>
      <c r="H1587" s="160">
        <f ca="1">OFFSET('Редактор цен '!$D$327,Цена!$A$1587,0)</f>
        <v>9301.9278527999977</v>
      </c>
      <c r="I1587" s="160">
        <f ca="1">OFFSET('Редактор цен '!$D$327,Цена!$A$1587,0)</f>
        <v>9301.9278527999977</v>
      </c>
      <c r="J1587" s="160">
        <f ca="1">OFFSET('Редактор цен '!$D$327,Цена!$A$1587,0)</f>
        <v>9301.9278527999977</v>
      </c>
      <c r="K1587" s="160">
        <f ca="1">OFFSET('Редактор цен '!$D$327,Цена!$A$1587,0)</f>
        <v>9301.9278527999977</v>
      </c>
      <c r="L1587" s="160">
        <f ca="1">OFFSET('Редактор цен '!$D$327,Цена!$A$1587,0)</f>
        <v>9301.9278527999977</v>
      </c>
      <c r="M1587" s="160">
        <f ca="1">OFFSET('Редактор цен '!$D$327,Цена!$A$1587,0)</f>
        <v>9301.9278527999977</v>
      </c>
    </row>
    <row r="1588" spans="1:13" ht="15" x14ac:dyDescent="0.2">
      <c r="A1588">
        <v>5</v>
      </c>
      <c r="B1588" s="75" t="s">
        <v>727</v>
      </c>
      <c r="C1588" s="75" t="str">
        <f>B1588&amp;'Спецификация - фасады'!$AO$62</f>
        <v>U.1.SK80_X.636-BMO/PB</v>
      </c>
      <c r="D1588" s="160">
        <f ca="1">OFFSET('Редактор цен '!$D$327,Цена!$A$1588,0)</f>
        <v>9301.9278527999977</v>
      </c>
      <c r="E1588" s="160">
        <f ca="1">OFFSET('Редактор цен '!$D$327,Цена!$A$1588,0)</f>
        <v>9301.9278527999977</v>
      </c>
      <c r="F1588" s="160">
        <f ca="1">OFFSET('Редактор цен '!$D$327,Цена!$A$1588,0)</f>
        <v>9301.9278527999977</v>
      </c>
      <c r="G1588" s="160">
        <f ca="1">OFFSET('Редактор цен '!$D$327,Цена!$A$1588,0)</f>
        <v>9301.9278527999977</v>
      </c>
      <c r="H1588" s="160">
        <f ca="1">OFFSET('Редактор цен '!$D$327,Цена!$A$1588,0)</f>
        <v>9301.9278527999977</v>
      </c>
      <c r="I1588" s="160">
        <f ca="1">OFFSET('Редактор цен '!$D$327,Цена!$A$1588,0)</f>
        <v>9301.9278527999977</v>
      </c>
      <c r="J1588" s="160">
        <f ca="1">OFFSET('Редактор цен '!$D$327,Цена!$A$1588,0)</f>
        <v>9301.9278527999977</v>
      </c>
      <c r="K1588" s="160">
        <f ca="1">OFFSET('Редактор цен '!$D$327,Цена!$A$1588,0)</f>
        <v>9301.9278527999977</v>
      </c>
      <c r="L1588" s="160">
        <f ca="1">OFFSET('Редактор цен '!$D$327,Цена!$A$1588,0)</f>
        <v>9301.9278527999977</v>
      </c>
      <c r="M1588" s="160">
        <f ca="1">OFFSET('Редактор цен '!$D$327,Цена!$A$1588,0)</f>
        <v>9301.9278527999977</v>
      </c>
    </row>
    <row r="1589" spans="1:13" ht="15" x14ac:dyDescent="0.2">
      <c r="A1589">
        <v>6</v>
      </c>
      <c r="B1589" s="75" t="s">
        <v>727</v>
      </c>
      <c r="C1589" s="75" t="str">
        <f>B1589&amp;'Спецификация - фасады'!$AO$63</f>
        <v>U.1.SK80_X.636-GS/PG</v>
      </c>
      <c r="D1589" s="160">
        <f ca="1">OFFSET('Редактор цен '!$D$327,Цена!$A$1589,0)</f>
        <v>9536.825020799999</v>
      </c>
      <c r="E1589" s="160">
        <f ca="1">OFFSET('Редактор цен '!$D$327,Цена!$A$1589,0)</f>
        <v>9536.825020799999</v>
      </c>
      <c r="F1589" s="160">
        <f ca="1">OFFSET('Редактор цен '!$D$327,Цена!$A$1589,0)</f>
        <v>9536.825020799999</v>
      </c>
      <c r="G1589" s="160">
        <f ca="1">OFFSET('Редактор цен '!$D$327,Цена!$A$1589,0)</f>
        <v>9536.825020799999</v>
      </c>
      <c r="H1589" s="160">
        <f ca="1">OFFSET('Редактор цен '!$D$327,Цена!$A$1589,0)</f>
        <v>9536.825020799999</v>
      </c>
      <c r="I1589" s="160">
        <f ca="1">OFFSET('Редактор цен '!$D$327,Цена!$A$1589,0)</f>
        <v>9536.825020799999</v>
      </c>
      <c r="J1589" s="160">
        <f ca="1">OFFSET('Редактор цен '!$D$327,Цена!$A$1589,0)</f>
        <v>9536.825020799999</v>
      </c>
      <c r="K1589" s="160">
        <f ca="1">OFFSET('Редактор цен '!$D$327,Цена!$A$1589,0)</f>
        <v>9536.825020799999</v>
      </c>
      <c r="L1589" s="160">
        <f ca="1">OFFSET('Редактор цен '!$D$327,Цена!$A$1589,0)</f>
        <v>9536.825020799999</v>
      </c>
      <c r="M1589" s="160">
        <f ca="1">OFFSET('Редактор цен '!$D$327,Цена!$A$1589,0)</f>
        <v>9536.825020799999</v>
      </c>
    </row>
    <row r="1590" spans="1:13" ht="15" x14ac:dyDescent="0.2">
      <c r="A1590">
        <v>6</v>
      </c>
      <c r="B1590" s="75" t="s">
        <v>727</v>
      </c>
      <c r="C1590" s="75" t="str">
        <f>B1590&amp;'Спецификация - фасады'!$AO$64</f>
        <v>U.1.SK80_X.636-GS/PS</v>
      </c>
      <c r="D1590" s="160">
        <f ca="1">OFFSET('Редактор цен '!$D$327,Цена!$A$1590,0)</f>
        <v>9536.825020799999</v>
      </c>
      <c r="E1590" s="160">
        <f ca="1">OFFSET('Редактор цен '!$D$327,Цена!$A$1590,0)</f>
        <v>9536.825020799999</v>
      </c>
      <c r="F1590" s="160">
        <f ca="1">OFFSET('Редактор цен '!$D$327,Цена!$A$1590,0)</f>
        <v>9536.825020799999</v>
      </c>
      <c r="G1590" s="160">
        <f ca="1">OFFSET('Редактор цен '!$D$327,Цена!$A$1590,0)</f>
        <v>9536.825020799999</v>
      </c>
      <c r="H1590" s="160">
        <f ca="1">OFFSET('Редактор цен '!$D$327,Цена!$A$1590,0)</f>
        <v>9536.825020799999</v>
      </c>
      <c r="I1590" s="160">
        <f ca="1">OFFSET('Редактор цен '!$D$327,Цена!$A$1590,0)</f>
        <v>9536.825020799999</v>
      </c>
      <c r="J1590" s="160">
        <f ca="1">OFFSET('Редактор цен '!$D$327,Цена!$A$1590,0)</f>
        <v>9536.825020799999</v>
      </c>
      <c r="K1590" s="160">
        <f ca="1">OFFSET('Редактор цен '!$D$327,Цена!$A$1590,0)</f>
        <v>9536.825020799999</v>
      </c>
      <c r="L1590" s="160">
        <f ca="1">OFFSET('Редактор цен '!$D$327,Цена!$A$1590,0)</f>
        <v>9536.825020799999</v>
      </c>
      <c r="M1590" s="160">
        <f ca="1">OFFSET('Редактор цен '!$D$327,Цена!$A$1590,0)</f>
        <v>9536.825020799999</v>
      </c>
    </row>
    <row r="1591" spans="1:13" ht="15" x14ac:dyDescent="0.2">
      <c r="A1591">
        <v>7</v>
      </c>
      <c r="B1591" s="75" t="s">
        <v>727</v>
      </c>
      <c r="C1591" s="75" t="str">
        <f>B1591&amp;'Спецификация - фасады'!$AO$65</f>
        <v>U.1.SK80_X.636-WM/PG</v>
      </c>
      <c r="D1591" s="160">
        <f ca="1">OFFSET('Редактор цен '!$D$327,Цена!$A$1591,0)</f>
        <v>11627.409815999998</v>
      </c>
      <c r="E1591" s="160">
        <f ca="1">OFFSET('Редактор цен '!$D$327,Цена!$A$1591,0)</f>
        <v>11627.409815999998</v>
      </c>
      <c r="F1591" s="160">
        <f ca="1">OFFSET('Редактор цен '!$D$327,Цена!$A$1591,0)</f>
        <v>11627.409815999998</v>
      </c>
      <c r="G1591" s="160">
        <f ca="1">OFFSET('Редактор цен '!$D$327,Цена!$A$1591,0)</f>
        <v>11627.409815999998</v>
      </c>
      <c r="H1591" s="160">
        <f ca="1">OFFSET('Редактор цен '!$D$327,Цена!$A$1591,0)</f>
        <v>11627.409815999998</v>
      </c>
      <c r="I1591" s="160">
        <f ca="1">OFFSET('Редактор цен '!$D$327,Цена!$A$1591,0)</f>
        <v>11627.409815999998</v>
      </c>
      <c r="J1591" s="160">
        <f ca="1">OFFSET('Редактор цен '!$D$327,Цена!$A$1591,0)</f>
        <v>11627.409815999998</v>
      </c>
      <c r="K1591" s="160">
        <f ca="1">OFFSET('Редактор цен '!$D$327,Цена!$A$1591,0)</f>
        <v>11627.409815999998</v>
      </c>
      <c r="L1591" s="160">
        <f ca="1">OFFSET('Редактор цен '!$D$327,Цена!$A$1591,0)</f>
        <v>11627.409815999998</v>
      </c>
      <c r="M1591" s="160">
        <f ca="1">OFFSET('Редактор цен '!$D$327,Цена!$A$1591,0)</f>
        <v>11627.409815999998</v>
      </c>
    </row>
    <row r="1592" spans="1:13" ht="15" x14ac:dyDescent="0.2">
      <c r="A1592">
        <v>7</v>
      </c>
      <c r="B1592" s="75" t="s">
        <v>727</v>
      </c>
      <c r="C1592" s="75" t="str">
        <f>B1592&amp;'Спецификация - фасады'!$AO$66</f>
        <v>U.1.SK80_X.636-WM/PS</v>
      </c>
      <c r="D1592" s="160">
        <f ca="1">OFFSET('Редактор цен '!$D$327,Цена!$A$1592,0)</f>
        <v>11627.409815999998</v>
      </c>
      <c r="E1592" s="160">
        <f ca="1">OFFSET('Редактор цен '!$D$327,Цена!$A$1592,0)</f>
        <v>11627.409815999998</v>
      </c>
      <c r="F1592" s="160">
        <f ca="1">OFFSET('Редактор цен '!$D$327,Цена!$A$1592,0)</f>
        <v>11627.409815999998</v>
      </c>
      <c r="G1592" s="160">
        <f ca="1">OFFSET('Редактор цен '!$D$327,Цена!$A$1592,0)</f>
        <v>11627.409815999998</v>
      </c>
      <c r="H1592" s="160">
        <f ca="1">OFFSET('Редактор цен '!$D$327,Цена!$A$1592,0)</f>
        <v>11627.409815999998</v>
      </c>
      <c r="I1592" s="160">
        <f ca="1">OFFSET('Редактор цен '!$D$327,Цена!$A$1592,0)</f>
        <v>11627.409815999998</v>
      </c>
      <c r="J1592" s="160">
        <f ca="1">OFFSET('Редактор цен '!$D$327,Цена!$A$1592,0)</f>
        <v>11627.409815999998</v>
      </c>
      <c r="K1592" s="160">
        <f ca="1">OFFSET('Редактор цен '!$D$327,Цена!$A$1592,0)</f>
        <v>11627.409815999998</v>
      </c>
      <c r="L1592" s="160">
        <f ca="1">OFFSET('Редактор цен '!$D$327,Цена!$A$1592,0)</f>
        <v>11627.409815999998</v>
      </c>
      <c r="M1592" s="160">
        <f ca="1">OFFSET('Редактор цен '!$D$327,Цена!$A$1592,0)</f>
        <v>11627.409815999998</v>
      </c>
    </row>
    <row r="1593" spans="1:13" ht="15" x14ac:dyDescent="0.2">
      <c r="A1593">
        <v>7</v>
      </c>
      <c r="B1593" s="75" t="s">
        <v>727</v>
      </c>
      <c r="C1593" s="75" t="str">
        <f>B1593&amp;'Спецификация - фасады'!$AO$67</f>
        <v>U.1.SK80_X.636-WM/PBG</v>
      </c>
      <c r="D1593" s="160">
        <f ca="1">OFFSET('Редактор цен '!$D$327,Цена!$A$1593,0)</f>
        <v>11627.409815999998</v>
      </c>
      <c r="E1593" s="160">
        <f ca="1">OFFSET('Редактор цен '!$D$327,Цена!$A$1593,0)</f>
        <v>11627.409815999998</v>
      </c>
      <c r="F1593" s="160">
        <f ca="1">OFFSET('Редактор цен '!$D$327,Цена!$A$1593,0)</f>
        <v>11627.409815999998</v>
      </c>
      <c r="G1593" s="160">
        <f ca="1">OFFSET('Редактор цен '!$D$327,Цена!$A$1593,0)</f>
        <v>11627.409815999998</v>
      </c>
      <c r="H1593" s="160">
        <f ca="1">OFFSET('Редактор цен '!$D$327,Цена!$A$1593,0)</f>
        <v>11627.409815999998</v>
      </c>
      <c r="I1593" s="160">
        <f ca="1">OFFSET('Редактор цен '!$D$327,Цена!$A$1593,0)</f>
        <v>11627.409815999998</v>
      </c>
      <c r="J1593" s="160">
        <f ca="1">OFFSET('Редактор цен '!$D$327,Цена!$A$1593,0)</f>
        <v>11627.409815999998</v>
      </c>
      <c r="K1593" s="160">
        <f ca="1">OFFSET('Редактор цен '!$D$327,Цена!$A$1593,0)</f>
        <v>11627.409815999998</v>
      </c>
      <c r="L1593" s="160">
        <f ca="1">OFFSET('Редактор цен '!$D$327,Цена!$A$1593,0)</f>
        <v>11627.409815999998</v>
      </c>
      <c r="M1593" s="160">
        <f ca="1">OFFSET('Редактор цен '!$D$327,Цена!$A$1593,0)</f>
        <v>11627.409815999998</v>
      </c>
    </row>
    <row r="1594" spans="1:13" ht="15" x14ac:dyDescent="0.2">
      <c r="A1594">
        <v>7</v>
      </c>
      <c r="B1594" s="75" t="s">
        <v>727</v>
      </c>
      <c r="C1594" s="75" t="str">
        <f>B1594&amp;'Спецификация - фасады'!$AO$68</f>
        <v>U.1.SK80_X.636-IV/PG</v>
      </c>
      <c r="D1594" s="160">
        <f ca="1">OFFSET('Редактор цен '!$D$327,Цена!$A$1594,0)</f>
        <v>11627.409815999998</v>
      </c>
      <c r="E1594" s="160">
        <f ca="1">OFFSET('Редактор цен '!$D$327,Цена!$A$1594,0)</f>
        <v>11627.409815999998</v>
      </c>
      <c r="F1594" s="160">
        <f ca="1">OFFSET('Редактор цен '!$D$327,Цена!$A$1594,0)</f>
        <v>11627.409815999998</v>
      </c>
      <c r="G1594" s="160">
        <f ca="1">OFFSET('Редактор цен '!$D$327,Цена!$A$1594,0)</f>
        <v>11627.409815999998</v>
      </c>
      <c r="H1594" s="160">
        <f ca="1">OFFSET('Редактор цен '!$D$327,Цена!$A$1594,0)</f>
        <v>11627.409815999998</v>
      </c>
      <c r="I1594" s="160">
        <f ca="1">OFFSET('Редактор цен '!$D$327,Цена!$A$1594,0)</f>
        <v>11627.409815999998</v>
      </c>
      <c r="J1594" s="160">
        <f ca="1">OFFSET('Редактор цен '!$D$327,Цена!$A$1594,0)</f>
        <v>11627.409815999998</v>
      </c>
      <c r="K1594" s="160">
        <f ca="1">OFFSET('Редактор цен '!$D$327,Цена!$A$1594,0)</f>
        <v>11627.409815999998</v>
      </c>
      <c r="L1594" s="160">
        <f ca="1">OFFSET('Редактор цен '!$D$327,Цена!$A$1594,0)</f>
        <v>11627.409815999998</v>
      </c>
      <c r="M1594" s="160">
        <f ca="1">OFFSET('Редактор цен '!$D$327,Цена!$A$1594,0)</f>
        <v>11627.409815999998</v>
      </c>
    </row>
    <row r="1595" spans="1:13" ht="15" x14ac:dyDescent="0.2">
      <c r="A1595">
        <v>7</v>
      </c>
      <c r="B1595" s="75" t="s">
        <v>727</v>
      </c>
      <c r="C1595" s="75" t="str">
        <f>B1595&amp;'Спецификация - фасады'!$AO$69</f>
        <v>U.1.SK80_X.636-IV/PS</v>
      </c>
      <c r="D1595" s="160">
        <f ca="1">OFFSET('Редактор цен '!$D$327,Цена!$A$1595,0)</f>
        <v>11627.409815999998</v>
      </c>
      <c r="E1595" s="160">
        <f ca="1">OFFSET('Редактор цен '!$D$327,Цена!$A$1595,0)</f>
        <v>11627.409815999998</v>
      </c>
      <c r="F1595" s="160">
        <f ca="1">OFFSET('Редактор цен '!$D$327,Цена!$A$1595,0)</f>
        <v>11627.409815999998</v>
      </c>
      <c r="G1595" s="160">
        <f ca="1">OFFSET('Редактор цен '!$D$327,Цена!$A$1595,0)</f>
        <v>11627.409815999998</v>
      </c>
      <c r="H1595" s="160">
        <f ca="1">OFFSET('Редактор цен '!$D$327,Цена!$A$1595,0)</f>
        <v>11627.409815999998</v>
      </c>
      <c r="I1595" s="160">
        <f ca="1">OFFSET('Редактор цен '!$D$327,Цена!$A$1595,0)</f>
        <v>11627.409815999998</v>
      </c>
      <c r="J1595" s="160">
        <f ca="1">OFFSET('Редактор цен '!$D$327,Цена!$A$1595,0)</f>
        <v>11627.409815999998</v>
      </c>
      <c r="K1595" s="160">
        <f ca="1">OFFSET('Редактор цен '!$D$327,Цена!$A$1595,0)</f>
        <v>11627.409815999998</v>
      </c>
      <c r="L1595" s="160">
        <f ca="1">OFFSET('Редактор цен '!$D$327,Цена!$A$1595,0)</f>
        <v>11627.409815999998</v>
      </c>
      <c r="M1595" s="160">
        <f ca="1">OFFSET('Редактор цен '!$D$327,Цена!$A$1595,0)</f>
        <v>11627.409815999998</v>
      </c>
    </row>
    <row r="1596" spans="1:13" ht="15" x14ac:dyDescent="0.2">
      <c r="A1596">
        <v>7</v>
      </c>
      <c r="B1596" s="75" t="s">
        <v>727</v>
      </c>
      <c r="C1596" s="75" t="str">
        <f>B1596&amp;'Спецификация - фасады'!$AO$70</f>
        <v>U.1.SK80_X.636-IV/PBG</v>
      </c>
      <c r="D1596" s="160">
        <f ca="1">OFFSET('Редактор цен '!$D$327,Цена!$A$1596,0)</f>
        <v>11627.409815999998</v>
      </c>
      <c r="E1596" s="160">
        <f ca="1">OFFSET('Редактор цен '!$D$327,Цена!$A$1596,0)</f>
        <v>11627.409815999998</v>
      </c>
      <c r="F1596" s="160">
        <f ca="1">OFFSET('Редактор цен '!$D$327,Цена!$A$1596,0)</f>
        <v>11627.409815999998</v>
      </c>
      <c r="G1596" s="160">
        <f ca="1">OFFSET('Редактор цен '!$D$327,Цена!$A$1596,0)</f>
        <v>11627.409815999998</v>
      </c>
      <c r="H1596" s="160">
        <f ca="1">OFFSET('Редактор цен '!$D$327,Цена!$A$1596,0)</f>
        <v>11627.409815999998</v>
      </c>
      <c r="I1596" s="160">
        <f ca="1">OFFSET('Редактор цен '!$D$327,Цена!$A$1596,0)</f>
        <v>11627.409815999998</v>
      </c>
      <c r="J1596" s="160">
        <f ca="1">OFFSET('Редактор цен '!$D$327,Цена!$A$1596,0)</f>
        <v>11627.409815999998</v>
      </c>
      <c r="K1596" s="160">
        <f ca="1">OFFSET('Редактор цен '!$D$327,Цена!$A$1596,0)</f>
        <v>11627.409815999998</v>
      </c>
      <c r="L1596" s="160">
        <f ca="1">OFFSET('Редактор цен '!$D$327,Цена!$A$1596,0)</f>
        <v>11627.409815999998</v>
      </c>
      <c r="M1596" s="160">
        <f ca="1">OFFSET('Редактор цен '!$D$327,Цена!$A$1596,0)</f>
        <v>11627.409815999998</v>
      </c>
    </row>
    <row r="1598" spans="1:13" ht="15" x14ac:dyDescent="0.2">
      <c r="A1598">
        <v>0</v>
      </c>
      <c r="B1598" s="75" t="s">
        <v>728</v>
      </c>
      <c r="C1598" s="75" t="str">
        <f>B1598&amp;'Спецификация - фасады'!$AO$43</f>
        <v>U.1.SC80_X.636-PY27</v>
      </c>
      <c r="D1598" s="160">
        <f ca="1">OFFSET('Редактор цен '!$D$335,Цена!$A$1598,0)</f>
        <v>7117.3841903999983</v>
      </c>
      <c r="E1598" s="160">
        <f ca="1">OFFSET('Редактор цен '!$D$335,Цена!$A$1598,0)</f>
        <v>7117.3841903999983</v>
      </c>
      <c r="F1598" s="160">
        <f ca="1">OFFSET('Редактор цен '!$D$335,Цена!$A$1598,0)</f>
        <v>7117.3841903999983</v>
      </c>
      <c r="G1598" s="160">
        <f ca="1">OFFSET('Редактор цен '!$D$335,Цена!$A$1598,0)</f>
        <v>7117.3841903999983</v>
      </c>
      <c r="H1598" s="160">
        <f ca="1">OFFSET('Редактор цен '!$D$335,Цена!$A$1598,0)</f>
        <v>7117.3841903999983</v>
      </c>
      <c r="I1598" s="160">
        <f ca="1">OFFSET('Редактор цен '!$D$335,Цена!$A$1598,0)</f>
        <v>7117.3841903999983</v>
      </c>
      <c r="J1598" s="160">
        <f ca="1">OFFSET('Редактор цен '!$D$335,Цена!$A$1598,0)</f>
        <v>7117.3841903999983</v>
      </c>
      <c r="K1598" s="160">
        <f ca="1">OFFSET('Редактор цен '!$D$335,Цена!$A$1598,0)</f>
        <v>7117.3841903999983</v>
      </c>
      <c r="L1598" s="160">
        <f ca="1">OFFSET('Редактор цен '!$D$335,Цена!$A$1598,0)</f>
        <v>7117.3841903999983</v>
      </c>
      <c r="M1598" s="160">
        <f ca="1">OFFSET('Редактор цен '!$D$335,Цена!$A$1598,0)</f>
        <v>7117.3841903999983</v>
      </c>
    </row>
    <row r="1599" spans="1:13" ht="15" x14ac:dyDescent="0.2">
      <c r="A1599">
        <v>0</v>
      </c>
      <c r="B1599" s="75" t="s">
        <v>728</v>
      </c>
      <c r="C1599" s="75" t="str">
        <f>B1599&amp;'Спецификация - фасады'!$AO$44</f>
        <v>U.1.SC80_X.636-WC</v>
      </c>
      <c r="D1599" s="160">
        <f ca="1">OFFSET('Редактор цен '!$D$335,Цена!$A$1599,0)</f>
        <v>7117.3841903999983</v>
      </c>
      <c r="E1599" s="160">
        <f ca="1">OFFSET('Редактор цен '!$D$335,Цена!$A$1599,0)</f>
        <v>7117.3841903999983</v>
      </c>
      <c r="F1599" s="160">
        <f ca="1">OFFSET('Редактор цен '!$D$335,Цена!$A$1599,0)</f>
        <v>7117.3841903999983</v>
      </c>
      <c r="G1599" s="160">
        <f ca="1">OFFSET('Редактор цен '!$D$335,Цена!$A$1599,0)</f>
        <v>7117.3841903999983</v>
      </c>
      <c r="H1599" s="160">
        <f ca="1">OFFSET('Редактор цен '!$D$335,Цена!$A$1599,0)</f>
        <v>7117.3841903999983</v>
      </c>
      <c r="I1599" s="160">
        <f ca="1">OFFSET('Редактор цен '!$D$335,Цена!$A$1599,0)</f>
        <v>7117.3841903999983</v>
      </c>
      <c r="J1599" s="160">
        <f ca="1">OFFSET('Редактор цен '!$D$335,Цена!$A$1599,0)</f>
        <v>7117.3841903999983</v>
      </c>
      <c r="K1599" s="160">
        <f ca="1">OFFSET('Редактор цен '!$D$335,Цена!$A$1599,0)</f>
        <v>7117.3841903999983</v>
      </c>
      <c r="L1599" s="160">
        <f ca="1">OFFSET('Редактор цен '!$D$335,Цена!$A$1599,0)</f>
        <v>7117.3841903999983</v>
      </c>
      <c r="M1599" s="160">
        <f ca="1">OFFSET('Редактор цен '!$D$335,Цена!$A$1599,0)</f>
        <v>7117.3841903999983</v>
      </c>
    </row>
    <row r="1600" spans="1:13" ht="15" x14ac:dyDescent="0.2">
      <c r="A1600">
        <v>0</v>
      </c>
      <c r="B1600" s="75" t="s">
        <v>728</v>
      </c>
      <c r="C1600" s="75" t="str">
        <f>B1600&amp;'Спецификация - фасады'!$AO$45</f>
        <v>U.1.SC80_X.636-WP</v>
      </c>
      <c r="D1600" s="160">
        <f ca="1">OFFSET('Редактор цен '!$D$335,Цена!$A$1600,0)</f>
        <v>7117.3841903999983</v>
      </c>
      <c r="E1600" s="160">
        <f ca="1">OFFSET('Редактор цен '!$D$335,Цена!$A$1600,0)</f>
        <v>7117.3841903999983</v>
      </c>
      <c r="F1600" s="160">
        <f ca="1">OFFSET('Редактор цен '!$D$335,Цена!$A$1600,0)</f>
        <v>7117.3841903999983</v>
      </c>
      <c r="G1600" s="160">
        <f ca="1">OFFSET('Редактор цен '!$D$335,Цена!$A$1600,0)</f>
        <v>7117.3841903999983</v>
      </c>
      <c r="H1600" s="160">
        <f ca="1">OFFSET('Редактор цен '!$D$335,Цена!$A$1600,0)</f>
        <v>7117.3841903999983</v>
      </c>
      <c r="I1600" s="160">
        <f ca="1">OFFSET('Редактор цен '!$D$335,Цена!$A$1600,0)</f>
        <v>7117.3841903999983</v>
      </c>
      <c r="J1600" s="160">
        <f ca="1">OFFSET('Редактор цен '!$D$335,Цена!$A$1600,0)</f>
        <v>7117.3841903999983</v>
      </c>
      <c r="K1600" s="160">
        <f ca="1">OFFSET('Редактор цен '!$D$335,Цена!$A$1600,0)</f>
        <v>7117.3841903999983</v>
      </c>
      <c r="L1600" s="160">
        <f ca="1">OFFSET('Редактор цен '!$D$335,Цена!$A$1600,0)</f>
        <v>7117.3841903999983</v>
      </c>
      <c r="M1600" s="160">
        <f ca="1">OFFSET('Редактор цен '!$D$335,Цена!$A$1600,0)</f>
        <v>7117.3841903999983</v>
      </c>
    </row>
    <row r="1601" spans="1:13" ht="15" x14ac:dyDescent="0.2">
      <c r="A1601">
        <v>0</v>
      </c>
      <c r="B1601" s="75" t="s">
        <v>728</v>
      </c>
      <c r="C1601" s="75" t="str">
        <f>B1601&amp;'Спецификация - фасады'!$AO$46</f>
        <v>U.1.SC80_X.636-DS</v>
      </c>
      <c r="D1601" s="160">
        <f ca="1">OFFSET('Редактор цен '!$D$335,Цена!$A$1601,0)</f>
        <v>7117.3841903999983</v>
      </c>
      <c r="E1601" s="160">
        <f ca="1">OFFSET('Редактор цен '!$D$335,Цена!$A$1601,0)</f>
        <v>7117.3841903999983</v>
      </c>
      <c r="F1601" s="160">
        <f ca="1">OFFSET('Редактор цен '!$D$335,Цена!$A$1601,0)</f>
        <v>7117.3841903999983</v>
      </c>
      <c r="G1601" s="160">
        <f ca="1">OFFSET('Редактор цен '!$D$335,Цена!$A$1601,0)</f>
        <v>7117.3841903999983</v>
      </c>
      <c r="H1601" s="160">
        <f ca="1">OFFSET('Редактор цен '!$D$335,Цена!$A$1601,0)</f>
        <v>7117.3841903999983</v>
      </c>
      <c r="I1601" s="160">
        <f ca="1">OFFSET('Редактор цен '!$D$335,Цена!$A$1601,0)</f>
        <v>7117.3841903999983</v>
      </c>
      <c r="J1601" s="160">
        <f ca="1">OFFSET('Редактор цен '!$D$335,Цена!$A$1601,0)</f>
        <v>7117.3841903999983</v>
      </c>
      <c r="K1601" s="160">
        <f ca="1">OFFSET('Редактор цен '!$D$335,Цена!$A$1601,0)</f>
        <v>7117.3841903999983</v>
      </c>
      <c r="L1601" s="160">
        <f ca="1">OFFSET('Редактор цен '!$D$335,Цена!$A$1601,0)</f>
        <v>7117.3841903999983</v>
      </c>
      <c r="M1601" s="160">
        <f ca="1">OFFSET('Редактор цен '!$D$335,Цена!$A$1601,0)</f>
        <v>7117.3841903999983</v>
      </c>
    </row>
    <row r="1602" spans="1:13" ht="15" x14ac:dyDescent="0.2">
      <c r="A1602">
        <v>0</v>
      </c>
      <c r="B1602" s="75" t="s">
        <v>728</v>
      </c>
      <c r="C1602" s="75" t="str">
        <f>B1602&amp;'Спецификация - фасады'!$AO$47</f>
        <v>U.1.SC80_X.636-HS</v>
      </c>
      <c r="D1602" s="160">
        <f ca="1">OFFSET('Редактор цен '!$D$335,Цена!$A$1602,0)</f>
        <v>7117.3841903999983</v>
      </c>
      <c r="E1602" s="160">
        <f ca="1">OFFSET('Редактор цен '!$D$335,Цена!$A$1602,0)</f>
        <v>7117.3841903999983</v>
      </c>
      <c r="F1602" s="160">
        <f ca="1">OFFSET('Редактор цен '!$D$335,Цена!$A$1602,0)</f>
        <v>7117.3841903999983</v>
      </c>
      <c r="G1602" s="160">
        <f ca="1">OFFSET('Редактор цен '!$D$335,Цена!$A$1602,0)</f>
        <v>7117.3841903999983</v>
      </c>
      <c r="H1602" s="160">
        <f ca="1">OFFSET('Редактор цен '!$D$335,Цена!$A$1602,0)</f>
        <v>7117.3841903999983</v>
      </c>
      <c r="I1602" s="160">
        <f ca="1">OFFSET('Редактор цен '!$D$335,Цена!$A$1602,0)</f>
        <v>7117.3841903999983</v>
      </c>
      <c r="J1602" s="160">
        <f ca="1">OFFSET('Редактор цен '!$D$335,Цена!$A$1602,0)</f>
        <v>7117.3841903999983</v>
      </c>
      <c r="K1602" s="160">
        <f ca="1">OFFSET('Редактор цен '!$D$335,Цена!$A$1602,0)</f>
        <v>7117.3841903999983</v>
      </c>
      <c r="L1602" s="160">
        <f ca="1">OFFSET('Редактор цен '!$D$335,Цена!$A$1602,0)</f>
        <v>7117.3841903999983</v>
      </c>
      <c r="M1602" s="160">
        <f ca="1">OFFSET('Редактор цен '!$D$335,Цена!$A$1602,0)</f>
        <v>7117.3841903999983</v>
      </c>
    </row>
    <row r="1603" spans="1:13" ht="15" x14ac:dyDescent="0.2">
      <c r="A1603">
        <v>0</v>
      </c>
      <c r="B1603" s="75" t="s">
        <v>728</v>
      </c>
      <c r="C1603" s="75" t="str">
        <f>B1603&amp;'Спецификация - фасады'!$AO$48</f>
        <v>U.1.SC80_X.636-VT</v>
      </c>
      <c r="D1603" s="160">
        <f ca="1">OFFSET('Редактор цен '!$D$335,Цена!$A$1603,0)</f>
        <v>7117.3841903999983</v>
      </c>
      <c r="E1603" s="160">
        <f ca="1">OFFSET('Редактор цен '!$D$335,Цена!$A$1603,0)</f>
        <v>7117.3841903999983</v>
      </c>
      <c r="F1603" s="160">
        <f ca="1">OFFSET('Редактор цен '!$D$335,Цена!$A$1603,0)</f>
        <v>7117.3841903999983</v>
      </c>
      <c r="G1603" s="160">
        <f ca="1">OFFSET('Редактор цен '!$D$335,Цена!$A$1603,0)</f>
        <v>7117.3841903999983</v>
      </c>
      <c r="H1603" s="160">
        <f ca="1">OFFSET('Редактор цен '!$D$335,Цена!$A$1603,0)</f>
        <v>7117.3841903999983</v>
      </c>
      <c r="I1603" s="160">
        <f ca="1">OFFSET('Редактор цен '!$D$335,Цена!$A$1603,0)</f>
        <v>7117.3841903999983</v>
      </c>
      <c r="J1603" s="160">
        <f ca="1">OFFSET('Редактор цен '!$D$335,Цена!$A$1603,0)</f>
        <v>7117.3841903999983</v>
      </c>
      <c r="K1603" s="160">
        <f ca="1">OFFSET('Редактор цен '!$D$335,Цена!$A$1603,0)</f>
        <v>7117.3841903999983</v>
      </c>
      <c r="L1603" s="160">
        <f ca="1">OFFSET('Редактор цен '!$D$335,Цена!$A$1603,0)</f>
        <v>7117.3841903999983</v>
      </c>
      <c r="M1603" s="160">
        <f ca="1">OFFSET('Редактор цен '!$D$335,Цена!$A$1603,0)</f>
        <v>7117.3841903999983</v>
      </c>
    </row>
    <row r="1604" spans="1:13" ht="15" x14ac:dyDescent="0.2">
      <c r="A1604">
        <v>0</v>
      </c>
      <c r="B1604" s="75" t="s">
        <v>728</v>
      </c>
      <c r="C1604" s="75" t="str">
        <f>B1604&amp;'Спецификация - фасады'!$AO$49</f>
        <v>U.1.SC80_X.636-TD</v>
      </c>
      <c r="D1604" s="160">
        <f ca="1">OFFSET('Редактор цен '!$D$335,Цена!$A$1604,0)</f>
        <v>7117.3841903999983</v>
      </c>
      <c r="E1604" s="160">
        <f ca="1">OFFSET('Редактор цен '!$D$335,Цена!$A$1604,0)</f>
        <v>7117.3841903999983</v>
      </c>
      <c r="F1604" s="160">
        <f ca="1">OFFSET('Редактор цен '!$D$335,Цена!$A$1604,0)</f>
        <v>7117.3841903999983</v>
      </c>
      <c r="G1604" s="160">
        <f ca="1">OFFSET('Редактор цен '!$D$335,Цена!$A$1604,0)</f>
        <v>7117.3841903999983</v>
      </c>
      <c r="H1604" s="160">
        <f ca="1">OFFSET('Редактор цен '!$D$335,Цена!$A$1604,0)</f>
        <v>7117.3841903999983</v>
      </c>
      <c r="I1604" s="160">
        <f ca="1">OFFSET('Редактор цен '!$D$335,Цена!$A$1604,0)</f>
        <v>7117.3841903999983</v>
      </c>
      <c r="J1604" s="160">
        <f ca="1">OFFSET('Редактор цен '!$D$335,Цена!$A$1604,0)</f>
        <v>7117.3841903999983</v>
      </c>
      <c r="K1604" s="160">
        <f ca="1">OFFSET('Редактор цен '!$D$335,Цена!$A$1604,0)</f>
        <v>7117.3841903999983</v>
      </c>
      <c r="L1604" s="160">
        <f ca="1">OFFSET('Редактор цен '!$D$335,Цена!$A$1604,0)</f>
        <v>7117.3841903999983</v>
      </c>
      <c r="M1604" s="160">
        <f ca="1">OFFSET('Редактор цен '!$D$335,Цена!$A$1604,0)</f>
        <v>7117.3841903999983</v>
      </c>
    </row>
    <row r="1605" spans="1:13" ht="15" x14ac:dyDescent="0.2">
      <c r="A1605">
        <v>0</v>
      </c>
      <c r="B1605" s="75" t="s">
        <v>728</v>
      </c>
      <c r="C1605" s="75" t="str">
        <f>B1605&amp;'Спецификация - фасады'!$AO$50</f>
        <v>U.1.SC80_X.636-LO</v>
      </c>
      <c r="D1605" s="160">
        <f ca="1">OFFSET('Редактор цен '!$D$335,Цена!$A$1605,0)</f>
        <v>7117.3841903999983</v>
      </c>
      <c r="E1605" s="160">
        <f ca="1">OFFSET('Редактор цен '!$D$335,Цена!$A$1605,0)</f>
        <v>7117.3841903999983</v>
      </c>
      <c r="F1605" s="160">
        <f ca="1">OFFSET('Редактор цен '!$D$335,Цена!$A$1605,0)</f>
        <v>7117.3841903999983</v>
      </c>
      <c r="G1605" s="160">
        <f ca="1">OFFSET('Редактор цен '!$D$335,Цена!$A$1605,0)</f>
        <v>7117.3841903999983</v>
      </c>
      <c r="H1605" s="160">
        <f ca="1">OFFSET('Редактор цен '!$D$335,Цена!$A$1605,0)</f>
        <v>7117.3841903999983</v>
      </c>
      <c r="I1605" s="160">
        <f ca="1">OFFSET('Редактор цен '!$D$335,Цена!$A$1605,0)</f>
        <v>7117.3841903999983</v>
      </c>
      <c r="J1605" s="160">
        <f ca="1">OFFSET('Редактор цен '!$D$335,Цена!$A$1605,0)</f>
        <v>7117.3841903999983</v>
      </c>
      <c r="K1605" s="160">
        <f ca="1">OFFSET('Редактор цен '!$D$335,Цена!$A$1605,0)</f>
        <v>7117.3841903999983</v>
      </c>
      <c r="L1605" s="160">
        <f ca="1">OFFSET('Редактор цен '!$D$335,Цена!$A$1605,0)</f>
        <v>7117.3841903999983</v>
      </c>
      <c r="M1605" s="160">
        <f ca="1">OFFSET('Редактор цен '!$D$335,Цена!$A$1605,0)</f>
        <v>7117.3841903999983</v>
      </c>
    </row>
    <row r="1606" spans="1:13" ht="15" x14ac:dyDescent="0.2">
      <c r="A1606">
        <v>0</v>
      </c>
      <c r="B1606" s="75" t="s">
        <v>728</v>
      </c>
      <c r="C1606" s="75" t="str">
        <f>B1606&amp;'Спецификация - фасады'!$AO$51</f>
        <v>U.1.SC80_X.636-OM</v>
      </c>
      <c r="D1606" s="160">
        <f ca="1">OFFSET('Редактор цен '!$D$335,Цена!$A$1606,0)</f>
        <v>7117.3841903999983</v>
      </c>
      <c r="E1606" s="160">
        <f ca="1">OFFSET('Редактор цен '!$D$335,Цена!$A$1606,0)</f>
        <v>7117.3841903999983</v>
      </c>
      <c r="F1606" s="160">
        <f ca="1">OFFSET('Редактор цен '!$D$335,Цена!$A$1606,0)</f>
        <v>7117.3841903999983</v>
      </c>
      <c r="G1606" s="160">
        <f ca="1">OFFSET('Редактор цен '!$D$335,Цена!$A$1606,0)</f>
        <v>7117.3841903999983</v>
      </c>
      <c r="H1606" s="160">
        <f ca="1">OFFSET('Редактор цен '!$D$335,Цена!$A$1606,0)</f>
        <v>7117.3841903999983</v>
      </c>
      <c r="I1606" s="160">
        <f ca="1">OFFSET('Редактор цен '!$D$335,Цена!$A$1606,0)</f>
        <v>7117.3841903999983</v>
      </c>
      <c r="J1606" s="160">
        <f ca="1">OFFSET('Редактор цен '!$D$335,Цена!$A$1606,0)</f>
        <v>7117.3841903999983</v>
      </c>
      <c r="K1606" s="160">
        <f ca="1">OFFSET('Редактор цен '!$D$335,Цена!$A$1606,0)</f>
        <v>7117.3841903999983</v>
      </c>
      <c r="L1606" s="160">
        <f ca="1">OFFSET('Редактор цен '!$D$335,Цена!$A$1606,0)</f>
        <v>7117.3841903999983</v>
      </c>
      <c r="M1606" s="160">
        <f ca="1">OFFSET('Редактор цен '!$D$335,Цена!$A$1606,0)</f>
        <v>7117.3841903999983</v>
      </c>
    </row>
    <row r="1607" spans="1:13" ht="15" x14ac:dyDescent="0.2">
      <c r="A1607">
        <v>0</v>
      </c>
      <c r="B1607" s="75" t="s">
        <v>728</v>
      </c>
      <c r="C1607" s="75" t="str">
        <f>B1607&amp;'Спецификация - фасады'!$AO$52</f>
        <v>U.1.SC80_X.636-OE</v>
      </c>
      <c r="D1607" s="160">
        <f ca="1">OFFSET('Редактор цен '!$D$335,Цена!$A$1607,0)</f>
        <v>7117.3841903999983</v>
      </c>
      <c r="E1607" s="160">
        <f ca="1">OFFSET('Редактор цен '!$D$335,Цена!$A$1607,0)</f>
        <v>7117.3841903999983</v>
      </c>
      <c r="F1607" s="160">
        <f ca="1">OFFSET('Редактор цен '!$D$335,Цена!$A$1607,0)</f>
        <v>7117.3841903999983</v>
      </c>
      <c r="G1607" s="160">
        <f ca="1">OFFSET('Редактор цен '!$D$335,Цена!$A$1607,0)</f>
        <v>7117.3841903999983</v>
      </c>
      <c r="H1607" s="160">
        <f ca="1">OFFSET('Редактор цен '!$D$335,Цена!$A$1607,0)</f>
        <v>7117.3841903999983</v>
      </c>
      <c r="I1607" s="160">
        <f ca="1">OFFSET('Редактор цен '!$D$335,Цена!$A$1607,0)</f>
        <v>7117.3841903999983</v>
      </c>
      <c r="J1607" s="160">
        <f ca="1">OFFSET('Редактор цен '!$D$335,Цена!$A$1607,0)</f>
        <v>7117.3841903999983</v>
      </c>
      <c r="K1607" s="160">
        <f ca="1">OFFSET('Редактор цен '!$D$335,Цена!$A$1607,0)</f>
        <v>7117.3841903999983</v>
      </c>
      <c r="L1607" s="160">
        <f ca="1">OFFSET('Редактор цен '!$D$335,Цена!$A$1607,0)</f>
        <v>7117.3841903999983</v>
      </c>
      <c r="M1607" s="160">
        <f ca="1">OFFSET('Редактор цен '!$D$335,Цена!$A$1607,0)</f>
        <v>7117.3841903999983</v>
      </c>
    </row>
    <row r="1608" spans="1:13" ht="15" x14ac:dyDescent="0.2">
      <c r="A1608">
        <v>1</v>
      </c>
      <c r="B1608" s="75" t="s">
        <v>728</v>
      </c>
      <c r="C1608" s="75" t="str">
        <f>B1608&amp;'Спецификация - фасады'!$AO$53</f>
        <v>U.1.SC80_X.636-GS</v>
      </c>
      <c r="D1608" s="160">
        <f ca="1">OFFSET('Редактор цен '!$D$335,Цена!$A$1608,0)</f>
        <v>7117.3841903999983</v>
      </c>
      <c r="E1608" s="160">
        <f ca="1">OFFSET('Редактор цен '!$D$335,Цена!$A$1608,0)</f>
        <v>7117.3841903999983</v>
      </c>
      <c r="F1608" s="160">
        <f ca="1">OFFSET('Редактор цен '!$D$335,Цена!$A$1608,0)</f>
        <v>7117.3841903999983</v>
      </c>
      <c r="G1608" s="160">
        <f ca="1">OFFSET('Редактор цен '!$D$335,Цена!$A$1608,0)</f>
        <v>7117.3841903999983</v>
      </c>
      <c r="H1608" s="160">
        <f ca="1">OFFSET('Редактор цен '!$D$335,Цена!$A$1608,0)</f>
        <v>7117.3841903999983</v>
      </c>
      <c r="I1608" s="160">
        <f ca="1">OFFSET('Редактор цен '!$D$335,Цена!$A$1608,0)</f>
        <v>7117.3841903999983</v>
      </c>
      <c r="J1608" s="160">
        <f ca="1">OFFSET('Редактор цен '!$D$335,Цена!$A$1608,0)</f>
        <v>7117.3841903999983</v>
      </c>
      <c r="K1608" s="160">
        <f ca="1">OFFSET('Редактор цен '!$D$335,Цена!$A$1608,0)</f>
        <v>7117.3841903999983</v>
      </c>
      <c r="L1608" s="160">
        <f ca="1">OFFSET('Редактор цен '!$D$335,Цена!$A$1608,0)</f>
        <v>7117.3841903999983</v>
      </c>
      <c r="M1608" s="160">
        <f ca="1">OFFSET('Редактор цен '!$D$335,Цена!$A$1608,0)</f>
        <v>7117.3841903999983</v>
      </c>
    </row>
    <row r="1609" spans="1:13" ht="15" x14ac:dyDescent="0.2">
      <c r="A1609">
        <v>2</v>
      </c>
      <c r="B1609" s="75" t="s">
        <v>728</v>
      </c>
      <c r="C1609" s="75" t="str">
        <f>B1609&amp;'Спецификация - фасады'!$AO$54</f>
        <v>U.1.SC80_X.636-BMO</v>
      </c>
      <c r="D1609" s="160">
        <f ca="1">OFFSET('Редактор цен '!$D$335,Цена!$A$1609,0)</f>
        <v>8338.849463999999</v>
      </c>
      <c r="E1609" s="160">
        <f ca="1">OFFSET('Редактор цен '!$D$335,Цена!$A$1609,0)</f>
        <v>8338.849463999999</v>
      </c>
      <c r="F1609" s="160">
        <f ca="1">OFFSET('Редактор цен '!$D$335,Цена!$A$1609,0)</f>
        <v>8338.849463999999</v>
      </c>
      <c r="G1609" s="160">
        <f ca="1">OFFSET('Редактор цен '!$D$335,Цена!$A$1609,0)</f>
        <v>8338.849463999999</v>
      </c>
      <c r="H1609" s="160">
        <f ca="1">OFFSET('Редактор цен '!$D$335,Цена!$A$1609,0)</f>
        <v>8338.849463999999</v>
      </c>
      <c r="I1609" s="160">
        <f ca="1">OFFSET('Редактор цен '!$D$335,Цена!$A$1609,0)</f>
        <v>8338.849463999999</v>
      </c>
      <c r="J1609" s="160">
        <f ca="1">OFFSET('Редактор цен '!$D$335,Цена!$A$1609,0)</f>
        <v>8338.849463999999</v>
      </c>
      <c r="K1609" s="160">
        <f ca="1">OFFSET('Редактор цен '!$D$335,Цена!$A$1609,0)</f>
        <v>8338.849463999999</v>
      </c>
      <c r="L1609" s="160">
        <f ca="1">OFFSET('Редактор цен '!$D$335,Цена!$A$1609,0)</f>
        <v>8338.849463999999</v>
      </c>
      <c r="M1609" s="160">
        <f ca="1">OFFSET('Редактор цен '!$D$335,Цена!$A$1609,0)</f>
        <v>8338.849463999999</v>
      </c>
    </row>
    <row r="1610" spans="1:13" ht="15" x14ac:dyDescent="0.2">
      <c r="A1610">
        <v>3</v>
      </c>
      <c r="B1610" s="75" t="s">
        <v>728</v>
      </c>
      <c r="C1610" s="75" t="str">
        <f>B1610&amp;'Спецификация - фасады'!$AO$55</f>
        <v>U.1.SC80_X.636-WM</v>
      </c>
      <c r="D1610" s="160">
        <f ca="1">OFFSET('Редактор цен '!$D$335,Цена!$A$1610,0)</f>
        <v>9395.8867199999986</v>
      </c>
      <c r="E1610" s="160">
        <f ca="1">OFFSET('Редактор цен '!$D$335,Цена!$A$1610,0)</f>
        <v>9395.8867199999986</v>
      </c>
      <c r="F1610" s="160">
        <f ca="1">OFFSET('Редактор цен '!$D$335,Цена!$A$1610,0)</f>
        <v>9395.8867199999986</v>
      </c>
      <c r="G1610" s="160">
        <f ca="1">OFFSET('Редактор цен '!$D$335,Цена!$A$1610,0)</f>
        <v>9395.8867199999986</v>
      </c>
      <c r="H1610" s="160">
        <f ca="1">OFFSET('Редактор цен '!$D$335,Цена!$A$1610,0)</f>
        <v>9395.8867199999986</v>
      </c>
      <c r="I1610" s="160">
        <f ca="1">OFFSET('Редактор цен '!$D$335,Цена!$A$1610,0)</f>
        <v>9395.8867199999986</v>
      </c>
      <c r="J1610" s="160">
        <f ca="1">OFFSET('Редактор цен '!$D$335,Цена!$A$1610,0)</f>
        <v>9395.8867199999986</v>
      </c>
      <c r="K1610" s="160">
        <f ca="1">OFFSET('Редактор цен '!$D$335,Цена!$A$1610,0)</f>
        <v>9395.8867199999986</v>
      </c>
      <c r="L1610" s="160">
        <f ca="1">OFFSET('Редактор цен '!$D$335,Цена!$A$1610,0)</f>
        <v>9395.8867199999986</v>
      </c>
      <c r="M1610" s="160">
        <f ca="1">OFFSET('Редактор цен '!$D$335,Цена!$A$1610,0)</f>
        <v>9395.8867199999986</v>
      </c>
    </row>
    <row r="1611" spans="1:13" ht="15" x14ac:dyDescent="0.2">
      <c r="A1611">
        <v>3</v>
      </c>
      <c r="B1611" s="75" t="s">
        <v>728</v>
      </c>
      <c r="C1611" s="75" t="str">
        <f>B1611&amp;'Спецификация - фасады'!$AO$56</f>
        <v>U.1.SC80_X.636-IV</v>
      </c>
      <c r="D1611" s="160">
        <f ca="1">OFFSET('Редактор цен '!$D$335,Цена!$A$1611,0)</f>
        <v>9395.8867199999986</v>
      </c>
      <c r="E1611" s="160">
        <f ca="1">OFFSET('Редактор цен '!$D$335,Цена!$A$1611,0)</f>
        <v>9395.8867199999986</v>
      </c>
      <c r="F1611" s="160">
        <f ca="1">OFFSET('Редактор цен '!$D$335,Цена!$A$1611,0)</f>
        <v>9395.8867199999986</v>
      </c>
      <c r="G1611" s="160">
        <f ca="1">OFFSET('Редактор цен '!$D$335,Цена!$A$1611,0)</f>
        <v>9395.8867199999986</v>
      </c>
      <c r="H1611" s="160">
        <f ca="1">OFFSET('Редактор цен '!$D$335,Цена!$A$1611,0)</f>
        <v>9395.8867199999986</v>
      </c>
      <c r="I1611" s="160">
        <f ca="1">OFFSET('Редактор цен '!$D$335,Цена!$A$1611,0)</f>
        <v>9395.8867199999986</v>
      </c>
      <c r="J1611" s="160">
        <f ca="1">OFFSET('Редактор цен '!$D$335,Цена!$A$1611,0)</f>
        <v>9395.8867199999986</v>
      </c>
      <c r="K1611" s="160">
        <f ca="1">OFFSET('Редактор цен '!$D$335,Цена!$A$1611,0)</f>
        <v>9395.8867199999986</v>
      </c>
      <c r="L1611" s="160">
        <f ca="1">OFFSET('Редактор цен '!$D$335,Цена!$A$1611,0)</f>
        <v>9395.8867199999986</v>
      </c>
      <c r="M1611" s="160">
        <f ca="1">OFFSET('Редактор цен '!$D$335,Цена!$A$1611,0)</f>
        <v>9395.8867199999986</v>
      </c>
    </row>
    <row r="1612" spans="1:13" ht="15" x14ac:dyDescent="0.2">
      <c r="A1612">
        <v>4</v>
      </c>
      <c r="B1612" s="75" t="s">
        <v>728</v>
      </c>
      <c r="C1612" s="75" t="str">
        <f>B1612&amp;'Спецификация - фасады'!$AO$57</f>
        <v>U.1.SC80_X.636-WC/PG</v>
      </c>
      <c r="D1612" s="160">
        <f ca="1">OFFSET('Редактор цен '!$D$335,Цена!$A$1612,0)</f>
        <v>7751.6065439999984</v>
      </c>
      <c r="E1612" s="160">
        <f ca="1">OFFSET('Редактор цен '!$D$335,Цена!$A$1612,0)</f>
        <v>7751.6065439999984</v>
      </c>
      <c r="F1612" s="160">
        <f ca="1">OFFSET('Редактор цен '!$D$335,Цена!$A$1612,0)</f>
        <v>7751.6065439999984</v>
      </c>
      <c r="G1612" s="160">
        <f ca="1">OFFSET('Редактор цен '!$D$335,Цена!$A$1612,0)</f>
        <v>7751.6065439999984</v>
      </c>
      <c r="H1612" s="160">
        <f ca="1">OFFSET('Редактор цен '!$D$335,Цена!$A$1612,0)</f>
        <v>7751.6065439999984</v>
      </c>
      <c r="I1612" s="160">
        <f ca="1">OFFSET('Редактор цен '!$D$335,Цена!$A$1612,0)</f>
        <v>7751.6065439999984</v>
      </c>
      <c r="J1612" s="160">
        <f ca="1">OFFSET('Редактор цен '!$D$335,Цена!$A$1612,0)</f>
        <v>7751.6065439999984</v>
      </c>
      <c r="K1612" s="160">
        <f ca="1">OFFSET('Редактор цен '!$D$335,Цена!$A$1612,0)</f>
        <v>7751.6065439999984</v>
      </c>
      <c r="L1612" s="160">
        <f ca="1">OFFSET('Редактор цен '!$D$335,Цена!$A$1612,0)</f>
        <v>7751.6065439999984</v>
      </c>
      <c r="M1612" s="160">
        <f ca="1">OFFSET('Редактор цен '!$D$335,Цена!$A$1612,0)</f>
        <v>7751.6065439999984</v>
      </c>
    </row>
    <row r="1613" spans="1:13" ht="15" x14ac:dyDescent="0.2">
      <c r="A1613">
        <v>4</v>
      </c>
      <c r="B1613" s="75" t="s">
        <v>728</v>
      </c>
      <c r="C1613" s="75" t="str">
        <f>B1613&amp;'Спецификация - фасады'!$AO$58</f>
        <v>U.1.SC80_X.636-WC/PS</v>
      </c>
      <c r="D1613" s="160">
        <f ca="1">OFFSET('Редактор цен '!$D$335,Цена!$A$1613,0)</f>
        <v>7751.6065439999984</v>
      </c>
      <c r="E1613" s="160">
        <f ca="1">OFFSET('Редактор цен '!$D$335,Цена!$A$1613,0)</f>
        <v>7751.6065439999984</v>
      </c>
      <c r="F1613" s="160">
        <f ca="1">OFFSET('Редактор цен '!$D$335,Цена!$A$1613,0)</f>
        <v>7751.6065439999984</v>
      </c>
      <c r="G1613" s="160">
        <f ca="1">OFFSET('Редактор цен '!$D$335,Цена!$A$1613,0)</f>
        <v>7751.6065439999984</v>
      </c>
      <c r="H1613" s="160">
        <f ca="1">OFFSET('Редактор цен '!$D$335,Цена!$A$1613,0)</f>
        <v>7751.6065439999984</v>
      </c>
      <c r="I1613" s="160">
        <f ca="1">OFFSET('Редактор цен '!$D$335,Цена!$A$1613,0)</f>
        <v>7751.6065439999984</v>
      </c>
      <c r="J1613" s="160">
        <f ca="1">OFFSET('Редактор цен '!$D$335,Цена!$A$1613,0)</f>
        <v>7751.6065439999984</v>
      </c>
      <c r="K1613" s="160">
        <f ca="1">OFFSET('Редактор цен '!$D$335,Цена!$A$1613,0)</f>
        <v>7751.6065439999984</v>
      </c>
      <c r="L1613" s="160">
        <f ca="1">OFFSET('Редактор цен '!$D$335,Цена!$A$1613,0)</f>
        <v>7751.6065439999984</v>
      </c>
      <c r="M1613" s="160">
        <f ca="1">OFFSET('Редактор цен '!$D$335,Цена!$A$1613,0)</f>
        <v>7751.6065439999984</v>
      </c>
    </row>
    <row r="1614" spans="1:13" ht="15" x14ac:dyDescent="0.2">
      <c r="A1614">
        <v>4</v>
      </c>
      <c r="B1614" s="75" t="s">
        <v>728</v>
      </c>
      <c r="C1614" s="75" t="str">
        <f>B1614&amp;'Спецификация - фасады'!$AO$59</f>
        <v>U.1.SC80_X.636-WC/PBG</v>
      </c>
      <c r="D1614" s="160">
        <f ca="1">OFFSET('Редактор цен '!$D$335,Цена!$A$1614,0)</f>
        <v>7751.6065439999984</v>
      </c>
      <c r="E1614" s="160">
        <f ca="1">OFFSET('Редактор цен '!$D$335,Цена!$A$1614,0)</f>
        <v>7751.6065439999984</v>
      </c>
      <c r="F1614" s="160">
        <f ca="1">OFFSET('Редактор цен '!$D$335,Цена!$A$1614,0)</f>
        <v>7751.6065439999984</v>
      </c>
      <c r="G1614" s="160">
        <f ca="1">OFFSET('Редактор цен '!$D$335,Цена!$A$1614,0)</f>
        <v>7751.6065439999984</v>
      </c>
      <c r="H1614" s="160">
        <f ca="1">OFFSET('Редактор цен '!$D$335,Цена!$A$1614,0)</f>
        <v>7751.6065439999984</v>
      </c>
      <c r="I1614" s="160">
        <f ca="1">OFFSET('Редактор цен '!$D$335,Цена!$A$1614,0)</f>
        <v>7751.6065439999984</v>
      </c>
      <c r="J1614" s="160">
        <f ca="1">OFFSET('Редактор цен '!$D$335,Цена!$A$1614,0)</f>
        <v>7751.6065439999984</v>
      </c>
      <c r="K1614" s="160">
        <f ca="1">OFFSET('Редактор цен '!$D$335,Цена!$A$1614,0)</f>
        <v>7751.6065439999984</v>
      </c>
      <c r="L1614" s="160">
        <f ca="1">OFFSET('Редактор цен '!$D$335,Цена!$A$1614,0)</f>
        <v>7751.6065439999984</v>
      </c>
      <c r="M1614" s="160">
        <f ca="1">OFFSET('Редактор цен '!$D$335,Цена!$A$1614,0)</f>
        <v>7751.6065439999984</v>
      </c>
    </row>
    <row r="1615" spans="1:13" ht="15" x14ac:dyDescent="0.2">
      <c r="A1615">
        <v>4</v>
      </c>
      <c r="B1615" s="75" t="s">
        <v>728</v>
      </c>
      <c r="C1615" s="75" t="str">
        <f>B1615&amp;'Спецификация - фасады'!$AO$60</f>
        <v>U.1.SC80_X.636-VT/PS</v>
      </c>
      <c r="D1615" s="160">
        <f ca="1">OFFSET('Редактор цен '!$D$335,Цена!$A$1615,0)</f>
        <v>7751.6065439999984</v>
      </c>
      <c r="E1615" s="160">
        <f ca="1">OFFSET('Редактор цен '!$D$335,Цена!$A$1615,0)</f>
        <v>7751.6065439999984</v>
      </c>
      <c r="F1615" s="160">
        <f ca="1">OFFSET('Редактор цен '!$D$335,Цена!$A$1615,0)</f>
        <v>7751.6065439999984</v>
      </c>
      <c r="G1615" s="160">
        <f ca="1">OFFSET('Редактор цен '!$D$335,Цена!$A$1615,0)</f>
        <v>7751.6065439999984</v>
      </c>
      <c r="H1615" s="160">
        <f ca="1">OFFSET('Редактор цен '!$D$335,Цена!$A$1615,0)</f>
        <v>7751.6065439999984</v>
      </c>
      <c r="I1615" s="160">
        <f ca="1">OFFSET('Редактор цен '!$D$335,Цена!$A$1615,0)</f>
        <v>7751.6065439999984</v>
      </c>
      <c r="J1615" s="160">
        <f ca="1">OFFSET('Редактор цен '!$D$335,Цена!$A$1615,0)</f>
        <v>7751.6065439999984</v>
      </c>
      <c r="K1615" s="160">
        <f ca="1">OFFSET('Редактор цен '!$D$335,Цена!$A$1615,0)</f>
        <v>7751.6065439999984</v>
      </c>
      <c r="L1615" s="160">
        <f ca="1">OFFSET('Редактор цен '!$D$335,Цена!$A$1615,0)</f>
        <v>7751.6065439999984</v>
      </c>
      <c r="M1615" s="160">
        <f ca="1">OFFSET('Редактор цен '!$D$335,Цена!$A$1615,0)</f>
        <v>7751.6065439999984</v>
      </c>
    </row>
    <row r="1616" spans="1:13" ht="15" x14ac:dyDescent="0.2">
      <c r="A1616">
        <v>5</v>
      </c>
      <c r="B1616" s="75" t="s">
        <v>728</v>
      </c>
      <c r="C1616" s="75" t="str">
        <f>B1616&amp;'Спецификация - фасады'!$AO$61</f>
        <v>U.1.SC80_X.636-BMO/PG</v>
      </c>
      <c r="D1616" s="160">
        <f ca="1">OFFSET('Редактор цен '!$D$335,Цена!$A$1616,0)</f>
        <v>9301.9278527999977</v>
      </c>
      <c r="E1616" s="160">
        <f ca="1">OFFSET('Редактор цен '!$D$335,Цена!$A$1616,0)</f>
        <v>9301.9278527999977</v>
      </c>
      <c r="F1616" s="160">
        <f ca="1">OFFSET('Редактор цен '!$D$335,Цена!$A$1616,0)</f>
        <v>9301.9278527999977</v>
      </c>
      <c r="G1616" s="160">
        <f ca="1">OFFSET('Редактор цен '!$D$335,Цена!$A$1616,0)</f>
        <v>9301.9278527999977</v>
      </c>
      <c r="H1616" s="160">
        <f ca="1">OFFSET('Редактор цен '!$D$335,Цена!$A$1616,0)</f>
        <v>9301.9278527999977</v>
      </c>
      <c r="I1616" s="160">
        <f ca="1">OFFSET('Редактор цен '!$D$335,Цена!$A$1616,0)</f>
        <v>9301.9278527999977</v>
      </c>
      <c r="J1616" s="160">
        <f ca="1">OFFSET('Редактор цен '!$D$335,Цена!$A$1616,0)</f>
        <v>9301.9278527999977</v>
      </c>
      <c r="K1616" s="160">
        <f ca="1">OFFSET('Редактор цен '!$D$335,Цена!$A$1616,0)</f>
        <v>9301.9278527999977</v>
      </c>
      <c r="L1616" s="160">
        <f ca="1">OFFSET('Редактор цен '!$D$335,Цена!$A$1616,0)</f>
        <v>9301.9278527999977</v>
      </c>
      <c r="M1616" s="160">
        <f ca="1">OFFSET('Редактор цен '!$D$335,Цена!$A$1616,0)</f>
        <v>9301.9278527999977</v>
      </c>
    </row>
    <row r="1617" spans="1:13" ht="15" x14ac:dyDescent="0.2">
      <c r="A1617">
        <v>5</v>
      </c>
      <c r="B1617" s="75" t="s">
        <v>728</v>
      </c>
      <c r="C1617" s="75" t="str">
        <f>B1617&amp;'Спецификация - фасады'!$AO$62</f>
        <v>U.1.SC80_X.636-BMO/PB</v>
      </c>
      <c r="D1617" s="160">
        <f ca="1">OFFSET('Редактор цен '!$D$335,Цена!$A$1617,0)</f>
        <v>9301.9278527999977</v>
      </c>
      <c r="E1617" s="160">
        <f ca="1">OFFSET('Редактор цен '!$D$335,Цена!$A$1617,0)</f>
        <v>9301.9278527999977</v>
      </c>
      <c r="F1617" s="160">
        <f ca="1">OFFSET('Редактор цен '!$D$335,Цена!$A$1617,0)</f>
        <v>9301.9278527999977</v>
      </c>
      <c r="G1617" s="160">
        <f ca="1">OFFSET('Редактор цен '!$D$335,Цена!$A$1617,0)</f>
        <v>9301.9278527999977</v>
      </c>
      <c r="H1617" s="160">
        <f ca="1">OFFSET('Редактор цен '!$D$335,Цена!$A$1617,0)</f>
        <v>9301.9278527999977</v>
      </c>
      <c r="I1617" s="160">
        <f ca="1">OFFSET('Редактор цен '!$D$335,Цена!$A$1617,0)</f>
        <v>9301.9278527999977</v>
      </c>
      <c r="J1617" s="160">
        <f ca="1">OFFSET('Редактор цен '!$D$335,Цена!$A$1617,0)</f>
        <v>9301.9278527999977</v>
      </c>
      <c r="K1617" s="160">
        <f ca="1">OFFSET('Редактор цен '!$D$335,Цена!$A$1617,0)</f>
        <v>9301.9278527999977</v>
      </c>
      <c r="L1617" s="160">
        <f ca="1">OFFSET('Редактор цен '!$D$335,Цена!$A$1617,0)</f>
        <v>9301.9278527999977</v>
      </c>
      <c r="M1617" s="160">
        <f ca="1">OFFSET('Редактор цен '!$D$335,Цена!$A$1617,0)</f>
        <v>9301.9278527999977</v>
      </c>
    </row>
    <row r="1618" spans="1:13" ht="15" x14ac:dyDescent="0.2">
      <c r="A1618">
        <v>6</v>
      </c>
      <c r="B1618" s="75" t="s">
        <v>728</v>
      </c>
      <c r="C1618" s="75" t="str">
        <f>B1618&amp;'Спецификация - фасады'!$AO$63</f>
        <v>U.1.SC80_X.636-GS/PG</v>
      </c>
      <c r="D1618" s="160">
        <f ca="1">OFFSET('Редактор цен '!$D$335,Цена!$A$1618,0)</f>
        <v>9536.825020799999</v>
      </c>
      <c r="E1618" s="160">
        <f ca="1">OFFSET('Редактор цен '!$D$335,Цена!$A$1618,0)</f>
        <v>9536.825020799999</v>
      </c>
      <c r="F1618" s="160">
        <f ca="1">OFFSET('Редактор цен '!$D$335,Цена!$A$1618,0)</f>
        <v>9536.825020799999</v>
      </c>
      <c r="G1618" s="160">
        <f ca="1">OFFSET('Редактор цен '!$D$335,Цена!$A$1618,0)</f>
        <v>9536.825020799999</v>
      </c>
      <c r="H1618" s="160">
        <f ca="1">OFFSET('Редактор цен '!$D$335,Цена!$A$1618,0)</f>
        <v>9536.825020799999</v>
      </c>
      <c r="I1618" s="160">
        <f ca="1">OFFSET('Редактор цен '!$D$335,Цена!$A$1618,0)</f>
        <v>9536.825020799999</v>
      </c>
      <c r="J1618" s="160">
        <f ca="1">OFFSET('Редактор цен '!$D$335,Цена!$A$1618,0)</f>
        <v>9536.825020799999</v>
      </c>
      <c r="K1618" s="160">
        <f ca="1">OFFSET('Редактор цен '!$D$335,Цена!$A$1618,0)</f>
        <v>9536.825020799999</v>
      </c>
      <c r="L1618" s="160">
        <f ca="1">OFFSET('Редактор цен '!$D$335,Цена!$A$1618,0)</f>
        <v>9536.825020799999</v>
      </c>
      <c r="M1618" s="160">
        <f ca="1">OFFSET('Редактор цен '!$D$335,Цена!$A$1618,0)</f>
        <v>9536.825020799999</v>
      </c>
    </row>
    <row r="1619" spans="1:13" ht="15" x14ac:dyDescent="0.2">
      <c r="A1619">
        <v>6</v>
      </c>
      <c r="B1619" s="75" t="s">
        <v>728</v>
      </c>
      <c r="C1619" s="75" t="str">
        <f>B1619&amp;'Спецификация - фасады'!$AO$64</f>
        <v>U.1.SC80_X.636-GS/PS</v>
      </c>
      <c r="D1619" s="160">
        <f ca="1">OFFSET('Редактор цен '!$D$335,Цена!$A$1619,0)</f>
        <v>9536.825020799999</v>
      </c>
      <c r="E1619" s="160">
        <f ca="1">OFFSET('Редактор цен '!$D$335,Цена!$A$1619,0)</f>
        <v>9536.825020799999</v>
      </c>
      <c r="F1619" s="160">
        <f ca="1">OFFSET('Редактор цен '!$D$335,Цена!$A$1619,0)</f>
        <v>9536.825020799999</v>
      </c>
      <c r="G1619" s="160">
        <f ca="1">OFFSET('Редактор цен '!$D$335,Цена!$A$1619,0)</f>
        <v>9536.825020799999</v>
      </c>
      <c r="H1619" s="160">
        <f ca="1">OFFSET('Редактор цен '!$D$335,Цена!$A$1619,0)</f>
        <v>9536.825020799999</v>
      </c>
      <c r="I1619" s="160">
        <f ca="1">OFFSET('Редактор цен '!$D$335,Цена!$A$1619,0)</f>
        <v>9536.825020799999</v>
      </c>
      <c r="J1619" s="160">
        <f ca="1">OFFSET('Редактор цен '!$D$335,Цена!$A$1619,0)</f>
        <v>9536.825020799999</v>
      </c>
      <c r="K1619" s="160">
        <f ca="1">OFFSET('Редактор цен '!$D$335,Цена!$A$1619,0)</f>
        <v>9536.825020799999</v>
      </c>
      <c r="L1619" s="160">
        <f ca="1">OFFSET('Редактор цен '!$D$335,Цена!$A$1619,0)</f>
        <v>9536.825020799999</v>
      </c>
      <c r="M1619" s="160">
        <f ca="1">OFFSET('Редактор цен '!$D$335,Цена!$A$1619,0)</f>
        <v>9536.825020799999</v>
      </c>
    </row>
    <row r="1620" spans="1:13" ht="15" x14ac:dyDescent="0.2">
      <c r="A1620">
        <v>7</v>
      </c>
      <c r="B1620" s="75" t="s">
        <v>728</v>
      </c>
      <c r="C1620" s="75" t="str">
        <f>B1620&amp;'Спецификация - фасады'!$AO$65</f>
        <v>U.1.SC80_X.636-WM/PG</v>
      </c>
      <c r="D1620" s="160">
        <f ca="1">OFFSET('Редактор цен '!$D$335,Цена!$A$1620,0)</f>
        <v>11627.409815999998</v>
      </c>
      <c r="E1620" s="160">
        <f ca="1">OFFSET('Редактор цен '!$D$335,Цена!$A$1620,0)</f>
        <v>11627.409815999998</v>
      </c>
      <c r="F1620" s="160">
        <f ca="1">OFFSET('Редактор цен '!$D$335,Цена!$A$1620,0)</f>
        <v>11627.409815999998</v>
      </c>
      <c r="G1620" s="160">
        <f ca="1">OFFSET('Редактор цен '!$D$335,Цена!$A$1620,0)</f>
        <v>11627.409815999998</v>
      </c>
      <c r="H1620" s="160">
        <f ca="1">OFFSET('Редактор цен '!$D$335,Цена!$A$1620,0)</f>
        <v>11627.409815999998</v>
      </c>
      <c r="I1620" s="160">
        <f ca="1">OFFSET('Редактор цен '!$D$335,Цена!$A$1620,0)</f>
        <v>11627.409815999998</v>
      </c>
      <c r="J1620" s="160">
        <f ca="1">OFFSET('Редактор цен '!$D$335,Цена!$A$1620,0)</f>
        <v>11627.409815999998</v>
      </c>
      <c r="K1620" s="160">
        <f ca="1">OFFSET('Редактор цен '!$D$335,Цена!$A$1620,0)</f>
        <v>11627.409815999998</v>
      </c>
      <c r="L1620" s="160">
        <f ca="1">OFFSET('Редактор цен '!$D$335,Цена!$A$1620,0)</f>
        <v>11627.409815999998</v>
      </c>
      <c r="M1620" s="160">
        <f ca="1">OFFSET('Редактор цен '!$D$335,Цена!$A$1620,0)</f>
        <v>11627.409815999998</v>
      </c>
    </row>
    <row r="1621" spans="1:13" ht="15" x14ac:dyDescent="0.2">
      <c r="A1621">
        <v>7</v>
      </c>
      <c r="B1621" s="75" t="s">
        <v>728</v>
      </c>
      <c r="C1621" s="75" t="str">
        <f>B1621&amp;'Спецификация - фасады'!$AO$66</f>
        <v>U.1.SC80_X.636-WM/PS</v>
      </c>
      <c r="D1621" s="160">
        <f ca="1">OFFSET('Редактор цен '!$D$335,Цена!$A$1621,0)</f>
        <v>11627.409815999998</v>
      </c>
      <c r="E1621" s="160">
        <f ca="1">OFFSET('Редактор цен '!$D$335,Цена!$A$1621,0)</f>
        <v>11627.409815999998</v>
      </c>
      <c r="F1621" s="160">
        <f ca="1">OFFSET('Редактор цен '!$D$335,Цена!$A$1621,0)</f>
        <v>11627.409815999998</v>
      </c>
      <c r="G1621" s="160">
        <f ca="1">OFFSET('Редактор цен '!$D$335,Цена!$A$1621,0)</f>
        <v>11627.409815999998</v>
      </c>
      <c r="H1621" s="160">
        <f ca="1">OFFSET('Редактор цен '!$D$335,Цена!$A$1621,0)</f>
        <v>11627.409815999998</v>
      </c>
      <c r="I1621" s="160">
        <f ca="1">OFFSET('Редактор цен '!$D$335,Цена!$A$1621,0)</f>
        <v>11627.409815999998</v>
      </c>
      <c r="J1621" s="160">
        <f ca="1">OFFSET('Редактор цен '!$D$335,Цена!$A$1621,0)</f>
        <v>11627.409815999998</v>
      </c>
      <c r="K1621" s="160">
        <f ca="1">OFFSET('Редактор цен '!$D$335,Цена!$A$1621,0)</f>
        <v>11627.409815999998</v>
      </c>
      <c r="L1621" s="160">
        <f ca="1">OFFSET('Редактор цен '!$D$335,Цена!$A$1621,0)</f>
        <v>11627.409815999998</v>
      </c>
      <c r="M1621" s="160">
        <f ca="1">OFFSET('Редактор цен '!$D$335,Цена!$A$1621,0)</f>
        <v>11627.409815999998</v>
      </c>
    </row>
    <row r="1622" spans="1:13" ht="15" x14ac:dyDescent="0.2">
      <c r="A1622">
        <v>7</v>
      </c>
      <c r="B1622" s="75" t="s">
        <v>728</v>
      </c>
      <c r="C1622" s="75" t="str">
        <f>B1622&amp;'Спецификация - фасады'!$AO$67</f>
        <v>U.1.SC80_X.636-WM/PBG</v>
      </c>
      <c r="D1622" s="160">
        <f ca="1">OFFSET('Редактор цен '!$D$335,Цена!$A$1622,0)</f>
        <v>11627.409815999998</v>
      </c>
      <c r="E1622" s="160">
        <f ca="1">OFFSET('Редактор цен '!$D$335,Цена!$A$1622,0)</f>
        <v>11627.409815999998</v>
      </c>
      <c r="F1622" s="160">
        <f ca="1">OFFSET('Редактор цен '!$D$335,Цена!$A$1622,0)</f>
        <v>11627.409815999998</v>
      </c>
      <c r="G1622" s="160">
        <f ca="1">OFFSET('Редактор цен '!$D$335,Цена!$A$1622,0)</f>
        <v>11627.409815999998</v>
      </c>
      <c r="H1622" s="160">
        <f ca="1">OFFSET('Редактор цен '!$D$335,Цена!$A$1622,0)</f>
        <v>11627.409815999998</v>
      </c>
      <c r="I1622" s="160">
        <f ca="1">OFFSET('Редактор цен '!$D$335,Цена!$A$1622,0)</f>
        <v>11627.409815999998</v>
      </c>
      <c r="J1622" s="160">
        <f ca="1">OFFSET('Редактор цен '!$D$335,Цена!$A$1622,0)</f>
        <v>11627.409815999998</v>
      </c>
      <c r="K1622" s="160">
        <f ca="1">OFFSET('Редактор цен '!$D$335,Цена!$A$1622,0)</f>
        <v>11627.409815999998</v>
      </c>
      <c r="L1622" s="160">
        <f ca="1">OFFSET('Редактор цен '!$D$335,Цена!$A$1622,0)</f>
        <v>11627.409815999998</v>
      </c>
      <c r="M1622" s="160">
        <f ca="1">OFFSET('Редактор цен '!$D$335,Цена!$A$1622,0)</f>
        <v>11627.409815999998</v>
      </c>
    </row>
    <row r="1623" spans="1:13" ht="15" x14ac:dyDescent="0.2">
      <c r="A1623">
        <v>7</v>
      </c>
      <c r="B1623" s="75" t="s">
        <v>728</v>
      </c>
      <c r="C1623" s="75" t="str">
        <f>B1623&amp;'Спецификация - фасады'!$AO$68</f>
        <v>U.1.SC80_X.636-IV/PG</v>
      </c>
      <c r="D1623" s="160">
        <f ca="1">OFFSET('Редактор цен '!$D$335,Цена!$A$1623,0)</f>
        <v>11627.409815999998</v>
      </c>
      <c r="E1623" s="160">
        <f ca="1">OFFSET('Редактор цен '!$D$335,Цена!$A$1623,0)</f>
        <v>11627.409815999998</v>
      </c>
      <c r="F1623" s="160">
        <f ca="1">OFFSET('Редактор цен '!$D$335,Цена!$A$1623,0)</f>
        <v>11627.409815999998</v>
      </c>
      <c r="G1623" s="160">
        <f ca="1">OFFSET('Редактор цен '!$D$335,Цена!$A$1623,0)</f>
        <v>11627.409815999998</v>
      </c>
      <c r="H1623" s="160">
        <f ca="1">OFFSET('Редактор цен '!$D$335,Цена!$A$1623,0)</f>
        <v>11627.409815999998</v>
      </c>
      <c r="I1623" s="160">
        <f ca="1">OFFSET('Редактор цен '!$D$335,Цена!$A$1623,0)</f>
        <v>11627.409815999998</v>
      </c>
      <c r="J1623" s="160">
        <f ca="1">OFFSET('Редактор цен '!$D$335,Цена!$A$1623,0)</f>
        <v>11627.409815999998</v>
      </c>
      <c r="K1623" s="160">
        <f ca="1">OFFSET('Редактор цен '!$D$335,Цена!$A$1623,0)</f>
        <v>11627.409815999998</v>
      </c>
      <c r="L1623" s="160">
        <f ca="1">OFFSET('Редактор цен '!$D$335,Цена!$A$1623,0)</f>
        <v>11627.409815999998</v>
      </c>
      <c r="M1623" s="160">
        <f ca="1">OFFSET('Редактор цен '!$D$335,Цена!$A$1623,0)</f>
        <v>11627.409815999998</v>
      </c>
    </row>
    <row r="1624" spans="1:13" ht="15" x14ac:dyDescent="0.2">
      <c r="A1624">
        <v>7</v>
      </c>
      <c r="B1624" s="75" t="s">
        <v>728</v>
      </c>
      <c r="C1624" s="75" t="str">
        <f>B1624&amp;'Спецификация - фасады'!$AO$69</f>
        <v>U.1.SC80_X.636-IV/PS</v>
      </c>
      <c r="D1624" s="160">
        <f ca="1">OFFSET('Редактор цен '!$D$335,Цена!$A$1624,0)</f>
        <v>11627.409815999998</v>
      </c>
      <c r="E1624" s="160">
        <f ca="1">OFFSET('Редактор цен '!$D$335,Цена!$A$1624,0)</f>
        <v>11627.409815999998</v>
      </c>
      <c r="F1624" s="160">
        <f ca="1">OFFSET('Редактор цен '!$D$335,Цена!$A$1624,0)</f>
        <v>11627.409815999998</v>
      </c>
      <c r="G1624" s="160">
        <f ca="1">OFFSET('Редактор цен '!$D$335,Цена!$A$1624,0)</f>
        <v>11627.409815999998</v>
      </c>
      <c r="H1624" s="160">
        <f ca="1">OFFSET('Редактор цен '!$D$335,Цена!$A$1624,0)</f>
        <v>11627.409815999998</v>
      </c>
      <c r="I1624" s="160">
        <f ca="1">OFFSET('Редактор цен '!$D$335,Цена!$A$1624,0)</f>
        <v>11627.409815999998</v>
      </c>
      <c r="J1624" s="160">
        <f ca="1">OFFSET('Редактор цен '!$D$335,Цена!$A$1624,0)</f>
        <v>11627.409815999998</v>
      </c>
      <c r="K1624" s="160">
        <f ca="1">OFFSET('Редактор цен '!$D$335,Цена!$A$1624,0)</f>
        <v>11627.409815999998</v>
      </c>
      <c r="L1624" s="160">
        <f ca="1">OFFSET('Редактор цен '!$D$335,Цена!$A$1624,0)</f>
        <v>11627.409815999998</v>
      </c>
      <c r="M1624" s="160">
        <f ca="1">OFFSET('Редактор цен '!$D$335,Цена!$A$1624,0)</f>
        <v>11627.409815999998</v>
      </c>
    </row>
    <row r="1625" spans="1:13" ht="15" x14ac:dyDescent="0.2">
      <c r="A1625">
        <v>7</v>
      </c>
      <c r="B1625" s="75" t="s">
        <v>728</v>
      </c>
      <c r="C1625" s="75" t="str">
        <f>B1625&amp;'Спецификация - фасады'!$AO$70</f>
        <v>U.1.SC80_X.636-IV/PBG</v>
      </c>
      <c r="D1625" s="160">
        <f ca="1">OFFSET('Редактор цен '!$D$335,Цена!$A$1625,0)</f>
        <v>11627.409815999998</v>
      </c>
      <c r="E1625" s="160">
        <f ca="1">OFFSET('Редактор цен '!$D$335,Цена!$A$1625,0)</f>
        <v>11627.409815999998</v>
      </c>
      <c r="F1625" s="160">
        <f ca="1">OFFSET('Редактор цен '!$D$335,Цена!$A$1625,0)</f>
        <v>11627.409815999998</v>
      </c>
      <c r="G1625" s="160">
        <f ca="1">OFFSET('Редактор цен '!$D$335,Цена!$A$1625,0)</f>
        <v>11627.409815999998</v>
      </c>
      <c r="H1625" s="160">
        <f ca="1">OFFSET('Редактор цен '!$D$335,Цена!$A$1625,0)</f>
        <v>11627.409815999998</v>
      </c>
      <c r="I1625" s="160">
        <f ca="1">OFFSET('Редактор цен '!$D$335,Цена!$A$1625,0)</f>
        <v>11627.409815999998</v>
      </c>
      <c r="J1625" s="160">
        <f ca="1">OFFSET('Редактор цен '!$D$335,Цена!$A$1625,0)</f>
        <v>11627.409815999998</v>
      </c>
      <c r="K1625" s="160">
        <f ca="1">OFFSET('Редактор цен '!$D$335,Цена!$A$1625,0)</f>
        <v>11627.409815999998</v>
      </c>
      <c r="L1625" s="160">
        <f ca="1">OFFSET('Редактор цен '!$D$335,Цена!$A$1625,0)</f>
        <v>11627.409815999998</v>
      </c>
      <c r="M1625" s="160">
        <f ca="1">OFFSET('Редактор цен '!$D$335,Цена!$A$1625,0)</f>
        <v>11627.409815999998</v>
      </c>
    </row>
    <row r="1627" spans="1:13" ht="15" x14ac:dyDescent="0.2">
      <c r="A1627">
        <v>0</v>
      </c>
      <c r="B1627" s="75" t="s">
        <v>729</v>
      </c>
      <c r="C1627" s="75" t="str">
        <f>B1627&amp;'Спецификация - фасады'!$AO$43</f>
        <v>U.2.SK80_X.740-PY27</v>
      </c>
      <c r="D1627" s="160">
        <f ca="1">OFFSET('Редактор цен '!$D$351,Цена!$A$1627,0)</f>
        <v>8526.767198399999</v>
      </c>
      <c r="E1627" s="160">
        <f ca="1">OFFSET('Редактор цен '!$D$351,Цена!$A$1627,0)</f>
        <v>8526.767198399999</v>
      </c>
      <c r="F1627" s="160">
        <f ca="1">OFFSET('Редактор цен '!$D$351,Цена!$A$1627,0)</f>
        <v>8526.767198399999</v>
      </c>
      <c r="G1627" s="160">
        <f ca="1">OFFSET('Редактор цен '!$D$351,Цена!$A$1627,0)</f>
        <v>8526.767198399999</v>
      </c>
      <c r="H1627" s="160">
        <f ca="1">OFFSET('Редактор цен '!$D$351,Цена!$A$1627,0)</f>
        <v>8526.767198399999</v>
      </c>
      <c r="I1627" s="160">
        <f ca="1">OFFSET('Редактор цен '!$D$351,Цена!$A$1627,0)</f>
        <v>8526.767198399999</v>
      </c>
      <c r="J1627" s="160">
        <f ca="1">OFFSET('Редактор цен '!$D$351,Цена!$A$1627,0)</f>
        <v>8526.767198399999</v>
      </c>
      <c r="K1627" s="160">
        <f ca="1">OFFSET('Редактор цен '!$D$351,Цена!$A$1627,0)</f>
        <v>8526.767198399999</v>
      </c>
      <c r="L1627" s="160">
        <f ca="1">OFFSET('Редактор цен '!$D$351,Цена!$A$1627,0)</f>
        <v>8526.767198399999</v>
      </c>
      <c r="M1627" s="160">
        <f ca="1">OFFSET('Редактор цен '!$D$351,Цена!$A$1627,0)</f>
        <v>8526.767198399999</v>
      </c>
    </row>
    <row r="1628" spans="1:13" ht="15" x14ac:dyDescent="0.2">
      <c r="A1628">
        <v>0</v>
      </c>
      <c r="B1628" s="75" t="s">
        <v>729</v>
      </c>
      <c r="C1628" s="75" t="str">
        <f>B1628&amp;'Спецификация - фасады'!$AO$44</f>
        <v>U.2.SK80_X.740-WC</v>
      </c>
      <c r="D1628" s="160">
        <f ca="1">OFFSET('Редактор цен '!$D$351,Цена!$A$1628,0)</f>
        <v>8526.767198399999</v>
      </c>
      <c r="E1628" s="160">
        <f ca="1">OFFSET('Редактор цен '!$D$351,Цена!$A$1628,0)</f>
        <v>8526.767198399999</v>
      </c>
      <c r="F1628" s="160">
        <f ca="1">OFFSET('Редактор цен '!$D$351,Цена!$A$1628,0)</f>
        <v>8526.767198399999</v>
      </c>
      <c r="G1628" s="160">
        <f ca="1">OFFSET('Редактор цен '!$D$351,Цена!$A$1628,0)</f>
        <v>8526.767198399999</v>
      </c>
      <c r="H1628" s="160">
        <f ca="1">OFFSET('Редактор цен '!$D$351,Цена!$A$1628,0)</f>
        <v>8526.767198399999</v>
      </c>
      <c r="I1628" s="160">
        <f ca="1">OFFSET('Редактор цен '!$D$351,Цена!$A$1628,0)</f>
        <v>8526.767198399999</v>
      </c>
      <c r="J1628" s="160">
        <f ca="1">OFFSET('Редактор цен '!$D$351,Цена!$A$1628,0)</f>
        <v>8526.767198399999</v>
      </c>
      <c r="K1628" s="160">
        <f ca="1">OFFSET('Редактор цен '!$D$351,Цена!$A$1628,0)</f>
        <v>8526.767198399999</v>
      </c>
      <c r="L1628" s="160">
        <f ca="1">OFFSET('Редактор цен '!$D$351,Цена!$A$1628,0)</f>
        <v>8526.767198399999</v>
      </c>
      <c r="M1628" s="160">
        <f ca="1">OFFSET('Редактор цен '!$D$351,Цена!$A$1628,0)</f>
        <v>8526.767198399999</v>
      </c>
    </row>
    <row r="1629" spans="1:13" ht="15" x14ac:dyDescent="0.2">
      <c r="A1629">
        <v>0</v>
      </c>
      <c r="B1629" s="75" t="s">
        <v>729</v>
      </c>
      <c r="C1629" s="75" t="str">
        <f>B1629&amp;'Спецификация - фасады'!$AO$45</f>
        <v>U.2.SK80_X.740-WP</v>
      </c>
      <c r="D1629" s="160">
        <f ca="1">OFFSET('Редактор цен '!$D$351,Цена!$A$1629,0)</f>
        <v>8526.767198399999</v>
      </c>
      <c r="E1629" s="160">
        <f ca="1">OFFSET('Редактор цен '!$D$351,Цена!$A$1629,0)</f>
        <v>8526.767198399999</v>
      </c>
      <c r="F1629" s="160">
        <f ca="1">OFFSET('Редактор цен '!$D$351,Цена!$A$1629,0)</f>
        <v>8526.767198399999</v>
      </c>
      <c r="G1629" s="160">
        <f ca="1">OFFSET('Редактор цен '!$D$351,Цена!$A$1629,0)</f>
        <v>8526.767198399999</v>
      </c>
      <c r="H1629" s="160">
        <f ca="1">OFFSET('Редактор цен '!$D$351,Цена!$A$1629,0)</f>
        <v>8526.767198399999</v>
      </c>
      <c r="I1629" s="160">
        <f ca="1">OFFSET('Редактор цен '!$D$351,Цена!$A$1629,0)</f>
        <v>8526.767198399999</v>
      </c>
      <c r="J1629" s="160">
        <f ca="1">OFFSET('Редактор цен '!$D$351,Цена!$A$1629,0)</f>
        <v>8526.767198399999</v>
      </c>
      <c r="K1629" s="160">
        <f ca="1">OFFSET('Редактор цен '!$D$351,Цена!$A$1629,0)</f>
        <v>8526.767198399999</v>
      </c>
      <c r="L1629" s="160">
        <f ca="1">OFFSET('Редактор цен '!$D$351,Цена!$A$1629,0)</f>
        <v>8526.767198399999</v>
      </c>
      <c r="M1629" s="160">
        <f ca="1">OFFSET('Редактор цен '!$D$351,Цена!$A$1629,0)</f>
        <v>8526.767198399999</v>
      </c>
    </row>
    <row r="1630" spans="1:13" ht="15" x14ac:dyDescent="0.2">
      <c r="A1630">
        <v>0</v>
      </c>
      <c r="B1630" s="75" t="s">
        <v>729</v>
      </c>
      <c r="C1630" s="75" t="str">
        <f>B1630&amp;'Спецификация - фасады'!$AO$46</f>
        <v>U.2.SK80_X.740-DS</v>
      </c>
      <c r="D1630" s="160">
        <f ca="1">OFFSET('Редактор цен '!$D$351,Цена!$A$1630,0)</f>
        <v>8526.767198399999</v>
      </c>
      <c r="E1630" s="160">
        <f ca="1">OFFSET('Редактор цен '!$D$351,Цена!$A$1630,0)</f>
        <v>8526.767198399999</v>
      </c>
      <c r="F1630" s="160">
        <f ca="1">OFFSET('Редактор цен '!$D$351,Цена!$A$1630,0)</f>
        <v>8526.767198399999</v>
      </c>
      <c r="G1630" s="160">
        <f ca="1">OFFSET('Редактор цен '!$D$351,Цена!$A$1630,0)</f>
        <v>8526.767198399999</v>
      </c>
      <c r="H1630" s="160">
        <f ca="1">OFFSET('Редактор цен '!$D$351,Цена!$A$1630,0)</f>
        <v>8526.767198399999</v>
      </c>
      <c r="I1630" s="160">
        <f ca="1">OFFSET('Редактор цен '!$D$351,Цена!$A$1630,0)</f>
        <v>8526.767198399999</v>
      </c>
      <c r="J1630" s="160">
        <f ca="1">OFFSET('Редактор цен '!$D$351,Цена!$A$1630,0)</f>
        <v>8526.767198399999</v>
      </c>
      <c r="K1630" s="160">
        <f ca="1">OFFSET('Редактор цен '!$D$351,Цена!$A$1630,0)</f>
        <v>8526.767198399999</v>
      </c>
      <c r="L1630" s="160">
        <f ca="1">OFFSET('Редактор цен '!$D$351,Цена!$A$1630,0)</f>
        <v>8526.767198399999</v>
      </c>
      <c r="M1630" s="160">
        <f ca="1">OFFSET('Редактор цен '!$D$351,Цена!$A$1630,0)</f>
        <v>8526.767198399999</v>
      </c>
    </row>
    <row r="1631" spans="1:13" ht="15" x14ac:dyDescent="0.2">
      <c r="A1631">
        <v>0</v>
      </c>
      <c r="B1631" s="75" t="s">
        <v>729</v>
      </c>
      <c r="C1631" s="75" t="str">
        <f>B1631&amp;'Спецификация - фасады'!$AO$47</f>
        <v>U.2.SK80_X.740-HS</v>
      </c>
      <c r="D1631" s="160">
        <f ca="1">OFFSET('Редактор цен '!$D$351,Цена!$A$1631,0)</f>
        <v>8526.767198399999</v>
      </c>
      <c r="E1631" s="160">
        <f ca="1">OFFSET('Редактор цен '!$D$351,Цена!$A$1631,0)</f>
        <v>8526.767198399999</v>
      </c>
      <c r="F1631" s="160">
        <f ca="1">OFFSET('Редактор цен '!$D$351,Цена!$A$1631,0)</f>
        <v>8526.767198399999</v>
      </c>
      <c r="G1631" s="160">
        <f ca="1">OFFSET('Редактор цен '!$D$351,Цена!$A$1631,0)</f>
        <v>8526.767198399999</v>
      </c>
      <c r="H1631" s="160">
        <f ca="1">OFFSET('Редактор цен '!$D$351,Цена!$A$1631,0)</f>
        <v>8526.767198399999</v>
      </c>
      <c r="I1631" s="160">
        <f ca="1">OFFSET('Редактор цен '!$D$351,Цена!$A$1631,0)</f>
        <v>8526.767198399999</v>
      </c>
      <c r="J1631" s="160">
        <f ca="1">OFFSET('Редактор цен '!$D$351,Цена!$A$1631,0)</f>
        <v>8526.767198399999</v>
      </c>
      <c r="K1631" s="160">
        <f ca="1">OFFSET('Редактор цен '!$D$351,Цена!$A$1631,0)</f>
        <v>8526.767198399999</v>
      </c>
      <c r="L1631" s="160">
        <f ca="1">OFFSET('Редактор цен '!$D$351,Цена!$A$1631,0)</f>
        <v>8526.767198399999</v>
      </c>
      <c r="M1631" s="160">
        <f ca="1">OFFSET('Редактор цен '!$D$351,Цена!$A$1631,0)</f>
        <v>8526.767198399999</v>
      </c>
    </row>
    <row r="1632" spans="1:13" ht="15" x14ac:dyDescent="0.2">
      <c r="A1632">
        <v>0</v>
      </c>
      <c r="B1632" s="75" t="s">
        <v>729</v>
      </c>
      <c r="C1632" s="75" t="str">
        <f>B1632&amp;'Спецификация - фасады'!$AO$48</f>
        <v>U.2.SK80_X.740-VT</v>
      </c>
      <c r="D1632" s="160">
        <f ca="1">OFFSET('Редактор цен '!$D$351,Цена!$A$1632,0)</f>
        <v>8526.767198399999</v>
      </c>
      <c r="E1632" s="160">
        <f ca="1">OFFSET('Редактор цен '!$D$351,Цена!$A$1632,0)</f>
        <v>8526.767198399999</v>
      </c>
      <c r="F1632" s="160">
        <f ca="1">OFFSET('Редактор цен '!$D$351,Цена!$A$1632,0)</f>
        <v>8526.767198399999</v>
      </c>
      <c r="G1632" s="160">
        <f ca="1">OFFSET('Редактор цен '!$D$351,Цена!$A$1632,0)</f>
        <v>8526.767198399999</v>
      </c>
      <c r="H1632" s="160">
        <f ca="1">OFFSET('Редактор цен '!$D$351,Цена!$A$1632,0)</f>
        <v>8526.767198399999</v>
      </c>
      <c r="I1632" s="160">
        <f ca="1">OFFSET('Редактор цен '!$D$351,Цена!$A$1632,0)</f>
        <v>8526.767198399999</v>
      </c>
      <c r="J1632" s="160">
        <f ca="1">OFFSET('Редактор цен '!$D$351,Цена!$A$1632,0)</f>
        <v>8526.767198399999</v>
      </c>
      <c r="K1632" s="160">
        <f ca="1">OFFSET('Редактор цен '!$D$351,Цена!$A$1632,0)</f>
        <v>8526.767198399999</v>
      </c>
      <c r="L1632" s="160">
        <f ca="1">OFFSET('Редактор цен '!$D$351,Цена!$A$1632,0)</f>
        <v>8526.767198399999</v>
      </c>
      <c r="M1632" s="160">
        <f ca="1">OFFSET('Редактор цен '!$D$351,Цена!$A$1632,0)</f>
        <v>8526.767198399999</v>
      </c>
    </row>
    <row r="1633" spans="1:13" ht="15" x14ac:dyDescent="0.2">
      <c r="A1633">
        <v>0</v>
      </c>
      <c r="B1633" s="75" t="s">
        <v>729</v>
      </c>
      <c r="C1633" s="75" t="str">
        <f>B1633&amp;'Спецификация - фасады'!$AO$49</f>
        <v>U.2.SK80_X.740-TD</v>
      </c>
      <c r="D1633" s="160">
        <f ca="1">OFFSET('Редактор цен '!$D$351,Цена!$A$1633,0)</f>
        <v>8526.767198399999</v>
      </c>
      <c r="E1633" s="160">
        <f ca="1">OFFSET('Редактор цен '!$D$351,Цена!$A$1633,0)</f>
        <v>8526.767198399999</v>
      </c>
      <c r="F1633" s="160">
        <f ca="1">OFFSET('Редактор цен '!$D$351,Цена!$A$1633,0)</f>
        <v>8526.767198399999</v>
      </c>
      <c r="G1633" s="160">
        <f ca="1">OFFSET('Редактор цен '!$D$351,Цена!$A$1633,0)</f>
        <v>8526.767198399999</v>
      </c>
      <c r="H1633" s="160">
        <f ca="1">OFFSET('Редактор цен '!$D$351,Цена!$A$1633,0)</f>
        <v>8526.767198399999</v>
      </c>
      <c r="I1633" s="160">
        <f ca="1">OFFSET('Редактор цен '!$D$351,Цена!$A$1633,0)</f>
        <v>8526.767198399999</v>
      </c>
      <c r="J1633" s="160">
        <f ca="1">OFFSET('Редактор цен '!$D$351,Цена!$A$1633,0)</f>
        <v>8526.767198399999</v>
      </c>
      <c r="K1633" s="160">
        <f ca="1">OFFSET('Редактор цен '!$D$351,Цена!$A$1633,0)</f>
        <v>8526.767198399999</v>
      </c>
      <c r="L1633" s="160">
        <f ca="1">OFFSET('Редактор цен '!$D$351,Цена!$A$1633,0)</f>
        <v>8526.767198399999</v>
      </c>
      <c r="M1633" s="160">
        <f ca="1">OFFSET('Редактор цен '!$D$351,Цена!$A$1633,0)</f>
        <v>8526.767198399999</v>
      </c>
    </row>
    <row r="1634" spans="1:13" ht="15" x14ac:dyDescent="0.2">
      <c r="A1634">
        <v>0</v>
      </c>
      <c r="B1634" s="75" t="s">
        <v>729</v>
      </c>
      <c r="C1634" s="75" t="str">
        <f>B1634&amp;'Спецификация - фасады'!$AO$50</f>
        <v>U.2.SK80_X.740-LO</v>
      </c>
      <c r="D1634" s="160">
        <f ca="1">OFFSET('Редактор цен '!$D$351,Цена!$A$1634,0)</f>
        <v>8526.767198399999</v>
      </c>
      <c r="E1634" s="160">
        <f ca="1">OFFSET('Редактор цен '!$D$351,Цена!$A$1634,0)</f>
        <v>8526.767198399999</v>
      </c>
      <c r="F1634" s="160">
        <f ca="1">OFFSET('Редактор цен '!$D$351,Цена!$A$1634,0)</f>
        <v>8526.767198399999</v>
      </c>
      <c r="G1634" s="160">
        <f ca="1">OFFSET('Редактор цен '!$D$351,Цена!$A$1634,0)</f>
        <v>8526.767198399999</v>
      </c>
      <c r="H1634" s="160">
        <f ca="1">OFFSET('Редактор цен '!$D$351,Цена!$A$1634,0)</f>
        <v>8526.767198399999</v>
      </c>
      <c r="I1634" s="160">
        <f ca="1">OFFSET('Редактор цен '!$D$351,Цена!$A$1634,0)</f>
        <v>8526.767198399999</v>
      </c>
      <c r="J1634" s="160">
        <f ca="1">OFFSET('Редактор цен '!$D$351,Цена!$A$1634,0)</f>
        <v>8526.767198399999</v>
      </c>
      <c r="K1634" s="160">
        <f ca="1">OFFSET('Редактор цен '!$D$351,Цена!$A$1634,0)</f>
        <v>8526.767198399999</v>
      </c>
      <c r="L1634" s="160">
        <f ca="1">OFFSET('Редактор цен '!$D$351,Цена!$A$1634,0)</f>
        <v>8526.767198399999</v>
      </c>
      <c r="M1634" s="160">
        <f ca="1">OFFSET('Редактор цен '!$D$351,Цена!$A$1634,0)</f>
        <v>8526.767198399999</v>
      </c>
    </row>
    <row r="1635" spans="1:13" ht="15" x14ac:dyDescent="0.2">
      <c r="A1635">
        <v>0</v>
      </c>
      <c r="B1635" s="75" t="s">
        <v>729</v>
      </c>
      <c r="C1635" s="75" t="str">
        <f>B1635&amp;'Спецификация - фасады'!$AO$51</f>
        <v>U.2.SK80_X.740-OM</v>
      </c>
      <c r="D1635" s="160">
        <f ca="1">OFFSET('Редактор цен '!$D$351,Цена!$A$1635,0)</f>
        <v>8526.767198399999</v>
      </c>
      <c r="E1635" s="160">
        <f ca="1">OFFSET('Редактор цен '!$D$351,Цена!$A$1635,0)</f>
        <v>8526.767198399999</v>
      </c>
      <c r="F1635" s="160">
        <f ca="1">OFFSET('Редактор цен '!$D$351,Цена!$A$1635,0)</f>
        <v>8526.767198399999</v>
      </c>
      <c r="G1635" s="160">
        <f ca="1">OFFSET('Редактор цен '!$D$351,Цена!$A$1635,0)</f>
        <v>8526.767198399999</v>
      </c>
      <c r="H1635" s="160">
        <f ca="1">OFFSET('Редактор цен '!$D$351,Цена!$A$1635,0)</f>
        <v>8526.767198399999</v>
      </c>
      <c r="I1635" s="160">
        <f ca="1">OFFSET('Редактор цен '!$D$351,Цена!$A$1635,0)</f>
        <v>8526.767198399999</v>
      </c>
      <c r="J1635" s="160">
        <f ca="1">OFFSET('Редактор цен '!$D$351,Цена!$A$1635,0)</f>
        <v>8526.767198399999</v>
      </c>
      <c r="K1635" s="160">
        <f ca="1">OFFSET('Редактор цен '!$D$351,Цена!$A$1635,0)</f>
        <v>8526.767198399999</v>
      </c>
      <c r="L1635" s="160">
        <f ca="1">OFFSET('Редактор цен '!$D$351,Цена!$A$1635,0)</f>
        <v>8526.767198399999</v>
      </c>
      <c r="M1635" s="160">
        <f ca="1">OFFSET('Редактор цен '!$D$351,Цена!$A$1635,0)</f>
        <v>8526.767198399999</v>
      </c>
    </row>
    <row r="1636" spans="1:13" ht="15" x14ac:dyDescent="0.2">
      <c r="A1636">
        <v>0</v>
      </c>
      <c r="B1636" s="75" t="s">
        <v>729</v>
      </c>
      <c r="C1636" s="75" t="str">
        <f>B1636&amp;'Спецификация - фасады'!$AO$52</f>
        <v>U.2.SK80_X.740-OE</v>
      </c>
      <c r="D1636" s="160">
        <f ca="1">OFFSET('Редактор цен '!$D$351,Цена!$A$1636,0)</f>
        <v>8526.767198399999</v>
      </c>
      <c r="E1636" s="160">
        <f ca="1">OFFSET('Редактор цен '!$D$351,Цена!$A$1636,0)</f>
        <v>8526.767198399999</v>
      </c>
      <c r="F1636" s="160">
        <f ca="1">OFFSET('Редактор цен '!$D$351,Цена!$A$1636,0)</f>
        <v>8526.767198399999</v>
      </c>
      <c r="G1636" s="160">
        <f ca="1">OFFSET('Редактор цен '!$D$351,Цена!$A$1636,0)</f>
        <v>8526.767198399999</v>
      </c>
      <c r="H1636" s="160">
        <f ca="1">OFFSET('Редактор цен '!$D$351,Цена!$A$1636,0)</f>
        <v>8526.767198399999</v>
      </c>
      <c r="I1636" s="160">
        <f ca="1">OFFSET('Редактор цен '!$D$351,Цена!$A$1636,0)</f>
        <v>8526.767198399999</v>
      </c>
      <c r="J1636" s="160">
        <f ca="1">OFFSET('Редактор цен '!$D$351,Цена!$A$1636,0)</f>
        <v>8526.767198399999</v>
      </c>
      <c r="K1636" s="160">
        <f ca="1">OFFSET('Редактор цен '!$D$351,Цена!$A$1636,0)</f>
        <v>8526.767198399999</v>
      </c>
      <c r="L1636" s="160">
        <f ca="1">OFFSET('Редактор цен '!$D$351,Цена!$A$1636,0)</f>
        <v>8526.767198399999</v>
      </c>
      <c r="M1636" s="160">
        <f ca="1">OFFSET('Редактор цен '!$D$351,Цена!$A$1636,0)</f>
        <v>8526.767198399999</v>
      </c>
    </row>
    <row r="1637" spans="1:13" ht="15" x14ac:dyDescent="0.2">
      <c r="A1637">
        <v>1</v>
      </c>
      <c r="B1637" s="75" t="s">
        <v>729</v>
      </c>
      <c r="C1637" s="75" t="str">
        <f>B1637&amp;'Спецификация - фасады'!$AO$53</f>
        <v>U.2.SK80_X.740-GS</v>
      </c>
      <c r="D1637" s="160">
        <f ca="1">OFFSET('Редактор цен '!$D$351,Цена!$A$1637,0)</f>
        <v>8526.767198399999</v>
      </c>
      <c r="E1637" s="160">
        <f ca="1">OFFSET('Редактор цен '!$D$351,Цена!$A$1637,0)</f>
        <v>8526.767198399999</v>
      </c>
      <c r="F1637" s="160">
        <f ca="1">OFFSET('Редактор цен '!$D$351,Цена!$A$1637,0)</f>
        <v>8526.767198399999</v>
      </c>
      <c r="G1637" s="160">
        <f ca="1">OFFSET('Редактор цен '!$D$351,Цена!$A$1637,0)</f>
        <v>8526.767198399999</v>
      </c>
      <c r="H1637" s="160">
        <f ca="1">OFFSET('Редактор цен '!$D$351,Цена!$A$1637,0)</f>
        <v>8526.767198399999</v>
      </c>
      <c r="I1637" s="160">
        <f ca="1">OFFSET('Редактор цен '!$D$351,Цена!$A$1637,0)</f>
        <v>8526.767198399999</v>
      </c>
      <c r="J1637" s="160">
        <f ca="1">OFFSET('Редактор цен '!$D$351,Цена!$A$1637,0)</f>
        <v>8526.767198399999</v>
      </c>
      <c r="K1637" s="160">
        <f ca="1">OFFSET('Редактор цен '!$D$351,Цена!$A$1637,0)</f>
        <v>8526.767198399999</v>
      </c>
      <c r="L1637" s="160">
        <f ca="1">OFFSET('Редактор цен '!$D$351,Цена!$A$1637,0)</f>
        <v>8526.767198399999</v>
      </c>
      <c r="M1637" s="160">
        <f ca="1">OFFSET('Редактор цен '!$D$351,Цена!$A$1637,0)</f>
        <v>8526.767198399999</v>
      </c>
    </row>
    <row r="1638" spans="1:13" ht="15" x14ac:dyDescent="0.2">
      <c r="A1638">
        <v>2</v>
      </c>
      <c r="B1638" s="75" t="s">
        <v>729</v>
      </c>
      <c r="C1638" s="75" t="str">
        <f>B1638&amp;'Спецификация - фасады'!$AO$54</f>
        <v>U.2.SK80_X.740-BMO</v>
      </c>
      <c r="D1638" s="160">
        <f ca="1">OFFSET('Редактор цен '!$D$351,Цена!$A$1638,0)</f>
        <v>9983.1296399999992</v>
      </c>
      <c r="E1638" s="160">
        <f ca="1">OFFSET('Редактор цен '!$D$351,Цена!$A$1638,0)</f>
        <v>9983.1296399999992</v>
      </c>
      <c r="F1638" s="160">
        <f ca="1">OFFSET('Редактор цен '!$D$351,Цена!$A$1638,0)</f>
        <v>9983.1296399999992</v>
      </c>
      <c r="G1638" s="160">
        <f ca="1">OFFSET('Редактор цен '!$D$351,Цена!$A$1638,0)</f>
        <v>9983.1296399999992</v>
      </c>
      <c r="H1638" s="160">
        <f ca="1">OFFSET('Редактор цен '!$D$351,Цена!$A$1638,0)</f>
        <v>9983.1296399999992</v>
      </c>
      <c r="I1638" s="160">
        <f ca="1">OFFSET('Редактор цен '!$D$351,Цена!$A$1638,0)</f>
        <v>9983.1296399999992</v>
      </c>
      <c r="J1638" s="160">
        <f ca="1">OFFSET('Редактор цен '!$D$351,Цена!$A$1638,0)</f>
        <v>9983.1296399999992</v>
      </c>
      <c r="K1638" s="160">
        <f ca="1">OFFSET('Редактор цен '!$D$351,Цена!$A$1638,0)</f>
        <v>9983.1296399999992</v>
      </c>
      <c r="L1638" s="160">
        <f ca="1">OFFSET('Редактор цен '!$D$351,Цена!$A$1638,0)</f>
        <v>9983.1296399999992</v>
      </c>
      <c r="M1638" s="160">
        <f ca="1">OFFSET('Редактор цен '!$D$351,Цена!$A$1638,0)</f>
        <v>9983.1296399999992</v>
      </c>
    </row>
    <row r="1639" spans="1:13" ht="15" x14ac:dyDescent="0.2">
      <c r="A1639">
        <v>3</v>
      </c>
      <c r="B1639" s="75" t="s">
        <v>729</v>
      </c>
      <c r="C1639" s="75" t="str">
        <f>B1639&amp;'Спецификация - фасады'!$AO$55</f>
        <v>U.2.SK80_X.740-WM</v>
      </c>
      <c r="D1639" s="160">
        <f ca="1">OFFSET('Редактор цен '!$D$351,Цена!$A$1639,0)</f>
        <v>11275.064063999998</v>
      </c>
      <c r="E1639" s="160">
        <f ca="1">OFFSET('Редактор цен '!$D$351,Цена!$A$1639,0)</f>
        <v>11275.064063999998</v>
      </c>
      <c r="F1639" s="160">
        <f ca="1">OFFSET('Редактор цен '!$D$351,Цена!$A$1639,0)</f>
        <v>11275.064063999998</v>
      </c>
      <c r="G1639" s="160">
        <f ca="1">OFFSET('Редактор цен '!$D$351,Цена!$A$1639,0)</f>
        <v>11275.064063999998</v>
      </c>
      <c r="H1639" s="160">
        <f ca="1">OFFSET('Редактор цен '!$D$351,Цена!$A$1639,0)</f>
        <v>11275.064063999998</v>
      </c>
      <c r="I1639" s="160">
        <f ca="1">OFFSET('Редактор цен '!$D$351,Цена!$A$1639,0)</f>
        <v>11275.064063999998</v>
      </c>
      <c r="J1639" s="160">
        <f ca="1">OFFSET('Редактор цен '!$D$351,Цена!$A$1639,0)</f>
        <v>11275.064063999998</v>
      </c>
      <c r="K1639" s="160">
        <f ca="1">OFFSET('Редактор цен '!$D$351,Цена!$A$1639,0)</f>
        <v>11275.064063999998</v>
      </c>
      <c r="L1639" s="160">
        <f ca="1">OFFSET('Редактор цен '!$D$351,Цена!$A$1639,0)</f>
        <v>11275.064063999998</v>
      </c>
      <c r="M1639" s="160">
        <f ca="1">OFFSET('Редактор цен '!$D$351,Цена!$A$1639,0)</f>
        <v>11275.064063999998</v>
      </c>
    </row>
    <row r="1640" spans="1:13" ht="15" x14ac:dyDescent="0.2">
      <c r="A1640">
        <v>3</v>
      </c>
      <c r="B1640" s="75" t="s">
        <v>729</v>
      </c>
      <c r="C1640" s="75" t="str">
        <f>B1640&amp;'Спецификация - фасады'!$AO$56</f>
        <v>U.2.SK80_X.740-IV</v>
      </c>
      <c r="D1640" s="160">
        <f ca="1">OFFSET('Редактор цен '!$D$351,Цена!$A$1640,0)</f>
        <v>11275.064063999998</v>
      </c>
      <c r="E1640" s="160">
        <f ca="1">OFFSET('Редактор цен '!$D$351,Цена!$A$1640,0)</f>
        <v>11275.064063999998</v>
      </c>
      <c r="F1640" s="160">
        <f ca="1">OFFSET('Редактор цен '!$D$351,Цена!$A$1640,0)</f>
        <v>11275.064063999998</v>
      </c>
      <c r="G1640" s="160">
        <f ca="1">OFFSET('Редактор цен '!$D$351,Цена!$A$1640,0)</f>
        <v>11275.064063999998</v>
      </c>
      <c r="H1640" s="160">
        <f ca="1">OFFSET('Редактор цен '!$D$351,Цена!$A$1640,0)</f>
        <v>11275.064063999998</v>
      </c>
      <c r="I1640" s="160">
        <f ca="1">OFFSET('Редактор цен '!$D$351,Цена!$A$1640,0)</f>
        <v>11275.064063999998</v>
      </c>
      <c r="J1640" s="160">
        <f ca="1">OFFSET('Редактор цен '!$D$351,Цена!$A$1640,0)</f>
        <v>11275.064063999998</v>
      </c>
      <c r="K1640" s="160">
        <f ca="1">OFFSET('Редактор цен '!$D$351,Цена!$A$1640,0)</f>
        <v>11275.064063999998</v>
      </c>
      <c r="L1640" s="160">
        <f ca="1">OFFSET('Редактор цен '!$D$351,Цена!$A$1640,0)</f>
        <v>11275.064063999998</v>
      </c>
      <c r="M1640" s="160">
        <f ca="1">OFFSET('Редактор цен '!$D$351,Цена!$A$1640,0)</f>
        <v>11275.064063999998</v>
      </c>
    </row>
    <row r="1641" spans="1:13" ht="15" x14ac:dyDescent="0.2">
      <c r="A1641">
        <v>4</v>
      </c>
      <c r="B1641" s="75" t="s">
        <v>729</v>
      </c>
      <c r="C1641" s="75" t="str">
        <f>B1641&amp;'Спецификация - фасады'!$AO$57</f>
        <v>U.2.SK80_X.740-WC/PG</v>
      </c>
      <c r="D1641" s="160">
        <f ca="1">OFFSET('Редактор цен '!$D$351,Цена!$A$1641,0)</f>
        <v>9254.9484191999982</v>
      </c>
      <c r="E1641" s="160">
        <f ca="1">OFFSET('Редактор цен '!$D$351,Цена!$A$1641,0)</f>
        <v>9254.9484191999982</v>
      </c>
      <c r="F1641" s="160">
        <f ca="1">OFFSET('Редактор цен '!$D$351,Цена!$A$1641,0)</f>
        <v>9254.9484191999982</v>
      </c>
      <c r="G1641" s="160">
        <f ca="1">OFFSET('Редактор цен '!$D$351,Цена!$A$1641,0)</f>
        <v>9254.9484191999982</v>
      </c>
      <c r="H1641" s="160">
        <f ca="1">OFFSET('Редактор цен '!$D$351,Цена!$A$1641,0)</f>
        <v>9254.9484191999982</v>
      </c>
      <c r="I1641" s="160">
        <f ca="1">OFFSET('Редактор цен '!$D$351,Цена!$A$1641,0)</f>
        <v>9254.9484191999982</v>
      </c>
      <c r="J1641" s="160">
        <f ca="1">OFFSET('Редактор цен '!$D$351,Цена!$A$1641,0)</f>
        <v>9254.9484191999982</v>
      </c>
      <c r="K1641" s="160">
        <f ca="1">OFFSET('Редактор цен '!$D$351,Цена!$A$1641,0)</f>
        <v>9254.9484191999982</v>
      </c>
      <c r="L1641" s="160">
        <f ca="1">OFFSET('Редактор цен '!$D$351,Цена!$A$1641,0)</f>
        <v>9254.9484191999982</v>
      </c>
      <c r="M1641" s="160">
        <f ca="1">OFFSET('Редактор цен '!$D$351,Цена!$A$1641,0)</f>
        <v>9254.9484191999982</v>
      </c>
    </row>
    <row r="1642" spans="1:13" ht="15" x14ac:dyDescent="0.2">
      <c r="A1642">
        <v>4</v>
      </c>
      <c r="B1642" s="75" t="s">
        <v>729</v>
      </c>
      <c r="C1642" s="75" t="str">
        <f>B1642&amp;'Спецификация - фасады'!$AO$58</f>
        <v>U.2.SK80_X.740-WC/PS</v>
      </c>
      <c r="D1642" s="160">
        <f ca="1">OFFSET('Редактор цен '!$D$351,Цена!$A$1642,0)</f>
        <v>9254.9484191999982</v>
      </c>
      <c r="E1642" s="160">
        <f ca="1">OFFSET('Редактор цен '!$D$351,Цена!$A$1642,0)</f>
        <v>9254.9484191999982</v>
      </c>
      <c r="F1642" s="160">
        <f ca="1">OFFSET('Редактор цен '!$D$351,Цена!$A$1642,0)</f>
        <v>9254.9484191999982</v>
      </c>
      <c r="G1642" s="160">
        <f ca="1">OFFSET('Редактор цен '!$D$351,Цена!$A$1642,0)</f>
        <v>9254.9484191999982</v>
      </c>
      <c r="H1642" s="160">
        <f ca="1">OFFSET('Редактор цен '!$D$351,Цена!$A$1642,0)</f>
        <v>9254.9484191999982</v>
      </c>
      <c r="I1642" s="160">
        <f ca="1">OFFSET('Редактор цен '!$D$351,Цена!$A$1642,0)</f>
        <v>9254.9484191999982</v>
      </c>
      <c r="J1642" s="160">
        <f ca="1">OFFSET('Редактор цен '!$D$351,Цена!$A$1642,0)</f>
        <v>9254.9484191999982</v>
      </c>
      <c r="K1642" s="160">
        <f ca="1">OFFSET('Редактор цен '!$D$351,Цена!$A$1642,0)</f>
        <v>9254.9484191999982</v>
      </c>
      <c r="L1642" s="160">
        <f ca="1">OFFSET('Редактор цен '!$D$351,Цена!$A$1642,0)</f>
        <v>9254.9484191999982</v>
      </c>
      <c r="M1642" s="160">
        <f ca="1">OFFSET('Редактор цен '!$D$351,Цена!$A$1642,0)</f>
        <v>9254.9484191999982</v>
      </c>
    </row>
    <row r="1643" spans="1:13" ht="15" x14ac:dyDescent="0.2">
      <c r="A1643">
        <v>4</v>
      </c>
      <c r="B1643" s="75" t="s">
        <v>729</v>
      </c>
      <c r="C1643" s="75" t="str">
        <f>B1643&amp;'Спецификация - фасады'!$AO$59</f>
        <v>U.2.SK80_X.740-WC/PBG</v>
      </c>
      <c r="D1643" s="160">
        <f ca="1">OFFSET('Редактор цен '!$D$351,Цена!$A$1643,0)</f>
        <v>9254.9484191999982</v>
      </c>
      <c r="E1643" s="160">
        <f ca="1">OFFSET('Редактор цен '!$D$351,Цена!$A$1643,0)</f>
        <v>9254.9484191999982</v>
      </c>
      <c r="F1643" s="160">
        <f ca="1">OFFSET('Редактор цен '!$D$351,Цена!$A$1643,0)</f>
        <v>9254.9484191999982</v>
      </c>
      <c r="G1643" s="160">
        <f ca="1">OFFSET('Редактор цен '!$D$351,Цена!$A$1643,0)</f>
        <v>9254.9484191999982</v>
      </c>
      <c r="H1643" s="160">
        <f ca="1">OFFSET('Редактор цен '!$D$351,Цена!$A$1643,0)</f>
        <v>9254.9484191999982</v>
      </c>
      <c r="I1643" s="160">
        <f ca="1">OFFSET('Редактор цен '!$D$351,Цена!$A$1643,0)</f>
        <v>9254.9484191999982</v>
      </c>
      <c r="J1643" s="160">
        <f ca="1">OFFSET('Редактор цен '!$D$351,Цена!$A$1643,0)</f>
        <v>9254.9484191999982</v>
      </c>
      <c r="K1643" s="160">
        <f ca="1">OFFSET('Редактор цен '!$D$351,Цена!$A$1643,0)</f>
        <v>9254.9484191999982</v>
      </c>
      <c r="L1643" s="160">
        <f ca="1">OFFSET('Редактор цен '!$D$351,Цена!$A$1643,0)</f>
        <v>9254.9484191999982</v>
      </c>
      <c r="M1643" s="160">
        <f ca="1">OFFSET('Редактор цен '!$D$351,Цена!$A$1643,0)</f>
        <v>9254.9484191999982</v>
      </c>
    </row>
    <row r="1644" spans="1:13" ht="15" x14ac:dyDescent="0.2">
      <c r="A1644">
        <v>4</v>
      </c>
      <c r="B1644" s="75" t="s">
        <v>729</v>
      </c>
      <c r="C1644" s="75" t="str">
        <f>B1644&amp;'Спецификация - фасады'!$AO$60</f>
        <v>U.2.SK80_X.740-VT/PS</v>
      </c>
      <c r="D1644" s="160">
        <f ca="1">OFFSET('Редактор цен '!$D$351,Цена!$A$1644,0)</f>
        <v>9254.9484191999982</v>
      </c>
      <c r="E1644" s="160">
        <f ca="1">OFFSET('Редактор цен '!$D$351,Цена!$A$1644,0)</f>
        <v>9254.9484191999982</v>
      </c>
      <c r="F1644" s="160">
        <f ca="1">OFFSET('Редактор цен '!$D$351,Цена!$A$1644,0)</f>
        <v>9254.9484191999982</v>
      </c>
      <c r="G1644" s="160">
        <f ca="1">OFFSET('Редактор цен '!$D$351,Цена!$A$1644,0)</f>
        <v>9254.9484191999982</v>
      </c>
      <c r="H1644" s="160">
        <f ca="1">OFFSET('Редактор цен '!$D$351,Цена!$A$1644,0)</f>
        <v>9254.9484191999982</v>
      </c>
      <c r="I1644" s="160">
        <f ca="1">OFFSET('Редактор цен '!$D$351,Цена!$A$1644,0)</f>
        <v>9254.9484191999982</v>
      </c>
      <c r="J1644" s="160">
        <f ca="1">OFFSET('Редактор цен '!$D$351,Цена!$A$1644,0)</f>
        <v>9254.9484191999982</v>
      </c>
      <c r="K1644" s="160">
        <f ca="1">OFFSET('Редактор цен '!$D$351,Цена!$A$1644,0)</f>
        <v>9254.9484191999982</v>
      </c>
      <c r="L1644" s="160">
        <f ca="1">OFFSET('Редактор цен '!$D$351,Цена!$A$1644,0)</f>
        <v>9254.9484191999982</v>
      </c>
      <c r="M1644" s="160">
        <f ca="1">OFFSET('Редактор цен '!$D$351,Цена!$A$1644,0)</f>
        <v>9254.9484191999982</v>
      </c>
    </row>
    <row r="1645" spans="1:13" ht="15" x14ac:dyDescent="0.2">
      <c r="A1645">
        <v>5</v>
      </c>
      <c r="B1645" s="75" t="s">
        <v>729</v>
      </c>
      <c r="C1645" s="75" t="str">
        <f>B1645&amp;'Спецификация - фасады'!$AO$61</f>
        <v>U.2.SK80_X.740-BMO/PG</v>
      </c>
      <c r="D1645" s="160">
        <f ca="1">OFFSET('Редактор цен '!$D$351,Цена!$A$1645,0)</f>
        <v>11134.125763199998</v>
      </c>
      <c r="E1645" s="160">
        <f ca="1">OFFSET('Редактор цен '!$D$351,Цена!$A$1645,0)</f>
        <v>11134.125763199998</v>
      </c>
      <c r="F1645" s="160">
        <f ca="1">OFFSET('Редактор цен '!$D$351,Цена!$A$1645,0)</f>
        <v>11134.125763199998</v>
      </c>
      <c r="G1645" s="160">
        <f ca="1">OFFSET('Редактор цен '!$D$351,Цена!$A$1645,0)</f>
        <v>11134.125763199998</v>
      </c>
      <c r="H1645" s="160">
        <f ca="1">OFFSET('Редактор цен '!$D$351,Цена!$A$1645,0)</f>
        <v>11134.125763199998</v>
      </c>
      <c r="I1645" s="160">
        <f ca="1">OFFSET('Редактор цен '!$D$351,Цена!$A$1645,0)</f>
        <v>11134.125763199998</v>
      </c>
      <c r="J1645" s="160">
        <f ca="1">OFFSET('Редактор цен '!$D$351,Цена!$A$1645,0)</f>
        <v>11134.125763199998</v>
      </c>
      <c r="K1645" s="160">
        <f ca="1">OFFSET('Редактор цен '!$D$351,Цена!$A$1645,0)</f>
        <v>11134.125763199998</v>
      </c>
      <c r="L1645" s="160">
        <f ca="1">OFFSET('Редактор цен '!$D$351,Цена!$A$1645,0)</f>
        <v>11134.125763199998</v>
      </c>
      <c r="M1645" s="160">
        <f ca="1">OFFSET('Редактор цен '!$D$351,Цена!$A$1645,0)</f>
        <v>11134.125763199998</v>
      </c>
    </row>
    <row r="1646" spans="1:13" ht="15" x14ac:dyDescent="0.2">
      <c r="A1646">
        <v>5</v>
      </c>
      <c r="B1646" s="75" t="s">
        <v>729</v>
      </c>
      <c r="C1646" s="75" t="str">
        <f>B1646&amp;'Спецификация - фасады'!$AO$62</f>
        <v>U.2.SK80_X.740-BMO/PB</v>
      </c>
      <c r="D1646" s="160">
        <f ca="1">OFFSET('Редактор цен '!$D$351,Цена!$A$1646,0)</f>
        <v>11134.125763199998</v>
      </c>
      <c r="E1646" s="160">
        <f ca="1">OFFSET('Редактор цен '!$D$351,Цена!$A$1646,0)</f>
        <v>11134.125763199998</v>
      </c>
      <c r="F1646" s="160">
        <f ca="1">OFFSET('Редактор цен '!$D$351,Цена!$A$1646,0)</f>
        <v>11134.125763199998</v>
      </c>
      <c r="G1646" s="160">
        <f ca="1">OFFSET('Редактор цен '!$D$351,Цена!$A$1646,0)</f>
        <v>11134.125763199998</v>
      </c>
      <c r="H1646" s="160">
        <f ca="1">OFFSET('Редактор цен '!$D$351,Цена!$A$1646,0)</f>
        <v>11134.125763199998</v>
      </c>
      <c r="I1646" s="160">
        <f ca="1">OFFSET('Редактор цен '!$D$351,Цена!$A$1646,0)</f>
        <v>11134.125763199998</v>
      </c>
      <c r="J1646" s="160">
        <f ca="1">OFFSET('Редактор цен '!$D$351,Цена!$A$1646,0)</f>
        <v>11134.125763199998</v>
      </c>
      <c r="K1646" s="160">
        <f ca="1">OFFSET('Редактор цен '!$D$351,Цена!$A$1646,0)</f>
        <v>11134.125763199998</v>
      </c>
      <c r="L1646" s="160">
        <f ca="1">OFFSET('Редактор цен '!$D$351,Цена!$A$1646,0)</f>
        <v>11134.125763199998</v>
      </c>
      <c r="M1646" s="160">
        <f ca="1">OFFSET('Редактор цен '!$D$351,Цена!$A$1646,0)</f>
        <v>11134.125763199998</v>
      </c>
    </row>
    <row r="1647" spans="1:13" ht="15" x14ac:dyDescent="0.2">
      <c r="A1647">
        <v>6</v>
      </c>
      <c r="B1647" s="75" t="s">
        <v>729</v>
      </c>
      <c r="C1647" s="75" t="str">
        <f>B1647&amp;'Спецификация - фасады'!$AO$63</f>
        <v>U.2.SK80_X.740-GS/PG</v>
      </c>
      <c r="D1647" s="160">
        <f ca="1">OFFSET('Редактор цен '!$D$351,Цена!$A$1647,0)</f>
        <v>11416.002364799999</v>
      </c>
      <c r="E1647" s="160">
        <f ca="1">OFFSET('Редактор цен '!$D$351,Цена!$A$1647,0)</f>
        <v>11416.002364799999</v>
      </c>
      <c r="F1647" s="160">
        <f ca="1">OFFSET('Редактор цен '!$D$351,Цена!$A$1647,0)</f>
        <v>11416.002364799999</v>
      </c>
      <c r="G1647" s="160">
        <f ca="1">OFFSET('Редактор цен '!$D$351,Цена!$A$1647,0)</f>
        <v>11416.002364799999</v>
      </c>
      <c r="H1647" s="160">
        <f ca="1">OFFSET('Редактор цен '!$D$351,Цена!$A$1647,0)</f>
        <v>11416.002364799999</v>
      </c>
      <c r="I1647" s="160">
        <f ca="1">OFFSET('Редактор цен '!$D$351,Цена!$A$1647,0)</f>
        <v>11416.002364799999</v>
      </c>
      <c r="J1647" s="160">
        <f ca="1">OFFSET('Редактор цен '!$D$351,Цена!$A$1647,0)</f>
        <v>11416.002364799999</v>
      </c>
      <c r="K1647" s="160">
        <f ca="1">OFFSET('Редактор цен '!$D$351,Цена!$A$1647,0)</f>
        <v>11416.002364799999</v>
      </c>
      <c r="L1647" s="160">
        <f ca="1">OFFSET('Редактор цен '!$D$351,Цена!$A$1647,0)</f>
        <v>11416.002364799999</v>
      </c>
      <c r="M1647" s="160">
        <f ca="1">OFFSET('Редактор цен '!$D$351,Цена!$A$1647,0)</f>
        <v>11416.002364799999</v>
      </c>
    </row>
    <row r="1648" spans="1:13" ht="15" x14ac:dyDescent="0.2">
      <c r="A1648">
        <v>6</v>
      </c>
      <c r="B1648" s="75" t="s">
        <v>729</v>
      </c>
      <c r="C1648" s="75" t="str">
        <f>B1648&amp;'Спецификация - фасады'!$AO$64</f>
        <v>U.2.SK80_X.740-GS/PS</v>
      </c>
      <c r="D1648" s="160">
        <f ca="1">OFFSET('Редактор цен '!$D$351,Цена!$A$1648,0)</f>
        <v>11416.002364799999</v>
      </c>
      <c r="E1648" s="160">
        <f ca="1">OFFSET('Редактор цен '!$D$351,Цена!$A$1648,0)</f>
        <v>11416.002364799999</v>
      </c>
      <c r="F1648" s="160">
        <f ca="1">OFFSET('Редактор цен '!$D$351,Цена!$A$1648,0)</f>
        <v>11416.002364799999</v>
      </c>
      <c r="G1648" s="160">
        <f ca="1">OFFSET('Редактор цен '!$D$351,Цена!$A$1648,0)</f>
        <v>11416.002364799999</v>
      </c>
      <c r="H1648" s="160">
        <f ca="1">OFFSET('Редактор цен '!$D$351,Цена!$A$1648,0)</f>
        <v>11416.002364799999</v>
      </c>
      <c r="I1648" s="160">
        <f ca="1">OFFSET('Редактор цен '!$D$351,Цена!$A$1648,0)</f>
        <v>11416.002364799999</v>
      </c>
      <c r="J1648" s="160">
        <f ca="1">OFFSET('Редактор цен '!$D$351,Цена!$A$1648,0)</f>
        <v>11416.002364799999</v>
      </c>
      <c r="K1648" s="160">
        <f ca="1">OFFSET('Редактор цен '!$D$351,Цена!$A$1648,0)</f>
        <v>11416.002364799999</v>
      </c>
      <c r="L1648" s="160">
        <f ca="1">OFFSET('Редактор цен '!$D$351,Цена!$A$1648,0)</f>
        <v>11416.002364799999</v>
      </c>
      <c r="M1648" s="160">
        <f ca="1">OFFSET('Редактор цен '!$D$351,Цена!$A$1648,0)</f>
        <v>11416.002364799999</v>
      </c>
    </row>
    <row r="1649" spans="1:13" ht="15" x14ac:dyDescent="0.2">
      <c r="A1649">
        <v>7</v>
      </c>
      <c r="B1649" s="75" t="s">
        <v>729</v>
      </c>
      <c r="C1649" s="75" t="str">
        <f>B1649&amp;'Спецификация - фасады'!$AO$65</f>
        <v>U.2.SK80_X.740-WM/PG</v>
      </c>
      <c r="D1649" s="160">
        <f ca="1">OFFSET('Редактор цен '!$D$351,Цена!$A$1649,0)</f>
        <v>13929.402062399999</v>
      </c>
      <c r="E1649" s="160">
        <f ca="1">OFFSET('Редактор цен '!$D$351,Цена!$A$1649,0)</f>
        <v>13929.402062399999</v>
      </c>
      <c r="F1649" s="160">
        <f ca="1">OFFSET('Редактор цен '!$D$351,Цена!$A$1649,0)</f>
        <v>13929.402062399999</v>
      </c>
      <c r="G1649" s="160">
        <f ca="1">OFFSET('Редактор цен '!$D$351,Цена!$A$1649,0)</f>
        <v>13929.402062399999</v>
      </c>
      <c r="H1649" s="160">
        <f ca="1">OFFSET('Редактор цен '!$D$351,Цена!$A$1649,0)</f>
        <v>13929.402062399999</v>
      </c>
      <c r="I1649" s="160">
        <f ca="1">OFFSET('Редактор цен '!$D$351,Цена!$A$1649,0)</f>
        <v>13929.402062399999</v>
      </c>
      <c r="J1649" s="160">
        <f ca="1">OFFSET('Редактор цен '!$D$351,Цена!$A$1649,0)</f>
        <v>13929.402062399999</v>
      </c>
      <c r="K1649" s="160">
        <f ca="1">OFFSET('Редактор цен '!$D$351,Цена!$A$1649,0)</f>
        <v>13929.402062399999</v>
      </c>
      <c r="L1649" s="160">
        <f ca="1">OFFSET('Редактор цен '!$D$351,Цена!$A$1649,0)</f>
        <v>13929.402062399999</v>
      </c>
      <c r="M1649" s="160">
        <f ca="1">OFFSET('Редактор цен '!$D$351,Цена!$A$1649,0)</f>
        <v>13929.402062399999</v>
      </c>
    </row>
    <row r="1650" spans="1:13" ht="15" x14ac:dyDescent="0.2">
      <c r="A1650">
        <v>7</v>
      </c>
      <c r="B1650" s="75" t="s">
        <v>729</v>
      </c>
      <c r="C1650" s="75" t="str">
        <f>B1650&amp;'Спецификация - фасады'!$AO$66</f>
        <v>U.2.SK80_X.740-WM/PS</v>
      </c>
      <c r="D1650" s="160">
        <f ca="1">OFFSET('Редактор цен '!$D$351,Цена!$A$1650,0)</f>
        <v>13929.402062399999</v>
      </c>
      <c r="E1650" s="160">
        <f ca="1">OFFSET('Редактор цен '!$D$351,Цена!$A$1650,0)</f>
        <v>13929.402062399999</v>
      </c>
      <c r="F1650" s="160">
        <f ca="1">OFFSET('Редактор цен '!$D$351,Цена!$A$1650,0)</f>
        <v>13929.402062399999</v>
      </c>
      <c r="G1650" s="160">
        <f ca="1">OFFSET('Редактор цен '!$D$351,Цена!$A$1650,0)</f>
        <v>13929.402062399999</v>
      </c>
      <c r="H1650" s="160">
        <f ca="1">OFFSET('Редактор цен '!$D$351,Цена!$A$1650,0)</f>
        <v>13929.402062399999</v>
      </c>
      <c r="I1650" s="160">
        <f ca="1">OFFSET('Редактор цен '!$D$351,Цена!$A$1650,0)</f>
        <v>13929.402062399999</v>
      </c>
      <c r="J1650" s="160">
        <f ca="1">OFFSET('Редактор цен '!$D$351,Цена!$A$1650,0)</f>
        <v>13929.402062399999</v>
      </c>
      <c r="K1650" s="160">
        <f ca="1">OFFSET('Редактор цен '!$D$351,Цена!$A$1650,0)</f>
        <v>13929.402062399999</v>
      </c>
      <c r="L1650" s="160">
        <f ca="1">OFFSET('Редактор цен '!$D$351,Цена!$A$1650,0)</f>
        <v>13929.402062399999</v>
      </c>
      <c r="M1650" s="160">
        <f ca="1">OFFSET('Редактор цен '!$D$351,Цена!$A$1650,0)</f>
        <v>13929.402062399999</v>
      </c>
    </row>
    <row r="1651" spans="1:13" ht="15" x14ac:dyDescent="0.2">
      <c r="A1651">
        <v>7</v>
      </c>
      <c r="B1651" s="75" t="s">
        <v>729</v>
      </c>
      <c r="C1651" s="75" t="str">
        <f>B1651&amp;'Спецификация - фасады'!$AO$67</f>
        <v>U.2.SK80_X.740-WM/PBG</v>
      </c>
      <c r="D1651" s="160">
        <f ca="1">OFFSET('Редактор цен '!$D$351,Цена!$A$1651,0)</f>
        <v>13929.402062399999</v>
      </c>
      <c r="E1651" s="160">
        <f ca="1">OFFSET('Редактор цен '!$D$351,Цена!$A$1651,0)</f>
        <v>13929.402062399999</v>
      </c>
      <c r="F1651" s="160">
        <f ca="1">OFFSET('Редактор цен '!$D$351,Цена!$A$1651,0)</f>
        <v>13929.402062399999</v>
      </c>
      <c r="G1651" s="160">
        <f ca="1">OFFSET('Редактор цен '!$D$351,Цена!$A$1651,0)</f>
        <v>13929.402062399999</v>
      </c>
      <c r="H1651" s="160">
        <f ca="1">OFFSET('Редактор цен '!$D$351,Цена!$A$1651,0)</f>
        <v>13929.402062399999</v>
      </c>
      <c r="I1651" s="160">
        <f ca="1">OFFSET('Редактор цен '!$D$351,Цена!$A$1651,0)</f>
        <v>13929.402062399999</v>
      </c>
      <c r="J1651" s="160">
        <f ca="1">OFFSET('Редактор цен '!$D$351,Цена!$A$1651,0)</f>
        <v>13929.402062399999</v>
      </c>
      <c r="K1651" s="160">
        <f ca="1">OFFSET('Редактор цен '!$D$351,Цена!$A$1651,0)</f>
        <v>13929.402062399999</v>
      </c>
      <c r="L1651" s="160">
        <f ca="1">OFFSET('Редактор цен '!$D$351,Цена!$A$1651,0)</f>
        <v>13929.402062399999</v>
      </c>
      <c r="M1651" s="160">
        <f ca="1">OFFSET('Редактор цен '!$D$351,Цена!$A$1651,0)</f>
        <v>13929.402062399999</v>
      </c>
    </row>
    <row r="1652" spans="1:13" ht="15" x14ac:dyDescent="0.2">
      <c r="A1652">
        <v>7</v>
      </c>
      <c r="B1652" s="75" t="s">
        <v>729</v>
      </c>
      <c r="C1652" s="75" t="str">
        <f>B1652&amp;'Спецификация - фасады'!$AO$68</f>
        <v>U.2.SK80_X.740-IV/PG</v>
      </c>
      <c r="D1652" s="160">
        <f ca="1">OFFSET('Редактор цен '!$D$351,Цена!$A$1652,0)</f>
        <v>13929.402062399999</v>
      </c>
      <c r="E1652" s="160">
        <f ca="1">OFFSET('Редактор цен '!$D$351,Цена!$A$1652,0)</f>
        <v>13929.402062399999</v>
      </c>
      <c r="F1652" s="160">
        <f ca="1">OFFSET('Редактор цен '!$D$351,Цена!$A$1652,0)</f>
        <v>13929.402062399999</v>
      </c>
      <c r="G1652" s="160">
        <f ca="1">OFFSET('Редактор цен '!$D$351,Цена!$A$1652,0)</f>
        <v>13929.402062399999</v>
      </c>
      <c r="H1652" s="160">
        <f ca="1">OFFSET('Редактор цен '!$D$351,Цена!$A$1652,0)</f>
        <v>13929.402062399999</v>
      </c>
      <c r="I1652" s="160">
        <f ca="1">OFFSET('Редактор цен '!$D$351,Цена!$A$1652,0)</f>
        <v>13929.402062399999</v>
      </c>
      <c r="J1652" s="160">
        <f ca="1">OFFSET('Редактор цен '!$D$351,Цена!$A$1652,0)</f>
        <v>13929.402062399999</v>
      </c>
      <c r="K1652" s="160">
        <f ca="1">OFFSET('Редактор цен '!$D$351,Цена!$A$1652,0)</f>
        <v>13929.402062399999</v>
      </c>
      <c r="L1652" s="160">
        <f ca="1">OFFSET('Редактор цен '!$D$351,Цена!$A$1652,0)</f>
        <v>13929.402062399999</v>
      </c>
      <c r="M1652" s="160">
        <f ca="1">OFFSET('Редактор цен '!$D$351,Цена!$A$1652,0)</f>
        <v>13929.402062399999</v>
      </c>
    </row>
    <row r="1653" spans="1:13" ht="15" x14ac:dyDescent="0.2">
      <c r="A1653">
        <v>7</v>
      </c>
      <c r="B1653" s="75" t="s">
        <v>729</v>
      </c>
      <c r="C1653" s="75" t="str">
        <f>B1653&amp;'Спецификация - фасады'!$AO$69</f>
        <v>U.2.SK80_X.740-IV/PS</v>
      </c>
      <c r="D1653" s="160">
        <f ca="1">OFFSET('Редактор цен '!$D$351,Цена!$A$1653,0)</f>
        <v>13929.402062399999</v>
      </c>
      <c r="E1653" s="160">
        <f ca="1">OFFSET('Редактор цен '!$D$351,Цена!$A$1653,0)</f>
        <v>13929.402062399999</v>
      </c>
      <c r="F1653" s="160">
        <f ca="1">OFFSET('Редактор цен '!$D$351,Цена!$A$1653,0)</f>
        <v>13929.402062399999</v>
      </c>
      <c r="G1653" s="160">
        <f ca="1">OFFSET('Редактор цен '!$D$351,Цена!$A$1653,0)</f>
        <v>13929.402062399999</v>
      </c>
      <c r="H1653" s="160">
        <f ca="1">OFFSET('Редактор цен '!$D$351,Цена!$A$1653,0)</f>
        <v>13929.402062399999</v>
      </c>
      <c r="I1653" s="160">
        <f ca="1">OFFSET('Редактор цен '!$D$351,Цена!$A$1653,0)</f>
        <v>13929.402062399999</v>
      </c>
      <c r="J1653" s="160">
        <f ca="1">OFFSET('Редактор цен '!$D$351,Цена!$A$1653,0)</f>
        <v>13929.402062399999</v>
      </c>
      <c r="K1653" s="160">
        <f ca="1">OFFSET('Редактор цен '!$D$351,Цена!$A$1653,0)</f>
        <v>13929.402062399999</v>
      </c>
      <c r="L1653" s="160">
        <f ca="1">OFFSET('Редактор цен '!$D$351,Цена!$A$1653,0)</f>
        <v>13929.402062399999</v>
      </c>
      <c r="M1653" s="160">
        <f ca="1">OFFSET('Редактор цен '!$D$351,Цена!$A$1653,0)</f>
        <v>13929.402062399999</v>
      </c>
    </row>
    <row r="1654" spans="1:13" ht="15" x14ac:dyDescent="0.2">
      <c r="A1654">
        <v>7</v>
      </c>
      <c r="B1654" s="75" t="s">
        <v>729</v>
      </c>
      <c r="C1654" s="75" t="str">
        <f>B1654&amp;'Спецификация - фасады'!$AO$70</f>
        <v>U.2.SK80_X.740-IV/PBG</v>
      </c>
      <c r="D1654" s="160">
        <f ca="1">OFFSET('Редактор цен '!$D$351,Цена!$A$1654,0)</f>
        <v>13929.402062399999</v>
      </c>
      <c r="E1654" s="160">
        <f ca="1">OFFSET('Редактор цен '!$D$351,Цена!$A$1654,0)</f>
        <v>13929.402062399999</v>
      </c>
      <c r="F1654" s="160">
        <f ca="1">OFFSET('Редактор цен '!$D$351,Цена!$A$1654,0)</f>
        <v>13929.402062399999</v>
      </c>
      <c r="G1654" s="160">
        <f ca="1">OFFSET('Редактор цен '!$D$351,Цена!$A$1654,0)</f>
        <v>13929.402062399999</v>
      </c>
      <c r="H1654" s="160">
        <f ca="1">OFFSET('Редактор цен '!$D$351,Цена!$A$1654,0)</f>
        <v>13929.402062399999</v>
      </c>
      <c r="I1654" s="160">
        <f ca="1">OFFSET('Редактор цен '!$D$351,Цена!$A$1654,0)</f>
        <v>13929.402062399999</v>
      </c>
      <c r="J1654" s="160">
        <f ca="1">OFFSET('Редактор цен '!$D$351,Цена!$A$1654,0)</f>
        <v>13929.402062399999</v>
      </c>
      <c r="K1654" s="160">
        <f ca="1">OFFSET('Редактор цен '!$D$351,Цена!$A$1654,0)</f>
        <v>13929.402062399999</v>
      </c>
      <c r="L1654" s="160">
        <f ca="1">OFFSET('Редактор цен '!$D$351,Цена!$A$1654,0)</f>
        <v>13929.402062399999</v>
      </c>
      <c r="M1654" s="160">
        <f ca="1">OFFSET('Редактор цен '!$D$351,Цена!$A$1654,0)</f>
        <v>13929.402062399999</v>
      </c>
    </row>
    <row r="1656" spans="1:13" ht="15" x14ac:dyDescent="0.2">
      <c r="A1656">
        <v>0</v>
      </c>
      <c r="B1656" s="75" t="s">
        <v>730</v>
      </c>
      <c r="C1656" s="75" t="str">
        <f>B1656&amp;'Спецификация - фасады'!$AO$43</f>
        <v>U.2.SC80_X.740-PY27</v>
      </c>
      <c r="D1656" s="160">
        <f ca="1">OFFSET('Редактор цен '!$D$359,Цена!$A$1656,0)</f>
        <v>8526.767198399999</v>
      </c>
      <c r="E1656" s="160">
        <f ca="1">OFFSET('Редактор цен '!$D$359,Цена!$A$1656,0)</f>
        <v>8526.767198399999</v>
      </c>
      <c r="F1656" s="160">
        <f ca="1">OFFSET('Редактор цен '!$D$359,Цена!$A$1656,0)</f>
        <v>8526.767198399999</v>
      </c>
      <c r="G1656" s="160">
        <f ca="1">OFFSET('Редактор цен '!$D$359,Цена!$A$1656,0)</f>
        <v>8526.767198399999</v>
      </c>
      <c r="H1656" s="160">
        <f ca="1">OFFSET('Редактор цен '!$D$359,Цена!$A$1656,0)</f>
        <v>8526.767198399999</v>
      </c>
      <c r="I1656" s="160">
        <f ca="1">OFFSET('Редактор цен '!$D$359,Цена!$A$1656,0)</f>
        <v>8526.767198399999</v>
      </c>
      <c r="J1656" s="160">
        <f ca="1">OFFSET('Редактор цен '!$D$359,Цена!$A$1656,0)</f>
        <v>8526.767198399999</v>
      </c>
      <c r="K1656" s="160">
        <f ca="1">OFFSET('Редактор цен '!$D$359,Цена!$A$1656,0)</f>
        <v>8526.767198399999</v>
      </c>
      <c r="L1656" s="160">
        <f ca="1">OFFSET('Редактор цен '!$D$359,Цена!$A$1656,0)</f>
        <v>8526.767198399999</v>
      </c>
      <c r="M1656" s="160">
        <f ca="1">OFFSET('Редактор цен '!$D$359,Цена!$A$1656,0)</f>
        <v>8526.767198399999</v>
      </c>
    </row>
    <row r="1657" spans="1:13" ht="15" x14ac:dyDescent="0.2">
      <c r="A1657">
        <v>0</v>
      </c>
      <c r="B1657" s="75" t="s">
        <v>730</v>
      </c>
      <c r="C1657" s="75" t="str">
        <f>B1657&amp;'Спецификация - фасады'!$AO$44</f>
        <v>U.2.SC80_X.740-WC</v>
      </c>
      <c r="D1657" s="160">
        <f ca="1">OFFSET('Редактор цен '!$D$359,Цена!$A$1657,0)</f>
        <v>8526.767198399999</v>
      </c>
      <c r="E1657" s="160">
        <f ca="1">OFFSET('Редактор цен '!$D$359,Цена!$A$1657,0)</f>
        <v>8526.767198399999</v>
      </c>
      <c r="F1657" s="160">
        <f ca="1">OFFSET('Редактор цен '!$D$359,Цена!$A$1657,0)</f>
        <v>8526.767198399999</v>
      </c>
      <c r="G1657" s="160">
        <f ca="1">OFFSET('Редактор цен '!$D$359,Цена!$A$1657,0)</f>
        <v>8526.767198399999</v>
      </c>
      <c r="H1657" s="160">
        <f ca="1">OFFSET('Редактор цен '!$D$359,Цена!$A$1657,0)</f>
        <v>8526.767198399999</v>
      </c>
      <c r="I1657" s="160">
        <f ca="1">OFFSET('Редактор цен '!$D$359,Цена!$A$1657,0)</f>
        <v>8526.767198399999</v>
      </c>
      <c r="J1657" s="160">
        <f ca="1">OFFSET('Редактор цен '!$D$359,Цена!$A$1657,0)</f>
        <v>8526.767198399999</v>
      </c>
      <c r="K1657" s="160">
        <f ca="1">OFFSET('Редактор цен '!$D$359,Цена!$A$1657,0)</f>
        <v>8526.767198399999</v>
      </c>
      <c r="L1657" s="160">
        <f ca="1">OFFSET('Редактор цен '!$D$359,Цена!$A$1657,0)</f>
        <v>8526.767198399999</v>
      </c>
      <c r="M1657" s="160">
        <f ca="1">OFFSET('Редактор цен '!$D$359,Цена!$A$1657,0)</f>
        <v>8526.767198399999</v>
      </c>
    </row>
    <row r="1658" spans="1:13" ht="15" x14ac:dyDescent="0.2">
      <c r="A1658">
        <v>0</v>
      </c>
      <c r="B1658" s="75" t="s">
        <v>730</v>
      </c>
      <c r="C1658" s="75" t="str">
        <f>B1658&amp;'Спецификация - фасады'!$AO$45</f>
        <v>U.2.SC80_X.740-WP</v>
      </c>
      <c r="D1658" s="160">
        <f ca="1">OFFSET('Редактор цен '!$D$359,Цена!$A$1658,0)</f>
        <v>8526.767198399999</v>
      </c>
      <c r="E1658" s="160">
        <f ca="1">OFFSET('Редактор цен '!$D$359,Цена!$A$1658,0)</f>
        <v>8526.767198399999</v>
      </c>
      <c r="F1658" s="160">
        <f ca="1">OFFSET('Редактор цен '!$D$359,Цена!$A$1658,0)</f>
        <v>8526.767198399999</v>
      </c>
      <c r="G1658" s="160">
        <f ca="1">OFFSET('Редактор цен '!$D$359,Цена!$A$1658,0)</f>
        <v>8526.767198399999</v>
      </c>
      <c r="H1658" s="160">
        <f ca="1">OFFSET('Редактор цен '!$D$359,Цена!$A$1658,0)</f>
        <v>8526.767198399999</v>
      </c>
      <c r="I1658" s="160">
        <f ca="1">OFFSET('Редактор цен '!$D$359,Цена!$A$1658,0)</f>
        <v>8526.767198399999</v>
      </c>
      <c r="J1658" s="160">
        <f ca="1">OFFSET('Редактор цен '!$D$359,Цена!$A$1658,0)</f>
        <v>8526.767198399999</v>
      </c>
      <c r="K1658" s="160">
        <f ca="1">OFFSET('Редактор цен '!$D$359,Цена!$A$1658,0)</f>
        <v>8526.767198399999</v>
      </c>
      <c r="L1658" s="160">
        <f ca="1">OFFSET('Редактор цен '!$D$359,Цена!$A$1658,0)</f>
        <v>8526.767198399999</v>
      </c>
      <c r="M1658" s="160">
        <f ca="1">OFFSET('Редактор цен '!$D$359,Цена!$A$1658,0)</f>
        <v>8526.767198399999</v>
      </c>
    </row>
    <row r="1659" spans="1:13" ht="15" x14ac:dyDescent="0.2">
      <c r="A1659">
        <v>0</v>
      </c>
      <c r="B1659" s="75" t="s">
        <v>730</v>
      </c>
      <c r="C1659" s="75" t="str">
        <f>B1659&amp;'Спецификация - фасады'!$AO$46</f>
        <v>U.2.SC80_X.740-DS</v>
      </c>
      <c r="D1659" s="160">
        <f ca="1">OFFSET('Редактор цен '!$D$359,Цена!$A$1659,0)</f>
        <v>8526.767198399999</v>
      </c>
      <c r="E1659" s="160">
        <f ca="1">OFFSET('Редактор цен '!$D$359,Цена!$A$1659,0)</f>
        <v>8526.767198399999</v>
      </c>
      <c r="F1659" s="160">
        <f ca="1">OFFSET('Редактор цен '!$D$359,Цена!$A$1659,0)</f>
        <v>8526.767198399999</v>
      </c>
      <c r="G1659" s="160">
        <f ca="1">OFFSET('Редактор цен '!$D$359,Цена!$A$1659,0)</f>
        <v>8526.767198399999</v>
      </c>
      <c r="H1659" s="160">
        <f ca="1">OFFSET('Редактор цен '!$D$359,Цена!$A$1659,0)</f>
        <v>8526.767198399999</v>
      </c>
      <c r="I1659" s="160">
        <f ca="1">OFFSET('Редактор цен '!$D$359,Цена!$A$1659,0)</f>
        <v>8526.767198399999</v>
      </c>
      <c r="J1659" s="160">
        <f ca="1">OFFSET('Редактор цен '!$D$359,Цена!$A$1659,0)</f>
        <v>8526.767198399999</v>
      </c>
      <c r="K1659" s="160">
        <f ca="1">OFFSET('Редактор цен '!$D$359,Цена!$A$1659,0)</f>
        <v>8526.767198399999</v>
      </c>
      <c r="L1659" s="160">
        <f ca="1">OFFSET('Редактор цен '!$D$359,Цена!$A$1659,0)</f>
        <v>8526.767198399999</v>
      </c>
      <c r="M1659" s="160">
        <f ca="1">OFFSET('Редактор цен '!$D$359,Цена!$A$1659,0)</f>
        <v>8526.767198399999</v>
      </c>
    </row>
    <row r="1660" spans="1:13" ht="15" x14ac:dyDescent="0.2">
      <c r="A1660">
        <v>0</v>
      </c>
      <c r="B1660" s="75" t="s">
        <v>730</v>
      </c>
      <c r="C1660" s="75" t="str">
        <f>B1660&amp;'Спецификация - фасады'!$AO$47</f>
        <v>U.2.SC80_X.740-HS</v>
      </c>
      <c r="D1660" s="160">
        <f ca="1">OFFSET('Редактор цен '!$D$359,Цена!$A$1660,0)</f>
        <v>8526.767198399999</v>
      </c>
      <c r="E1660" s="160">
        <f ca="1">OFFSET('Редактор цен '!$D$359,Цена!$A$1660,0)</f>
        <v>8526.767198399999</v>
      </c>
      <c r="F1660" s="160">
        <f ca="1">OFFSET('Редактор цен '!$D$359,Цена!$A$1660,0)</f>
        <v>8526.767198399999</v>
      </c>
      <c r="G1660" s="160">
        <f ca="1">OFFSET('Редактор цен '!$D$359,Цена!$A$1660,0)</f>
        <v>8526.767198399999</v>
      </c>
      <c r="H1660" s="160">
        <f ca="1">OFFSET('Редактор цен '!$D$359,Цена!$A$1660,0)</f>
        <v>8526.767198399999</v>
      </c>
      <c r="I1660" s="160">
        <f ca="1">OFFSET('Редактор цен '!$D$359,Цена!$A$1660,0)</f>
        <v>8526.767198399999</v>
      </c>
      <c r="J1660" s="160">
        <f ca="1">OFFSET('Редактор цен '!$D$359,Цена!$A$1660,0)</f>
        <v>8526.767198399999</v>
      </c>
      <c r="K1660" s="160">
        <f ca="1">OFFSET('Редактор цен '!$D$359,Цена!$A$1660,0)</f>
        <v>8526.767198399999</v>
      </c>
      <c r="L1660" s="160">
        <f ca="1">OFFSET('Редактор цен '!$D$359,Цена!$A$1660,0)</f>
        <v>8526.767198399999</v>
      </c>
      <c r="M1660" s="160">
        <f ca="1">OFFSET('Редактор цен '!$D$359,Цена!$A$1660,0)</f>
        <v>8526.767198399999</v>
      </c>
    </row>
    <row r="1661" spans="1:13" ht="15" x14ac:dyDescent="0.2">
      <c r="A1661">
        <v>0</v>
      </c>
      <c r="B1661" s="75" t="s">
        <v>730</v>
      </c>
      <c r="C1661" s="75" t="str">
        <f>B1661&amp;'Спецификация - фасады'!$AO$48</f>
        <v>U.2.SC80_X.740-VT</v>
      </c>
      <c r="D1661" s="160">
        <f ca="1">OFFSET('Редактор цен '!$D$359,Цена!$A$1661,0)</f>
        <v>8526.767198399999</v>
      </c>
      <c r="E1661" s="160">
        <f ca="1">OFFSET('Редактор цен '!$D$359,Цена!$A$1661,0)</f>
        <v>8526.767198399999</v>
      </c>
      <c r="F1661" s="160">
        <f ca="1">OFFSET('Редактор цен '!$D$359,Цена!$A$1661,0)</f>
        <v>8526.767198399999</v>
      </c>
      <c r="G1661" s="160">
        <f ca="1">OFFSET('Редактор цен '!$D$359,Цена!$A$1661,0)</f>
        <v>8526.767198399999</v>
      </c>
      <c r="H1661" s="160">
        <f ca="1">OFFSET('Редактор цен '!$D$359,Цена!$A$1661,0)</f>
        <v>8526.767198399999</v>
      </c>
      <c r="I1661" s="160">
        <f ca="1">OFFSET('Редактор цен '!$D$359,Цена!$A$1661,0)</f>
        <v>8526.767198399999</v>
      </c>
      <c r="J1661" s="160">
        <f ca="1">OFFSET('Редактор цен '!$D$359,Цена!$A$1661,0)</f>
        <v>8526.767198399999</v>
      </c>
      <c r="K1661" s="160">
        <f ca="1">OFFSET('Редактор цен '!$D$359,Цена!$A$1661,0)</f>
        <v>8526.767198399999</v>
      </c>
      <c r="L1661" s="160">
        <f ca="1">OFFSET('Редактор цен '!$D$359,Цена!$A$1661,0)</f>
        <v>8526.767198399999</v>
      </c>
      <c r="M1661" s="160">
        <f ca="1">OFFSET('Редактор цен '!$D$359,Цена!$A$1661,0)</f>
        <v>8526.767198399999</v>
      </c>
    </row>
    <row r="1662" spans="1:13" ht="15" x14ac:dyDescent="0.2">
      <c r="A1662">
        <v>0</v>
      </c>
      <c r="B1662" s="75" t="s">
        <v>730</v>
      </c>
      <c r="C1662" s="75" t="str">
        <f>B1662&amp;'Спецификация - фасады'!$AO$49</f>
        <v>U.2.SC80_X.740-TD</v>
      </c>
      <c r="D1662" s="160">
        <f ca="1">OFFSET('Редактор цен '!$D$359,Цена!$A$1662,0)</f>
        <v>8526.767198399999</v>
      </c>
      <c r="E1662" s="160">
        <f ca="1">OFFSET('Редактор цен '!$D$359,Цена!$A$1662,0)</f>
        <v>8526.767198399999</v>
      </c>
      <c r="F1662" s="160">
        <f ca="1">OFFSET('Редактор цен '!$D$359,Цена!$A$1662,0)</f>
        <v>8526.767198399999</v>
      </c>
      <c r="G1662" s="160">
        <f ca="1">OFFSET('Редактор цен '!$D$359,Цена!$A$1662,0)</f>
        <v>8526.767198399999</v>
      </c>
      <c r="H1662" s="160">
        <f ca="1">OFFSET('Редактор цен '!$D$359,Цена!$A$1662,0)</f>
        <v>8526.767198399999</v>
      </c>
      <c r="I1662" s="160">
        <f ca="1">OFFSET('Редактор цен '!$D$359,Цена!$A$1662,0)</f>
        <v>8526.767198399999</v>
      </c>
      <c r="J1662" s="160">
        <f ca="1">OFFSET('Редактор цен '!$D$359,Цена!$A$1662,0)</f>
        <v>8526.767198399999</v>
      </c>
      <c r="K1662" s="160">
        <f ca="1">OFFSET('Редактор цен '!$D$359,Цена!$A$1662,0)</f>
        <v>8526.767198399999</v>
      </c>
      <c r="L1662" s="160">
        <f ca="1">OFFSET('Редактор цен '!$D$359,Цена!$A$1662,0)</f>
        <v>8526.767198399999</v>
      </c>
      <c r="M1662" s="160">
        <f ca="1">OFFSET('Редактор цен '!$D$359,Цена!$A$1662,0)</f>
        <v>8526.767198399999</v>
      </c>
    </row>
    <row r="1663" spans="1:13" ht="15" x14ac:dyDescent="0.2">
      <c r="A1663">
        <v>0</v>
      </c>
      <c r="B1663" s="75" t="s">
        <v>730</v>
      </c>
      <c r="C1663" s="75" t="str">
        <f>B1663&amp;'Спецификация - фасады'!$AO$50</f>
        <v>U.2.SC80_X.740-LO</v>
      </c>
      <c r="D1663" s="160">
        <f ca="1">OFFSET('Редактор цен '!$D$359,Цена!$A$1663,0)</f>
        <v>8526.767198399999</v>
      </c>
      <c r="E1663" s="160">
        <f ca="1">OFFSET('Редактор цен '!$D$359,Цена!$A$1663,0)</f>
        <v>8526.767198399999</v>
      </c>
      <c r="F1663" s="160">
        <f ca="1">OFFSET('Редактор цен '!$D$359,Цена!$A$1663,0)</f>
        <v>8526.767198399999</v>
      </c>
      <c r="G1663" s="160">
        <f ca="1">OFFSET('Редактор цен '!$D$359,Цена!$A$1663,0)</f>
        <v>8526.767198399999</v>
      </c>
      <c r="H1663" s="160">
        <f ca="1">OFFSET('Редактор цен '!$D$359,Цена!$A$1663,0)</f>
        <v>8526.767198399999</v>
      </c>
      <c r="I1663" s="160">
        <f ca="1">OFFSET('Редактор цен '!$D$359,Цена!$A$1663,0)</f>
        <v>8526.767198399999</v>
      </c>
      <c r="J1663" s="160">
        <f ca="1">OFFSET('Редактор цен '!$D$359,Цена!$A$1663,0)</f>
        <v>8526.767198399999</v>
      </c>
      <c r="K1663" s="160">
        <f ca="1">OFFSET('Редактор цен '!$D$359,Цена!$A$1663,0)</f>
        <v>8526.767198399999</v>
      </c>
      <c r="L1663" s="160">
        <f ca="1">OFFSET('Редактор цен '!$D$359,Цена!$A$1663,0)</f>
        <v>8526.767198399999</v>
      </c>
      <c r="M1663" s="160">
        <f ca="1">OFFSET('Редактор цен '!$D$359,Цена!$A$1663,0)</f>
        <v>8526.767198399999</v>
      </c>
    </row>
    <row r="1664" spans="1:13" ht="15" x14ac:dyDescent="0.2">
      <c r="A1664">
        <v>0</v>
      </c>
      <c r="B1664" s="75" t="s">
        <v>730</v>
      </c>
      <c r="C1664" s="75" t="str">
        <f>B1664&amp;'Спецификация - фасады'!$AO$51</f>
        <v>U.2.SC80_X.740-OM</v>
      </c>
      <c r="D1664" s="160">
        <f ca="1">OFFSET('Редактор цен '!$D$359,Цена!$A$1664,0)</f>
        <v>8526.767198399999</v>
      </c>
      <c r="E1664" s="160">
        <f ca="1">OFFSET('Редактор цен '!$D$359,Цена!$A$1664,0)</f>
        <v>8526.767198399999</v>
      </c>
      <c r="F1664" s="160">
        <f ca="1">OFFSET('Редактор цен '!$D$359,Цена!$A$1664,0)</f>
        <v>8526.767198399999</v>
      </c>
      <c r="G1664" s="160">
        <f ca="1">OFFSET('Редактор цен '!$D$359,Цена!$A$1664,0)</f>
        <v>8526.767198399999</v>
      </c>
      <c r="H1664" s="160">
        <f ca="1">OFFSET('Редактор цен '!$D$359,Цена!$A$1664,0)</f>
        <v>8526.767198399999</v>
      </c>
      <c r="I1664" s="160">
        <f ca="1">OFFSET('Редактор цен '!$D$359,Цена!$A$1664,0)</f>
        <v>8526.767198399999</v>
      </c>
      <c r="J1664" s="160">
        <f ca="1">OFFSET('Редактор цен '!$D$359,Цена!$A$1664,0)</f>
        <v>8526.767198399999</v>
      </c>
      <c r="K1664" s="160">
        <f ca="1">OFFSET('Редактор цен '!$D$359,Цена!$A$1664,0)</f>
        <v>8526.767198399999</v>
      </c>
      <c r="L1664" s="160">
        <f ca="1">OFFSET('Редактор цен '!$D$359,Цена!$A$1664,0)</f>
        <v>8526.767198399999</v>
      </c>
      <c r="M1664" s="160">
        <f ca="1">OFFSET('Редактор цен '!$D$359,Цена!$A$1664,0)</f>
        <v>8526.767198399999</v>
      </c>
    </row>
    <row r="1665" spans="1:13" ht="15" x14ac:dyDescent="0.2">
      <c r="A1665">
        <v>0</v>
      </c>
      <c r="B1665" s="75" t="s">
        <v>730</v>
      </c>
      <c r="C1665" s="75" t="str">
        <f>B1665&amp;'Спецификация - фасады'!$AO$52</f>
        <v>U.2.SC80_X.740-OE</v>
      </c>
      <c r="D1665" s="160">
        <f ca="1">OFFSET('Редактор цен '!$D$359,Цена!$A$1665,0)</f>
        <v>8526.767198399999</v>
      </c>
      <c r="E1665" s="160">
        <f ca="1">OFFSET('Редактор цен '!$D$359,Цена!$A$1665,0)</f>
        <v>8526.767198399999</v>
      </c>
      <c r="F1665" s="160">
        <f ca="1">OFFSET('Редактор цен '!$D$359,Цена!$A$1665,0)</f>
        <v>8526.767198399999</v>
      </c>
      <c r="G1665" s="160">
        <f ca="1">OFFSET('Редактор цен '!$D$359,Цена!$A$1665,0)</f>
        <v>8526.767198399999</v>
      </c>
      <c r="H1665" s="160">
        <f ca="1">OFFSET('Редактор цен '!$D$359,Цена!$A$1665,0)</f>
        <v>8526.767198399999</v>
      </c>
      <c r="I1665" s="160">
        <f ca="1">OFFSET('Редактор цен '!$D$359,Цена!$A$1665,0)</f>
        <v>8526.767198399999</v>
      </c>
      <c r="J1665" s="160">
        <f ca="1">OFFSET('Редактор цен '!$D$359,Цена!$A$1665,0)</f>
        <v>8526.767198399999</v>
      </c>
      <c r="K1665" s="160">
        <f ca="1">OFFSET('Редактор цен '!$D$359,Цена!$A$1665,0)</f>
        <v>8526.767198399999</v>
      </c>
      <c r="L1665" s="160">
        <f ca="1">OFFSET('Редактор цен '!$D$359,Цена!$A$1665,0)</f>
        <v>8526.767198399999</v>
      </c>
      <c r="M1665" s="160">
        <f ca="1">OFFSET('Редактор цен '!$D$359,Цена!$A$1665,0)</f>
        <v>8526.767198399999</v>
      </c>
    </row>
    <row r="1666" spans="1:13" ht="15" x14ac:dyDescent="0.2">
      <c r="A1666">
        <v>1</v>
      </c>
      <c r="B1666" s="75" t="s">
        <v>730</v>
      </c>
      <c r="C1666" s="75" t="str">
        <f>B1666&amp;'Спецификация - фасады'!$AO$53</f>
        <v>U.2.SC80_X.740-GS</v>
      </c>
      <c r="D1666" s="160">
        <f ca="1">OFFSET('Редактор цен '!$D$359,Цена!$A$1666,0)</f>
        <v>8526.767198399999</v>
      </c>
      <c r="E1666" s="160">
        <f ca="1">OFFSET('Редактор цен '!$D$359,Цена!$A$1666,0)</f>
        <v>8526.767198399999</v>
      </c>
      <c r="F1666" s="160">
        <f ca="1">OFFSET('Редактор цен '!$D$359,Цена!$A$1666,0)</f>
        <v>8526.767198399999</v>
      </c>
      <c r="G1666" s="160">
        <f ca="1">OFFSET('Редактор цен '!$D$359,Цена!$A$1666,0)</f>
        <v>8526.767198399999</v>
      </c>
      <c r="H1666" s="160">
        <f ca="1">OFFSET('Редактор цен '!$D$359,Цена!$A$1666,0)</f>
        <v>8526.767198399999</v>
      </c>
      <c r="I1666" s="160">
        <f ca="1">OFFSET('Редактор цен '!$D$359,Цена!$A$1666,0)</f>
        <v>8526.767198399999</v>
      </c>
      <c r="J1666" s="160">
        <f ca="1">OFFSET('Редактор цен '!$D$359,Цена!$A$1666,0)</f>
        <v>8526.767198399999</v>
      </c>
      <c r="K1666" s="160">
        <f ca="1">OFFSET('Редактор цен '!$D$359,Цена!$A$1666,0)</f>
        <v>8526.767198399999</v>
      </c>
      <c r="L1666" s="160">
        <f ca="1">OFFSET('Редактор цен '!$D$359,Цена!$A$1666,0)</f>
        <v>8526.767198399999</v>
      </c>
      <c r="M1666" s="160">
        <f ca="1">OFFSET('Редактор цен '!$D$359,Цена!$A$1666,0)</f>
        <v>8526.767198399999</v>
      </c>
    </row>
    <row r="1667" spans="1:13" ht="15" x14ac:dyDescent="0.2">
      <c r="A1667">
        <v>2</v>
      </c>
      <c r="B1667" s="75" t="s">
        <v>730</v>
      </c>
      <c r="C1667" s="75" t="str">
        <f>B1667&amp;'Спецификация - фасады'!$AO$54</f>
        <v>U.2.SC80_X.740-BMO</v>
      </c>
      <c r="D1667" s="160">
        <f ca="1">OFFSET('Редактор цен '!$D$359,Цена!$A$1667,0)</f>
        <v>9983.1296399999992</v>
      </c>
      <c r="E1667" s="160">
        <f ca="1">OFFSET('Редактор цен '!$D$359,Цена!$A$1667,0)</f>
        <v>9983.1296399999992</v>
      </c>
      <c r="F1667" s="160">
        <f ca="1">OFFSET('Редактор цен '!$D$359,Цена!$A$1667,0)</f>
        <v>9983.1296399999992</v>
      </c>
      <c r="G1667" s="160">
        <f ca="1">OFFSET('Редактор цен '!$D$359,Цена!$A$1667,0)</f>
        <v>9983.1296399999992</v>
      </c>
      <c r="H1667" s="160">
        <f ca="1">OFFSET('Редактор цен '!$D$359,Цена!$A$1667,0)</f>
        <v>9983.1296399999992</v>
      </c>
      <c r="I1667" s="160">
        <f ca="1">OFFSET('Редактор цен '!$D$359,Цена!$A$1667,0)</f>
        <v>9983.1296399999992</v>
      </c>
      <c r="J1667" s="160">
        <f ca="1">OFFSET('Редактор цен '!$D$359,Цена!$A$1667,0)</f>
        <v>9983.1296399999992</v>
      </c>
      <c r="K1667" s="160">
        <f ca="1">OFFSET('Редактор цен '!$D$359,Цена!$A$1667,0)</f>
        <v>9983.1296399999992</v>
      </c>
      <c r="L1667" s="160">
        <f ca="1">OFFSET('Редактор цен '!$D$359,Цена!$A$1667,0)</f>
        <v>9983.1296399999992</v>
      </c>
      <c r="M1667" s="160">
        <f ca="1">OFFSET('Редактор цен '!$D$359,Цена!$A$1667,0)</f>
        <v>9983.1296399999992</v>
      </c>
    </row>
    <row r="1668" spans="1:13" ht="15" x14ac:dyDescent="0.2">
      <c r="A1668">
        <v>3</v>
      </c>
      <c r="B1668" s="75" t="s">
        <v>730</v>
      </c>
      <c r="C1668" s="75" t="str">
        <f>B1668&amp;'Спецификация - фасады'!$AO$55</f>
        <v>U.2.SC80_X.740-WM</v>
      </c>
      <c r="D1668" s="160">
        <f ca="1">OFFSET('Редактор цен '!$D$359,Цена!$A$1668,0)</f>
        <v>11275.064063999998</v>
      </c>
      <c r="E1668" s="160">
        <f ca="1">OFFSET('Редактор цен '!$D$359,Цена!$A$1668,0)</f>
        <v>11275.064063999998</v>
      </c>
      <c r="F1668" s="160">
        <f ca="1">OFFSET('Редактор цен '!$D$359,Цена!$A$1668,0)</f>
        <v>11275.064063999998</v>
      </c>
      <c r="G1668" s="160">
        <f ca="1">OFFSET('Редактор цен '!$D$359,Цена!$A$1668,0)</f>
        <v>11275.064063999998</v>
      </c>
      <c r="H1668" s="160">
        <f ca="1">OFFSET('Редактор цен '!$D$359,Цена!$A$1668,0)</f>
        <v>11275.064063999998</v>
      </c>
      <c r="I1668" s="160">
        <f ca="1">OFFSET('Редактор цен '!$D$359,Цена!$A$1668,0)</f>
        <v>11275.064063999998</v>
      </c>
      <c r="J1668" s="160">
        <f ca="1">OFFSET('Редактор цен '!$D$359,Цена!$A$1668,0)</f>
        <v>11275.064063999998</v>
      </c>
      <c r="K1668" s="160">
        <f ca="1">OFFSET('Редактор цен '!$D$359,Цена!$A$1668,0)</f>
        <v>11275.064063999998</v>
      </c>
      <c r="L1668" s="160">
        <f ca="1">OFFSET('Редактор цен '!$D$359,Цена!$A$1668,0)</f>
        <v>11275.064063999998</v>
      </c>
      <c r="M1668" s="160">
        <f ca="1">OFFSET('Редактор цен '!$D$359,Цена!$A$1668,0)</f>
        <v>11275.064063999998</v>
      </c>
    </row>
    <row r="1669" spans="1:13" ht="15" x14ac:dyDescent="0.2">
      <c r="A1669">
        <v>3</v>
      </c>
      <c r="B1669" s="75" t="s">
        <v>730</v>
      </c>
      <c r="C1669" s="75" t="str">
        <f>B1669&amp;'Спецификация - фасады'!$AO$56</f>
        <v>U.2.SC80_X.740-IV</v>
      </c>
      <c r="D1669" s="160">
        <f ca="1">OFFSET('Редактор цен '!$D$359,Цена!$A$1669,0)</f>
        <v>11275.064063999998</v>
      </c>
      <c r="E1669" s="160">
        <f ca="1">OFFSET('Редактор цен '!$D$359,Цена!$A$1669,0)</f>
        <v>11275.064063999998</v>
      </c>
      <c r="F1669" s="160">
        <f ca="1">OFFSET('Редактор цен '!$D$359,Цена!$A$1669,0)</f>
        <v>11275.064063999998</v>
      </c>
      <c r="G1669" s="160">
        <f ca="1">OFFSET('Редактор цен '!$D$359,Цена!$A$1669,0)</f>
        <v>11275.064063999998</v>
      </c>
      <c r="H1669" s="160">
        <f ca="1">OFFSET('Редактор цен '!$D$359,Цена!$A$1669,0)</f>
        <v>11275.064063999998</v>
      </c>
      <c r="I1669" s="160">
        <f ca="1">OFFSET('Редактор цен '!$D$359,Цена!$A$1669,0)</f>
        <v>11275.064063999998</v>
      </c>
      <c r="J1669" s="160">
        <f ca="1">OFFSET('Редактор цен '!$D$359,Цена!$A$1669,0)</f>
        <v>11275.064063999998</v>
      </c>
      <c r="K1669" s="160">
        <f ca="1">OFFSET('Редактор цен '!$D$359,Цена!$A$1669,0)</f>
        <v>11275.064063999998</v>
      </c>
      <c r="L1669" s="160">
        <f ca="1">OFFSET('Редактор цен '!$D$359,Цена!$A$1669,0)</f>
        <v>11275.064063999998</v>
      </c>
      <c r="M1669" s="160">
        <f ca="1">OFFSET('Редактор цен '!$D$359,Цена!$A$1669,0)</f>
        <v>11275.064063999998</v>
      </c>
    </row>
    <row r="1670" spans="1:13" ht="15" x14ac:dyDescent="0.2">
      <c r="A1670">
        <v>4</v>
      </c>
      <c r="B1670" s="75" t="s">
        <v>730</v>
      </c>
      <c r="C1670" s="75" t="str">
        <f>B1670&amp;'Спецификация - фасады'!$AO$57</f>
        <v>U.2.SC80_X.740-WC/PG</v>
      </c>
      <c r="D1670" s="160">
        <f ca="1">OFFSET('Редактор цен '!$D$359,Цена!$A$1670,0)</f>
        <v>9254.9484191999982</v>
      </c>
      <c r="E1670" s="160">
        <f ca="1">OFFSET('Редактор цен '!$D$359,Цена!$A$1670,0)</f>
        <v>9254.9484191999982</v>
      </c>
      <c r="F1670" s="160">
        <f ca="1">OFFSET('Редактор цен '!$D$359,Цена!$A$1670,0)</f>
        <v>9254.9484191999982</v>
      </c>
      <c r="G1670" s="160">
        <f ca="1">OFFSET('Редактор цен '!$D$359,Цена!$A$1670,0)</f>
        <v>9254.9484191999982</v>
      </c>
      <c r="H1670" s="160">
        <f ca="1">OFFSET('Редактор цен '!$D$359,Цена!$A$1670,0)</f>
        <v>9254.9484191999982</v>
      </c>
      <c r="I1670" s="160">
        <f ca="1">OFFSET('Редактор цен '!$D$359,Цена!$A$1670,0)</f>
        <v>9254.9484191999982</v>
      </c>
      <c r="J1670" s="160">
        <f ca="1">OFFSET('Редактор цен '!$D$359,Цена!$A$1670,0)</f>
        <v>9254.9484191999982</v>
      </c>
      <c r="K1670" s="160">
        <f ca="1">OFFSET('Редактор цен '!$D$359,Цена!$A$1670,0)</f>
        <v>9254.9484191999982</v>
      </c>
      <c r="L1670" s="160">
        <f ca="1">OFFSET('Редактор цен '!$D$359,Цена!$A$1670,0)</f>
        <v>9254.9484191999982</v>
      </c>
      <c r="M1670" s="160">
        <f ca="1">OFFSET('Редактор цен '!$D$359,Цена!$A$1670,0)</f>
        <v>9254.9484191999982</v>
      </c>
    </row>
    <row r="1671" spans="1:13" ht="15" x14ac:dyDescent="0.2">
      <c r="A1671">
        <v>4</v>
      </c>
      <c r="B1671" s="75" t="s">
        <v>730</v>
      </c>
      <c r="C1671" s="75" t="str">
        <f>B1671&amp;'Спецификация - фасады'!$AO$58</f>
        <v>U.2.SC80_X.740-WC/PS</v>
      </c>
      <c r="D1671" s="160">
        <f ca="1">OFFSET('Редактор цен '!$D$359,Цена!$A$1671,0)</f>
        <v>9254.9484191999982</v>
      </c>
      <c r="E1671" s="160">
        <f ca="1">OFFSET('Редактор цен '!$D$359,Цена!$A$1671,0)</f>
        <v>9254.9484191999982</v>
      </c>
      <c r="F1671" s="160">
        <f ca="1">OFFSET('Редактор цен '!$D$359,Цена!$A$1671,0)</f>
        <v>9254.9484191999982</v>
      </c>
      <c r="G1671" s="160">
        <f ca="1">OFFSET('Редактор цен '!$D$359,Цена!$A$1671,0)</f>
        <v>9254.9484191999982</v>
      </c>
      <c r="H1671" s="160">
        <f ca="1">OFFSET('Редактор цен '!$D$359,Цена!$A$1671,0)</f>
        <v>9254.9484191999982</v>
      </c>
      <c r="I1671" s="160">
        <f ca="1">OFFSET('Редактор цен '!$D$359,Цена!$A$1671,0)</f>
        <v>9254.9484191999982</v>
      </c>
      <c r="J1671" s="160">
        <f ca="1">OFFSET('Редактор цен '!$D$359,Цена!$A$1671,0)</f>
        <v>9254.9484191999982</v>
      </c>
      <c r="K1671" s="160">
        <f ca="1">OFFSET('Редактор цен '!$D$359,Цена!$A$1671,0)</f>
        <v>9254.9484191999982</v>
      </c>
      <c r="L1671" s="160">
        <f ca="1">OFFSET('Редактор цен '!$D$359,Цена!$A$1671,0)</f>
        <v>9254.9484191999982</v>
      </c>
      <c r="M1671" s="160">
        <f ca="1">OFFSET('Редактор цен '!$D$359,Цена!$A$1671,0)</f>
        <v>9254.9484191999982</v>
      </c>
    </row>
    <row r="1672" spans="1:13" ht="15" x14ac:dyDescent="0.2">
      <c r="A1672">
        <v>4</v>
      </c>
      <c r="B1672" s="75" t="s">
        <v>730</v>
      </c>
      <c r="C1672" s="75" t="str">
        <f>B1672&amp;'Спецификация - фасады'!$AO$59</f>
        <v>U.2.SC80_X.740-WC/PBG</v>
      </c>
      <c r="D1672" s="160">
        <f ca="1">OFFSET('Редактор цен '!$D$359,Цена!$A$1672,0)</f>
        <v>9254.9484191999982</v>
      </c>
      <c r="E1672" s="160">
        <f ca="1">OFFSET('Редактор цен '!$D$359,Цена!$A$1672,0)</f>
        <v>9254.9484191999982</v>
      </c>
      <c r="F1672" s="160">
        <f ca="1">OFFSET('Редактор цен '!$D$359,Цена!$A$1672,0)</f>
        <v>9254.9484191999982</v>
      </c>
      <c r="G1672" s="160">
        <f ca="1">OFFSET('Редактор цен '!$D$359,Цена!$A$1672,0)</f>
        <v>9254.9484191999982</v>
      </c>
      <c r="H1672" s="160">
        <f ca="1">OFFSET('Редактор цен '!$D$359,Цена!$A$1672,0)</f>
        <v>9254.9484191999982</v>
      </c>
      <c r="I1672" s="160">
        <f ca="1">OFFSET('Редактор цен '!$D$359,Цена!$A$1672,0)</f>
        <v>9254.9484191999982</v>
      </c>
      <c r="J1672" s="160">
        <f ca="1">OFFSET('Редактор цен '!$D$359,Цена!$A$1672,0)</f>
        <v>9254.9484191999982</v>
      </c>
      <c r="K1672" s="160">
        <f ca="1">OFFSET('Редактор цен '!$D$359,Цена!$A$1672,0)</f>
        <v>9254.9484191999982</v>
      </c>
      <c r="L1672" s="160">
        <f ca="1">OFFSET('Редактор цен '!$D$359,Цена!$A$1672,0)</f>
        <v>9254.9484191999982</v>
      </c>
      <c r="M1672" s="160">
        <f ca="1">OFFSET('Редактор цен '!$D$359,Цена!$A$1672,0)</f>
        <v>9254.9484191999982</v>
      </c>
    </row>
    <row r="1673" spans="1:13" ht="15" x14ac:dyDescent="0.2">
      <c r="A1673">
        <v>4</v>
      </c>
      <c r="B1673" s="75" t="s">
        <v>730</v>
      </c>
      <c r="C1673" s="75" t="str">
        <f>B1673&amp;'Спецификация - фасады'!$AO$60</f>
        <v>U.2.SC80_X.740-VT/PS</v>
      </c>
      <c r="D1673" s="160">
        <f ca="1">OFFSET('Редактор цен '!$D$359,Цена!$A$1673,0)</f>
        <v>9254.9484191999982</v>
      </c>
      <c r="E1673" s="160">
        <f ca="1">OFFSET('Редактор цен '!$D$359,Цена!$A$1673,0)</f>
        <v>9254.9484191999982</v>
      </c>
      <c r="F1673" s="160">
        <f ca="1">OFFSET('Редактор цен '!$D$359,Цена!$A$1673,0)</f>
        <v>9254.9484191999982</v>
      </c>
      <c r="G1673" s="160">
        <f ca="1">OFFSET('Редактор цен '!$D$359,Цена!$A$1673,0)</f>
        <v>9254.9484191999982</v>
      </c>
      <c r="H1673" s="160">
        <f ca="1">OFFSET('Редактор цен '!$D$359,Цена!$A$1673,0)</f>
        <v>9254.9484191999982</v>
      </c>
      <c r="I1673" s="160">
        <f ca="1">OFFSET('Редактор цен '!$D$359,Цена!$A$1673,0)</f>
        <v>9254.9484191999982</v>
      </c>
      <c r="J1673" s="160">
        <f ca="1">OFFSET('Редактор цен '!$D$359,Цена!$A$1673,0)</f>
        <v>9254.9484191999982</v>
      </c>
      <c r="K1673" s="160">
        <f ca="1">OFFSET('Редактор цен '!$D$359,Цена!$A$1673,0)</f>
        <v>9254.9484191999982</v>
      </c>
      <c r="L1673" s="160">
        <f ca="1">OFFSET('Редактор цен '!$D$359,Цена!$A$1673,0)</f>
        <v>9254.9484191999982</v>
      </c>
      <c r="M1673" s="160">
        <f ca="1">OFFSET('Редактор цен '!$D$359,Цена!$A$1673,0)</f>
        <v>9254.9484191999982</v>
      </c>
    </row>
    <row r="1674" spans="1:13" ht="15" x14ac:dyDescent="0.2">
      <c r="A1674">
        <v>5</v>
      </c>
      <c r="B1674" s="75" t="s">
        <v>730</v>
      </c>
      <c r="C1674" s="75" t="str">
        <f>B1674&amp;'Спецификация - фасады'!$AO$61</f>
        <v>U.2.SC80_X.740-BMO/PG</v>
      </c>
      <c r="D1674" s="160">
        <f ca="1">OFFSET('Редактор цен '!$D$359,Цена!$A$1674,0)</f>
        <v>11134.125763199998</v>
      </c>
      <c r="E1674" s="160">
        <f ca="1">OFFSET('Редактор цен '!$D$359,Цена!$A$1674,0)</f>
        <v>11134.125763199998</v>
      </c>
      <c r="F1674" s="160">
        <f ca="1">OFFSET('Редактор цен '!$D$359,Цена!$A$1674,0)</f>
        <v>11134.125763199998</v>
      </c>
      <c r="G1674" s="160">
        <f ca="1">OFFSET('Редактор цен '!$D$359,Цена!$A$1674,0)</f>
        <v>11134.125763199998</v>
      </c>
      <c r="H1674" s="160">
        <f ca="1">OFFSET('Редактор цен '!$D$359,Цена!$A$1674,0)</f>
        <v>11134.125763199998</v>
      </c>
      <c r="I1674" s="160">
        <f ca="1">OFFSET('Редактор цен '!$D$359,Цена!$A$1674,0)</f>
        <v>11134.125763199998</v>
      </c>
      <c r="J1674" s="160">
        <f ca="1">OFFSET('Редактор цен '!$D$359,Цена!$A$1674,0)</f>
        <v>11134.125763199998</v>
      </c>
      <c r="K1674" s="160">
        <f ca="1">OFFSET('Редактор цен '!$D$359,Цена!$A$1674,0)</f>
        <v>11134.125763199998</v>
      </c>
      <c r="L1674" s="160">
        <f ca="1">OFFSET('Редактор цен '!$D$359,Цена!$A$1674,0)</f>
        <v>11134.125763199998</v>
      </c>
      <c r="M1674" s="160">
        <f ca="1">OFFSET('Редактор цен '!$D$359,Цена!$A$1674,0)</f>
        <v>11134.125763199998</v>
      </c>
    </row>
    <row r="1675" spans="1:13" ht="15" x14ac:dyDescent="0.2">
      <c r="A1675">
        <v>5</v>
      </c>
      <c r="B1675" s="75" t="s">
        <v>730</v>
      </c>
      <c r="C1675" s="75" t="str">
        <f>B1675&amp;'Спецификация - фасады'!$AO$62</f>
        <v>U.2.SC80_X.740-BMO/PB</v>
      </c>
      <c r="D1675" s="160">
        <f ca="1">OFFSET('Редактор цен '!$D$359,Цена!$A$1675,0)</f>
        <v>11134.125763199998</v>
      </c>
      <c r="E1675" s="160">
        <f ca="1">OFFSET('Редактор цен '!$D$359,Цена!$A$1675,0)</f>
        <v>11134.125763199998</v>
      </c>
      <c r="F1675" s="160">
        <f ca="1">OFFSET('Редактор цен '!$D$359,Цена!$A$1675,0)</f>
        <v>11134.125763199998</v>
      </c>
      <c r="G1675" s="160">
        <f ca="1">OFFSET('Редактор цен '!$D$359,Цена!$A$1675,0)</f>
        <v>11134.125763199998</v>
      </c>
      <c r="H1675" s="160">
        <f ca="1">OFFSET('Редактор цен '!$D$359,Цена!$A$1675,0)</f>
        <v>11134.125763199998</v>
      </c>
      <c r="I1675" s="160">
        <f ca="1">OFFSET('Редактор цен '!$D$359,Цена!$A$1675,0)</f>
        <v>11134.125763199998</v>
      </c>
      <c r="J1675" s="160">
        <f ca="1">OFFSET('Редактор цен '!$D$359,Цена!$A$1675,0)</f>
        <v>11134.125763199998</v>
      </c>
      <c r="K1675" s="160">
        <f ca="1">OFFSET('Редактор цен '!$D$359,Цена!$A$1675,0)</f>
        <v>11134.125763199998</v>
      </c>
      <c r="L1675" s="160">
        <f ca="1">OFFSET('Редактор цен '!$D$359,Цена!$A$1675,0)</f>
        <v>11134.125763199998</v>
      </c>
      <c r="M1675" s="160">
        <f ca="1">OFFSET('Редактор цен '!$D$359,Цена!$A$1675,0)</f>
        <v>11134.125763199998</v>
      </c>
    </row>
    <row r="1676" spans="1:13" ht="15" x14ac:dyDescent="0.2">
      <c r="A1676">
        <v>6</v>
      </c>
      <c r="B1676" s="75" t="s">
        <v>730</v>
      </c>
      <c r="C1676" s="75" t="str">
        <f>B1676&amp;'Спецификация - фасады'!$AO$63</f>
        <v>U.2.SC80_X.740-GS/PG</v>
      </c>
      <c r="D1676" s="160">
        <f ca="1">OFFSET('Редактор цен '!$D$359,Цена!$A$1676,0)</f>
        <v>11416.002364799999</v>
      </c>
      <c r="E1676" s="160">
        <f ca="1">OFFSET('Редактор цен '!$D$359,Цена!$A$1676,0)</f>
        <v>11416.002364799999</v>
      </c>
      <c r="F1676" s="160">
        <f ca="1">OFFSET('Редактор цен '!$D$359,Цена!$A$1676,0)</f>
        <v>11416.002364799999</v>
      </c>
      <c r="G1676" s="160">
        <f ca="1">OFFSET('Редактор цен '!$D$359,Цена!$A$1676,0)</f>
        <v>11416.002364799999</v>
      </c>
      <c r="H1676" s="160">
        <f ca="1">OFFSET('Редактор цен '!$D$359,Цена!$A$1676,0)</f>
        <v>11416.002364799999</v>
      </c>
      <c r="I1676" s="160">
        <f ca="1">OFFSET('Редактор цен '!$D$359,Цена!$A$1676,0)</f>
        <v>11416.002364799999</v>
      </c>
      <c r="J1676" s="160">
        <f ca="1">OFFSET('Редактор цен '!$D$359,Цена!$A$1676,0)</f>
        <v>11416.002364799999</v>
      </c>
      <c r="K1676" s="160">
        <f ca="1">OFFSET('Редактор цен '!$D$359,Цена!$A$1676,0)</f>
        <v>11416.002364799999</v>
      </c>
      <c r="L1676" s="160">
        <f ca="1">OFFSET('Редактор цен '!$D$359,Цена!$A$1676,0)</f>
        <v>11416.002364799999</v>
      </c>
      <c r="M1676" s="160">
        <f ca="1">OFFSET('Редактор цен '!$D$359,Цена!$A$1676,0)</f>
        <v>11416.002364799999</v>
      </c>
    </row>
    <row r="1677" spans="1:13" ht="15" x14ac:dyDescent="0.2">
      <c r="A1677">
        <v>6</v>
      </c>
      <c r="B1677" s="75" t="s">
        <v>730</v>
      </c>
      <c r="C1677" s="75" t="str">
        <f>B1677&amp;'Спецификация - фасады'!$AO$64</f>
        <v>U.2.SC80_X.740-GS/PS</v>
      </c>
      <c r="D1677" s="160">
        <f ca="1">OFFSET('Редактор цен '!$D$359,Цена!$A$1677,0)</f>
        <v>11416.002364799999</v>
      </c>
      <c r="E1677" s="160">
        <f ca="1">OFFSET('Редактор цен '!$D$359,Цена!$A$1677,0)</f>
        <v>11416.002364799999</v>
      </c>
      <c r="F1677" s="160">
        <f ca="1">OFFSET('Редактор цен '!$D$359,Цена!$A$1677,0)</f>
        <v>11416.002364799999</v>
      </c>
      <c r="G1677" s="160">
        <f ca="1">OFFSET('Редактор цен '!$D$359,Цена!$A$1677,0)</f>
        <v>11416.002364799999</v>
      </c>
      <c r="H1677" s="160">
        <f ca="1">OFFSET('Редактор цен '!$D$359,Цена!$A$1677,0)</f>
        <v>11416.002364799999</v>
      </c>
      <c r="I1677" s="160">
        <f ca="1">OFFSET('Редактор цен '!$D$359,Цена!$A$1677,0)</f>
        <v>11416.002364799999</v>
      </c>
      <c r="J1677" s="160">
        <f ca="1">OFFSET('Редактор цен '!$D$359,Цена!$A$1677,0)</f>
        <v>11416.002364799999</v>
      </c>
      <c r="K1677" s="160">
        <f ca="1">OFFSET('Редактор цен '!$D$359,Цена!$A$1677,0)</f>
        <v>11416.002364799999</v>
      </c>
      <c r="L1677" s="160">
        <f ca="1">OFFSET('Редактор цен '!$D$359,Цена!$A$1677,0)</f>
        <v>11416.002364799999</v>
      </c>
      <c r="M1677" s="160">
        <f ca="1">OFFSET('Редактор цен '!$D$359,Цена!$A$1677,0)</f>
        <v>11416.002364799999</v>
      </c>
    </row>
    <row r="1678" spans="1:13" ht="15" x14ac:dyDescent="0.2">
      <c r="A1678">
        <v>7</v>
      </c>
      <c r="B1678" s="75" t="s">
        <v>730</v>
      </c>
      <c r="C1678" s="75" t="str">
        <f>B1678&amp;'Спецификация - фасады'!$AO$65</f>
        <v>U.2.SC80_X.740-WM/PG</v>
      </c>
      <c r="D1678" s="160">
        <f ca="1">OFFSET('Редактор цен '!$D$359,Цена!$A$1678,0)</f>
        <v>13929.402062399999</v>
      </c>
      <c r="E1678" s="160">
        <f ca="1">OFFSET('Редактор цен '!$D$359,Цена!$A$1678,0)</f>
        <v>13929.402062399999</v>
      </c>
      <c r="F1678" s="160">
        <f ca="1">OFFSET('Редактор цен '!$D$359,Цена!$A$1678,0)</f>
        <v>13929.402062399999</v>
      </c>
      <c r="G1678" s="160">
        <f ca="1">OFFSET('Редактор цен '!$D$359,Цена!$A$1678,0)</f>
        <v>13929.402062399999</v>
      </c>
      <c r="H1678" s="160">
        <f ca="1">OFFSET('Редактор цен '!$D$359,Цена!$A$1678,0)</f>
        <v>13929.402062399999</v>
      </c>
      <c r="I1678" s="160">
        <f ca="1">OFFSET('Редактор цен '!$D$359,Цена!$A$1678,0)</f>
        <v>13929.402062399999</v>
      </c>
      <c r="J1678" s="160">
        <f ca="1">OFFSET('Редактор цен '!$D$359,Цена!$A$1678,0)</f>
        <v>13929.402062399999</v>
      </c>
      <c r="K1678" s="160">
        <f ca="1">OFFSET('Редактор цен '!$D$359,Цена!$A$1678,0)</f>
        <v>13929.402062399999</v>
      </c>
      <c r="L1678" s="160">
        <f ca="1">OFFSET('Редактор цен '!$D$359,Цена!$A$1678,0)</f>
        <v>13929.402062399999</v>
      </c>
      <c r="M1678" s="160">
        <f ca="1">OFFSET('Редактор цен '!$D$359,Цена!$A$1678,0)</f>
        <v>13929.402062399999</v>
      </c>
    </row>
    <row r="1679" spans="1:13" ht="15" x14ac:dyDescent="0.2">
      <c r="A1679">
        <v>7</v>
      </c>
      <c r="B1679" s="75" t="s">
        <v>730</v>
      </c>
      <c r="C1679" s="75" t="str">
        <f>B1679&amp;'Спецификация - фасады'!$AO$66</f>
        <v>U.2.SC80_X.740-WM/PS</v>
      </c>
      <c r="D1679" s="160">
        <f ca="1">OFFSET('Редактор цен '!$D$359,Цена!$A$1679,0)</f>
        <v>13929.402062399999</v>
      </c>
      <c r="E1679" s="160">
        <f ca="1">OFFSET('Редактор цен '!$D$359,Цена!$A$1679,0)</f>
        <v>13929.402062399999</v>
      </c>
      <c r="F1679" s="160">
        <f ca="1">OFFSET('Редактор цен '!$D$359,Цена!$A$1679,0)</f>
        <v>13929.402062399999</v>
      </c>
      <c r="G1679" s="160">
        <f ca="1">OFFSET('Редактор цен '!$D$359,Цена!$A$1679,0)</f>
        <v>13929.402062399999</v>
      </c>
      <c r="H1679" s="160">
        <f ca="1">OFFSET('Редактор цен '!$D$359,Цена!$A$1679,0)</f>
        <v>13929.402062399999</v>
      </c>
      <c r="I1679" s="160">
        <f ca="1">OFFSET('Редактор цен '!$D$359,Цена!$A$1679,0)</f>
        <v>13929.402062399999</v>
      </c>
      <c r="J1679" s="160">
        <f ca="1">OFFSET('Редактор цен '!$D$359,Цена!$A$1679,0)</f>
        <v>13929.402062399999</v>
      </c>
      <c r="K1679" s="160">
        <f ca="1">OFFSET('Редактор цен '!$D$359,Цена!$A$1679,0)</f>
        <v>13929.402062399999</v>
      </c>
      <c r="L1679" s="160">
        <f ca="1">OFFSET('Редактор цен '!$D$359,Цена!$A$1679,0)</f>
        <v>13929.402062399999</v>
      </c>
      <c r="M1679" s="160">
        <f ca="1">OFFSET('Редактор цен '!$D$359,Цена!$A$1679,0)</f>
        <v>13929.402062399999</v>
      </c>
    </row>
    <row r="1680" spans="1:13" ht="15" x14ac:dyDescent="0.2">
      <c r="A1680">
        <v>7</v>
      </c>
      <c r="B1680" s="75" t="s">
        <v>730</v>
      </c>
      <c r="C1680" s="75" t="str">
        <f>B1680&amp;'Спецификация - фасады'!$AO$67</f>
        <v>U.2.SC80_X.740-WM/PBG</v>
      </c>
      <c r="D1680" s="160">
        <f ca="1">OFFSET('Редактор цен '!$D$359,Цена!$A$1680,0)</f>
        <v>13929.402062399999</v>
      </c>
      <c r="E1680" s="160">
        <f ca="1">OFFSET('Редактор цен '!$D$359,Цена!$A$1680,0)</f>
        <v>13929.402062399999</v>
      </c>
      <c r="F1680" s="160">
        <f ca="1">OFFSET('Редактор цен '!$D$359,Цена!$A$1680,0)</f>
        <v>13929.402062399999</v>
      </c>
      <c r="G1680" s="160">
        <f ca="1">OFFSET('Редактор цен '!$D$359,Цена!$A$1680,0)</f>
        <v>13929.402062399999</v>
      </c>
      <c r="H1680" s="160">
        <f ca="1">OFFSET('Редактор цен '!$D$359,Цена!$A$1680,0)</f>
        <v>13929.402062399999</v>
      </c>
      <c r="I1680" s="160">
        <f ca="1">OFFSET('Редактор цен '!$D$359,Цена!$A$1680,0)</f>
        <v>13929.402062399999</v>
      </c>
      <c r="J1680" s="160">
        <f ca="1">OFFSET('Редактор цен '!$D$359,Цена!$A$1680,0)</f>
        <v>13929.402062399999</v>
      </c>
      <c r="K1680" s="160">
        <f ca="1">OFFSET('Редактор цен '!$D$359,Цена!$A$1680,0)</f>
        <v>13929.402062399999</v>
      </c>
      <c r="L1680" s="160">
        <f ca="1">OFFSET('Редактор цен '!$D$359,Цена!$A$1680,0)</f>
        <v>13929.402062399999</v>
      </c>
      <c r="M1680" s="160">
        <f ca="1">OFFSET('Редактор цен '!$D$359,Цена!$A$1680,0)</f>
        <v>13929.402062399999</v>
      </c>
    </row>
    <row r="1681" spans="1:13" ht="15" x14ac:dyDescent="0.2">
      <c r="A1681">
        <v>7</v>
      </c>
      <c r="B1681" s="75" t="s">
        <v>730</v>
      </c>
      <c r="C1681" s="75" t="str">
        <f>B1681&amp;'Спецификация - фасады'!$AO$68</f>
        <v>U.2.SC80_X.740-IV/PG</v>
      </c>
      <c r="D1681" s="160">
        <f ca="1">OFFSET('Редактор цен '!$D$359,Цена!$A$1681,0)</f>
        <v>13929.402062399999</v>
      </c>
      <c r="E1681" s="160">
        <f ca="1">OFFSET('Редактор цен '!$D$359,Цена!$A$1681,0)</f>
        <v>13929.402062399999</v>
      </c>
      <c r="F1681" s="160">
        <f ca="1">OFFSET('Редактор цен '!$D$359,Цена!$A$1681,0)</f>
        <v>13929.402062399999</v>
      </c>
      <c r="G1681" s="160">
        <f ca="1">OFFSET('Редактор цен '!$D$359,Цена!$A$1681,0)</f>
        <v>13929.402062399999</v>
      </c>
      <c r="H1681" s="160">
        <f ca="1">OFFSET('Редактор цен '!$D$359,Цена!$A$1681,0)</f>
        <v>13929.402062399999</v>
      </c>
      <c r="I1681" s="160">
        <f ca="1">OFFSET('Редактор цен '!$D$359,Цена!$A$1681,0)</f>
        <v>13929.402062399999</v>
      </c>
      <c r="J1681" s="160">
        <f ca="1">OFFSET('Редактор цен '!$D$359,Цена!$A$1681,0)</f>
        <v>13929.402062399999</v>
      </c>
      <c r="K1681" s="160">
        <f ca="1">OFFSET('Редактор цен '!$D$359,Цена!$A$1681,0)</f>
        <v>13929.402062399999</v>
      </c>
      <c r="L1681" s="160">
        <f ca="1">OFFSET('Редактор цен '!$D$359,Цена!$A$1681,0)</f>
        <v>13929.402062399999</v>
      </c>
      <c r="M1681" s="160">
        <f ca="1">OFFSET('Редактор цен '!$D$359,Цена!$A$1681,0)</f>
        <v>13929.402062399999</v>
      </c>
    </row>
    <row r="1682" spans="1:13" ht="15" x14ac:dyDescent="0.2">
      <c r="A1682">
        <v>7</v>
      </c>
      <c r="B1682" s="75" t="s">
        <v>730</v>
      </c>
      <c r="C1682" s="75" t="str">
        <f>B1682&amp;'Спецификация - фасады'!$AO$69</f>
        <v>U.2.SC80_X.740-IV/PS</v>
      </c>
      <c r="D1682" s="160">
        <f ca="1">OFFSET('Редактор цен '!$D$359,Цена!$A$1682,0)</f>
        <v>13929.402062399999</v>
      </c>
      <c r="E1682" s="160">
        <f ca="1">OFFSET('Редактор цен '!$D$359,Цена!$A$1682,0)</f>
        <v>13929.402062399999</v>
      </c>
      <c r="F1682" s="160">
        <f ca="1">OFFSET('Редактор цен '!$D$359,Цена!$A$1682,0)</f>
        <v>13929.402062399999</v>
      </c>
      <c r="G1682" s="160">
        <f ca="1">OFFSET('Редактор цен '!$D$359,Цена!$A$1682,0)</f>
        <v>13929.402062399999</v>
      </c>
      <c r="H1682" s="160">
        <f ca="1">OFFSET('Редактор цен '!$D$359,Цена!$A$1682,0)</f>
        <v>13929.402062399999</v>
      </c>
      <c r="I1682" s="160">
        <f ca="1">OFFSET('Редактор цен '!$D$359,Цена!$A$1682,0)</f>
        <v>13929.402062399999</v>
      </c>
      <c r="J1682" s="160">
        <f ca="1">OFFSET('Редактор цен '!$D$359,Цена!$A$1682,0)</f>
        <v>13929.402062399999</v>
      </c>
      <c r="K1682" s="160">
        <f ca="1">OFFSET('Редактор цен '!$D$359,Цена!$A$1682,0)</f>
        <v>13929.402062399999</v>
      </c>
      <c r="L1682" s="160">
        <f ca="1">OFFSET('Редактор цен '!$D$359,Цена!$A$1682,0)</f>
        <v>13929.402062399999</v>
      </c>
      <c r="M1682" s="160">
        <f ca="1">OFFSET('Редактор цен '!$D$359,Цена!$A$1682,0)</f>
        <v>13929.402062399999</v>
      </c>
    </row>
    <row r="1683" spans="1:13" ht="15" x14ac:dyDescent="0.2">
      <c r="A1683">
        <v>7</v>
      </c>
      <c r="B1683" s="75" t="s">
        <v>730</v>
      </c>
      <c r="C1683" s="75" t="str">
        <f>B1683&amp;'Спецификация - фасады'!$AO$70</f>
        <v>U.2.SC80_X.740-IV/PBG</v>
      </c>
      <c r="D1683" s="160">
        <f ca="1">OFFSET('Редактор цен '!$D$359,Цена!$A$1683,0)</f>
        <v>13929.402062399999</v>
      </c>
      <c r="E1683" s="160">
        <f ca="1">OFFSET('Редактор цен '!$D$359,Цена!$A$1683,0)</f>
        <v>13929.402062399999</v>
      </c>
      <c r="F1683" s="160">
        <f ca="1">OFFSET('Редактор цен '!$D$359,Цена!$A$1683,0)</f>
        <v>13929.402062399999</v>
      </c>
      <c r="G1683" s="160">
        <f ca="1">OFFSET('Редактор цен '!$D$359,Цена!$A$1683,0)</f>
        <v>13929.402062399999</v>
      </c>
      <c r="H1683" s="160">
        <f ca="1">OFFSET('Редактор цен '!$D$359,Цена!$A$1683,0)</f>
        <v>13929.402062399999</v>
      </c>
      <c r="I1683" s="160">
        <f ca="1">OFFSET('Редактор цен '!$D$359,Цена!$A$1683,0)</f>
        <v>13929.402062399999</v>
      </c>
      <c r="J1683" s="160">
        <f ca="1">OFFSET('Редактор цен '!$D$359,Цена!$A$1683,0)</f>
        <v>13929.402062399999</v>
      </c>
      <c r="K1683" s="160">
        <f ca="1">OFFSET('Редактор цен '!$D$359,Цена!$A$1683,0)</f>
        <v>13929.402062399999</v>
      </c>
      <c r="L1683" s="160">
        <f ca="1">OFFSET('Редактор цен '!$D$359,Цена!$A$1683,0)</f>
        <v>13929.402062399999</v>
      </c>
      <c r="M1683" s="160">
        <f ca="1">OFFSET('Редактор цен '!$D$359,Цена!$A$1683,0)</f>
        <v>13929.402062399999</v>
      </c>
    </row>
    <row r="1685" spans="1:13" ht="15" x14ac:dyDescent="0.2">
      <c r="A1685">
        <v>0</v>
      </c>
      <c r="B1685" s="75" t="s">
        <v>589</v>
      </c>
      <c r="C1685" s="75" t="str">
        <f>B1685&amp;'Спецификация - фасады'!$AO$43</f>
        <v>U.PIP80-02-PY27</v>
      </c>
      <c r="D1685" s="160">
        <f ca="1">OFFSET('Редактор цен '!$D$218,Цена!$A$1685,0)</f>
        <v>1005.9924</v>
      </c>
      <c r="E1685" s="160">
        <f ca="1">OFFSET('Редактор цен '!$D$218,Цена!$A$1685,0)</f>
        <v>1005.9924</v>
      </c>
      <c r="F1685" s="160">
        <f ca="1">OFFSET('Редактор цен '!$D$218,Цена!$A$1685,0)</f>
        <v>1005.9924</v>
      </c>
      <c r="G1685" s="160">
        <f ca="1">OFFSET('Редактор цен '!$D$218,Цена!$A$1685,0)</f>
        <v>1005.9924</v>
      </c>
      <c r="H1685" s="160">
        <f ca="1">OFFSET('Редактор цен '!$D$218,Цена!$A$1685,0)</f>
        <v>1005.9924</v>
      </c>
      <c r="I1685" s="160">
        <f ca="1">OFFSET('Редактор цен '!$D$218,Цена!$A$1685,0)</f>
        <v>1005.9924</v>
      </c>
      <c r="J1685" s="160">
        <f ca="1">OFFSET('Редактор цен '!$D$218,Цена!$A$1685,0)</f>
        <v>1005.9924</v>
      </c>
      <c r="K1685" s="160">
        <f ca="1">OFFSET('Редактор цен '!$D$218,Цена!$A$1685,0)</f>
        <v>1005.9924</v>
      </c>
      <c r="L1685" s="160">
        <f ca="1">OFFSET('Редактор цен '!$D$218,Цена!$A$1685,0)</f>
        <v>1005.9924</v>
      </c>
      <c r="M1685" s="160">
        <f ca="1">OFFSET('Редактор цен '!$D$218,Цена!$A$1685,0)</f>
        <v>1005.9924</v>
      </c>
    </row>
    <row r="1686" spans="1:13" ht="15" x14ac:dyDescent="0.2">
      <c r="A1686">
        <v>0</v>
      </c>
      <c r="B1686" s="75" t="s">
        <v>589</v>
      </c>
      <c r="C1686" s="75" t="str">
        <f>B1686&amp;'Спецификация - фасады'!$AO$44</f>
        <v>U.PIP80-02-WC</v>
      </c>
      <c r="D1686" s="160">
        <f ca="1">OFFSET('Редактор цен '!$D$218,Цена!$A$1686,0)</f>
        <v>1005.9924</v>
      </c>
      <c r="E1686" s="160">
        <f ca="1">OFFSET('Редактор цен '!$D$218,Цена!$A$1686,0)</f>
        <v>1005.9924</v>
      </c>
      <c r="F1686" s="160">
        <f ca="1">OFFSET('Редактор цен '!$D$218,Цена!$A$1686,0)</f>
        <v>1005.9924</v>
      </c>
      <c r="G1686" s="160">
        <f ca="1">OFFSET('Редактор цен '!$D$218,Цена!$A$1686,0)</f>
        <v>1005.9924</v>
      </c>
      <c r="H1686" s="160">
        <f ca="1">OFFSET('Редактор цен '!$D$218,Цена!$A$1686,0)</f>
        <v>1005.9924</v>
      </c>
      <c r="I1686" s="160">
        <f ca="1">OFFSET('Редактор цен '!$D$218,Цена!$A$1686,0)</f>
        <v>1005.9924</v>
      </c>
      <c r="J1686" s="160">
        <f ca="1">OFFSET('Редактор цен '!$D$218,Цена!$A$1686,0)</f>
        <v>1005.9924</v>
      </c>
      <c r="K1686" s="160">
        <f ca="1">OFFSET('Редактор цен '!$D$218,Цена!$A$1686,0)</f>
        <v>1005.9924</v>
      </c>
      <c r="L1686" s="160">
        <f ca="1">OFFSET('Редактор цен '!$D$218,Цена!$A$1686,0)</f>
        <v>1005.9924</v>
      </c>
      <c r="M1686" s="160">
        <f ca="1">OFFSET('Редактор цен '!$D$218,Цена!$A$1686,0)</f>
        <v>1005.9924</v>
      </c>
    </row>
    <row r="1687" spans="1:13" ht="15" x14ac:dyDescent="0.2">
      <c r="A1687">
        <v>0</v>
      </c>
      <c r="B1687" s="75" t="s">
        <v>589</v>
      </c>
      <c r="C1687" s="75" t="str">
        <f>B1687&amp;'Спецификация - фасады'!$AO$45</f>
        <v>U.PIP80-02-WP</v>
      </c>
      <c r="D1687" s="160">
        <f ca="1">OFFSET('Редактор цен '!$D$218,Цена!$A$1687,0)</f>
        <v>1005.9924</v>
      </c>
      <c r="E1687" s="160">
        <f ca="1">OFFSET('Редактор цен '!$D$218,Цена!$A$1687,0)</f>
        <v>1005.9924</v>
      </c>
      <c r="F1687" s="160">
        <f ca="1">OFFSET('Редактор цен '!$D$218,Цена!$A$1687,0)</f>
        <v>1005.9924</v>
      </c>
      <c r="G1687" s="160">
        <f ca="1">OFFSET('Редактор цен '!$D$218,Цена!$A$1687,0)</f>
        <v>1005.9924</v>
      </c>
      <c r="H1687" s="160">
        <f ca="1">OFFSET('Редактор цен '!$D$218,Цена!$A$1687,0)</f>
        <v>1005.9924</v>
      </c>
      <c r="I1687" s="160">
        <f ca="1">OFFSET('Редактор цен '!$D$218,Цена!$A$1687,0)</f>
        <v>1005.9924</v>
      </c>
      <c r="J1687" s="160">
        <f ca="1">OFFSET('Редактор цен '!$D$218,Цена!$A$1687,0)</f>
        <v>1005.9924</v>
      </c>
      <c r="K1687" s="160">
        <f ca="1">OFFSET('Редактор цен '!$D$218,Цена!$A$1687,0)</f>
        <v>1005.9924</v>
      </c>
      <c r="L1687" s="160">
        <f ca="1">OFFSET('Редактор цен '!$D$218,Цена!$A$1687,0)</f>
        <v>1005.9924</v>
      </c>
      <c r="M1687" s="160">
        <f ca="1">OFFSET('Редактор цен '!$D$218,Цена!$A$1687,0)</f>
        <v>1005.9924</v>
      </c>
    </row>
    <row r="1688" spans="1:13" ht="15" x14ac:dyDescent="0.2">
      <c r="A1688">
        <v>0</v>
      </c>
      <c r="B1688" s="75" t="s">
        <v>589</v>
      </c>
      <c r="C1688" s="75" t="str">
        <f>B1688&amp;'Спецификация - фасады'!$AO$46</f>
        <v>U.PIP80-02-DS</v>
      </c>
      <c r="D1688" s="160">
        <f ca="1">OFFSET('Редактор цен '!$D$218,Цена!$A$1688,0)</f>
        <v>1005.9924</v>
      </c>
      <c r="E1688" s="160">
        <f ca="1">OFFSET('Редактор цен '!$D$218,Цена!$A$1688,0)</f>
        <v>1005.9924</v>
      </c>
      <c r="F1688" s="160">
        <f ca="1">OFFSET('Редактор цен '!$D$218,Цена!$A$1688,0)</f>
        <v>1005.9924</v>
      </c>
      <c r="G1688" s="160">
        <f ca="1">OFFSET('Редактор цен '!$D$218,Цена!$A$1688,0)</f>
        <v>1005.9924</v>
      </c>
      <c r="H1688" s="160">
        <f ca="1">OFFSET('Редактор цен '!$D$218,Цена!$A$1688,0)</f>
        <v>1005.9924</v>
      </c>
      <c r="I1688" s="160">
        <f ca="1">OFFSET('Редактор цен '!$D$218,Цена!$A$1688,0)</f>
        <v>1005.9924</v>
      </c>
      <c r="J1688" s="160">
        <f ca="1">OFFSET('Редактор цен '!$D$218,Цена!$A$1688,0)</f>
        <v>1005.9924</v>
      </c>
      <c r="K1688" s="160">
        <f ca="1">OFFSET('Редактор цен '!$D$218,Цена!$A$1688,0)</f>
        <v>1005.9924</v>
      </c>
      <c r="L1688" s="160">
        <f ca="1">OFFSET('Редактор цен '!$D$218,Цена!$A$1688,0)</f>
        <v>1005.9924</v>
      </c>
      <c r="M1688" s="160">
        <f ca="1">OFFSET('Редактор цен '!$D$218,Цена!$A$1688,0)</f>
        <v>1005.9924</v>
      </c>
    </row>
    <row r="1689" spans="1:13" ht="15" x14ac:dyDescent="0.2">
      <c r="A1689">
        <v>0</v>
      </c>
      <c r="B1689" s="75" t="s">
        <v>589</v>
      </c>
      <c r="C1689" s="75" t="str">
        <f>B1689&amp;'Спецификация - фасады'!$AO$47</f>
        <v>U.PIP80-02-HS</v>
      </c>
      <c r="D1689" s="160">
        <f ca="1">OFFSET('Редактор цен '!$D$218,Цена!$A$1689,0)</f>
        <v>1005.9924</v>
      </c>
      <c r="E1689" s="160">
        <f ca="1">OFFSET('Редактор цен '!$D$218,Цена!$A$1689,0)</f>
        <v>1005.9924</v>
      </c>
      <c r="F1689" s="160">
        <f ca="1">OFFSET('Редактор цен '!$D$218,Цена!$A$1689,0)</f>
        <v>1005.9924</v>
      </c>
      <c r="G1689" s="160">
        <f ca="1">OFFSET('Редактор цен '!$D$218,Цена!$A$1689,0)</f>
        <v>1005.9924</v>
      </c>
      <c r="H1689" s="160">
        <f ca="1">OFFSET('Редактор цен '!$D$218,Цена!$A$1689,0)</f>
        <v>1005.9924</v>
      </c>
      <c r="I1689" s="160">
        <f ca="1">OFFSET('Редактор цен '!$D$218,Цена!$A$1689,0)</f>
        <v>1005.9924</v>
      </c>
      <c r="J1689" s="160">
        <f ca="1">OFFSET('Редактор цен '!$D$218,Цена!$A$1689,0)</f>
        <v>1005.9924</v>
      </c>
      <c r="K1689" s="160">
        <f ca="1">OFFSET('Редактор цен '!$D$218,Цена!$A$1689,0)</f>
        <v>1005.9924</v>
      </c>
      <c r="L1689" s="160">
        <f ca="1">OFFSET('Редактор цен '!$D$218,Цена!$A$1689,0)</f>
        <v>1005.9924</v>
      </c>
      <c r="M1689" s="160">
        <f ca="1">OFFSET('Редактор цен '!$D$218,Цена!$A$1689,0)</f>
        <v>1005.9924</v>
      </c>
    </row>
    <row r="1690" spans="1:13" ht="15" x14ac:dyDescent="0.2">
      <c r="A1690">
        <v>0</v>
      </c>
      <c r="B1690" s="75" t="s">
        <v>589</v>
      </c>
      <c r="C1690" s="75" t="str">
        <f>B1690&amp;'Спецификация - фасады'!$AO$48</f>
        <v>U.PIP80-02-VT</v>
      </c>
      <c r="D1690" s="160">
        <f ca="1">OFFSET('Редактор цен '!$D$218,Цена!$A$1690,0)</f>
        <v>1005.9924</v>
      </c>
      <c r="E1690" s="160">
        <f ca="1">OFFSET('Редактор цен '!$D$218,Цена!$A$1690,0)</f>
        <v>1005.9924</v>
      </c>
      <c r="F1690" s="160">
        <f ca="1">OFFSET('Редактор цен '!$D$218,Цена!$A$1690,0)</f>
        <v>1005.9924</v>
      </c>
      <c r="G1690" s="160">
        <f ca="1">OFFSET('Редактор цен '!$D$218,Цена!$A$1690,0)</f>
        <v>1005.9924</v>
      </c>
      <c r="H1690" s="160">
        <f ca="1">OFFSET('Редактор цен '!$D$218,Цена!$A$1690,0)</f>
        <v>1005.9924</v>
      </c>
      <c r="I1690" s="160">
        <f ca="1">OFFSET('Редактор цен '!$D$218,Цена!$A$1690,0)</f>
        <v>1005.9924</v>
      </c>
      <c r="J1690" s="160">
        <f ca="1">OFFSET('Редактор цен '!$D$218,Цена!$A$1690,0)</f>
        <v>1005.9924</v>
      </c>
      <c r="K1690" s="160">
        <f ca="1">OFFSET('Редактор цен '!$D$218,Цена!$A$1690,0)</f>
        <v>1005.9924</v>
      </c>
      <c r="L1690" s="160">
        <f ca="1">OFFSET('Редактор цен '!$D$218,Цена!$A$1690,0)</f>
        <v>1005.9924</v>
      </c>
      <c r="M1690" s="160">
        <f ca="1">OFFSET('Редактор цен '!$D$218,Цена!$A$1690,0)</f>
        <v>1005.9924</v>
      </c>
    </row>
    <row r="1691" spans="1:13" ht="15" x14ac:dyDescent="0.2">
      <c r="A1691">
        <v>0</v>
      </c>
      <c r="B1691" s="75" t="s">
        <v>589</v>
      </c>
      <c r="C1691" s="75" t="str">
        <f>B1691&amp;'Спецификация - фасады'!$AO$49</f>
        <v>U.PIP80-02-TD</v>
      </c>
      <c r="D1691" s="160">
        <f ca="1">OFFSET('Редактор цен '!$D$218,Цена!$A$1691,0)</f>
        <v>1005.9924</v>
      </c>
      <c r="E1691" s="160">
        <f ca="1">OFFSET('Редактор цен '!$D$218,Цена!$A$1691,0)</f>
        <v>1005.9924</v>
      </c>
      <c r="F1691" s="160">
        <f ca="1">OFFSET('Редактор цен '!$D$218,Цена!$A$1691,0)</f>
        <v>1005.9924</v>
      </c>
      <c r="G1691" s="160">
        <f ca="1">OFFSET('Редактор цен '!$D$218,Цена!$A$1691,0)</f>
        <v>1005.9924</v>
      </c>
      <c r="H1691" s="160">
        <f ca="1">OFFSET('Редактор цен '!$D$218,Цена!$A$1691,0)</f>
        <v>1005.9924</v>
      </c>
      <c r="I1691" s="160">
        <f ca="1">OFFSET('Редактор цен '!$D$218,Цена!$A$1691,0)</f>
        <v>1005.9924</v>
      </c>
      <c r="J1691" s="160">
        <f ca="1">OFFSET('Редактор цен '!$D$218,Цена!$A$1691,0)</f>
        <v>1005.9924</v>
      </c>
      <c r="K1691" s="160">
        <f ca="1">OFFSET('Редактор цен '!$D$218,Цена!$A$1691,0)</f>
        <v>1005.9924</v>
      </c>
      <c r="L1691" s="160">
        <f ca="1">OFFSET('Редактор цен '!$D$218,Цена!$A$1691,0)</f>
        <v>1005.9924</v>
      </c>
      <c r="M1691" s="160">
        <f ca="1">OFFSET('Редактор цен '!$D$218,Цена!$A$1691,0)</f>
        <v>1005.9924</v>
      </c>
    </row>
    <row r="1692" spans="1:13" ht="15" x14ac:dyDescent="0.2">
      <c r="A1692">
        <v>0</v>
      </c>
      <c r="B1692" s="75" t="s">
        <v>589</v>
      </c>
      <c r="C1692" s="75" t="str">
        <f>B1692&amp;'Спецификация - фасады'!$AO$50</f>
        <v>U.PIP80-02-LO</v>
      </c>
      <c r="D1692" s="160">
        <f ca="1">OFFSET('Редактор цен '!$D$218,Цена!$A$1692,0)</f>
        <v>1005.9924</v>
      </c>
      <c r="E1692" s="160">
        <f ca="1">OFFSET('Редактор цен '!$D$218,Цена!$A$1692,0)</f>
        <v>1005.9924</v>
      </c>
      <c r="F1692" s="160">
        <f ca="1">OFFSET('Редактор цен '!$D$218,Цена!$A$1692,0)</f>
        <v>1005.9924</v>
      </c>
      <c r="G1692" s="160">
        <f ca="1">OFFSET('Редактор цен '!$D$218,Цена!$A$1692,0)</f>
        <v>1005.9924</v>
      </c>
      <c r="H1692" s="160">
        <f ca="1">OFFSET('Редактор цен '!$D$218,Цена!$A$1692,0)</f>
        <v>1005.9924</v>
      </c>
      <c r="I1692" s="160">
        <f ca="1">OFFSET('Редактор цен '!$D$218,Цена!$A$1692,0)</f>
        <v>1005.9924</v>
      </c>
      <c r="J1692" s="160">
        <f ca="1">OFFSET('Редактор цен '!$D$218,Цена!$A$1692,0)</f>
        <v>1005.9924</v>
      </c>
      <c r="K1692" s="160">
        <f ca="1">OFFSET('Редактор цен '!$D$218,Цена!$A$1692,0)</f>
        <v>1005.9924</v>
      </c>
      <c r="L1692" s="160">
        <f ca="1">OFFSET('Редактор цен '!$D$218,Цена!$A$1692,0)</f>
        <v>1005.9924</v>
      </c>
      <c r="M1692" s="160">
        <f ca="1">OFFSET('Редактор цен '!$D$218,Цена!$A$1692,0)</f>
        <v>1005.9924</v>
      </c>
    </row>
    <row r="1693" spans="1:13" ht="15" x14ac:dyDescent="0.2">
      <c r="A1693">
        <v>0</v>
      </c>
      <c r="B1693" s="75" t="s">
        <v>589</v>
      </c>
      <c r="C1693" s="75" t="str">
        <f>B1693&amp;'Спецификация - фасады'!$AO$51</f>
        <v>U.PIP80-02-OM</v>
      </c>
      <c r="D1693" s="160">
        <f ca="1">OFFSET('Редактор цен '!$D$218,Цена!$A$1693,0)</f>
        <v>1005.9924</v>
      </c>
      <c r="E1693" s="160">
        <f ca="1">OFFSET('Редактор цен '!$D$218,Цена!$A$1693,0)</f>
        <v>1005.9924</v>
      </c>
      <c r="F1693" s="160">
        <f ca="1">OFFSET('Редактор цен '!$D$218,Цена!$A$1693,0)</f>
        <v>1005.9924</v>
      </c>
      <c r="G1693" s="160">
        <f ca="1">OFFSET('Редактор цен '!$D$218,Цена!$A$1693,0)</f>
        <v>1005.9924</v>
      </c>
      <c r="H1693" s="160">
        <f ca="1">OFFSET('Редактор цен '!$D$218,Цена!$A$1693,0)</f>
        <v>1005.9924</v>
      </c>
      <c r="I1693" s="160">
        <f ca="1">OFFSET('Редактор цен '!$D$218,Цена!$A$1693,0)</f>
        <v>1005.9924</v>
      </c>
      <c r="J1693" s="160">
        <f ca="1">OFFSET('Редактор цен '!$D$218,Цена!$A$1693,0)</f>
        <v>1005.9924</v>
      </c>
      <c r="K1693" s="160">
        <f ca="1">OFFSET('Редактор цен '!$D$218,Цена!$A$1693,0)</f>
        <v>1005.9924</v>
      </c>
      <c r="L1693" s="160">
        <f ca="1">OFFSET('Редактор цен '!$D$218,Цена!$A$1693,0)</f>
        <v>1005.9924</v>
      </c>
      <c r="M1693" s="160">
        <f ca="1">OFFSET('Редактор цен '!$D$218,Цена!$A$1693,0)</f>
        <v>1005.9924</v>
      </c>
    </row>
    <row r="1694" spans="1:13" ht="15" x14ac:dyDescent="0.2">
      <c r="A1694">
        <v>0</v>
      </c>
      <c r="B1694" s="75" t="s">
        <v>589</v>
      </c>
      <c r="C1694" s="75" t="str">
        <f>B1694&amp;'Спецификация - фасады'!$AO$52</f>
        <v>U.PIP80-02-OE</v>
      </c>
      <c r="D1694" s="160">
        <f ca="1">OFFSET('Редактор цен '!$D$218,Цена!$A$1694,0)</f>
        <v>1005.9924</v>
      </c>
      <c r="E1694" s="160">
        <f ca="1">OFFSET('Редактор цен '!$D$218,Цена!$A$1694,0)</f>
        <v>1005.9924</v>
      </c>
      <c r="F1694" s="160">
        <f ca="1">OFFSET('Редактор цен '!$D$218,Цена!$A$1694,0)</f>
        <v>1005.9924</v>
      </c>
      <c r="G1694" s="160">
        <f ca="1">OFFSET('Редактор цен '!$D$218,Цена!$A$1694,0)</f>
        <v>1005.9924</v>
      </c>
      <c r="H1694" s="160">
        <f ca="1">OFFSET('Редактор цен '!$D$218,Цена!$A$1694,0)</f>
        <v>1005.9924</v>
      </c>
      <c r="I1694" s="160">
        <f ca="1">OFFSET('Редактор цен '!$D$218,Цена!$A$1694,0)</f>
        <v>1005.9924</v>
      </c>
      <c r="J1694" s="160">
        <f ca="1">OFFSET('Редактор цен '!$D$218,Цена!$A$1694,0)</f>
        <v>1005.9924</v>
      </c>
      <c r="K1694" s="160">
        <f ca="1">OFFSET('Редактор цен '!$D$218,Цена!$A$1694,0)</f>
        <v>1005.9924</v>
      </c>
      <c r="L1694" s="160">
        <f ca="1">OFFSET('Редактор цен '!$D$218,Цена!$A$1694,0)</f>
        <v>1005.9924</v>
      </c>
      <c r="M1694" s="160">
        <f ca="1">OFFSET('Редактор цен '!$D$218,Цена!$A$1694,0)</f>
        <v>1005.9924</v>
      </c>
    </row>
    <row r="1695" spans="1:13" ht="15" x14ac:dyDescent="0.2">
      <c r="A1695">
        <v>1</v>
      </c>
      <c r="B1695" s="75" t="s">
        <v>589</v>
      </c>
      <c r="C1695" s="75" t="str">
        <f>B1695&amp;'Спецификация - фасады'!$AO$53</f>
        <v>U.PIP80-02-GS</v>
      </c>
      <c r="D1695" s="160">
        <f ca="1">OFFSET('Редактор цен '!$D$218,Цена!$A$1695,0)</f>
        <v>1005.9924</v>
      </c>
      <c r="E1695" s="160">
        <f ca="1">OFFSET('Редактор цен '!$D$218,Цена!$A$1695,0)</f>
        <v>1005.9924</v>
      </c>
      <c r="F1695" s="160">
        <f ca="1">OFFSET('Редактор цен '!$D$218,Цена!$A$1695,0)</f>
        <v>1005.9924</v>
      </c>
      <c r="G1695" s="160">
        <f ca="1">OFFSET('Редактор цен '!$D$218,Цена!$A$1695,0)</f>
        <v>1005.9924</v>
      </c>
      <c r="H1695" s="160">
        <f ca="1">OFFSET('Редактор цен '!$D$218,Цена!$A$1695,0)</f>
        <v>1005.9924</v>
      </c>
      <c r="I1695" s="160">
        <f ca="1">OFFSET('Редактор цен '!$D$218,Цена!$A$1695,0)</f>
        <v>1005.9924</v>
      </c>
      <c r="J1695" s="160">
        <f ca="1">OFFSET('Редактор цен '!$D$218,Цена!$A$1695,0)</f>
        <v>1005.9924</v>
      </c>
      <c r="K1695" s="160">
        <f ca="1">OFFSET('Редактор цен '!$D$218,Цена!$A$1695,0)</f>
        <v>1005.9924</v>
      </c>
      <c r="L1695" s="160">
        <f ca="1">OFFSET('Редактор цен '!$D$218,Цена!$A$1695,0)</f>
        <v>1005.9924</v>
      </c>
      <c r="M1695" s="160">
        <f ca="1">OFFSET('Редактор цен '!$D$218,Цена!$A$1695,0)</f>
        <v>1005.9924</v>
      </c>
    </row>
    <row r="1696" spans="1:13" ht="15" x14ac:dyDescent="0.2">
      <c r="A1696">
        <v>2</v>
      </c>
      <c r="B1696" s="75" t="s">
        <v>589</v>
      </c>
      <c r="C1696" s="75" t="str">
        <f>B1696&amp;'Спецификация - фасады'!$AO$54</f>
        <v>U.PIP80-02-BMO</v>
      </c>
      <c r="D1696" s="160">
        <f ca="1">OFFSET('Редактор цен '!$D$218,Цена!$A$1696,0)</f>
        <v>1071.6006000000002</v>
      </c>
      <c r="E1696" s="160">
        <f ca="1">OFFSET('Редактор цен '!$D$218,Цена!$A$1696,0)</f>
        <v>1071.6006000000002</v>
      </c>
      <c r="F1696" s="160">
        <f ca="1">OFFSET('Редактор цен '!$D$218,Цена!$A$1696,0)</f>
        <v>1071.6006000000002</v>
      </c>
      <c r="G1696" s="160">
        <f ca="1">OFFSET('Редактор цен '!$D$218,Цена!$A$1696,0)</f>
        <v>1071.6006000000002</v>
      </c>
      <c r="H1696" s="160">
        <f ca="1">OFFSET('Редактор цен '!$D$218,Цена!$A$1696,0)</f>
        <v>1071.6006000000002</v>
      </c>
      <c r="I1696" s="160">
        <f ca="1">OFFSET('Редактор цен '!$D$218,Цена!$A$1696,0)</f>
        <v>1071.6006000000002</v>
      </c>
      <c r="J1696" s="160">
        <f ca="1">OFFSET('Редактор цен '!$D$218,Цена!$A$1696,0)</f>
        <v>1071.6006000000002</v>
      </c>
      <c r="K1696" s="160">
        <f ca="1">OFFSET('Редактор цен '!$D$218,Цена!$A$1696,0)</f>
        <v>1071.6006000000002</v>
      </c>
      <c r="L1696" s="160">
        <f ca="1">OFFSET('Редактор цен '!$D$218,Цена!$A$1696,0)</f>
        <v>1071.6006000000002</v>
      </c>
      <c r="M1696" s="160">
        <f ca="1">OFFSET('Редактор цен '!$D$218,Цена!$A$1696,0)</f>
        <v>1071.6006000000002</v>
      </c>
    </row>
    <row r="1697" spans="1:13" ht="15" x14ac:dyDescent="0.2">
      <c r="A1697">
        <v>3</v>
      </c>
      <c r="B1697" s="75" t="s">
        <v>589</v>
      </c>
      <c r="C1697" s="75" t="str">
        <f>B1697&amp;'Спецификация - фасады'!$AO$55</f>
        <v>U.PIP80-02-WM</v>
      </c>
      <c r="D1697" s="160">
        <f ca="1">OFFSET('Редактор цен '!$D$218,Цена!$A$1697,0)</f>
        <v>1071.6006000000002</v>
      </c>
      <c r="E1697" s="160">
        <f ca="1">OFFSET('Редактор цен '!$D$218,Цена!$A$1697,0)</f>
        <v>1071.6006000000002</v>
      </c>
      <c r="F1697" s="160">
        <f ca="1">OFFSET('Редактор цен '!$D$218,Цена!$A$1697,0)</f>
        <v>1071.6006000000002</v>
      </c>
      <c r="G1697" s="160">
        <f ca="1">OFFSET('Редактор цен '!$D$218,Цена!$A$1697,0)</f>
        <v>1071.6006000000002</v>
      </c>
      <c r="H1697" s="160">
        <f ca="1">OFFSET('Редактор цен '!$D$218,Цена!$A$1697,0)</f>
        <v>1071.6006000000002</v>
      </c>
      <c r="I1697" s="160">
        <f ca="1">OFFSET('Редактор цен '!$D$218,Цена!$A$1697,0)</f>
        <v>1071.6006000000002</v>
      </c>
      <c r="J1697" s="160">
        <f ca="1">OFFSET('Редактор цен '!$D$218,Цена!$A$1697,0)</f>
        <v>1071.6006000000002</v>
      </c>
      <c r="K1697" s="160">
        <f ca="1">OFFSET('Редактор цен '!$D$218,Цена!$A$1697,0)</f>
        <v>1071.6006000000002</v>
      </c>
      <c r="L1697" s="160">
        <f ca="1">OFFSET('Редактор цен '!$D$218,Цена!$A$1697,0)</f>
        <v>1071.6006000000002</v>
      </c>
      <c r="M1697" s="160">
        <f ca="1">OFFSET('Редактор цен '!$D$218,Цена!$A$1697,0)</f>
        <v>1071.6006000000002</v>
      </c>
    </row>
    <row r="1698" spans="1:13" ht="15" x14ac:dyDescent="0.2">
      <c r="A1698">
        <v>3</v>
      </c>
      <c r="B1698" s="75" t="s">
        <v>589</v>
      </c>
      <c r="C1698" s="75" t="str">
        <f>B1698&amp;'Спецификация - фасады'!$AO$56</f>
        <v>U.PIP80-02-IV</v>
      </c>
      <c r="D1698" s="160">
        <f ca="1">OFFSET('Редактор цен '!$D$218,Цена!$A$1698,0)</f>
        <v>1071.6006000000002</v>
      </c>
      <c r="E1698" s="160">
        <f ca="1">OFFSET('Редактор цен '!$D$218,Цена!$A$1698,0)</f>
        <v>1071.6006000000002</v>
      </c>
      <c r="F1698" s="160">
        <f ca="1">OFFSET('Редактор цен '!$D$218,Цена!$A$1698,0)</f>
        <v>1071.6006000000002</v>
      </c>
      <c r="G1698" s="160">
        <f ca="1">OFFSET('Редактор цен '!$D$218,Цена!$A$1698,0)</f>
        <v>1071.6006000000002</v>
      </c>
      <c r="H1698" s="160">
        <f ca="1">OFFSET('Редактор цен '!$D$218,Цена!$A$1698,0)</f>
        <v>1071.6006000000002</v>
      </c>
      <c r="I1698" s="160">
        <f ca="1">OFFSET('Редактор цен '!$D$218,Цена!$A$1698,0)</f>
        <v>1071.6006000000002</v>
      </c>
      <c r="J1698" s="160">
        <f ca="1">OFFSET('Редактор цен '!$D$218,Цена!$A$1698,0)</f>
        <v>1071.6006000000002</v>
      </c>
      <c r="K1698" s="160">
        <f ca="1">OFFSET('Редактор цен '!$D$218,Цена!$A$1698,0)</f>
        <v>1071.6006000000002</v>
      </c>
      <c r="L1698" s="160">
        <f ca="1">OFFSET('Редактор цен '!$D$218,Цена!$A$1698,0)</f>
        <v>1071.6006000000002</v>
      </c>
      <c r="M1698" s="160">
        <f ca="1">OFFSET('Редактор цен '!$D$218,Цена!$A$1698,0)</f>
        <v>1071.6006000000002</v>
      </c>
    </row>
    <row r="1699" spans="1:13" ht="15" x14ac:dyDescent="0.2">
      <c r="A1699">
        <v>4</v>
      </c>
      <c r="B1699" s="75" t="s">
        <v>589</v>
      </c>
      <c r="C1699" s="75" t="str">
        <f>B1699&amp;'Спецификация - фасады'!$AO$57</f>
        <v>U.PIP80-02-WC/PG</v>
      </c>
      <c r="D1699" s="160">
        <f ca="1">OFFSET('Редактор цен '!$D$218,Цена!$A$1699,0)</f>
        <v>1228.3313000000001</v>
      </c>
      <c r="E1699" s="160">
        <f ca="1">OFFSET('Редактор цен '!$D$218,Цена!$A$1699,0)</f>
        <v>1228.3313000000001</v>
      </c>
      <c r="F1699" s="160">
        <f ca="1">OFFSET('Редактор цен '!$D$218,Цена!$A$1699,0)</f>
        <v>1228.3313000000001</v>
      </c>
      <c r="G1699" s="160">
        <f ca="1">OFFSET('Редактор цен '!$D$218,Цена!$A$1699,0)</f>
        <v>1228.3313000000001</v>
      </c>
      <c r="H1699" s="160">
        <f ca="1">OFFSET('Редактор цен '!$D$218,Цена!$A$1699,0)</f>
        <v>1228.3313000000001</v>
      </c>
      <c r="I1699" s="160">
        <f ca="1">OFFSET('Редактор цен '!$D$218,Цена!$A$1699,0)</f>
        <v>1228.3313000000001</v>
      </c>
      <c r="J1699" s="160">
        <f ca="1">OFFSET('Редактор цен '!$D$218,Цена!$A$1699,0)</f>
        <v>1228.3313000000001</v>
      </c>
      <c r="K1699" s="160">
        <f ca="1">OFFSET('Редактор цен '!$D$218,Цена!$A$1699,0)</f>
        <v>1228.3313000000001</v>
      </c>
      <c r="L1699" s="160">
        <f ca="1">OFFSET('Редактор цен '!$D$218,Цена!$A$1699,0)</f>
        <v>1228.3313000000001</v>
      </c>
      <c r="M1699" s="160">
        <f ca="1">OFFSET('Редактор цен '!$D$218,Цена!$A$1699,0)</f>
        <v>1228.3313000000001</v>
      </c>
    </row>
    <row r="1700" spans="1:13" ht="15" x14ac:dyDescent="0.2">
      <c r="A1700">
        <v>4</v>
      </c>
      <c r="B1700" s="75" t="s">
        <v>589</v>
      </c>
      <c r="C1700" s="75" t="str">
        <f>B1700&amp;'Спецификация - фасады'!$AO$58</f>
        <v>U.PIP80-02-WC/PS</v>
      </c>
      <c r="D1700" s="160">
        <f ca="1">OFFSET('Редактор цен '!$D$218,Цена!$A$1700,0)</f>
        <v>1228.3313000000001</v>
      </c>
      <c r="E1700" s="160">
        <f ca="1">OFFSET('Редактор цен '!$D$218,Цена!$A$1700,0)</f>
        <v>1228.3313000000001</v>
      </c>
      <c r="F1700" s="160">
        <f ca="1">OFFSET('Редактор цен '!$D$218,Цена!$A$1700,0)</f>
        <v>1228.3313000000001</v>
      </c>
      <c r="G1700" s="160">
        <f ca="1">OFFSET('Редактор цен '!$D$218,Цена!$A$1700,0)</f>
        <v>1228.3313000000001</v>
      </c>
      <c r="H1700" s="160">
        <f ca="1">OFFSET('Редактор цен '!$D$218,Цена!$A$1700,0)</f>
        <v>1228.3313000000001</v>
      </c>
      <c r="I1700" s="160">
        <f ca="1">OFFSET('Редактор цен '!$D$218,Цена!$A$1700,0)</f>
        <v>1228.3313000000001</v>
      </c>
      <c r="J1700" s="160">
        <f ca="1">OFFSET('Редактор цен '!$D$218,Цена!$A$1700,0)</f>
        <v>1228.3313000000001</v>
      </c>
      <c r="K1700" s="160">
        <f ca="1">OFFSET('Редактор цен '!$D$218,Цена!$A$1700,0)</f>
        <v>1228.3313000000001</v>
      </c>
      <c r="L1700" s="160">
        <f ca="1">OFFSET('Редактор цен '!$D$218,Цена!$A$1700,0)</f>
        <v>1228.3313000000001</v>
      </c>
      <c r="M1700" s="160">
        <f ca="1">OFFSET('Редактор цен '!$D$218,Цена!$A$1700,0)</f>
        <v>1228.3313000000001</v>
      </c>
    </row>
    <row r="1701" spans="1:13" ht="15" x14ac:dyDescent="0.2">
      <c r="A1701">
        <v>4</v>
      </c>
      <c r="B1701" s="75" t="s">
        <v>589</v>
      </c>
      <c r="C1701" s="75" t="str">
        <f>B1701&amp;'Спецификация - фасады'!$AO$59</f>
        <v>U.PIP80-02-WC/PBG</v>
      </c>
      <c r="D1701" s="160">
        <f ca="1">OFFSET('Редактор цен '!$D$218,Цена!$A$1701,0)</f>
        <v>1228.3313000000001</v>
      </c>
      <c r="E1701" s="160">
        <f ca="1">OFFSET('Редактор цен '!$D$218,Цена!$A$1701,0)</f>
        <v>1228.3313000000001</v>
      </c>
      <c r="F1701" s="160">
        <f ca="1">OFFSET('Редактор цен '!$D$218,Цена!$A$1701,0)</f>
        <v>1228.3313000000001</v>
      </c>
      <c r="G1701" s="160">
        <f ca="1">OFFSET('Редактор цен '!$D$218,Цена!$A$1701,0)</f>
        <v>1228.3313000000001</v>
      </c>
      <c r="H1701" s="160">
        <f ca="1">OFFSET('Редактор цен '!$D$218,Цена!$A$1701,0)</f>
        <v>1228.3313000000001</v>
      </c>
      <c r="I1701" s="160">
        <f ca="1">OFFSET('Редактор цен '!$D$218,Цена!$A$1701,0)</f>
        <v>1228.3313000000001</v>
      </c>
      <c r="J1701" s="160">
        <f ca="1">OFFSET('Редактор цен '!$D$218,Цена!$A$1701,0)</f>
        <v>1228.3313000000001</v>
      </c>
      <c r="K1701" s="160">
        <f ca="1">OFFSET('Редактор цен '!$D$218,Цена!$A$1701,0)</f>
        <v>1228.3313000000001</v>
      </c>
      <c r="L1701" s="160">
        <f ca="1">OFFSET('Редактор цен '!$D$218,Цена!$A$1701,0)</f>
        <v>1228.3313000000001</v>
      </c>
      <c r="M1701" s="160">
        <f ca="1">OFFSET('Редактор цен '!$D$218,Цена!$A$1701,0)</f>
        <v>1228.3313000000001</v>
      </c>
    </row>
    <row r="1702" spans="1:13" ht="15" x14ac:dyDescent="0.2">
      <c r="A1702">
        <v>4</v>
      </c>
      <c r="B1702" s="75" t="s">
        <v>589</v>
      </c>
      <c r="C1702" s="75" t="str">
        <f>B1702&amp;'Спецификация - фасады'!$AO$60</f>
        <v>U.PIP80-02-VT/PS</v>
      </c>
      <c r="D1702" s="160">
        <f ca="1">OFFSET('Редактор цен '!$D$218,Цена!$A$1702,0)</f>
        <v>1228.3313000000001</v>
      </c>
      <c r="E1702" s="160">
        <f ca="1">OFFSET('Редактор цен '!$D$218,Цена!$A$1702,0)</f>
        <v>1228.3313000000001</v>
      </c>
      <c r="F1702" s="160">
        <f ca="1">OFFSET('Редактор цен '!$D$218,Цена!$A$1702,0)</f>
        <v>1228.3313000000001</v>
      </c>
      <c r="G1702" s="160">
        <f ca="1">OFFSET('Редактор цен '!$D$218,Цена!$A$1702,0)</f>
        <v>1228.3313000000001</v>
      </c>
      <c r="H1702" s="160">
        <f ca="1">OFFSET('Редактор цен '!$D$218,Цена!$A$1702,0)</f>
        <v>1228.3313000000001</v>
      </c>
      <c r="I1702" s="160">
        <f ca="1">OFFSET('Редактор цен '!$D$218,Цена!$A$1702,0)</f>
        <v>1228.3313000000001</v>
      </c>
      <c r="J1702" s="160">
        <f ca="1">OFFSET('Редактор цен '!$D$218,Цена!$A$1702,0)</f>
        <v>1228.3313000000001</v>
      </c>
      <c r="K1702" s="160">
        <f ca="1">OFFSET('Редактор цен '!$D$218,Цена!$A$1702,0)</f>
        <v>1228.3313000000001</v>
      </c>
      <c r="L1702" s="160">
        <f ca="1">OFFSET('Редактор цен '!$D$218,Цена!$A$1702,0)</f>
        <v>1228.3313000000001</v>
      </c>
      <c r="M1702" s="160">
        <f ca="1">OFFSET('Редактор цен '!$D$218,Цена!$A$1702,0)</f>
        <v>1228.3313000000001</v>
      </c>
    </row>
    <row r="1703" spans="1:13" ht="15" x14ac:dyDescent="0.2">
      <c r="A1703">
        <v>5</v>
      </c>
      <c r="B1703" s="75" t="s">
        <v>589</v>
      </c>
      <c r="C1703" s="75" t="str">
        <f>B1703&amp;'Спецификация - фасады'!$AO$61</f>
        <v>U.PIP80-02-BMO/PG</v>
      </c>
      <c r="D1703" s="160">
        <f ca="1">OFFSET('Редактор цен '!$D$218,Цена!$A$1703,0)</f>
        <v>1293.9395</v>
      </c>
      <c r="E1703" s="160">
        <f ca="1">OFFSET('Редактор цен '!$D$218,Цена!$A$1703,0)</f>
        <v>1293.9395</v>
      </c>
      <c r="F1703" s="160">
        <f ca="1">OFFSET('Редактор цен '!$D$218,Цена!$A$1703,0)</f>
        <v>1293.9395</v>
      </c>
      <c r="G1703" s="160">
        <f ca="1">OFFSET('Редактор цен '!$D$218,Цена!$A$1703,0)</f>
        <v>1293.9395</v>
      </c>
      <c r="H1703" s="160">
        <f ca="1">OFFSET('Редактор цен '!$D$218,Цена!$A$1703,0)</f>
        <v>1293.9395</v>
      </c>
      <c r="I1703" s="160">
        <f ca="1">OFFSET('Редактор цен '!$D$218,Цена!$A$1703,0)</f>
        <v>1293.9395</v>
      </c>
      <c r="J1703" s="160">
        <f ca="1">OFFSET('Редактор цен '!$D$218,Цена!$A$1703,0)</f>
        <v>1293.9395</v>
      </c>
      <c r="K1703" s="160">
        <f ca="1">OFFSET('Редактор цен '!$D$218,Цена!$A$1703,0)</f>
        <v>1293.9395</v>
      </c>
      <c r="L1703" s="160">
        <f ca="1">OFFSET('Редактор цен '!$D$218,Цена!$A$1703,0)</f>
        <v>1293.9395</v>
      </c>
      <c r="M1703" s="160">
        <f ca="1">OFFSET('Редактор цен '!$D$218,Цена!$A$1703,0)</f>
        <v>1293.9395</v>
      </c>
    </row>
    <row r="1704" spans="1:13" ht="15" x14ac:dyDescent="0.2">
      <c r="A1704">
        <v>5</v>
      </c>
      <c r="B1704" s="75" t="s">
        <v>589</v>
      </c>
      <c r="C1704" s="75" t="str">
        <f>B1704&amp;'Спецификация - фасады'!$AO$62</f>
        <v>U.PIP80-02-BMO/PB</v>
      </c>
      <c r="D1704" s="160">
        <f ca="1">OFFSET('Редактор цен '!$D$218,Цена!$A$1704,0)</f>
        <v>1293.9395</v>
      </c>
      <c r="E1704" s="160">
        <f ca="1">OFFSET('Редактор цен '!$D$218,Цена!$A$1704,0)</f>
        <v>1293.9395</v>
      </c>
      <c r="F1704" s="160">
        <f ca="1">OFFSET('Редактор цен '!$D$218,Цена!$A$1704,0)</f>
        <v>1293.9395</v>
      </c>
      <c r="G1704" s="160">
        <f ca="1">OFFSET('Редактор цен '!$D$218,Цена!$A$1704,0)</f>
        <v>1293.9395</v>
      </c>
      <c r="H1704" s="160">
        <f ca="1">OFFSET('Редактор цен '!$D$218,Цена!$A$1704,0)</f>
        <v>1293.9395</v>
      </c>
      <c r="I1704" s="160">
        <f ca="1">OFFSET('Редактор цен '!$D$218,Цена!$A$1704,0)</f>
        <v>1293.9395</v>
      </c>
      <c r="J1704" s="160">
        <f ca="1">OFFSET('Редактор цен '!$D$218,Цена!$A$1704,0)</f>
        <v>1293.9395</v>
      </c>
      <c r="K1704" s="160">
        <f ca="1">OFFSET('Редактор цен '!$D$218,Цена!$A$1704,0)</f>
        <v>1293.9395</v>
      </c>
      <c r="L1704" s="160">
        <f ca="1">OFFSET('Редактор цен '!$D$218,Цена!$A$1704,0)</f>
        <v>1293.9395</v>
      </c>
      <c r="M1704" s="160">
        <f ca="1">OFFSET('Редактор цен '!$D$218,Цена!$A$1704,0)</f>
        <v>1293.9395</v>
      </c>
    </row>
    <row r="1705" spans="1:13" ht="15" x14ac:dyDescent="0.2">
      <c r="A1705">
        <v>6</v>
      </c>
      <c r="B1705" s="75" t="s">
        <v>589</v>
      </c>
      <c r="C1705" s="75" t="str">
        <f>B1705&amp;'Спецификация - фасады'!$AO$63</f>
        <v>U.PIP80-02-GS/PG</v>
      </c>
      <c r="D1705" s="160">
        <f ca="1">OFFSET('Редактор цен '!$D$218,Цена!$A$1705,0)</f>
        <v>1308.5191</v>
      </c>
      <c r="E1705" s="160">
        <f ca="1">OFFSET('Редактор цен '!$D$218,Цена!$A$1705,0)</f>
        <v>1308.5191</v>
      </c>
      <c r="F1705" s="160">
        <f ca="1">OFFSET('Редактор цен '!$D$218,Цена!$A$1705,0)</f>
        <v>1308.5191</v>
      </c>
      <c r="G1705" s="160">
        <f ca="1">OFFSET('Редактор цен '!$D$218,Цена!$A$1705,0)</f>
        <v>1308.5191</v>
      </c>
      <c r="H1705" s="160">
        <f ca="1">OFFSET('Редактор цен '!$D$218,Цена!$A$1705,0)</f>
        <v>1308.5191</v>
      </c>
      <c r="I1705" s="160">
        <f ca="1">OFFSET('Редактор цен '!$D$218,Цена!$A$1705,0)</f>
        <v>1308.5191</v>
      </c>
      <c r="J1705" s="160">
        <f ca="1">OFFSET('Редактор цен '!$D$218,Цена!$A$1705,0)</f>
        <v>1308.5191</v>
      </c>
      <c r="K1705" s="160">
        <f ca="1">OFFSET('Редактор цен '!$D$218,Цена!$A$1705,0)</f>
        <v>1308.5191</v>
      </c>
      <c r="L1705" s="160">
        <f ca="1">OFFSET('Редактор цен '!$D$218,Цена!$A$1705,0)</f>
        <v>1308.5191</v>
      </c>
      <c r="M1705" s="160">
        <f ca="1">OFFSET('Редактор цен '!$D$218,Цена!$A$1705,0)</f>
        <v>1308.5191</v>
      </c>
    </row>
    <row r="1706" spans="1:13" ht="15" x14ac:dyDescent="0.2">
      <c r="A1706">
        <v>6</v>
      </c>
      <c r="B1706" s="75" t="s">
        <v>589</v>
      </c>
      <c r="C1706" s="75" t="str">
        <f>B1706&amp;'Спецификация - фасады'!$AO$64</f>
        <v>U.PIP80-02-GS/PS</v>
      </c>
      <c r="D1706" s="160">
        <f ca="1">OFFSET('Редактор цен '!$D$218,Цена!$A$1706,0)</f>
        <v>1308.5191</v>
      </c>
      <c r="E1706" s="160">
        <f ca="1">OFFSET('Редактор цен '!$D$218,Цена!$A$1706,0)</f>
        <v>1308.5191</v>
      </c>
      <c r="F1706" s="160">
        <f ca="1">OFFSET('Редактор цен '!$D$218,Цена!$A$1706,0)</f>
        <v>1308.5191</v>
      </c>
      <c r="G1706" s="160">
        <f ca="1">OFFSET('Редактор цен '!$D$218,Цена!$A$1706,0)</f>
        <v>1308.5191</v>
      </c>
      <c r="H1706" s="160">
        <f ca="1">OFFSET('Редактор цен '!$D$218,Цена!$A$1706,0)</f>
        <v>1308.5191</v>
      </c>
      <c r="I1706" s="160">
        <f ca="1">OFFSET('Редактор цен '!$D$218,Цена!$A$1706,0)</f>
        <v>1308.5191</v>
      </c>
      <c r="J1706" s="160">
        <f ca="1">OFFSET('Редактор цен '!$D$218,Цена!$A$1706,0)</f>
        <v>1308.5191</v>
      </c>
      <c r="K1706" s="160">
        <f ca="1">OFFSET('Редактор цен '!$D$218,Цена!$A$1706,0)</f>
        <v>1308.5191</v>
      </c>
      <c r="L1706" s="160">
        <f ca="1">OFFSET('Редактор цен '!$D$218,Цена!$A$1706,0)</f>
        <v>1308.5191</v>
      </c>
      <c r="M1706" s="160">
        <f ca="1">OFFSET('Редактор цен '!$D$218,Цена!$A$1706,0)</f>
        <v>1308.5191</v>
      </c>
    </row>
    <row r="1707" spans="1:13" ht="15" x14ac:dyDescent="0.2">
      <c r="A1707">
        <v>7</v>
      </c>
      <c r="B1707" s="75" t="s">
        <v>589</v>
      </c>
      <c r="C1707" s="75" t="str">
        <f>B1707&amp;'Спецификация - фасады'!$AO$65</f>
        <v>U.PIP80-02-WM/PG</v>
      </c>
      <c r="D1707" s="160">
        <f ca="1">OFFSET('Редактор цен '!$D$218,Цена!$A$1707,0)</f>
        <v>1374.1273000000001</v>
      </c>
      <c r="E1707" s="160">
        <f ca="1">OFFSET('Редактор цен '!$D$218,Цена!$A$1707,0)</f>
        <v>1374.1273000000001</v>
      </c>
      <c r="F1707" s="160">
        <f ca="1">OFFSET('Редактор цен '!$D$218,Цена!$A$1707,0)</f>
        <v>1374.1273000000001</v>
      </c>
      <c r="G1707" s="160">
        <f ca="1">OFFSET('Редактор цен '!$D$218,Цена!$A$1707,0)</f>
        <v>1374.1273000000001</v>
      </c>
      <c r="H1707" s="160">
        <f ca="1">OFFSET('Редактор цен '!$D$218,Цена!$A$1707,0)</f>
        <v>1374.1273000000001</v>
      </c>
      <c r="I1707" s="160">
        <f ca="1">OFFSET('Редактор цен '!$D$218,Цена!$A$1707,0)</f>
        <v>1374.1273000000001</v>
      </c>
      <c r="J1707" s="160">
        <f ca="1">OFFSET('Редактор цен '!$D$218,Цена!$A$1707,0)</f>
        <v>1374.1273000000001</v>
      </c>
      <c r="K1707" s="160">
        <f ca="1">OFFSET('Редактор цен '!$D$218,Цена!$A$1707,0)</f>
        <v>1374.1273000000001</v>
      </c>
      <c r="L1707" s="160">
        <f ca="1">OFFSET('Редактор цен '!$D$218,Цена!$A$1707,0)</f>
        <v>1374.1273000000001</v>
      </c>
      <c r="M1707" s="160">
        <f ca="1">OFFSET('Редактор цен '!$D$218,Цена!$A$1707,0)</f>
        <v>1374.1273000000001</v>
      </c>
    </row>
    <row r="1708" spans="1:13" ht="15" x14ac:dyDescent="0.2">
      <c r="A1708">
        <v>7</v>
      </c>
      <c r="B1708" s="75" t="s">
        <v>589</v>
      </c>
      <c r="C1708" s="75" t="str">
        <f>B1708&amp;'Спецификация - фасады'!$AO$66</f>
        <v>U.PIP80-02-WM/PS</v>
      </c>
      <c r="D1708" s="160">
        <f ca="1">OFFSET('Редактор цен '!$D$218,Цена!$A$1708,0)</f>
        <v>1374.1273000000001</v>
      </c>
      <c r="E1708" s="160">
        <f ca="1">OFFSET('Редактор цен '!$D$218,Цена!$A$1708,0)</f>
        <v>1374.1273000000001</v>
      </c>
      <c r="F1708" s="160">
        <f ca="1">OFFSET('Редактор цен '!$D$218,Цена!$A$1708,0)</f>
        <v>1374.1273000000001</v>
      </c>
      <c r="G1708" s="160">
        <f ca="1">OFFSET('Редактор цен '!$D$218,Цена!$A$1708,0)</f>
        <v>1374.1273000000001</v>
      </c>
      <c r="H1708" s="160">
        <f ca="1">OFFSET('Редактор цен '!$D$218,Цена!$A$1708,0)</f>
        <v>1374.1273000000001</v>
      </c>
      <c r="I1708" s="160">
        <f ca="1">OFFSET('Редактор цен '!$D$218,Цена!$A$1708,0)</f>
        <v>1374.1273000000001</v>
      </c>
      <c r="J1708" s="160">
        <f ca="1">OFFSET('Редактор цен '!$D$218,Цена!$A$1708,0)</f>
        <v>1374.1273000000001</v>
      </c>
      <c r="K1708" s="160">
        <f ca="1">OFFSET('Редактор цен '!$D$218,Цена!$A$1708,0)</f>
        <v>1374.1273000000001</v>
      </c>
      <c r="L1708" s="160">
        <f ca="1">OFFSET('Редактор цен '!$D$218,Цена!$A$1708,0)</f>
        <v>1374.1273000000001</v>
      </c>
      <c r="M1708" s="160">
        <f ca="1">OFFSET('Редактор цен '!$D$218,Цена!$A$1708,0)</f>
        <v>1374.1273000000001</v>
      </c>
    </row>
    <row r="1709" spans="1:13" ht="15" x14ac:dyDescent="0.2">
      <c r="A1709">
        <v>7</v>
      </c>
      <c r="B1709" s="75" t="s">
        <v>589</v>
      </c>
      <c r="C1709" s="75" t="str">
        <f>B1709&amp;'Спецификация - фасады'!$AO$67</f>
        <v>U.PIP80-02-WM/PBG</v>
      </c>
      <c r="D1709" s="160">
        <f ca="1">OFFSET('Редактор цен '!$D$218,Цена!$A$1709,0)</f>
        <v>1374.1273000000001</v>
      </c>
      <c r="E1709" s="160">
        <f ca="1">OFFSET('Редактор цен '!$D$218,Цена!$A$1709,0)</f>
        <v>1374.1273000000001</v>
      </c>
      <c r="F1709" s="160">
        <f ca="1">OFFSET('Редактор цен '!$D$218,Цена!$A$1709,0)</f>
        <v>1374.1273000000001</v>
      </c>
      <c r="G1709" s="160">
        <f ca="1">OFFSET('Редактор цен '!$D$218,Цена!$A$1709,0)</f>
        <v>1374.1273000000001</v>
      </c>
      <c r="H1709" s="160">
        <f ca="1">OFFSET('Редактор цен '!$D$218,Цена!$A$1709,0)</f>
        <v>1374.1273000000001</v>
      </c>
      <c r="I1709" s="160">
        <f ca="1">OFFSET('Редактор цен '!$D$218,Цена!$A$1709,0)</f>
        <v>1374.1273000000001</v>
      </c>
      <c r="J1709" s="160">
        <f ca="1">OFFSET('Редактор цен '!$D$218,Цена!$A$1709,0)</f>
        <v>1374.1273000000001</v>
      </c>
      <c r="K1709" s="160">
        <f ca="1">OFFSET('Редактор цен '!$D$218,Цена!$A$1709,0)</f>
        <v>1374.1273000000001</v>
      </c>
      <c r="L1709" s="160">
        <f ca="1">OFFSET('Редактор цен '!$D$218,Цена!$A$1709,0)</f>
        <v>1374.1273000000001</v>
      </c>
      <c r="M1709" s="160">
        <f ca="1">OFFSET('Редактор цен '!$D$218,Цена!$A$1709,0)</f>
        <v>1374.1273000000001</v>
      </c>
    </row>
    <row r="1710" spans="1:13" ht="15" x14ac:dyDescent="0.2">
      <c r="A1710">
        <v>7</v>
      </c>
      <c r="B1710" s="75" t="s">
        <v>589</v>
      </c>
      <c r="C1710" s="75" t="str">
        <f>B1710&amp;'Спецификация - фасады'!$AO$68</f>
        <v>U.PIP80-02-IV/PG</v>
      </c>
      <c r="D1710" s="160">
        <f ca="1">OFFSET('Редактор цен '!$D$218,Цена!$A$1710,0)</f>
        <v>1374.1273000000001</v>
      </c>
      <c r="E1710" s="160">
        <f ca="1">OFFSET('Редактор цен '!$D$218,Цена!$A$1710,0)</f>
        <v>1374.1273000000001</v>
      </c>
      <c r="F1710" s="160">
        <f ca="1">OFFSET('Редактор цен '!$D$218,Цена!$A$1710,0)</f>
        <v>1374.1273000000001</v>
      </c>
      <c r="G1710" s="160">
        <f ca="1">OFFSET('Редактор цен '!$D$218,Цена!$A$1710,0)</f>
        <v>1374.1273000000001</v>
      </c>
      <c r="H1710" s="160">
        <f ca="1">OFFSET('Редактор цен '!$D$218,Цена!$A$1710,0)</f>
        <v>1374.1273000000001</v>
      </c>
      <c r="I1710" s="160">
        <f ca="1">OFFSET('Редактор цен '!$D$218,Цена!$A$1710,0)</f>
        <v>1374.1273000000001</v>
      </c>
      <c r="J1710" s="160">
        <f ca="1">OFFSET('Редактор цен '!$D$218,Цена!$A$1710,0)</f>
        <v>1374.1273000000001</v>
      </c>
      <c r="K1710" s="160">
        <f ca="1">OFFSET('Редактор цен '!$D$218,Цена!$A$1710,0)</f>
        <v>1374.1273000000001</v>
      </c>
      <c r="L1710" s="160">
        <f ca="1">OFFSET('Редактор цен '!$D$218,Цена!$A$1710,0)</f>
        <v>1374.1273000000001</v>
      </c>
      <c r="M1710" s="160">
        <f ca="1">OFFSET('Редактор цен '!$D$218,Цена!$A$1710,0)</f>
        <v>1374.1273000000001</v>
      </c>
    </row>
    <row r="1711" spans="1:13" ht="15" x14ac:dyDescent="0.2">
      <c r="A1711">
        <v>7</v>
      </c>
      <c r="B1711" s="75" t="s">
        <v>589</v>
      </c>
      <c r="C1711" s="75" t="str">
        <f>B1711&amp;'Спецификация - фасады'!$AO$69</f>
        <v>U.PIP80-02-IV/PS</v>
      </c>
      <c r="D1711" s="160">
        <f ca="1">OFFSET('Редактор цен '!$D$218,Цена!$A$1711,0)</f>
        <v>1374.1273000000001</v>
      </c>
      <c r="E1711" s="160">
        <f ca="1">OFFSET('Редактор цен '!$D$218,Цена!$A$1711,0)</f>
        <v>1374.1273000000001</v>
      </c>
      <c r="F1711" s="160">
        <f ca="1">OFFSET('Редактор цен '!$D$218,Цена!$A$1711,0)</f>
        <v>1374.1273000000001</v>
      </c>
      <c r="G1711" s="160">
        <f ca="1">OFFSET('Редактор цен '!$D$218,Цена!$A$1711,0)</f>
        <v>1374.1273000000001</v>
      </c>
      <c r="H1711" s="160">
        <f ca="1">OFFSET('Редактор цен '!$D$218,Цена!$A$1711,0)</f>
        <v>1374.1273000000001</v>
      </c>
      <c r="I1711" s="160">
        <f ca="1">OFFSET('Редактор цен '!$D$218,Цена!$A$1711,0)</f>
        <v>1374.1273000000001</v>
      </c>
      <c r="J1711" s="160">
        <f ca="1">OFFSET('Редактор цен '!$D$218,Цена!$A$1711,0)</f>
        <v>1374.1273000000001</v>
      </c>
      <c r="K1711" s="160">
        <f ca="1">OFFSET('Редактор цен '!$D$218,Цена!$A$1711,0)</f>
        <v>1374.1273000000001</v>
      </c>
      <c r="L1711" s="160">
        <f ca="1">OFFSET('Редактор цен '!$D$218,Цена!$A$1711,0)</f>
        <v>1374.1273000000001</v>
      </c>
      <c r="M1711" s="160">
        <f ca="1">OFFSET('Редактор цен '!$D$218,Цена!$A$1711,0)</f>
        <v>1374.1273000000001</v>
      </c>
    </row>
    <row r="1712" spans="1:13" ht="15" x14ac:dyDescent="0.2">
      <c r="A1712">
        <v>7</v>
      </c>
      <c r="B1712" s="75" t="s">
        <v>589</v>
      </c>
      <c r="C1712" s="75" t="str">
        <f>B1712&amp;'Спецификация - фасады'!$AO$70</f>
        <v>U.PIP80-02-IV/PBG</v>
      </c>
      <c r="D1712" s="160">
        <f ca="1">OFFSET('Редактор цен '!$D$218,Цена!$A$1712,0)</f>
        <v>1374.1273000000001</v>
      </c>
      <c r="E1712" s="160">
        <f ca="1">OFFSET('Редактор цен '!$D$218,Цена!$A$1712,0)</f>
        <v>1374.1273000000001</v>
      </c>
      <c r="F1712" s="160">
        <f ca="1">OFFSET('Редактор цен '!$D$218,Цена!$A$1712,0)</f>
        <v>1374.1273000000001</v>
      </c>
      <c r="G1712" s="160">
        <f ca="1">OFFSET('Редактор цен '!$D$218,Цена!$A$1712,0)</f>
        <v>1374.1273000000001</v>
      </c>
      <c r="H1712" s="160">
        <f ca="1">OFFSET('Редактор цен '!$D$218,Цена!$A$1712,0)</f>
        <v>1374.1273000000001</v>
      </c>
      <c r="I1712" s="160">
        <f ca="1">OFFSET('Редактор цен '!$D$218,Цена!$A$1712,0)</f>
        <v>1374.1273000000001</v>
      </c>
      <c r="J1712" s="160">
        <f ca="1">OFFSET('Редактор цен '!$D$218,Цена!$A$1712,0)</f>
        <v>1374.1273000000001</v>
      </c>
      <c r="K1712" s="160">
        <f ca="1">OFFSET('Редактор цен '!$D$218,Цена!$A$1712,0)</f>
        <v>1374.1273000000001</v>
      </c>
      <c r="L1712" s="160">
        <f ca="1">OFFSET('Редактор цен '!$D$218,Цена!$A$1712,0)</f>
        <v>1374.1273000000001</v>
      </c>
      <c r="M1712" s="160">
        <f ca="1">OFFSET('Редактор цен '!$D$218,Цена!$A$1712,0)</f>
        <v>1374.1273000000001</v>
      </c>
    </row>
    <row r="1714" spans="1:13" ht="15" x14ac:dyDescent="0.2">
      <c r="A1714">
        <v>0</v>
      </c>
      <c r="B1714" s="75" t="s">
        <v>588</v>
      </c>
      <c r="C1714" s="75" t="str">
        <f>B1714&amp;'Спецификация - фасады'!$AO$43</f>
        <v>U.PIL80-02-PY27</v>
      </c>
      <c r="D1714" s="160">
        <f ca="1">OFFSET('Редактор цен '!$D$218,Цена!$A$1714,0)</f>
        <v>1005.9924</v>
      </c>
      <c r="E1714" s="160">
        <f ca="1">OFFSET('Редактор цен '!$D$218,Цена!$A$1714,0)</f>
        <v>1005.9924</v>
      </c>
      <c r="F1714" s="160">
        <f ca="1">OFFSET('Редактор цен '!$D$218,Цена!$A$1714,0)</f>
        <v>1005.9924</v>
      </c>
      <c r="G1714" s="160">
        <f ca="1">OFFSET('Редактор цен '!$D$218,Цена!$A$1714,0)</f>
        <v>1005.9924</v>
      </c>
      <c r="H1714" s="160">
        <f ca="1">OFFSET('Редактор цен '!$D$218,Цена!$A$1714,0)</f>
        <v>1005.9924</v>
      </c>
      <c r="I1714" s="160">
        <f ca="1">OFFSET('Редактор цен '!$D$218,Цена!$A$1714,0)</f>
        <v>1005.9924</v>
      </c>
      <c r="J1714" s="160">
        <f ca="1">OFFSET('Редактор цен '!$D$218,Цена!$A$1714,0)</f>
        <v>1005.9924</v>
      </c>
      <c r="K1714" s="160">
        <f ca="1">OFFSET('Редактор цен '!$D$218,Цена!$A$1714,0)</f>
        <v>1005.9924</v>
      </c>
      <c r="L1714" s="160">
        <f ca="1">OFFSET('Редактор цен '!$D$218,Цена!$A$1714,0)</f>
        <v>1005.9924</v>
      </c>
      <c r="M1714" s="160">
        <f ca="1">OFFSET('Редактор цен '!$D$218,Цена!$A$1714,0)</f>
        <v>1005.9924</v>
      </c>
    </row>
    <row r="1715" spans="1:13" ht="15" x14ac:dyDescent="0.2">
      <c r="A1715">
        <v>0</v>
      </c>
      <c r="B1715" s="75" t="s">
        <v>588</v>
      </c>
      <c r="C1715" s="75" t="str">
        <f>B1715&amp;'Спецификация - фасады'!$AO$44</f>
        <v>U.PIL80-02-WC</v>
      </c>
      <c r="D1715" s="160">
        <f ca="1">OFFSET('Редактор цен '!$D$218,Цена!$A$1715,0)</f>
        <v>1005.9924</v>
      </c>
      <c r="E1715" s="160">
        <f ca="1">OFFSET('Редактор цен '!$D$218,Цена!$A$1715,0)</f>
        <v>1005.9924</v>
      </c>
      <c r="F1715" s="160">
        <f ca="1">OFFSET('Редактор цен '!$D$218,Цена!$A$1715,0)</f>
        <v>1005.9924</v>
      </c>
      <c r="G1715" s="160">
        <f ca="1">OFFSET('Редактор цен '!$D$218,Цена!$A$1715,0)</f>
        <v>1005.9924</v>
      </c>
      <c r="H1715" s="160">
        <f ca="1">OFFSET('Редактор цен '!$D$218,Цена!$A$1715,0)</f>
        <v>1005.9924</v>
      </c>
      <c r="I1715" s="160">
        <f ca="1">OFFSET('Редактор цен '!$D$218,Цена!$A$1715,0)</f>
        <v>1005.9924</v>
      </c>
      <c r="J1715" s="160">
        <f ca="1">OFFSET('Редактор цен '!$D$218,Цена!$A$1715,0)</f>
        <v>1005.9924</v>
      </c>
      <c r="K1715" s="160">
        <f ca="1">OFFSET('Редактор цен '!$D$218,Цена!$A$1715,0)</f>
        <v>1005.9924</v>
      </c>
      <c r="L1715" s="160">
        <f ca="1">OFFSET('Редактор цен '!$D$218,Цена!$A$1715,0)</f>
        <v>1005.9924</v>
      </c>
      <c r="M1715" s="160">
        <f ca="1">OFFSET('Редактор цен '!$D$218,Цена!$A$1715,0)</f>
        <v>1005.9924</v>
      </c>
    </row>
    <row r="1716" spans="1:13" ht="15" x14ac:dyDescent="0.2">
      <c r="A1716">
        <v>0</v>
      </c>
      <c r="B1716" s="75" t="s">
        <v>588</v>
      </c>
      <c r="C1716" s="75" t="str">
        <f>B1716&amp;'Спецификация - фасады'!$AO$45</f>
        <v>U.PIL80-02-WP</v>
      </c>
      <c r="D1716" s="160">
        <f ca="1">OFFSET('Редактор цен '!$D$218,Цена!$A$1716,0)</f>
        <v>1005.9924</v>
      </c>
      <c r="E1716" s="160">
        <f ca="1">OFFSET('Редактор цен '!$D$218,Цена!$A$1716,0)</f>
        <v>1005.9924</v>
      </c>
      <c r="F1716" s="160">
        <f ca="1">OFFSET('Редактор цен '!$D$218,Цена!$A$1716,0)</f>
        <v>1005.9924</v>
      </c>
      <c r="G1716" s="160">
        <f ca="1">OFFSET('Редактор цен '!$D$218,Цена!$A$1716,0)</f>
        <v>1005.9924</v>
      </c>
      <c r="H1716" s="160">
        <f ca="1">OFFSET('Редактор цен '!$D$218,Цена!$A$1716,0)</f>
        <v>1005.9924</v>
      </c>
      <c r="I1716" s="160">
        <f ca="1">OFFSET('Редактор цен '!$D$218,Цена!$A$1716,0)</f>
        <v>1005.9924</v>
      </c>
      <c r="J1716" s="160">
        <f ca="1">OFFSET('Редактор цен '!$D$218,Цена!$A$1716,0)</f>
        <v>1005.9924</v>
      </c>
      <c r="K1716" s="160">
        <f ca="1">OFFSET('Редактор цен '!$D$218,Цена!$A$1716,0)</f>
        <v>1005.9924</v>
      </c>
      <c r="L1716" s="160">
        <f ca="1">OFFSET('Редактор цен '!$D$218,Цена!$A$1716,0)</f>
        <v>1005.9924</v>
      </c>
      <c r="M1716" s="160">
        <f ca="1">OFFSET('Редактор цен '!$D$218,Цена!$A$1716,0)</f>
        <v>1005.9924</v>
      </c>
    </row>
    <row r="1717" spans="1:13" ht="15" x14ac:dyDescent="0.2">
      <c r="A1717">
        <v>0</v>
      </c>
      <c r="B1717" s="75" t="s">
        <v>588</v>
      </c>
      <c r="C1717" s="75" t="str">
        <f>B1717&amp;'Спецификация - фасады'!$AO$46</f>
        <v>U.PIL80-02-DS</v>
      </c>
      <c r="D1717" s="160">
        <f ca="1">OFFSET('Редактор цен '!$D$218,Цена!$A$1717,0)</f>
        <v>1005.9924</v>
      </c>
      <c r="E1717" s="160">
        <f ca="1">OFFSET('Редактор цен '!$D$218,Цена!$A$1717,0)</f>
        <v>1005.9924</v>
      </c>
      <c r="F1717" s="160">
        <f ca="1">OFFSET('Редактор цен '!$D$218,Цена!$A$1717,0)</f>
        <v>1005.9924</v>
      </c>
      <c r="G1717" s="160">
        <f ca="1">OFFSET('Редактор цен '!$D$218,Цена!$A$1717,0)</f>
        <v>1005.9924</v>
      </c>
      <c r="H1717" s="160">
        <f ca="1">OFFSET('Редактор цен '!$D$218,Цена!$A$1717,0)</f>
        <v>1005.9924</v>
      </c>
      <c r="I1717" s="160">
        <f ca="1">OFFSET('Редактор цен '!$D$218,Цена!$A$1717,0)</f>
        <v>1005.9924</v>
      </c>
      <c r="J1717" s="160">
        <f ca="1">OFFSET('Редактор цен '!$D$218,Цена!$A$1717,0)</f>
        <v>1005.9924</v>
      </c>
      <c r="K1717" s="160">
        <f ca="1">OFFSET('Редактор цен '!$D$218,Цена!$A$1717,0)</f>
        <v>1005.9924</v>
      </c>
      <c r="L1717" s="160">
        <f ca="1">OFFSET('Редактор цен '!$D$218,Цена!$A$1717,0)</f>
        <v>1005.9924</v>
      </c>
      <c r="M1717" s="160">
        <f ca="1">OFFSET('Редактор цен '!$D$218,Цена!$A$1717,0)</f>
        <v>1005.9924</v>
      </c>
    </row>
    <row r="1718" spans="1:13" ht="15" x14ac:dyDescent="0.2">
      <c r="A1718">
        <v>0</v>
      </c>
      <c r="B1718" s="75" t="s">
        <v>588</v>
      </c>
      <c r="C1718" s="75" t="str">
        <f>B1718&amp;'Спецификация - фасады'!$AO$47</f>
        <v>U.PIL80-02-HS</v>
      </c>
      <c r="D1718" s="160">
        <f ca="1">OFFSET('Редактор цен '!$D$218,Цена!$A$1718,0)</f>
        <v>1005.9924</v>
      </c>
      <c r="E1718" s="160">
        <f ca="1">OFFSET('Редактор цен '!$D$218,Цена!$A$1718,0)</f>
        <v>1005.9924</v>
      </c>
      <c r="F1718" s="160">
        <f ca="1">OFFSET('Редактор цен '!$D$218,Цена!$A$1718,0)</f>
        <v>1005.9924</v>
      </c>
      <c r="G1718" s="160">
        <f ca="1">OFFSET('Редактор цен '!$D$218,Цена!$A$1718,0)</f>
        <v>1005.9924</v>
      </c>
      <c r="H1718" s="160">
        <f ca="1">OFFSET('Редактор цен '!$D$218,Цена!$A$1718,0)</f>
        <v>1005.9924</v>
      </c>
      <c r="I1718" s="160">
        <f ca="1">OFFSET('Редактор цен '!$D$218,Цена!$A$1718,0)</f>
        <v>1005.9924</v>
      </c>
      <c r="J1718" s="160">
        <f ca="1">OFFSET('Редактор цен '!$D$218,Цена!$A$1718,0)</f>
        <v>1005.9924</v>
      </c>
      <c r="K1718" s="160">
        <f ca="1">OFFSET('Редактор цен '!$D$218,Цена!$A$1718,0)</f>
        <v>1005.9924</v>
      </c>
      <c r="L1718" s="160">
        <f ca="1">OFFSET('Редактор цен '!$D$218,Цена!$A$1718,0)</f>
        <v>1005.9924</v>
      </c>
      <c r="M1718" s="160">
        <f ca="1">OFFSET('Редактор цен '!$D$218,Цена!$A$1718,0)</f>
        <v>1005.9924</v>
      </c>
    </row>
    <row r="1719" spans="1:13" ht="15" x14ac:dyDescent="0.2">
      <c r="A1719">
        <v>0</v>
      </c>
      <c r="B1719" s="75" t="s">
        <v>588</v>
      </c>
      <c r="C1719" s="75" t="str">
        <f>B1719&amp;'Спецификация - фасады'!$AO$48</f>
        <v>U.PIL80-02-VT</v>
      </c>
      <c r="D1719" s="160">
        <f ca="1">OFFSET('Редактор цен '!$D$218,Цена!$A$1719,0)</f>
        <v>1005.9924</v>
      </c>
      <c r="E1719" s="160">
        <f ca="1">OFFSET('Редактор цен '!$D$218,Цена!$A$1719,0)</f>
        <v>1005.9924</v>
      </c>
      <c r="F1719" s="160">
        <f ca="1">OFFSET('Редактор цен '!$D$218,Цена!$A$1719,0)</f>
        <v>1005.9924</v>
      </c>
      <c r="G1719" s="160">
        <f ca="1">OFFSET('Редактор цен '!$D$218,Цена!$A$1719,0)</f>
        <v>1005.9924</v>
      </c>
      <c r="H1719" s="160">
        <f ca="1">OFFSET('Редактор цен '!$D$218,Цена!$A$1719,0)</f>
        <v>1005.9924</v>
      </c>
      <c r="I1719" s="160">
        <f ca="1">OFFSET('Редактор цен '!$D$218,Цена!$A$1719,0)</f>
        <v>1005.9924</v>
      </c>
      <c r="J1719" s="160">
        <f ca="1">OFFSET('Редактор цен '!$D$218,Цена!$A$1719,0)</f>
        <v>1005.9924</v>
      </c>
      <c r="K1719" s="160">
        <f ca="1">OFFSET('Редактор цен '!$D$218,Цена!$A$1719,0)</f>
        <v>1005.9924</v>
      </c>
      <c r="L1719" s="160">
        <f ca="1">OFFSET('Редактор цен '!$D$218,Цена!$A$1719,0)</f>
        <v>1005.9924</v>
      </c>
      <c r="M1719" s="160">
        <f ca="1">OFFSET('Редактор цен '!$D$218,Цена!$A$1719,0)</f>
        <v>1005.9924</v>
      </c>
    </row>
    <row r="1720" spans="1:13" ht="15" x14ac:dyDescent="0.2">
      <c r="A1720">
        <v>0</v>
      </c>
      <c r="B1720" s="75" t="s">
        <v>588</v>
      </c>
      <c r="C1720" s="75" t="str">
        <f>B1720&amp;'Спецификация - фасады'!$AO$49</f>
        <v>U.PIL80-02-TD</v>
      </c>
      <c r="D1720" s="160">
        <f ca="1">OFFSET('Редактор цен '!$D$218,Цена!$A$1720,0)</f>
        <v>1005.9924</v>
      </c>
      <c r="E1720" s="160">
        <f ca="1">OFFSET('Редактор цен '!$D$218,Цена!$A$1720,0)</f>
        <v>1005.9924</v>
      </c>
      <c r="F1720" s="160">
        <f ca="1">OFFSET('Редактор цен '!$D$218,Цена!$A$1720,0)</f>
        <v>1005.9924</v>
      </c>
      <c r="G1720" s="160">
        <f ca="1">OFFSET('Редактор цен '!$D$218,Цена!$A$1720,0)</f>
        <v>1005.9924</v>
      </c>
      <c r="H1720" s="160">
        <f ca="1">OFFSET('Редактор цен '!$D$218,Цена!$A$1720,0)</f>
        <v>1005.9924</v>
      </c>
      <c r="I1720" s="160">
        <f ca="1">OFFSET('Редактор цен '!$D$218,Цена!$A$1720,0)</f>
        <v>1005.9924</v>
      </c>
      <c r="J1720" s="160">
        <f ca="1">OFFSET('Редактор цен '!$D$218,Цена!$A$1720,0)</f>
        <v>1005.9924</v>
      </c>
      <c r="K1720" s="160">
        <f ca="1">OFFSET('Редактор цен '!$D$218,Цена!$A$1720,0)</f>
        <v>1005.9924</v>
      </c>
      <c r="L1720" s="160">
        <f ca="1">OFFSET('Редактор цен '!$D$218,Цена!$A$1720,0)</f>
        <v>1005.9924</v>
      </c>
      <c r="M1720" s="160">
        <f ca="1">OFFSET('Редактор цен '!$D$218,Цена!$A$1720,0)</f>
        <v>1005.9924</v>
      </c>
    </row>
    <row r="1721" spans="1:13" ht="15" x14ac:dyDescent="0.2">
      <c r="A1721">
        <v>0</v>
      </c>
      <c r="B1721" s="75" t="s">
        <v>588</v>
      </c>
      <c r="C1721" s="75" t="str">
        <f>B1721&amp;'Спецификация - фасады'!$AO$50</f>
        <v>U.PIL80-02-LO</v>
      </c>
      <c r="D1721" s="160">
        <f ca="1">OFFSET('Редактор цен '!$D$218,Цена!$A$1721,0)</f>
        <v>1005.9924</v>
      </c>
      <c r="E1721" s="160">
        <f ca="1">OFFSET('Редактор цен '!$D$218,Цена!$A$1721,0)</f>
        <v>1005.9924</v>
      </c>
      <c r="F1721" s="160">
        <f ca="1">OFFSET('Редактор цен '!$D$218,Цена!$A$1721,0)</f>
        <v>1005.9924</v>
      </c>
      <c r="G1721" s="160">
        <f ca="1">OFFSET('Редактор цен '!$D$218,Цена!$A$1721,0)</f>
        <v>1005.9924</v>
      </c>
      <c r="H1721" s="160">
        <f ca="1">OFFSET('Редактор цен '!$D$218,Цена!$A$1721,0)</f>
        <v>1005.9924</v>
      </c>
      <c r="I1721" s="160">
        <f ca="1">OFFSET('Редактор цен '!$D$218,Цена!$A$1721,0)</f>
        <v>1005.9924</v>
      </c>
      <c r="J1721" s="160">
        <f ca="1">OFFSET('Редактор цен '!$D$218,Цена!$A$1721,0)</f>
        <v>1005.9924</v>
      </c>
      <c r="K1721" s="160">
        <f ca="1">OFFSET('Редактор цен '!$D$218,Цена!$A$1721,0)</f>
        <v>1005.9924</v>
      </c>
      <c r="L1721" s="160">
        <f ca="1">OFFSET('Редактор цен '!$D$218,Цена!$A$1721,0)</f>
        <v>1005.9924</v>
      </c>
      <c r="M1721" s="160">
        <f ca="1">OFFSET('Редактор цен '!$D$218,Цена!$A$1721,0)</f>
        <v>1005.9924</v>
      </c>
    </row>
    <row r="1722" spans="1:13" ht="15" x14ac:dyDescent="0.2">
      <c r="A1722">
        <v>0</v>
      </c>
      <c r="B1722" s="75" t="s">
        <v>588</v>
      </c>
      <c r="C1722" s="75" t="str">
        <f>B1722&amp;'Спецификация - фасады'!$AO$51</f>
        <v>U.PIL80-02-OM</v>
      </c>
      <c r="D1722" s="160">
        <f ca="1">OFFSET('Редактор цен '!$D$218,Цена!$A$1722,0)</f>
        <v>1005.9924</v>
      </c>
      <c r="E1722" s="160">
        <f ca="1">OFFSET('Редактор цен '!$D$218,Цена!$A$1722,0)</f>
        <v>1005.9924</v>
      </c>
      <c r="F1722" s="160">
        <f ca="1">OFFSET('Редактор цен '!$D$218,Цена!$A$1722,0)</f>
        <v>1005.9924</v>
      </c>
      <c r="G1722" s="160">
        <f ca="1">OFFSET('Редактор цен '!$D$218,Цена!$A$1722,0)</f>
        <v>1005.9924</v>
      </c>
      <c r="H1722" s="160">
        <f ca="1">OFFSET('Редактор цен '!$D$218,Цена!$A$1722,0)</f>
        <v>1005.9924</v>
      </c>
      <c r="I1722" s="160">
        <f ca="1">OFFSET('Редактор цен '!$D$218,Цена!$A$1722,0)</f>
        <v>1005.9924</v>
      </c>
      <c r="J1722" s="160">
        <f ca="1">OFFSET('Редактор цен '!$D$218,Цена!$A$1722,0)</f>
        <v>1005.9924</v>
      </c>
      <c r="K1722" s="160">
        <f ca="1">OFFSET('Редактор цен '!$D$218,Цена!$A$1722,0)</f>
        <v>1005.9924</v>
      </c>
      <c r="L1722" s="160">
        <f ca="1">OFFSET('Редактор цен '!$D$218,Цена!$A$1722,0)</f>
        <v>1005.9924</v>
      </c>
      <c r="M1722" s="160">
        <f ca="1">OFFSET('Редактор цен '!$D$218,Цена!$A$1722,0)</f>
        <v>1005.9924</v>
      </c>
    </row>
    <row r="1723" spans="1:13" ht="15" x14ac:dyDescent="0.2">
      <c r="A1723">
        <v>0</v>
      </c>
      <c r="B1723" s="75" t="s">
        <v>588</v>
      </c>
      <c r="C1723" s="75" t="str">
        <f>B1723&amp;'Спецификация - фасады'!$AO$52</f>
        <v>U.PIL80-02-OE</v>
      </c>
      <c r="D1723" s="160">
        <f ca="1">OFFSET('Редактор цен '!$D$218,Цена!$A$1723,0)</f>
        <v>1005.9924</v>
      </c>
      <c r="E1723" s="160">
        <f ca="1">OFFSET('Редактор цен '!$D$218,Цена!$A$1723,0)</f>
        <v>1005.9924</v>
      </c>
      <c r="F1723" s="160">
        <f ca="1">OFFSET('Редактор цен '!$D$218,Цена!$A$1723,0)</f>
        <v>1005.9924</v>
      </c>
      <c r="G1723" s="160">
        <f ca="1">OFFSET('Редактор цен '!$D$218,Цена!$A$1723,0)</f>
        <v>1005.9924</v>
      </c>
      <c r="H1723" s="160">
        <f ca="1">OFFSET('Редактор цен '!$D$218,Цена!$A$1723,0)</f>
        <v>1005.9924</v>
      </c>
      <c r="I1723" s="160">
        <f ca="1">OFFSET('Редактор цен '!$D$218,Цена!$A$1723,0)</f>
        <v>1005.9924</v>
      </c>
      <c r="J1723" s="160">
        <f ca="1">OFFSET('Редактор цен '!$D$218,Цена!$A$1723,0)</f>
        <v>1005.9924</v>
      </c>
      <c r="K1723" s="160">
        <f ca="1">OFFSET('Редактор цен '!$D$218,Цена!$A$1723,0)</f>
        <v>1005.9924</v>
      </c>
      <c r="L1723" s="160">
        <f ca="1">OFFSET('Редактор цен '!$D$218,Цена!$A$1723,0)</f>
        <v>1005.9924</v>
      </c>
      <c r="M1723" s="160">
        <f ca="1">OFFSET('Редактор цен '!$D$218,Цена!$A$1723,0)</f>
        <v>1005.9924</v>
      </c>
    </row>
    <row r="1724" spans="1:13" ht="15" x14ac:dyDescent="0.2">
      <c r="A1724">
        <v>1</v>
      </c>
      <c r="B1724" s="75" t="s">
        <v>588</v>
      </c>
      <c r="C1724" s="75" t="str">
        <f>B1724&amp;'Спецификация - фасады'!$AO$53</f>
        <v>U.PIL80-02-GS</v>
      </c>
      <c r="D1724" s="160">
        <f ca="1">OFFSET('Редактор цен '!$D$218,Цена!$A$1724,0)</f>
        <v>1005.9924</v>
      </c>
      <c r="E1724" s="160">
        <f ca="1">OFFSET('Редактор цен '!$D$218,Цена!$A$1724,0)</f>
        <v>1005.9924</v>
      </c>
      <c r="F1724" s="160">
        <f ca="1">OFFSET('Редактор цен '!$D$218,Цена!$A$1724,0)</f>
        <v>1005.9924</v>
      </c>
      <c r="G1724" s="160">
        <f ca="1">OFFSET('Редактор цен '!$D$218,Цена!$A$1724,0)</f>
        <v>1005.9924</v>
      </c>
      <c r="H1724" s="160">
        <f ca="1">OFFSET('Редактор цен '!$D$218,Цена!$A$1724,0)</f>
        <v>1005.9924</v>
      </c>
      <c r="I1724" s="160">
        <f ca="1">OFFSET('Редактор цен '!$D$218,Цена!$A$1724,0)</f>
        <v>1005.9924</v>
      </c>
      <c r="J1724" s="160">
        <f ca="1">OFFSET('Редактор цен '!$D$218,Цена!$A$1724,0)</f>
        <v>1005.9924</v>
      </c>
      <c r="K1724" s="160">
        <f ca="1">OFFSET('Редактор цен '!$D$218,Цена!$A$1724,0)</f>
        <v>1005.9924</v>
      </c>
      <c r="L1724" s="160">
        <f ca="1">OFFSET('Редактор цен '!$D$218,Цена!$A$1724,0)</f>
        <v>1005.9924</v>
      </c>
      <c r="M1724" s="160">
        <f ca="1">OFFSET('Редактор цен '!$D$218,Цена!$A$1724,0)</f>
        <v>1005.9924</v>
      </c>
    </row>
    <row r="1725" spans="1:13" ht="15" x14ac:dyDescent="0.2">
      <c r="A1725">
        <v>2</v>
      </c>
      <c r="B1725" s="75" t="s">
        <v>588</v>
      </c>
      <c r="C1725" s="75" t="str">
        <f>B1725&amp;'Спецификация - фасады'!$AO$54</f>
        <v>U.PIL80-02-BMO</v>
      </c>
      <c r="D1725" s="160">
        <f ca="1">OFFSET('Редактор цен '!$D$218,Цена!$A$1725,0)</f>
        <v>1071.6006000000002</v>
      </c>
      <c r="E1725" s="160">
        <f ca="1">OFFSET('Редактор цен '!$D$218,Цена!$A$1725,0)</f>
        <v>1071.6006000000002</v>
      </c>
      <c r="F1725" s="160">
        <f ca="1">OFFSET('Редактор цен '!$D$218,Цена!$A$1725,0)</f>
        <v>1071.6006000000002</v>
      </c>
      <c r="G1725" s="160">
        <f ca="1">OFFSET('Редактор цен '!$D$218,Цена!$A$1725,0)</f>
        <v>1071.6006000000002</v>
      </c>
      <c r="H1725" s="160">
        <f ca="1">OFFSET('Редактор цен '!$D$218,Цена!$A$1725,0)</f>
        <v>1071.6006000000002</v>
      </c>
      <c r="I1725" s="160">
        <f ca="1">OFFSET('Редактор цен '!$D$218,Цена!$A$1725,0)</f>
        <v>1071.6006000000002</v>
      </c>
      <c r="J1725" s="160">
        <f ca="1">OFFSET('Редактор цен '!$D$218,Цена!$A$1725,0)</f>
        <v>1071.6006000000002</v>
      </c>
      <c r="K1725" s="160">
        <f ca="1">OFFSET('Редактор цен '!$D$218,Цена!$A$1725,0)</f>
        <v>1071.6006000000002</v>
      </c>
      <c r="L1725" s="160">
        <f ca="1">OFFSET('Редактор цен '!$D$218,Цена!$A$1725,0)</f>
        <v>1071.6006000000002</v>
      </c>
      <c r="M1725" s="160">
        <f ca="1">OFFSET('Редактор цен '!$D$218,Цена!$A$1725,0)</f>
        <v>1071.6006000000002</v>
      </c>
    </row>
    <row r="1726" spans="1:13" ht="15" x14ac:dyDescent="0.2">
      <c r="A1726">
        <v>3</v>
      </c>
      <c r="B1726" s="75" t="s">
        <v>588</v>
      </c>
      <c r="C1726" s="75" t="str">
        <f>B1726&amp;'Спецификация - фасады'!$AO$55</f>
        <v>U.PIL80-02-WM</v>
      </c>
      <c r="D1726" s="160">
        <f ca="1">OFFSET('Редактор цен '!$D$218,Цена!$A$1726,0)</f>
        <v>1071.6006000000002</v>
      </c>
      <c r="E1726" s="160">
        <f ca="1">OFFSET('Редактор цен '!$D$218,Цена!$A$1726,0)</f>
        <v>1071.6006000000002</v>
      </c>
      <c r="F1726" s="160">
        <f ca="1">OFFSET('Редактор цен '!$D$218,Цена!$A$1726,0)</f>
        <v>1071.6006000000002</v>
      </c>
      <c r="G1726" s="160">
        <f ca="1">OFFSET('Редактор цен '!$D$218,Цена!$A$1726,0)</f>
        <v>1071.6006000000002</v>
      </c>
      <c r="H1726" s="160">
        <f ca="1">OFFSET('Редактор цен '!$D$218,Цена!$A$1726,0)</f>
        <v>1071.6006000000002</v>
      </c>
      <c r="I1726" s="160">
        <f ca="1">OFFSET('Редактор цен '!$D$218,Цена!$A$1726,0)</f>
        <v>1071.6006000000002</v>
      </c>
      <c r="J1726" s="160">
        <f ca="1">OFFSET('Редактор цен '!$D$218,Цена!$A$1726,0)</f>
        <v>1071.6006000000002</v>
      </c>
      <c r="K1726" s="160">
        <f ca="1">OFFSET('Редактор цен '!$D$218,Цена!$A$1726,0)</f>
        <v>1071.6006000000002</v>
      </c>
      <c r="L1726" s="160">
        <f ca="1">OFFSET('Редактор цен '!$D$218,Цена!$A$1726,0)</f>
        <v>1071.6006000000002</v>
      </c>
      <c r="M1726" s="160">
        <f ca="1">OFFSET('Редактор цен '!$D$218,Цена!$A$1726,0)</f>
        <v>1071.6006000000002</v>
      </c>
    </row>
    <row r="1727" spans="1:13" ht="15" x14ac:dyDescent="0.2">
      <c r="A1727">
        <v>3</v>
      </c>
      <c r="B1727" s="75" t="s">
        <v>588</v>
      </c>
      <c r="C1727" s="75" t="str">
        <f>B1727&amp;'Спецификация - фасады'!$AO$56</f>
        <v>U.PIL80-02-IV</v>
      </c>
      <c r="D1727" s="160">
        <f ca="1">OFFSET('Редактор цен '!$D$218,Цена!$A$1727,0)</f>
        <v>1071.6006000000002</v>
      </c>
      <c r="E1727" s="160">
        <f ca="1">OFFSET('Редактор цен '!$D$218,Цена!$A$1727,0)</f>
        <v>1071.6006000000002</v>
      </c>
      <c r="F1727" s="160">
        <f ca="1">OFFSET('Редактор цен '!$D$218,Цена!$A$1727,0)</f>
        <v>1071.6006000000002</v>
      </c>
      <c r="G1727" s="160">
        <f ca="1">OFFSET('Редактор цен '!$D$218,Цена!$A$1727,0)</f>
        <v>1071.6006000000002</v>
      </c>
      <c r="H1727" s="160">
        <f ca="1">OFFSET('Редактор цен '!$D$218,Цена!$A$1727,0)</f>
        <v>1071.6006000000002</v>
      </c>
      <c r="I1727" s="160">
        <f ca="1">OFFSET('Редактор цен '!$D$218,Цена!$A$1727,0)</f>
        <v>1071.6006000000002</v>
      </c>
      <c r="J1727" s="160">
        <f ca="1">OFFSET('Редактор цен '!$D$218,Цена!$A$1727,0)</f>
        <v>1071.6006000000002</v>
      </c>
      <c r="K1727" s="160">
        <f ca="1">OFFSET('Редактор цен '!$D$218,Цена!$A$1727,0)</f>
        <v>1071.6006000000002</v>
      </c>
      <c r="L1727" s="160">
        <f ca="1">OFFSET('Редактор цен '!$D$218,Цена!$A$1727,0)</f>
        <v>1071.6006000000002</v>
      </c>
      <c r="M1727" s="160">
        <f ca="1">OFFSET('Редактор цен '!$D$218,Цена!$A$1727,0)</f>
        <v>1071.6006000000002</v>
      </c>
    </row>
    <row r="1728" spans="1:13" ht="15" x14ac:dyDescent="0.2">
      <c r="A1728">
        <v>4</v>
      </c>
      <c r="B1728" s="75" t="s">
        <v>588</v>
      </c>
      <c r="C1728" s="75" t="str">
        <f>B1728&amp;'Спецификация - фасады'!$AO$57</f>
        <v>U.PIL80-02-WC/PG</v>
      </c>
      <c r="D1728" s="160">
        <f ca="1">OFFSET('Редактор цен '!$D$218,Цена!$A$1728,0)</f>
        <v>1228.3313000000001</v>
      </c>
      <c r="E1728" s="160">
        <f ca="1">OFFSET('Редактор цен '!$D$218,Цена!$A$1728,0)</f>
        <v>1228.3313000000001</v>
      </c>
      <c r="F1728" s="160">
        <f ca="1">OFFSET('Редактор цен '!$D$218,Цена!$A$1728,0)</f>
        <v>1228.3313000000001</v>
      </c>
      <c r="G1728" s="160">
        <f ca="1">OFFSET('Редактор цен '!$D$218,Цена!$A$1728,0)</f>
        <v>1228.3313000000001</v>
      </c>
      <c r="H1728" s="160">
        <f ca="1">OFFSET('Редактор цен '!$D$218,Цена!$A$1728,0)</f>
        <v>1228.3313000000001</v>
      </c>
      <c r="I1728" s="160">
        <f ca="1">OFFSET('Редактор цен '!$D$218,Цена!$A$1728,0)</f>
        <v>1228.3313000000001</v>
      </c>
      <c r="J1728" s="160">
        <f ca="1">OFFSET('Редактор цен '!$D$218,Цена!$A$1728,0)</f>
        <v>1228.3313000000001</v>
      </c>
      <c r="K1728" s="160">
        <f ca="1">OFFSET('Редактор цен '!$D$218,Цена!$A$1728,0)</f>
        <v>1228.3313000000001</v>
      </c>
      <c r="L1728" s="160">
        <f ca="1">OFFSET('Редактор цен '!$D$218,Цена!$A$1728,0)</f>
        <v>1228.3313000000001</v>
      </c>
      <c r="M1728" s="160">
        <f ca="1">OFFSET('Редактор цен '!$D$218,Цена!$A$1728,0)</f>
        <v>1228.3313000000001</v>
      </c>
    </row>
    <row r="1729" spans="1:13" ht="15" x14ac:dyDescent="0.2">
      <c r="A1729">
        <v>4</v>
      </c>
      <c r="B1729" s="75" t="s">
        <v>588</v>
      </c>
      <c r="C1729" s="75" t="str">
        <f>B1729&amp;'Спецификация - фасады'!$AO$58</f>
        <v>U.PIL80-02-WC/PS</v>
      </c>
      <c r="D1729" s="160">
        <f ca="1">OFFSET('Редактор цен '!$D$218,Цена!$A$1729,0)</f>
        <v>1228.3313000000001</v>
      </c>
      <c r="E1729" s="160">
        <f ca="1">OFFSET('Редактор цен '!$D$218,Цена!$A$1729,0)</f>
        <v>1228.3313000000001</v>
      </c>
      <c r="F1729" s="160">
        <f ca="1">OFFSET('Редактор цен '!$D$218,Цена!$A$1729,0)</f>
        <v>1228.3313000000001</v>
      </c>
      <c r="G1729" s="160">
        <f ca="1">OFFSET('Редактор цен '!$D$218,Цена!$A$1729,0)</f>
        <v>1228.3313000000001</v>
      </c>
      <c r="H1729" s="160">
        <f ca="1">OFFSET('Редактор цен '!$D$218,Цена!$A$1729,0)</f>
        <v>1228.3313000000001</v>
      </c>
      <c r="I1729" s="160">
        <f ca="1">OFFSET('Редактор цен '!$D$218,Цена!$A$1729,0)</f>
        <v>1228.3313000000001</v>
      </c>
      <c r="J1729" s="160">
        <f ca="1">OFFSET('Редактор цен '!$D$218,Цена!$A$1729,0)</f>
        <v>1228.3313000000001</v>
      </c>
      <c r="K1729" s="160">
        <f ca="1">OFFSET('Редактор цен '!$D$218,Цена!$A$1729,0)</f>
        <v>1228.3313000000001</v>
      </c>
      <c r="L1729" s="160">
        <f ca="1">OFFSET('Редактор цен '!$D$218,Цена!$A$1729,0)</f>
        <v>1228.3313000000001</v>
      </c>
      <c r="M1729" s="160">
        <f ca="1">OFFSET('Редактор цен '!$D$218,Цена!$A$1729,0)</f>
        <v>1228.3313000000001</v>
      </c>
    </row>
    <row r="1730" spans="1:13" ht="15" x14ac:dyDescent="0.2">
      <c r="A1730">
        <v>4</v>
      </c>
      <c r="B1730" s="75" t="s">
        <v>588</v>
      </c>
      <c r="C1730" s="75" t="str">
        <f>B1730&amp;'Спецификация - фасады'!$AO$59</f>
        <v>U.PIL80-02-WC/PBG</v>
      </c>
      <c r="D1730" s="160">
        <f ca="1">OFFSET('Редактор цен '!$D$218,Цена!$A$1730,0)</f>
        <v>1228.3313000000001</v>
      </c>
      <c r="E1730" s="160">
        <f ca="1">OFFSET('Редактор цен '!$D$218,Цена!$A$1730,0)</f>
        <v>1228.3313000000001</v>
      </c>
      <c r="F1730" s="160">
        <f ca="1">OFFSET('Редактор цен '!$D$218,Цена!$A$1730,0)</f>
        <v>1228.3313000000001</v>
      </c>
      <c r="G1730" s="160">
        <f ca="1">OFFSET('Редактор цен '!$D$218,Цена!$A$1730,0)</f>
        <v>1228.3313000000001</v>
      </c>
      <c r="H1730" s="160">
        <f ca="1">OFFSET('Редактор цен '!$D$218,Цена!$A$1730,0)</f>
        <v>1228.3313000000001</v>
      </c>
      <c r="I1730" s="160">
        <f ca="1">OFFSET('Редактор цен '!$D$218,Цена!$A$1730,0)</f>
        <v>1228.3313000000001</v>
      </c>
      <c r="J1730" s="160">
        <f ca="1">OFFSET('Редактор цен '!$D$218,Цена!$A$1730,0)</f>
        <v>1228.3313000000001</v>
      </c>
      <c r="K1730" s="160">
        <f ca="1">OFFSET('Редактор цен '!$D$218,Цена!$A$1730,0)</f>
        <v>1228.3313000000001</v>
      </c>
      <c r="L1730" s="160">
        <f ca="1">OFFSET('Редактор цен '!$D$218,Цена!$A$1730,0)</f>
        <v>1228.3313000000001</v>
      </c>
      <c r="M1730" s="160">
        <f ca="1">OFFSET('Редактор цен '!$D$218,Цена!$A$1730,0)</f>
        <v>1228.3313000000001</v>
      </c>
    </row>
    <row r="1731" spans="1:13" ht="15" x14ac:dyDescent="0.2">
      <c r="A1731">
        <v>4</v>
      </c>
      <c r="B1731" s="75" t="s">
        <v>588</v>
      </c>
      <c r="C1731" s="75" t="str">
        <f>B1731&amp;'Спецификация - фасады'!$AO$60</f>
        <v>U.PIL80-02-VT/PS</v>
      </c>
      <c r="D1731" s="160">
        <f ca="1">OFFSET('Редактор цен '!$D$218,Цена!$A$1731,0)</f>
        <v>1228.3313000000001</v>
      </c>
      <c r="E1731" s="160">
        <f ca="1">OFFSET('Редактор цен '!$D$218,Цена!$A$1731,0)</f>
        <v>1228.3313000000001</v>
      </c>
      <c r="F1731" s="160">
        <f ca="1">OFFSET('Редактор цен '!$D$218,Цена!$A$1731,0)</f>
        <v>1228.3313000000001</v>
      </c>
      <c r="G1731" s="160">
        <f ca="1">OFFSET('Редактор цен '!$D$218,Цена!$A$1731,0)</f>
        <v>1228.3313000000001</v>
      </c>
      <c r="H1731" s="160">
        <f ca="1">OFFSET('Редактор цен '!$D$218,Цена!$A$1731,0)</f>
        <v>1228.3313000000001</v>
      </c>
      <c r="I1731" s="160">
        <f ca="1">OFFSET('Редактор цен '!$D$218,Цена!$A$1731,0)</f>
        <v>1228.3313000000001</v>
      </c>
      <c r="J1731" s="160">
        <f ca="1">OFFSET('Редактор цен '!$D$218,Цена!$A$1731,0)</f>
        <v>1228.3313000000001</v>
      </c>
      <c r="K1731" s="160">
        <f ca="1">OFFSET('Редактор цен '!$D$218,Цена!$A$1731,0)</f>
        <v>1228.3313000000001</v>
      </c>
      <c r="L1731" s="160">
        <f ca="1">OFFSET('Редактор цен '!$D$218,Цена!$A$1731,0)</f>
        <v>1228.3313000000001</v>
      </c>
      <c r="M1731" s="160">
        <f ca="1">OFFSET('Редактор цен '!$D$218,Цена!$A$1731,0)</f>
        <v>1228.3313000000001</v>
      </c>
    </row>
    <row r="1732" spans="1:13" ht="15" x14ac:dyDescent="0.2">
      <c r="A1732">
        <v>5</v>
      </c>
      <c r="B1732" s="75" t="s">
        <v>588</v>
      </c>
      <c r="C1732" s="75" t="str">
        <f>B1732&amp;'Спецификация - фасады'!$AO$61</f>
        <v>U.PIL80-02-BMO/PG</v>
      </c>
      <c r="D1732" s="160">
        <f ca="1">OFFSET('Редактор цен '!$D$218,Цена!$A$1732,0)</f>
        <v>1293.9395</v>
      </c>
      <c r="E1732" s="160">
        <f ca="1">OFFSET('Редактор цен '!$D$218,Цена!$A$1732,0)</f>
        <v>1293.9395</v>
      </c>
      <c r="F1732" s="160">
        <f ca="1">OFFSET('Редактор цен '!$D$218,Цена!$A$1732,0)</f>
        <v>1293.9395</v>
      </c>
      <c r="G1732" s="160">
        <f ca="1">OFFSET('Редактор цен '!$D$218,Цена!$A$1732,0)</f>
        <v>1293.9395</v>
      </c>
      <c r="H1732" s="160">
        <f ca="1">OFFSET('Редактор цен '!$D$218,Цена!$A$1732,0)</f>
        <v>1293.9395</v>
      </c>
      <c r="I1732" s="160">
        <f ca="1">OFFSET('Редактор цен '!$D$218,Цена!$A$1732,0)</f>
        <v>1293.9395</v>
      </c>
      <c r="J1732" s="160">
        <f ca="1">OFFSET('Редактор цен '!$D$218,Цена!$A$1732,0)</f>
        <v>1293.9395</v>
      </c>
      <c r="K1732" s="160">
        <f ca="1">OFFSET('Редактор цен '!$D$218,Цена!$A$1732,0)</f>
        <v>1293.9395</v>
      </c>
      <c r="L1732" s="160">
        <f ca="1">OFFSET('Редактор цен '!$D$218,Цена!$A$1732,0)</f>
        <v>1293.9395</v>
      </c>
      <c r="M1732" s="160">
        <f ca="1">OFFSET('Редактор цен '!$D$218,Цена!$A$1732,0)</f>
        <v>1293.9395</v>
      </c>
    </row>
    <row r="1733" spans="1:13" ht="15" x14ac:dyDescent="0.2">
      <c r="A1733">
        <v>5</v>
      </c>
      <c r="B1733" s="75" t="s">
        <v>588</v>
      </c>
      <c r="C1733" s="75" t="str">
        <f>B1733&amp;'Спецификация - фасады'!$AO$62</f>
        <v>U.PIL80-02-BMO/PB</v>
      </c>
      <c r="D1733" s="160">
        <f ca="1">OFFSET('Редактор цен '!$D$218,Цена!$A$1733,0)</f>
        <v>1293.9395</v>
      </c>
      <c r="E1733" s="160">
        <f ca="1">OFFSET('Редактор цен '!$D$218,Цена!$A$1733,0)</f>
        <v>1293.9395</v>
      </c>
      <c r="F1733" s="160">
        <f ca="1">OFFSET('Редактор цен '!$D$218,Цена!$A$1733,0)</f>
        <v>1293.9395</v>
      </c>
      <c r="G1733" s="160">
        <f ca="1">OFFSET('Редактор цен '!$D$218,Цена!$A$1733,0)</f>
        <v>1293.9395</v>
      </c>
      <c r="H1733" s="160">
        <f ca="1">OFFSET('Редактор цен '!$D$218,Цена!$A$1733,0)</f>
        <v>1293.9395</v>
      </c>
      <c r="I1733" s="160">
        <f ca="1">OFFSET('Редактор цен '!$D$218,Цена!$A$1733,0)</f>
        <v>1293.9395</v>
      </c>
      <c r="J1733" s="160">
        <f ca="1">OFFSET('Редактор цен '!$D$218,Цена!$A$1733,0)</f>
        <v>1293.9395</v>
      </c>
      <c r="K1733" s="160">
        <f ca="1">OFFSET('Редактор цен '!$D$218,Цена!$A$1733,0)</f>
        <v>1293.9395</v>
      </c>
      <c r="L1733" s="160">
        <f ca="1">OFFSET('Редактор цен '!$D$218,Цена!$A$1733,0)</f>
        <v>1293.9395</v>
      </c>
      <c r="M1733" s="160">
        <f ca="1">OFFSET('Редактор цен '!$D$218,Цена!$A$1733,0)</f>
        <v>1293.9395</v>
      </c>
    </row>
    <row r="1734" spans="1:13" ht="15" x14ac:dyDescent="0.2">
      <c r="A1734">
        <v>6</v>
      </c>
      <c r="B1734" s="75" t="s">
        <v>588</v>
      </c>
      <c r="C1734" s="75" t="str">
        <f>B1734&amp;'Спецификация - фасады'!$AO$63</f>
        <v>U.PIL80-02-GS/PG</v>
      </c>
      <c r="D1734" s="160">
        <f ca="1">OFFSET('Редактор цен '!$D$218,Цена!$A$1734,0)</f>
        <v>1308.5191</v>
      </c>
      <c r="E1734" s="160">
        <f ca="1">OFFSET('Редактор цен '!$D$218,Цена!$A$1734,0)</f>
        <v>1308.5191</v>
      </c>
      <c r="F1734" s="160">
        <f ca="1">OFFSET('Редактор цен '!$D$218,Цена!$A$1734,0)</f>
        <v>1308.5191</v>
      </c>
      <c r="G1734" s="160">
        <f ca="1">OFFSET('Редактор цен '!$D$218,Цена!$A$1734,0)</f>
        <v>1308.5191</v>
      </c>
      <c r="H1734" s="160">
        <f ca="1">OFFSET('Редактор цен '!$D$218,Цена!$A$1734,0)</f>
        <v>1308.5191</v>
      </c>
      <c r="I1734" s="160">
        <f ca="1">OFFSET('Редактор цен '!$D$218,Цена!$A$1734,0)</f>
        <v>1308.5191</v>
      </c>
      <c r="J1734" s="160">
        <f ca="1">OFFSET('Редактор цен '!$D$218,Цена!$A$1734,0)</f>
        <v>1308.5191</v>
      </c>
      <c r="K1734" s="160">
        <f ca="1">OFFSET('Редактор цен '!$D$218,Цена!$A$1734,0)</f>
        <v>1308.5191</v>
      </c>
      <c r="L1734" s="160">
        <f ca="1">OFFSET('Редактор цен '!$D$218,Цена!$A$1734,0)</f>
        <v>1308.5191</v>
      </c>
      <c r="M1734" s="160">
        <f ca="1">OFFSET('Редактор цен '!$D$218,Цена!$A$1734,0)</f>
        <v>1308.5191</v>
      </c>
    </row>
    <row r="1735" spans="1:13" ht="15" x14ac:dyDescent="0.2">
      <c r="A1735">
        <v>6</v>
      </c>
      <c r="B1735" s="75" t="s">
        <v>588</v>
      </c>
      <c r="C1735" s="75" t="str">
        <f>B1735&amp;'Спецификация - фасады'!$AO$64</f>
        <v>U.PIL80-02-GS/PS</v>
      </c>
      <c r="D1735" s="160">
        <f ca="1">OFFSET('Редактор цен '!$D$218,Цена!$A$1735,0)</f>
        <v>1308.5191</v>
      </c>
      <c r="E1735" s="160">
        <f ca="1">OFFSET('Редактор цен '!$D$218,Цена!$A$1735,0)</f>
        <v>1308.5191</v>
      </c>
      <c r="F1735" s="160">
        <f ca="1">OFFSET('Редактор цен '!$D$218,Цена!$A$1735,0)</f>
        <v>1308.5191</v>
      </c>
      <c r="G1735" s="160">
        <f ca="1">OFFSET('Редактор цен '!$D$218,Цена!$A$1735,0)</f>
        <v>1308.5191</v>
      </c>
      <c r="H1735" s="160">
        <f ca="1">OFFSET('Редактор цен '!$D$218,Цена!$A$1735,0)</f>
        <v>1308.5191</v>
      </c>
      <c r="I1735" s="160">
        <f ca="1">OFFSET('Редактор цен '!$D$218,Цена!$A$1735,0)</f>
        <v>1308.5191</v>
      </c>
      <c r="J1735" s="160">
        <f ca="1">OFFSET('Редактор цен '!$D$218,Цена!$A$1735,0)</f>
        <v>1308.5191</v>
      </c>
      <c r="K1735" s="160">
        <f ca="1">OFFSET('Редактор цен '!$D$218,Цена!$A$1735,0)</f>
        <v>1308.5191</v>
      </c>
      <c r="L1735" s="160">
        <f ca="1">OFFSET('Редактор цен '!$D$218,Цена!$A$1735,0)</f>
        <v>1308.5191</v>
      </c>
      <c r="M1735" s="160">
        <f ca="1">OFFSET('Редактор цен '!$D$218,Цена!$A$1735,0)</f>
        <v>1308.5191</v>
      </c>
    </row>
    <row r="1736" spans="1:13" ht="15" x14ac:dyDescent="0.2">
      <c r="A1736">
        <v>7</v>
      </c>
      <c r="B1736" s="75" t="s">
        <v>588</v>
      </c>
      <c r="C1736" s="75" t="str">
        <f>B1736&amp;'Спецификация - фасады'!$AO$65</f>
        <v>U.PIL80-02-WM/PG</v>
      </c>
      <c r="D1736" s="160">
        <f ca="1">OFFSET('Редактор цен '!$D$218,Цена!$A$1736,0)</f>
        <v>1374.1273000000001</v>
      </c>
      <c r="E1736" s="160">
        <f ca="1">OFFSET('Редактор цен '!$D$218,Цена!$A$1736,0)</f>
        <v>1374.1273000000001</v>
      </c>
      <c r="F1736" s="160">
        <f ca="1">OFFSET('Редактор цен '!$D$218,Цена!$A$1736,0)</f>
        <v>1374.1273000000001</v>
      </c>
      <c r="G1736" s="160">
        <f ca="1">OFFSET('Редактор цен '!$D$218,Цена!$A$1736,0)</f>
        <v>1374.1273000000001</v>
      </c>
      <c r="H1736" s="160">
        <f ca="1">OFFSET('Редактор цен '!$D$218,Цена!$A$1736,0)</f>
        <v>1374.1273000000001</v>
      </c>
      <c r="I1736" s="160">
        <f ca="1">OFFSET('Редактор цен '!$D$218,Цена!$A$1736,0)</f>
        <v>1374.1273000000001</v>
      </c>
      <c r="J1736" s="160">
        <f ca="1">OFFSET('Редактор цен '!$D$218,Цена!$A$1736,0)</f>
        <v>1374.1273000000001</v>
      </c>
      <c r="K1736" s="160">
        <f ca="1">OFFSET('Редактор цен '!$D$218,Цена!$A$1736,0)</f>
        <v>1374.1273000000001</v>
      </c>
      <c r="L1736" s="160">
        <f ca="1">OFFSET('Редактор цен '!$D$218,Цена!$A$1736,0)</f>
        <v>1374.1273000000001</v>
      </c>
      <c r="M1736" s="160">
        <f ca="1">OFFSET('Редактор цен '!$D$218,Цена!$A$1736,0)</f>
        <v>1374.1273000000001</v>
      </c>
    </row>
    <row r="1737" spans="1:13" ht="15" x14ac:dyDescent="0.2">
      <c r="A1737">
        <v>7</v>
      </c>
      <c r="B1737" s="75" t="s">
        <v>588</v>
      </c>
      <c r="C1737" s="75" t="str">
        <f>B1737&amp;'Спецификация - фасады'!$AO$66</f>
        <v>U.PIL80-02-WM/PS</v>
      </c>
      <c r="D1737" s="160">
        <f ca="1">OFFSET('Редактор цен '!$D$218,Цена!$A$1737,0)</f>
        <v>1374.1273000000001</v>
      </c>
      <c r="E1737" s="160">
        <f ca="1">OFFSET('Редактор цен '!$D$218,Цена!$A$1737,0)</f>
        <v>1374.1273000000001</v>
      </c>
      <c r="F1737" s="160">
        <f ca="1">OFFSET('Редактор цен '!$D$218,Цена!$A$1737,0)</f>
        <v>1374.1273000000001</v>
      </c>
      <c r="G1737" s="160">
        <f ca="1">OFFSET('Редактор цен '!$D$218,Цена!$A$1737,0)</f>
        <v>1374.1273000000001</v>
      </c>
      <c r="H1737" s="160">
        <f ca="1">OFFSET('Редактор цен '!$D$218,Цена!$A$1737,0)</f>
        <v>1374.1273000000001</v>
      </c>
      <c r="I1737" s="160">
        <f ca="1">OFFSET('Редактор цен '!$D$218,Цена!$A$1737,0)</f>
        <v>1374.1273000000001</v>
      </c>
      <c r="J1737" s="160">
        <f ca="1">OFFSET('Редактор цен '!$D$218,Цена!$A$1737,0)</f>
        <v>1374.1273000000001</v>
      </c>
      <c r="K1737" s="160">
        <f ca="1">OFFSET('Редактор цен '!$D$218,Цена!$A$1737,0)</f>
        <v>1374.1273000000001</v>
      </c>
      <c r="L1737" s="160">
        <f ca="1">OFFSET('Редактор цен '!$D$218,Цена!$A$1737,0)</f>
        <v>1374.1273000000001</v>
      </c>
      <c r="M1737" s="160">
        <f ca="1">OFFSET('Редактор цен '!$D$218,Цена!$A$1737,0)</f>
        <v>1374.1273000000001</v>
      </c>
    </row>
    <row r="1738" spans="1:13" ht="15" x14ac:dyDescent="0.2">
      <c r="A1738">
        <v>7</v>
      </c>
      <c r="B1738" s="75" t="s">
        <v>588</v>
      </c>
      <c r="C1738" s="75" t="str">
        <f>B1738&amp;'Спецификация - фасады'!$AO$67</f>
        <v>U.PIL80-02-WM/PBG</v>
      </c>
      <c r="D1738" s="160">
        <f ca="1">OFFSET('Редактор цен '!$D$218,Цена!$A$1738,0)</f>
        <v>1374.1273000000001</v>
      </c>
      <c r="E1738" s="160">
        <f ca="1">OFFSET('Редактор цен '!$D$218,Цена!$A$1738,0)</f>
        <v>1374.1273000000001</v>
      </c>
      <c r="F1738" s="160">
        <f ca="1">OFFSET('Редактор цен '!$D$218,Цена!$A$1738,0)</f>
        <v>1374.1273000000001</v>
      </c>
      <c r="G1738" s="160">
        <f ca="1">OFFSET('Редактор цен '!$D$218,Цена!$A$1738,0)</f>
        <v>1374.1273000000001</v>
      </c>
      <c r="H1738" s="160">
        <f ca="1">OFFSET('Редактор цен '!$D$218,Цена!$A$1738,0)</f>
        <v>1374.1273000000001</v>
      </c>
      <c r="I1738" s="160">
        <f ca="1">OFFSET('Редактор цен '!$D$218,Цена!$A$1738,0)</f>
        <v>1374.1273000000001</v>
      </c>
      <c r="J1738" s="160">
        <f ca="1">OFFSET('Редактор цен '!$D$218,Цена!$A$1738,0)</f>
        <v>1374.1273000000001</v>
      </c>
      <c r="K1738" s="160">
        <f ca="1">OFFSET('Редактор цен '!$D$218,Цена!$A$1738,0)</f>
        <v>1374.1273000000001</v>
      </c>
      <c r="L1738" s="160">
        <f ca="1">OFFSET('Редактор цен '!$D$218,Цена!$A$1738,0)</f>
        <v>1374.1273000000001</v>
      </c>
      <c r="M1738" s="160">
        <f ca="1">OFFSET('Редактор цен '!$D$218,Цена!$A$1738,0)</f>
        <v>1374.1273000000001</v>
      </c>
    </row>
    <row r="1739" spans="1:13" ht="15" x14ac:dyDescent="0.2">
      <c r="A1739">
        <v>7</v>
      </c>
      <c r="B1739" s="75" t="s">
        <v>588</v>
      </c>
      <c r="C1739" s="75" t="str">
        <f>B1739&amp;'Спецификация - фасады'!$AO$68</f>
        <v>U.PIL80-02-IV/PG</v>
      </c>
      <c r="D1739" s="160">
        <f ca="1">OFFSET('Редактор цен '!$D$218,Цена!$A$1739,0)</f>
        <v>1374.1273000000001</v>
      </c>
      <c r="E1739" s="160">
        <f ca="1">OFFSET('Редактор цен '!$D$218,Цена!$A$1739,0)</f>
        <v>1374.1273000000001</v>
      </c>
      <c r="F1739" s="160">
        <f ca="1">OFFSET('Редактор цен '!$D$218,Цена!$A$1739,0)</f>
        <v>1374.1273000000001</v>
      </c>
      <c r="G1739" s="160">
        <f ca="1">OFFSET('Редактор цен '!$D$218,Цена!$A$1739,0)</f>
        <v>1374.1273000000001</v>
      </c>
      <c r="H1739" s="160">
        <f ca="1">OFFSET('Редактор цен '!$D$218,Цена!$A$1739,0)</f>
        <v>1374.1273000000001</v>
      </c>
      <c r="I1739" s="160">
        <f ca="1">OFFSET('Редактор цен '!$D$218,Цена!$A$1739,0)</f>
        <v>1374.1273000000001</v>
      </c>
      <c r="J1739" s="160">
        <f ca="1">OFFSET('Редактор цен '!$D$218,Цена!$A$1739,0)</f>
        <v>1374.1273000000001</v>
      </c>
      <c r="K1739" s="160">
        <f ca="1">OFFSET('Редактор цен '!$D$218,Цена!$A$1739,0)</f>
        <v>1374.1273000000001</v>
      </c>
      <c r="L1739" s="160">
        <f ca="1">OFFSET('Редактор цен '!$D$218,Цена!$A$1739,0)</f>
        <v>1374.1273000000001</v>
      </c>
      <c r="M1739" s="160">
        <f ca="1">OFFSET('Редактор цен '!$D$218,Цена!$A$1739,0)</f>
        <v>1374.1273000000001</v>
      </c>
    </row>
    <row r="1740" spans="1:13" ht="15" x14ac:dyDescent="0.2">
      <c r="A1740">
        <v>7</v>
      </c>
      <c r="B1740" s="75" t="s">
        <v>588</v>
      </c>
      <c r="C1740" s="75" t="str">
        <f>B1740&amp;'Спецификация - фасады'!$AO$69</f>
        <v>U.PIL80-02-IV/PS</v>
      </c>
      <c r="D1740" s="160">
        <f ca="1">OFFSET('Редактор цен '!$D$218,Цена!$A$1740,0)</f>
        <v>1374.1273000000001</v>
      </c>
      <c r="E1740" s="160">
        <f ca="1">OFFSET('Редактор цен '!$D$218,Цена!$A$1740,0)</f>
        <v>1374.1273000000001</v>
      </c>
      <c r="F1740" s="160">
        <f ca="1">OFFSET('Редактор цен '!$D$218,Цена!$A$1740,0)</f>
        <v>1374.1273000000001</v>
      </c>
      <c r="G1740" s="160">
        <f ca="1">OFFSET('Редактор цен '!$D$218,Цена!$A$1740,0)</f>
        <v>1374.1273000000001</v>
      </c>
      <c r="H1740" s="160">
        <f ca="1">OFFSET('Редактор цен '!$D$218,Цена!$A$1740,0)</f>
        <v>1374.1273000000001</v>
      </c>
      <c r="I1740" s="160">
        <f ca="1">OFFSET('Редактор цен '!$D$218,Цена!$A$1740,0)</f>
        <v>1374.1273000000001</v>
      </c>
      <c r="J1740" s="160">
        <f ca="1">OFFSET('Редактор цен '!$D$218,Цена!$A$1740,0)</f>
        <v>1374.1273000000001</v>
      </c>
      <c r="K1740" s="160">
        <f ca="1">OFFSET('Редактор цен '!$D$218,Цена!$A$1740,0)</f>
        <v>1374.1273000000001</v>
      </c>
      <c r="L1740" s="160">
        <f ca="1">OFFSET('Редактор цен '!$D$218,Цена!$A$1740,0)</f>
        <v>1374.1273000000001</v>
      </c>
      <c r="M1740" s="160">
        <f ca="1">OFFSET('Редактор цен '!$D$218,Цена!$A$1740,0)</f>
        <v>1374.1273000000001</v>
      </c>
    </row>
    <row r="1741" spans="1:13" ht="15" x14ac:dyDescent="0.2">
      <c r="A1741">
        <v>7</v>
      </c>
      <c r="B1741" s="75" t="s">
        <v>588</v>
      </c>
      <c r="C1741" s="75" t="str">
        <f>B1741&amp;'Спецификация - фасады'!$AO$70</f>
        <v>U.PIL80-02-IV/PBG</v>
      </c>
      <c r="D1741" s="160">
        <f ca="1">OFFSET('Редактор цен '!$D$218,Цена!$A$1741,0)</f>
        <v>1374.1273000000001</v>
      </c>
      <c r="E1741" s="160">
        <f ca="1">OFFSET('Редактор цен '!$D$218,Цена!$A$1741,0)</f>
        <v>1374.1273000000001</v>
      </c>
      <c r="F1741" s="160">
        <f ca="1">OFFSET('Редактор цен '!$D$218,Цена!$A$1741,0)</f>
        <v>1374.1273000000001</v>
      </c>
      <c r="G1741" s="160">
        <f ca="1">OFFSET('Редактор цен '!$D$218,Цена!$A$1741,0)</f>
        <v>1374.1273000000001</v>
      </c>
      <c r="H1741" s="160">
        <f ca="1">OFFSET('Редактор цен '!$D$218,Цена!$A$1741,0)</f>
        <v>1374.1273000000001</v>
      </c>
      <c r="I1741" s="160">
        <f ca="1">OFFSET('Редактор цен '!$D$218,Цена!$A$1741,0)</f>
        <v>1374.1273000000001</v>
      </c>
      <c r="J1741" s="160">
        <f ca="1">OFFSET('Редактор цен '!$D$218,Цена!$A$1741,0)</f>
        <v>1374.1273000000001</v>
      </c>
      <c r="K1741" s="160">
        <f ca="1">OFFSET('Редактор цен '!$D$218,Цена!$A$1741,0)</f>
        <v>1374.1273000000001</v>
      </c>
      <c r="L1741" s="160">
        <f ca="1">OFFSET('Редактор цен '!$D$218,Цена!$A$1741,0)</f>
        <v>1374.1273000000001</v>
      </c>
      <c r="M1741" s="160">
        <f ca="1">OFFSET('Редактор цен '!$D$218,Цена!$A$1741,0)</f>
        <v>1374.1273000000001</v>
      </c>
    </row>
    <row r="1743" spans="1:13" ht="15" x14ac:dyDescent="0.2">
      <c r="A1743">
        <v>0</v>
      </c>
      <c r="B1743" t="s">
        <v>637</v>
      </c>
      <c r="C1743" s="75" t="str">
        <f>B1743&amp;'Спецификация - фасады'!$AO$43</f>
        <v>U.1.PSR60./1+0-PY27</v>
      </c>
      <c r="D1743" s="160">
        <f ca="1">OFFSET('Расчёт фасадов'!$H$1509,Цена!$A$1743,0)</f>
        <v>0.72390000000000043</v>
      </c>
      <c r="E1743" s="160">
        <f ca="1">OFFSET('Расчёт фасадов2'!$H$1509,Цена!$A$1743,0)</f>
        <v>0.72390000000000043</v>
      </c>
      <c r="F1743" s="160">
        <f ca="1">OFFSET('Расчёт фасадов3'!$H$1509,Цена!$A$1743,0)</f>
        <v>0.72390000000000043</v>
      </c>
      <c r="G1743" s="160">
        <f ca="1">OFFSET('Расчёт фасадов4'!$H$1509,Цена!$A$1743,0)</f>
        <v>0.72390000000000043</v>
      </c>
      <c r="H1743" s="160">
        <f ca="1">OFFSET('Расчёт фасадов5'!$H$1509,Цена!$A$1743,0)</f>
        <v>0.72390000000000043</v>
      </c>
      <c r="I1743" s="160">
        <f ca="1">OFFSET('Расчёт фасадов6'!$H$1509,Цена!$A$1743,0)</f>
        <v>0.72390000000000043</v>
      </c>
      <c r="J1743" s="160">
        <f ca="1">OFFSET('Расчёт фасадов7'!$H$1509,Цена!$A$1743,0)</f>
        <v>0.72390000000000043</v>
      </c>
      <c r="K1743" s="160">
        <f ca="1">OFFSET('Расчёт фасадов8'!$H$1509,Цена!$A$1743,0)</f>
        <v>0.72390000000000043</v>
      </c>
      <c r="L1743" s="160">
        <f ca="1">OFFSET('Расчёт фасадов9'!$H$1509,Цена!$A$1743,0)</f>
        <v>0.72390000000000043</v>
      </c>
      <c r="M1743" s="160">
        <f ca="1">OFFSET('Расчёт фасадов10'!$H$1509,Цена!$A$1743,0)</f>
        <v>0.72390000000000043</v>
      </c>
    </row>
    <row r="1744" spans="1:13" ht="15" x14ac:dyDescent="0.2">
      <c r="A1744">
        <v>0</v>
      </c>
      <c r="B1744" t="s">
        <v>637</v>
      </c>
      <c r="C1744" s="75" t="str">
        <f>B1744&amp;'Спецификация - фасады'!$AO$44</f>
        <v>U.1.PSR60./1+0-WC</v>
      </c>
      <c r="D1744" s="160">
        <f ca="1">OFFSET('Расчёт фасадов'!$H$1509,Цена!$A$1744,0)</f>
        <v>0.72390000000000043</v>
      </c>
      <c r="E1744" s="160">
        <f ca="1">OFFSET('Расчёт фасадов2'!$H$1509,Цена!$A$1744,0)</f>
        <v>0.72390000000000043</v>
      </c>
      <c r="F1744" s="160">
        <f ca="1">OFFSET('Расчёт фасадов3'!$H$1509,Цена!$A$1744,0)</f>
        <v>0.72390000000000043</v>
      </c>
      <c r="G1744" s="160">
        <f ca="1">OFFSET('Расчёт фасадов4'!$H$1509,Цена!$A$1744,0)</f>
        <v>0.72390000000000043</v>
      </c>
      <c r="H1744" s="160">
        <f ca="1">OFFSET('Расчёт фасадов5'!$H$1509,Цена!$A$1744,0)</f>
        <v>0.72390000000000043</v>
      </c>
      <c r="I1744" s="160">
        <f ca="1">OFFSET('Расчёт фасадов6'!$H$1509,Цена!$A$1744,0)</f>
        <v>0.72390000000000043</v>
      </c>
      <c r="J1744" s="160">
        <f ca="1">OFFSET('Расчёт фасадов7'!$H$1509,Цена!$A$1744,0)</f>
        <v>0.72390000000000043</v>
      </c>
      <c r="K1744" s="160">
        <f ca="1">OFFSET('Расчёт фасадов8'!$H$1509,Цена!$A$1744,0)</f>
        <v>0.72390000000000043</v>
      </c>
      <c r="L1744" s="160">
        <f ca="1">OFFSET('Расчёт фасадов9'!$H$1509,Цена!$A$1744,0)</f>
        <v>0.72390000000000043</v>
      </c>
      <c r="M1744" s="160">
        <f ca="1">OFFSET('Расчёт фасадов10'!$H$1509,Цена!$A$1744,0)</f>
        <v>0.72390000000000043</v>
      </c>
    </row>
    <row r="1745" spans="1:13" ht="15" x14ac:dyDescent="0.2">
      <c r="A1745">
        <v>0</v>
      </c>
      <c r="B1745" t="s">
        <v>637</v>
      </c>
      <c r="C1745" s="75" t="str">
        <f>B1745&amp;'Спецификация - фасады'!$AO$45</f>
        <v>U.1.PSR60./1+0-WP</v>
      </c>
      <c r="D1745" s="160">
        <f ca="1">OFFSET('Расчёт фасадов'!$H$1509,Цена!$A$1745,0)</f>
        <v>0.72390000000000043</v>
      </c>
      <c r="E1745" s="160">
        <f ca="1">OFFSET('Расчёт фасадов2'!$H$1509,Цена!$A$1745,0)</f>
        <v>0.72390000000000043</v>
      </c>
      <c r="F1745" s="160">
        <f ca="1">OFFSET('Расчёт фасадов3'!$H$1509,Цена!$A$1745,0)</f>
        <v>0.72390000000000043</v>
      </c>
      <c r="G1745" s="160">
        <f ca="1">OFFSET('Расчёт фасадов4'!$H$1509,Цена!$A$1745,0)</f>
        <v>0.72390000000000043</v>
      </c>
      <c r="H1745" s="160">
        <f ca="1">OFFSET('Расчёт фасадов5'!$H$1509,Цена!$A$1745,0)</f>
        <v>0.72390000000000043</v>
      </c>
      <c r="I1745" s="160">
        <f ca="1">OFFSET('Расчёт фасадов6'!$H$1509,Цена!$A$1745,0)</f>
        <v>0.72390000000000043</v>
      </c>
      <c r="J1745" s="160">
        <f ca="1">OFFSET('Расчёт фасадов7'!$H$1509,Цена!$A$1745,0)</f>
        <v>0.72390000000000043</v>
      </c>
      <c r="K1745" s="160">
        <f ca="1">OFFSET('Расчёт фасадов8'!$H$1509,Цена!$A$1745,0)</f>
        <v>0.72390000000000043</v>
      </c>
      <c r="L1745" s="160">
        <f ca="1">OFFSET('Расчёт фасадов9'!$H$1509,Цена!$A$1745,0)</f>
        <v>0.72390000000000043</v>
      </c>
      <c r="M1745" s="160">
        <f ca="1">OFFSET('Расчёт фасадов10'!$H$1509,Цена!$A$1745,0)</f>
        <v>0.72390000000000043</v>
      </c>
    </row>
    <row r="1746" spans="1:13" ht="15" x14ac:dyDescent="0.2">
      <c r="A1746">
        <v>0</v>
      </c>
      <c r="B1746" t="s">
        <v>637</v>
      </c>
      <c r="C1746" s="75" t="str">
        <f>B1746&amp;'Спецификация - фасады'!$AO$46</f>
        <v>U.1.PSR60./1+0-DS</v>
      </c>
      <c r="D1746" s="160">
        <f ca="1">OFFSET('Расчёт фасадов'!$H$1509,Цена!$A$1746,0)</f>
        <v>0.72390000000000043</v>
      </c>
      <c r="E1746" s="160">
        <f ca="1">OFFSET('Расчёт фасадов2'!$H$1509,Цена!$A$1746,0)</f>
        <v>0.72390000000000043</v>
      </c>
      <c r="F1746" s="160">
        <f ca="1">OFFSET('Расчёт фасадов3'!$H$1509,Цена!$A$1746,0)</f>
        <v>0.72390000000000043</v>
      </c>
      <c r="G1746" s="160">
        <f ca="1">OFFSET('Расчёт фасадов4'!$H$1509,Цена!$A$1746,0)</f>
        <v>0.72390000000000043</v>
      </c>
      <c r="H1746" s="160">
        <f ca="1">OFFSET('Расчёт фасадов5'!$H$1509,Цена!$A$1746,0)</f>
        <v>0.72390000000000043</v>
      </c>
      <c r="I1746" s="160">
        <f ca="1">OFFSET('Расчёт фасадов6'!$H$1509,Цена!$A$1746,0)</f>
        <v>0.72390000000000043</v>
      </c>
      <c r="J1746" s="160">
        <f ca="1">OFFSET('Расчёт фасадов7'!$H$1509,Цена!$A$1746,0)</f>
        <v>0.72390000000000043</v>
      </c>
      <c r="K1746" s="160">
        <f ca="1">OFFSET('Расчёт фасадов8'!$H$1509,Цена!$A$1746,0)</f>
        <v>0.72390000000000043</v>
      </c>
      <c r="L1746" s="160">
        <f ca="1">OFFSET('Расчёт фасадов9'!$H$1509,Цена!$A$1746,0)</f>
        <v>0.72390000000000043</v>
      </c>
      <c r="M1746" s="160">
        <f ca="1">OFFSET('Расчёт фасадов10'!$H$1509,Цена!$A$1746,0)</f>
        <v>0.72390000000000043</v>
      </c>
    </row>
    <row r="1747" spans="1:13" ht="15" x14ac:dyDescent="0.2">
      <c r="A1747">
        <v>0</v>
      </c>
      <c r="B1747" t="s">
        <v>637</v>
      </c>
      <c r="C1747" s="75" t="str">
        <f>B1747&amp;'Спецификация - фасады'!$AO$47</f>
        <v>U.1.PSR60./1+0-HS</v>
      </c>
      <c r="D1747" s="160">
        <f ca="1">OFFSET('Расчёт фасадов'!$H$1509,Цена!$A$1747,0)</f>
        <v>0.72390000000000043</v>
      </c>
      <c r="E1747" s="160">
        <f ca="1">OFFSET('Расчёт фасадов2'!$H$1509,Цена!$A$1747,0)</f>
        <v>0.72390000000000043</v>
      </c>
      <c r="F1747" s="160">
        <f ca="1">OFFSET('Расчёт фасадов3'!$H$1509,Цена!$A$1747,0)</f>
        <v>0.72390000000000043</v>
      </c>
      <c r="G1747" s="160">
        <f ca="1">OFFSET('Расчёт фасадов4'!$H$1509,Цена!$A$1747,0)</f>
        <v>0.72390000000000043</v>
      </c>
      <c r="H1747" s="160">
        <f ca="1">OFFSET('Расчёт фасадов5'!$H$1509,Цена!$A$1747,0)</f>
        <v>0.72390000000000043</v>
      </c>
      <c r="I1747" s="160">
        <f ca="1">OFFSET('Расчёт фасадов6'!$H$1509,Цена!$A$1747,0)</f>
        <v>0.72390000000000043</v>
      </c>
      <c r="J1747" s="160">
        <f ca="1">OFFSET('Расчёт фасадов7'!$H$1509,Цена!$A$1747,0)</f>
        <v>0.72390000000000043</v>
      </c>
      <c r="K1747" s="160">
        <f ca="1">OFFSET('Расчёт фасадов8'!$H$1509,Цена!$A$1747,0)</f>
        <v>0.72390000000000043</v>
      </c>
      <c r="L1747" s="160">
        <f ca="1">OFFSET('Расчёт фасадов9'!$H$1509,Цена!$A$1747,0)</f>
        <v>0.72390000000000043</v>
      </c>
      <c r="M1747" s="160">
        <f ca="1">OFFSET('Расчёт фасадов10'!$H$1509,Цена!$A$1747,0)</f>
        <v>0.72390000000000043</v>
      </c>
    </row>
    <row r="1748" spans="1:13" ht="15" x14ac:dyDescent="0.2">
      <c r="A1748">
        <v>0</v>
      </c>
      <c r="B1748" t="s">
        <v>637</v>
      </c>
      <c r="C1748" s="75" t="str">
        <f>B1748&amp;'Спецификация - фасады'!$AO$48</f>
        <v>U.1.PSR60./1+0-VT</v>
      </c>
      <c r="D1748" s="160">
        <f ca="1">OFFSET('Расчёт фасадов'!$H$1509,Цена!$A$1748,0)</f>
        <v>0.72390000000000043</v>
      </c>
      <c r="E1748" s="160">
        <f ca="1">OFFSET('Расчёт фасадов2'!$H$1509,Цена!$A$1748,0)</f>
        <v>0.72390000000000043</v>
      </c>
      <c r="F1748" s="160">
        <f ca="1">OFFSET('Расчёт фасадов3'!$H$1509,Цена!$A$1748,0)</f>
        <v>0.72390000000000043</v>
      </c>
      <c r="G1748" s="160">
        <f ca="1">OFFSET('Расчёт фасадов4'!$H$1509,Цена!$A$1748,0)</f>
        <v>0.72390000000000043</v>
      </c>
      <c r="H1748" s="160">
        <f ca="1">OFFSET('Расчёт фасадов5'!$H$1509,Цена!$A$1748,0)</f>
        <v>0.72390000000000043</v>
      </c>
      <c r="I1748" s="160">
        <f ca="1">OFFSET('Расчёт фасадов6'!$H$1509,Цена!$A$1748,0)</f>
        <v>0.72390000000000043</v>
      </c>
      <c r="J1748" s="160">
        <f ca="1">OFFSET('Расчёт фасадов7'!$H$1509,Цена!$A$1748,0)</f>
        <v>0.72390000000000043</v>
      </c>
      <c r="K1748" s="160">
        <f ca="1">OFFSET('Расчёт фасадов8'!$H$1509,Цена!$A$1748,0)</f>
        <v>0.72390000000000043</v>
      </c>
      <c r="L1748" s="160">
        <f ca="1">OFFSET('Расчёт фасадов9'!$H$1509,Цена!$A$1748,0)</f>
        <v>0.72390000000000043</v>
      </c>
      <c r="M1748" s="160">
        <f ca="1">OFFSET('Расчёт фасадов10'!$H$1509,Цена!$A$1748,0)</f>
        <v>0.72390000000000043</v>
      </c>
    </row>
    <row r="1749" spans="1:13" ht="15" x14ac:dyDescent="0.2">
      <c r="A1749">
        <v>0</v>
      </c>
      <c r="B1749" t="s">
        <v>637</v>
      </c>
      <c r="C1749" s="75" t="str">
        <f>B1749&amp;'Спецификация - фасады'!$AO$49</f>
        <v>U.1.PSR60./1+0-TD</v>
      </c>
      <c r="D1749" s="160">
        <f ca="1">OFFSET('Расчёт фасадов'!$H$1509,Цена!$A$1749,0)</f>
        <v>0.72390000000000043</v>
      </c>
      <c r="E1749" s="160">
        <f ca="1">OFFSET('Расчёт фасадов2'!$H$1509,Цена!$A$1749,0)</f>
        <v>0.72390000000000043</v>
      </c>
      <c r="F1749" s="160">
        <f ca="1">OFFSET('Расчёт фасадов3'!$H$1509,Цена!$A$1749,0)</f>
        <v>0.72390000000000043</v>
      </c>
      <c r="G1749" s="160">
        <f ca="1">OFFSET('Расчёт фасадов4'!$H$1509,Цена!$A$1749,0)</f>
        <v>0.72390000000000043</v>
      </c>
      <c r="H1749" s="160">
        <f ca="1">OFFSET('Расчёт фасадов5'!$H$1509,Цена!$A$1749,0)</f>
        <v>0.72390000000000043</v>
      </c>
      <c r="I1749" s="160">
        <f ca="1">OFFSET('Расчёт фасадов6'!$H$1509,Цена!$A$1749,0)</f>
        <v>0.72390000000000043</v>
      </c>
      <c r="J1749" s="160">
        <f ca="1">OFFSET('Расчёт фасадов7'!$H$1509,Цена!$A$1749,0)</f>
        <v>0.72390000000000043</v>
      </c>
      <c r="K1749" s="160">
        <f ca="1">OFFSET('Расчёт фасадов8'!$H$1509,Цена!$A$1749,0)</f>
        <v>0.72390000000000043</v>
      </c>
      <c r="L1749" s="160">
        <f ca="1">OFFSET('Расчёт фасадов9'!$H$1509,Цена!$A$1749,0)</f>
        <v>0.72390000000000043</v>
      </c>
      <c r="M1749" s="160">
        <f ca="1">OFFSET('Расчёт фасадов10'!$H$1509,Цена!$A$1749,0)</f>
        <v>0.72390000000000043</v>
      </c>
    </row>
    <row r="1750" spans="1:13" ht="15" x14ac:dyDescent="0.2">
      <c r="A1750">
        <v>0</v>
      </c>
      <c r="B1750" t="s">
        <v>637</v>
      </c>
      <c r="C1750" s="75" t="str">
        <f>B1750&amp;'Спецификация - фасады'!$AO$50</f>
        <v>U.1.PSR60./1+0-LO</v>
      </c>
      <c r="D1750" s="160">
        <f ca="1">OFFSET('Расчёт фасадов'!$H$1509,Цена!$A$1750,0)</f>
        <v>0.72390000000000043</v>
      </c>
      <c r="E1750" s="160">
        <f ca="1">OFFSET('Расчёт фасадов2'!$H$1509,Цена!$A$1750,0)</f>
        <v>0.72390000000000043</v>
      </c>
      <c r="F1750" s="160">
        <f ca="1">OFFSET('Расчёт фасадов3'!$H$1509,Цена!$A$1750,0)</f>
        <v>0.72390000000000043</v>
      </c>
      <c r="G1750" s="160">
        <f ca="1">OFFSET('Расчёт фасадов4'!$H$1509,Цена!$A$1750,0)</f>
        <v>0.72390000000000043</v>
      </c>
      <c r="H1750" s="160">
        <f ca="1">OFFSET('Расчёт фасадов5'!$H$1509,Цена!$A$1750,0)</f>
        <v>0.72390000000000043</v>
      </c>
      <c r="I1750" s="160">
        <f ca="1">OFFSET('Расчёт фасадов6'!$H$1509,Цена!$A$1750,0)</f>
        <v>0.72390000000000043</v>
      </c>
      <c r="J1750" s="160">
        <f ca="1">OFFSET('Расчёт фасадов7'!$H$1509,Цена!$A$1750,0)</f>
        <v>0.72390000000000043</v>
      </c>
      <c r="K1750" s="160">
        <f ca="1">OFFSET('Расчёт фасадов8'!$H$1509,Цена!$A$1750,0)</f>
        <v>0.72390000000000043</v>
      </c>
      <c r="L1750" s="160">
        <f ca="1">OFFSET('Расчёт фасадов9'!$H$1509,Цена!$A$1750,0)</f>
        <v>0.72390000000000043</v>
      </c>
      <c r="M1750" s="160">
        <f ca="1">OFFSET('Расчёт фасадов10'!$H$1509,Цена!$A$1750,0)</f>
        <v>0.72390000000000043</v>
      </c>
    </row>
    <row r="1751" spans="1:13" ht="15" x14ac:dyDescent="0.2">
      <c r="A1751">
        <v>0</v>
      </c>
      <c r="B1751" t="s">
        <v>637</v>
      </c>
      <c r="C1751" s="75" t="str">
        <f>B1751&amp;'Спецификация - фасады'!$AO$51</f>
        <v>U.1.PSR60./1+0-OM</v>
      </c>
      <c r="D1751" s="160">
        <f ca="1">OFFSET('Расчёт фасадов'!$H$1509,Цена!$A$1751,0)</f>
        <v>0.72390000000000043</v>
      </c>
      <c r="E1751" s="160">
        <f ca="1">OFFSET('Расчёт фасадов2'!$H$1509,Цена!$A$1751,0)</f>
        <v>0.72390000000000043</v>
      </c>
      <c r="F1751" s="160">
        <f ca="1">OFFSET('Расчёт фасадов3'!$H$1509,Цена!$A$1751,0)</f>
        <v>0.72390000000000043</v>
      </c>
      <c r="G1751" s="160">
        <f ca="1">OFFSET('Расчёт фасадов4'!$H$1509,Цена!$A$1751,0)</f>
        <v>0.72390000000000043</v>
      </c>
      <c r="H1751" s="160">
        <f ca="1">OFFSET('Расчёт фасадов5'!$H$1509,Цена!$A$1751,0)</f>
        <v>0.72390000000000043</v>
      </c>
      <c r="I1751" s="160">
        <f ca="1">OFFSET('Расчёт фасадов6'!$H$1509,Цена!$A$1751,0)</f>
        <v>0.72390000000000043</v>
      </c>
      <c r="J1751" s="160">
        <f ca="1">OFFSET('Расчёт фасадов7'!$H$1509,Цена!$A$1751,0)</f>
        <v>0.72390000000000043</v>
      </c>
      <c r="K1751" s="160">
        <f ca="1">OFFSET('Расчёт фасадов8'!$H$1509,Цена!$A$1751,0)</f>
        <v>0.72390000000000043</v>
      </c>
      <c r="L1751" s="160">
        <f ca="1">OFFSET('Расчёт фасадов9'!$H$1509,Цена!$A$1751,0)</f>
        <v>0.72390000000000043</v>
      </c>
      <c r="M1751" s="160">
        <f ca="1">OFFSET('Расчёт фасадов10'!$H$1509,Цена!$A$1751,0)</f>
        <v>0.72390000000000043</v>
      </c>
    </row>
    <row r="1752" spans="1:13" ht="15" x14ac:dyDescent="0.2">
      <c r="A1752">
        <v>0</v>
      </c>
      <c r="B1752" t="s">
        <v>637</v>
      </c>
      <c r="C1752" s="75" t="str">
        <f>B1752&amp;'Спецификация - фасады'!$AO$52</f>
        <v>U.1.PSR60./1+0-OE</v>
      </c>
      <c r="D1752" s="160">
        <f ca="1">OFFSET('Расчёт фасадов'!$H$1509,Цена!$A$1752,0)</f>
        <v>0.72390000000000043</v>
      </c>
      <c r="E1752" s="160">
        <f ca="1">OFFSET('Расчёт фасадов2'!$H$1509,Цена!$A$1752,0)</f>
        <v>0.72390000000000043</v>
      </c>
      <c r="F1752" s="160">
        <f ca="1">OFFSET('Расчёт фасадов3'!$H$1509,Цена!$A$1752,0)</f>
        <v>0.72390000000000043</v>
      </c>
      <c r="G1752" s="160">
        <f ca="1">OFFSET('Расчёт фасадов4'!$H$1509,Цена!$A$1752,0)</f>
        <v>0.72390000000000043</v>
      </c>
      <c r="H1752" s="160">
        <f ca="1">OFFSET('Расчёт фасадов5'!$H$1509,Цена!$A$1752,0)</f>
        <v>0.72390000000000043</v>
      </c>
      <c r="I1752" s="160">
        <f ca="1">OFFSET('Расчёт фасадов6'!$H$1509,Цена!$A$1752,0)</f>
        <v>0.72390000000000043</v>
      </c>
      <c r="J1752" s="160">
        <f ca="1">OFFSET('Расчёт фасадов7'!$H$1509,Цена!$A$1752,0)</f>
        <v>0.72390000000000043</v>
      </c>
      <c r="K1752" s="160">
        <f ca="1">OFFSET('Расчёт фасадов8'!$H$1509,Цена!$A$1752,0)</f>
        <v>0.72390000000000043</v>
      </c>
      <c r="L1752" s="160">
        <f ca="1">OFFSET('Расчёт фасадов9'!$H$1509,Цена!$A$1752,0)</f>
        <v>0.72390000000000043</v>
      </c>
      <c r="M1752" s="160">
        <f ca="1">OFFSET('Расчёт фасадов10'!$H$1509,Цена!$A$1752,0)</f>
        <v>0.72390000000000043</v>
      </c>
    </row>
    <row r="1753" spans="1:13" ht="15" x14ac:dyDescent="0.2">
      <c r="A1753">
        <v>0</v>
      </c>
      <c r="B1753" t="s">
        <v>637</v>
      </c>
      <c r="C1753" s="75" t="str">
        <f>B1753&amp;'Спецификация - фасады'!$AO$53</f>
        <v>U.1.PSR60./1+0-GS</v>
      </c>
      <c r="D1753" s="160">
        <f ca="1">OFFSET('Расчёт фасадов'!$H$1509,Цена!$A$1753,0)</f>
        <v>0.72390000000000043</v>
      </c>
      <c r="E1753" s="160">
        <f ca="1">OFFSET('Расчёт фасадов2'!$H$1509,Цена!$A$1753,0)</f>
        <v>0.72390000000000043</v>
      </c>
      <c r="F1753" s="160">
        <f ca="1">OFFSET('Расчёт фасадов3'!$H$1509,Цена!$A$1753,0)</f>
        <v>0.72390000000000043</v>
      </c>
      <c r="G1753" s="160">
        <f ca="1">OFFSET('Расчёт фасадов4'!$H$1509,Цена!$A$1753,0)</f>
        <v>0.72390000000000043</v>
      </c>
      <c r="H1753" s="160">
        <f ca="1">OFFSET('Расчёт фасадов5'!$H$1509,Цена!$A$1753,0)</f>
        <v>0.72390000000000043</v>
      </c>
      <c r="I1753" s="160">
        <f ca="1">OFFSET('Расчёт фасадов6'!$H$1509,Цена!$A$1753,0)</f>
        <v>0.72390000000000043</v>
      </c>
      <c r="J1753" s="160">
        <f ca="1">OFFSET('Расчёт фасадов7'!$H$1509,Цена!$A$1753,0)</f>
        <v>0.72390000000000043</v>
      </c>
      <c r="K1753" s="160">
        <f ca="1">OFFSET('Расчёт фасадов8'!$H$1509,Цена!$A$1753,0)</f>
        <v>0.72390000000000043</v>
      </c>
      <c r="L1753" s="160">
        <f ca="1">OFFSET('Расчёт фасадов9'!$H$1509,Цена!$A$1753,0)</f>
        <v>0.72390000000000043</v>
      </c>
      <c r="M1753" s="160">
        <f ca="1">OFFSET('Расчёт фасадов10'!$H$1509,Цена!$A$1753,0)</f>
        <v>0.72390000000000043</v>
      </c>
    </row>
    <row r="1754" spans="1:13" ht="15" x14ac:dyDescent="0.2">
      <c r="A1754">
        <v>1</v>
      </c>
      <c r="B1754" t="s">
        <v>637</v>
      </c>
      <c r="C1754" s="75" t="str">
        <f>B1754&amp;'Спецификация - фасады'!$AO$54</f>
        <v>U.1.PSR60./1+0-BMO</v>
      </c>
      <c r="D1754" s="160">
        <f ca="1">OFFSET('Расчёт фасадов'!$H$1509,Цена!$A$1754,0)</f>
        <v>0.72390000000000043</v>
      </c>
      <c r="E1754" s="160">
        <f ca="1">OFFSET('Расчёт фасадов2'!$H$1509,Цена!$A$1754,0)</f>
        <v>0.72390000000000043</v>
      </c>
      <c r="F1754" s="160">
        <f ca="1">OFFSET('Расчёт фасадов3'!$H$1509,Цена!$A$1754,0)</f>
        <v>0.72390000000000043</v>
      </c>
      <c r="G1754" s="160">
        <f ca="1">OFFSET('Расчёт фасадов4'!$H$1509,Цена!$A$1754,0)</f>
        <v>0.72390000000000043</v>
      </c>
      <c r="H1754" s="160">
        <f ca="1">OFFSET('Расчёт фасадов5'!$H$1509,Цена!$A$1754,0)</f>
        <v>0.72390000000000043</v>
      </c>
      <c r="I1754" s="160">
        <f ca="1">OFFSET('Расчёт фасадов6'!$H$1509,Цена!$A$1754,0)</f>
        <v>0.72390000000000043</v>
      </c>
      <c r="J1754" s="160">
        <f ca="1">OFFSET('Расчёт фасадов7'!$H$1509,Цена!$A$1754,0)</f>
        <v>0.72390000000000043</v>
      </c>
      <c r="K1754" s="160">
        <f ca="1">OFFSET('Расчёт фасадов8'!$H$1509,Цена!$A$1754,0)</f>
        <v>0.72390000000000043</v>
      </c>
      <c r="L1754" s="160">
        <f ca="1">OFFSET('Расчёт фасадов9'!$H$1509,Цена!$A$1754,0)</f>
        <v>0.72390000000000043</v>
      </c>
      <c r="M1754" s="160">
        <f ca="1">OFFSET('Расчёт фасадов10'!$H$1509,Цена!$A$1754,0)</f>
        <v>0.72390000000000043</v>
      </c>
    </row>
    <row r="1755" spans="1:13" ht="15" x14ac:dyDescent="0.2">
      <c r="A1755">
        <v>2</v>
      </c>
      <c r="B1755" t="s">
        <v>637</v>
      </c>
      <c r="C1755" s="75" t="str">
        <f>B1755&amp;'Спецификация - фасады'!$AO$55</f>
        <v>U.1.PSR60./1+0-WM</v>
      </c>
      <c r="D1755" s="160">
        <f ca="1">OFFSET('Расчёт фасадов'!$H$1509,Цена!$A$1755,0)</f>
        <v>0.72390000000000043</v>
      </c>
      <c r="E1755" s="160">
        <f ca="1">OFFSET('Расчёт фасадов2'!$H$1509,Цена!$A$1755,0)</f>
        <v>0.72390000000000043</v>
      </c>
      <c r="F1755" s="160">
        <f ca="1">OFFSET('Расчёт фасадов3'!$H$1509,Цена!$A$1755,0)</f>
        <v>0.72390000000000043</v>
      </c>
      <c r="G1755" s="160">
        <f ca="1">OFFSET('Расчёт фасадов4'!$H$1509,Цена!$A$1755,0)</f>
        <v>0.72390000000000043</v>
      </c>
      <c r="H1755" s="160">
        <f ca="1">OFFSET('Расчёт фасадов5'!$H$1509,Цена!$A$1755,0)</f>
        <v>0.72390000000000043</v>
      </c>
      <c r="I1755" s="160">
        <f ca="1">OFFSET('Расчёт фасадов6'!$H$1509,Цена!$A$1755,0)</f>
        <v>0.72390000000000043</v>
      </c>
      <c r="J1755" s="160">
        <f ca="1">OFFSET('Расчёт фасадов7'!$H$1509,Цена!$A$1755,0)</f>
        <v>0.72390000000000043</v>
      </c>
      <c r="K1755" s="160">
        <f ca="1">OFFSET('Расчёт фасадов8'!$H$1509,Цена!$A$1755,0)</f>
        <v>0.72390000000000043</v>
      </c>
      <c r="L1755" s="160">
        <f ca="1">OFFSET('Расчёт фасадов9'!$H$1509,Цена!$A$1755,0)</f>
        <v>0.72390000000000043</v>
      </c>
      <c r="M1755" s="160">
        <f ca="1">OFFSET('Расчёт фасадов10'!$H$1509,Цена!$A$1755,0)</f>
        <v>0.72390000000000043</v>
      </c>
    </row>
    <row r="1756" spans="1:13" ht="15" x14ac:dyDescent="0.2">
      <c r="A1756">
        <v>2</v>
      </c>
      <c r="B1756" t="s">
        <v>637</v>
      </c>
      <c r="C1756" s="75" t="str">
        <f>B1756&amp;'Спецификация - фасады'!$AO$56</f>
        <v>U.1.PSR60./1+0-IV</v>
      </c>
      <c r="D1756" s="160">
        <f ca="1">OFFSET('Расчёт фасадов'!$H$1509,Цена!$A$1756,0)</f>
        <v>0.72390000000000043</v>
      </c>
      <c r="E1756" s="160">
        <f ca="1">OFFSET('Расчёт фасадов2'!$H$1509,Цена!$A$1756,0)</f>
        <v>0.72390000000000043</v>
      </c>
      <c r="F1756" s="160">
        <f ca="1">OFFSET('Расчёт фасадов3'!$H$1509,Цена!$A$1756,0)</f>
        <v>0.72390000000000043</v>
      </c>
      <c r="G1756" s="160">
        <f ca="1">OFFSET('Расчёт фасадов4'!$H$1509,Цена!$A$1756,0)</f>
        <v>0.72390000000000043</v>
      </c>
      <c r="H1756" s="160">
        <f ca="1">OFFSET('Расчёт фасадов5'!$H$1509,Цена!$A$1756,0)</f>
        <v>0.72390000000000043</v>
      </c>
      <c r="I1756" s="160">
        <f ca="1">OFFSET('Расчёт фасадов6'!$H$1509,Цена!$A$1756,0)</f>
        <v>0.72390000000000043</v>
      </c>
      <c r="J1756" s="160">
        <f ca="1">OFFSET('Расчёт фасадов7'!$H$1509,Цена!$A$1756,0)</f>
        <v>0.72390000000000043</v>
      </c>
      <c r="K1756" s="160">
        <f ca="1">OFFSET('Расчёт фасадов8'!$H$1509,Цена!$A$1756,0)</f>
        <v>0.72390000000000043</v>
      </c>
      <c r="L1756" s="160">
        <f ca="1">OFFSET('Расчёт фасадов9'!$H$1509,Цена!$A$1756,0)</f>
        <v>0.72390000000000043</v>
      </c>
      <c r="M1756" s="160">
        <f ca="1">OFFSET('Расчёт фасадов10'!$H$1509,Цена!$A$1756,0)</f>
        <v>0.72390000000000043</v>
      </c>
    </row>
    <row r="1757" spans="1:13" ht="15" x14ac:dyDescent="0.2">
      <c r="A1757">
        <v>3</v>
      </c>
      <c r="B1757" t="s">
        <v>637</v>
      </c>
      <c r="C1757" s="75" t="str">
        <f>B1757&amp;'Спецификация - фасады'!$AO$57</f>
        <v>U.1.PSR60./1+0-WC/PG</v>
      </c>
      <c r="D1757" s="160">
        <f ca="1">OFFSET('Расчёт фасадов'!$H$1509,Цена!$A$1757,0)</f>
        <v>0.72390000000000043</v>
      </c>
      <c r="E1757" s="160">
        <f ca="1">OFFSET('Расчёт фасадов2'!$H$1509,Цена!$A$1757,0)</f>
        <v>0.72390000000000043</v>
      </c>
      <c r="F1757" s="160">
        <f ca="1">OFFSET('Расчёт фасадов3'!$H$1509,Цена!$A$1757,0)</f>
        <v>0.72390000000000043</v>
      </c>
      <c r="G1757" s="160">
        <f ca="1">OFFSET('Расчёт фасадов4'!$H$1509,Цена!$A$1757,0)</f>
        <v>0.72390000000000043</v>
      </c>
      <c r="H1757" s="160">
        <f ca="1">OFFSET('Расчёт фасадов5'!$H$1509,Цена!$A$1757,0)</f>
        <v>0.72390000000000043</v>
      </c>
      <c r="I1757" s="160">
        <f ca="1">OFFSET('Расчёт фасадов6'!$H$1509,Цена!$A$1757,0)</f>
        <v>0.72390000000000043</v>
      </c>
      <c r="J1757" s="160">
        <f ca="1">OFFSET('Расчёт фасадов7'!$H$1509,Цена!$A$1757,0)</f>
        <v>0.72390000000000043</v>
      </c>
      <c r="K1757" s="160">
        <f ca="1">OFFSET('Расчёт фасадов8'!$H$1509,Цена!$A$1757,0)</f>
        <v>0.72390000000000043</v>
      </c>
      <c r="L1757" s="160">
        <f ca="1">OFFSET('Расчёт фасадов9'!$H$1509,Цена!$A$1757,0)</f>
        <v>0.72390000000000043</v>
      </c>
      <c r="M1757" s="160">
        <f ca="1">OFFSET('Расчёт фасадов10'!$H$1509,Цена!$A$1757,0)</f>
        <v>0.72390000000000043</v>
      </c>
    </row>
    <row r="1758" spans="1:13" ht="15" x14ac:dyDescent="0.2">
      <c r="A1758">
        <v>3</v>
      </c>
      <c r="B1758" t="s">
        <v>637</v>
      </c>
      <c r="C1758" s="75" t="str">
        <f>B1758&amp;'Спецификация - фасады'!$AO$58</f>
        <v>U.1.PSR60./1+0-WC/PS</v>
      </c>
      <c r="D1758" s="160">
        <f ca="1">OFFSET('Расчёт фасадов'!$H$1509,Цена!$A$1758,0)</f>
        <v>0.72390000000000043</v>
      </c>
      <c r="E1758" s="160">
        <f ca="1">OFFSET('Расчёт фасадов2'!$H$1509,Цена!$A$1758,0)</f>
        <v>0.72390000000000043</v>
      </c>
      <c r="F1758" s="160">
        <f ca="1">OFFSET('Расчёт фасадов3'!$H$1509,Цена!$A$1758,0)</f>
        <v>0.72390000000000043</v>
      </c>
      <c r="G1758" s="160">
        <f ca="1">OFFSET('Расчёт фасадов4'!$H$1509,Цена!$A$1758,0)</f>
        <v>0.72390000000000043</v>
      </c>
      <c r="H1758" s="160">
        <f ca="1">OFFSET('Расчёт фасадов5'!$H$1509,Цена!$A$1758,0)</f>
        <v>0.72390000000000043</v>
      </c>
      <c r="I1758" s="160">
        <f ca="1">OFFSET('Расчёт фасадов6'!$H$1509,Цена!$A$1758,0)</f>
        <v>0.72390000000000043</v>
      </c>
      <c r="J1758" s="160">
        <f ca="1">OFFSET('Расчёт фасадов7'!$H$1509,Цена!$A$1758,0)</f>
        <v>0.72390000000000043</v>
      </c>
      <c r="K1758" s="160">
        <f ca="1">OFFSET('Расчёт фасадов8'!$H$1509,Цена!$A$1758,0)</f>
        <v>0.72390000000000043</v>
      </c>
      <c r="L1758" s="160">
        <f ca="1">OFFSET('Расчёт фасадов9'!$H$1509,Цена!$A$1758,0)</f>
        <v>0.72390000000000043</v>
      </c>
      <c r="M1758" s="160">
        <f ca="1">OFFSET('Расчёт фасадов10'!$H$1509,Цена!$A$1758,0)</f>
        <v>0.72390000000000043</v>
      </c>
    </row>
    <row r="1759" spans="1:13" ht="15" x14ac:dyDescent="0.2">
      <c r="A1759">
        <v>3</v>
      </c>
      <c r="B1759" t="s">
        <v>637</v>
      </c>
      <c r="C1759" s="75" t="str">
        <f>B1759&amp;'Спецификация - фасады'!$AO$59</f>
        <v>U.1.PSR60./1+0-WC/PBG</v>
      </c>
      <c r="D1759" s="160">
        <f ca="1">OFFSET('Расчёт фасадов'!$H$1509,Цена!$A$1759,0)</f>
        <v>0.72390000000000043</v>
      </c>
      <c r="E1759" s="160">
        <f ca="1">OFFSET('Расчёт фасадов2'!$H$1509,Цена!$A$1759,0)</f>
        <v>0.72390000000000043</v>
      </c>
      <c r="F1759" s="160">
        <f ca="1">OFFSET('Расчёт фасадов3'!$H$1509,Цена!$A$1759,0)</f>
        <v>0.72390000000000043</v>
      </c>
      <c r="G1759" s="160">
        <f ca="1">OFFSET('Расчёт фасадов4'!$H$1509,Цена!$A$1759,0)</f>
        <v>0.72390000000000043</v>
      </c>
      <c r="H1759" s="160">
        <f ca="1">OFFSET('Расчёт фасадов5'!$H$1509,Цена!$A$1759,0)</f>
        <v>0.72390000000000043</v>
      </c>
      <c r="I1759" s="160">
        <f ca="1">OFFSET('Расчёт фасадов6'!$H$1509,Цена!$A$1759,0)</f>
        <v>0.72390000000000043</v>
      </c>
      <c r="J1759" s="160">
        <f ca="1">OFFSET('Расчёт фасадов7'!$H$1509,Цена!$A$1759,0)</f>
        <v>0.72390000000000043</v>
      </c>
      <c r="K1759" s="160">
        <f ca="1">OFFSET('Расчёт фасадов8'!$H$1509,Цена!$A$1759,0)</f>
        <v>0.72390000000000043</v>
      </c>
      <c r="L1759" s="160">
        <f ca="1">OFFSET('Расчёт фасадов9'!$H$1509,Цена!$A$1759,0)</f>
        <v>0.72390000000000043</v>
      </c>
      <c r="M1759" s="160">
        <f ca="1">OFFSET('Расчёт фасадов10'!$H$1509,Цена!$A$1759,0)</f>
        <v>0.72390000000000043</v>
      </c>
    </row>
    <row r="1760" spans="1:13" ht="15" x14ac:dyDescent="0.2">
      <c r="A1760">
        <v>3</v>
      </c>
      <c r="B1760" t="s">
        <v>637</v>
      </c>
      <c r="C1760" s="75" t="str">
        <f>B1760&amp;'Спецификация - фасады'!$AO$60</f>
        <v>U.1.PSR60./1+0-VT/PS</v>
      </c>
      <c r="D1760" s="160">
        <f ca="1">OFFSET('Расчёт фасадов'!$H$1509,Цена!$A$1760,0)</f>
        <v>0.72390000000000043</v>
      </c>
      <c r="E1760" s="160">
        <f ca="1">OFFSET('Расчёт фасадов2'!$H$1509,Цена!$A$1760,0)</f>
        <v>0.72390000000000043</v>
      </c>
      <c r="F1760" s="160">
        <f ca="1">OFFSET('Расчёт фасадов3'!$H$1509,Цена!$A$1760,0)</f>
        <v>0.72390000000000043</v>
      </c>
      <c r="G1760" s="160">
        <f ca="1">OFFSET('Расчёт фасадов4'!$H$1509,Цена!$A$1760,0)</f>
        <v>0.72390000000000043</v>
      </c>
      <c r="H1760" s="160">
        <f ca="1">OFFSET('Расчёт фасадов5'!$H$1509,Цена!$A$1760,0)</f>
        <v>0.72390000000000043</v>
      </c>
      <c r="I1760" s="160">
        <f ca="1">OFFSET('Расчёт фасадов6'!$H$1509,Цена!$A$1760,0)</f>
        <v>0.72390000000000043</v>
      </c>
      <c r="J1760" s="160">
        <f ca="1">OFFSET('Расчёт фасадов7'!$H$1509,Цена!$A$1760,0)</f>
        <v>0.72390000000000043</v>
      </c>
      <c r="K1760" s="160">
        <f ca="1">OFFSET('Расчёт фасадов8'!$H$1509,Цена!$A$1760,0)</f>
        <v>0.72390000000000043</v>
      </c>
      <c r="L1760" s="160">
        <f ca="1">OFFSET('Расчёт фасадов9'!$H$1509,Цена!$A$1760,0)</f>
        <v>0.72390000000000043</v>
      </c>
      <c r="M1760" s="160">
        <f ca="1">OFFSET('Расчёт фасадов10'!$H$1509,Цена!$A$1760,0)</f>
        <v>0.72390000000000043</v>
      </c>
    </row>
    <row r="1761" spans="1:13" ht="15" x14ac:dyDescent="0.2">
      <c r="A1761">
        <v>4</v>
      </c>
      <c r="B1761" t="s">
        <v>637</v>
      </c>
      <c r="C1761" s="75" t="str">
        <f>B1761&amp;'Спецификация - фасады'!$AO$61</f>
        <v>U.1.PSR60./1+0-BMO/PG</v>
      </c>
      <c r="D1761" s="160">
        <f ca="1">OFFSET('Расчёт фасадов'!$H$1509,Цена!$A$1761,0)</f>
        <v>0.72390000000000043</v>
      </c>
      <c r="E1761" s="160">
        <f ca="1">OFFSET('Расчёт фасадов2'!$H$1509,Цена!$A$1761,0)</f>
        <v>0.72390000000000043</v>
      </c>
      <c r="F1761" s="160">
        <f ca="1">OFFSET('Расчёт фасадов3'!$H$1509,Цена!$A$1761,0)</f>
        <v>0.72390000000000043</v>
      </c>
      <c r="G1761" s="160">
        <f ca="1">OFFSET('Расчёт фасадов4'!$H$1509,Цена!$A$1761,0)</f>
        <v>0.72390000000000043</v>
      </c>
      <c r="H1761" s="160">
        <f ca="1">OFFSET('Расчёт фасадов5'!$H$1509,Цена!$A$1761,0)</f>
        <v>0.72390000000000043</v>
      </c>
      <c r="I1761" s="160">
        <f ca="1">OFFSET('Расчёт фасадов6'!$H$1509,Цена!$A$1761,0)</f>
        <v>0.72390000000000043</v>
      </c>
      <c r="J1761" s="160">
        <f ca="1">OFFSET('Расчёт фасадов7'!$H$1509,Цена!$A$1761,0)</f>
        <v>0.72390000000000043</v>
      </c>
      <c r="K1761" s="160">
        <f ca="1">OFFSET('Расчёт фасадов8'!$H$1509,Цена!$A$1761,0)</f>
        <v>0.72390000000000043</v>
      </c>
      <c r="L1761" s="160">
        <f ca="1">OFFSET('Расчёт фасадов9'!$H$1509,Цена!$A$1761,0)</f>
        <v>0.72390000000000043</v>
      </c>
      <c r="M1761" s="160">
        <f ca="1">OFFSET('Расчёт фасадов10'!$H$1509,Цена!$A$1761,0)</f>
        <v>0.72390000000000043</v>
      </c>
    </row>
    <row r="1762" spans="1:13" ht="15" x14ac:dyDescent="0.2">
      <c r="A1762">
        <v>4</v>
      </c>
      <c r="B1762" t="s">
        <v>637</v>
      </c>
      <c r="C1762" s="75" t="str">
        <f>B1762&amp;'Спецификация - фасады'!$AO$62</f>
        <v>U.1.PSR60./1+0-BMO/PB</v>
      </c>
      <c r="D1762" s="160">
        <f ca="1">OFFSET('Расчёт фасадов'!$H$1509,Цена!$A$1762,0)</f>
        <v>0.72390000000000043</v>
      </c>
      <c r="E1762" s="160">
        <f ca="1">OFFSET('Расчёт фасадов2'!$H$1509,Цена!$A$1762,0)</f>
        <v>0.72390000000000043</v>
      </c>
      <c r="F1762" s="160">
        <f ca="1">OFFSET('Расчёт фасадов3'!$H$1509,Цена!$A$1762,0)</f>
        <v>0.72390000000000043</v>
      </c>
      <c r="G1762" s="160">
        <f ca="1">OFFSET('Расчёт фасадов4'!$H$1509,Цена!$A$1762,0)</f>
        <v>0.72390000000000043</v>
      </c>
      <c r="H1762" s="160">
        <f ca="1">OFFSET('Расчёт фасадов5'!$H$1509,Цена!$A$1762,0)</f>
        <v>0.72390000000000043</v>
      </c>
      <c r="I1762" s="160">
        <f ca="1">OFFSET('Расчёт фасадов6'!$H$1509,Цена!$A$1762,0)</f>
        <v>0.72390000000000043</v>
      </c>
      <c r="J1762" s="160">
        <f ca="1">OFFSET('Расчёт фасадов7'!$H$1509,Цена!$A$1762,0)</f>
        <v>0.72390000000000043</v>
      </c>
      <c r="K1762" s="160">
        <f ca="1">OFFSET('Расчёт фасадов8'!$H$1509,Цена!$A$1762,0)</f>
        <v>0.72390000000000043</v>
      </c>
      <c r="L1762" s="160">
        <f ca="1">OFFSET('Расчёт фасадов9'!$H$1509,Цена!$A$1762,0)</f>
        <v>0.72390000000000043</v>
      </c>
      <c r="M1762" s="160">
        <f ca="1">OFFSET('Расчёт фасадов10'!$H$1509,Цена!$A$1762,0)</f>
        <v>0.72390000000000043</v>
      </c>
    </row>
    <row r="1763" spans="1:13" ht="15" x14ac:dyDescent="0.2">
      <c r="A1763">
        <v>5</v>
      </c>
      <c r="B1763" t="s">
        <v>637</v>
      </c>
      <c r="C1763" s="75" t="str">
        <f>B1763&amp;'Спецификация - фасады'!$AO$63</f>
        <v>U.1.PSR60./1+0-GS/PG</v>
      </c>
      <c r="D1763" s="160">
        <f ca="1">OFFSET('Расчёт фасадов'!$H$1509,Цена!$A$1763,0)</f>
        <v>0.72390000000000043</v>
      </c>
      <c r="E1763" s="160">
        <f ca="1">OFFSET('Расчёт фасадов2'!$H$1509,Цена!$A$1763,0)</f>
        <v>0.72390000000000043</v>
      </c>
      <c r="F1763" s="160">
        <f ca="1">OFFSET('Расчёт фасадов3'!$H$1509,Цена!$A$1763,0)</f>
        <v>0.72390000000000043</v>
      </c>
      <c r="G1763" s="160">
        <f ca="1">OFFSET('Расчёт фасадов4'!$H$1509,Цена!$A$1763,0)</f>
        <v>0.72390000000000043</v>
      </c>
      <c r="H1763" s="160">
        <f ca="1">OFFSET('Расчёт фасадов5'!$H$1509,Цена!$A$1763,0)</f>
        <v>0.72390000000000043</v>
      </c>
      <c r="I1763" s="160">
        <f ca="1">OFFSET('Расчёт фасадов6'!$H$1509,Цена!$A$1763,0)</f>
        <v>0.72390000000000043</v>
      </c>
      <c r="J1763" s="160">
        <f ca="1">OFFSET('Расчёт фасадов7'!$H$1509,Цена!$A$1763,0)</f>
        <v>0.72390000000000043</v>
      </c>
      <c r="K1763" s="160">
        <f ca="1">OFFSET('Расчёт фасадов8'!$H$1509,Цена!$A$1763,0)</f>
        <v>0.72390000000000043</v>
      </c>
      <c r="L1763" s="160">
        <f ca="1">OFFSET('Расчёт фасадов9'!$H$1509,Цена!$A$1763,0)</f>
        <v>0.72390000000000043</v>
      </c>
      <c r="M1763" s="160">
        <f ca="1">OFFSET('Расчёт фасадов10'!$H$1509,Цена!$A$1763,0)</f>
        <v>0.72390000000000043</v>
      </c>
    </row>
    <row r="1764" spans="1:13" ht="15" x14ac:dyDescent="0.2">
      <c r="A1764">
        <v>5</v>
      </c>
      <c r="B1764" t="s">
        <v>637</v>
      </c>
      <c r="C1764" s="75" t="str">
        <f>B1764&amp;'Спецификация - фасады'!$AO$64</f>
        <v>U.1.PSR60./1+0-GS/PS</v>
      </c>
      <c r="D1764" s="160">
        <f ca="1">OFFSET('Расчёт фасадов'!$H$1509,Цена!$A$1764,0)</f>
        <v>0.72390000000000043</v>
      </c>
      <c r="E1764" s="160">
        <f ca="1">OFFSET('Расчёт фасадов2'!$H$1509,Цена!$A$1764,0)</f>
        <v>0.72390000000000043</v>
      </c>
      <c r="F1764" s="160">
        <f ca="1">OFFSET('Расчёт фасадов3'!$H$1509,Цена!$A$1764,0)</f>
        <v>0.72390000000000043</v>
      </c>
      <c r="G1764" s="160">
        <f ca="1">OFFSET('Расчёт фасадов4'!$H$1509,Цена!$A$1764,0)</f>
        <v>0.72390000000000043</v>
      </c>
      <c r="H1764" s="160">
        <f ca="1">OFFSET('Расчёт фасадов5'!$H$1509,Цена!$A$1764,0)</f>
        <v>0.72390000000000043</v>
      </c>
      <c r="I1764" s="160">
        <f ca="1">OFFSET('Расчёт фасадов6'!$H$1509,Цена!$A$1764,0)</f>
        <v>0.72390000000000043</v>
      </c>
      <c r="J1764" s="160">
        <f ca="1">OFFSET('Расчёт фасадов7'!$H$1509,Цена!$A$1764,0)</f>
        <v>0.72390000000000043</v>
      </c>
      <c r="K1764" s="160">
        <f ca="1">OFFSET('Расчёт фасадов8'!$H$1509,Цена!$A$1764,0)</f>
        <v>0.72390000000000043</v>
      </c>
      <c r="L1764" s="160">
        <f ca="1">OFFSET('Расчёт фасадов9'!$H$1509,Цена!$A$1764,0)</f>
        <v>0.72390000000000043</v>
      </c>
      <c r="M1764" s="160">
        <f ca="1">OFFSET('Расчёт фасадов10'!$H$1509,Цена!$A$1764,0)</f>
        <v>0.72390000000000043</v>
      </c>
    </row>
    <row r="1765" spans="1:13" ht="15" x14ac:dyDescent="0.2">
      <c r="A1765">
        <v>6</v>
      </c>
      <c r="B1765" t="s">
        <v>637</v>
      </c>
      <c r="C1765" s="75" t="str">
        <f>B1765&amp;'Спецификация - фасады'!$AO$65</f>
        <v>U.1.PSR60./1+0-WM/PG</v>
      </c>
      <c r="D1765" s="160">
        <f ca="1">OFFSET('Расчёт фасадов'!$H$1509,Цена!$A$1765,0)</f>
        <v>0.72390000000000043</v>
      </c>
      <c r="E1765" s="160">
        <f ca="1">OFFSET('Расчёт фасадов2'!$H$1509,Цена!$A$1765,0)</f>
        <v>0.72390000000000043</v>
      </c>
      <c r="F1765" s="160">
        <f ca="1">OFFSET('Расчёт фасадов3'!$H$1509,Цена!$A$1765,0)</f>
        <v>0.72390000000000043</v>
      </c>
      <c r="G1765" s="160">
        <f ca="1">OFFSET('Расчёт фасадов4'!$H$1509,Цена!$A$1765,0)</f>
        <v>0.72390000000000043</v>
      </c>
      <c r="H1765" s="160">
        <f ca="1">OFFSET('Расчёт фасадов5'!$H$1509,Цена!$A$1765,0)</f>
        <v>0.72390000000000043</v>
      </c>
      <c r="I1765" s="160">
        <f ca="1">OFFSET('Расчёт фасадов6'!$H$1509,Цена!$A$1765,0)</f>
        <v>0.72390000000000043</v>
      </c>
      <c r="J1765" s="160">
        <f ca="1">OFFSET('Расчёт фасадов7'!$H$1509,Цена!$A$1765,0)</f>
        <v>0.72390000000000043</v>
      </c>
      <c r="K1765" s="160">
        <f ca="1">OFFSET('Расчёт фасадов8'!$H$1509,Цена!$A$1765,0)</f>
        <v>0.72390000000000043</v>
      </c>
      <c r="L1765" s="160">
        <f ca="1">OFFSET('Расчёт фасадов9'!$H$1509,Цена!$A$1765,0)</f>
        <v>0.72390000000000043</v>
      </c>
      <c r="M1765" s="160">
        <f ca="1">OFFSET('Расчёт фасадов10'!$H$1509,Цена!$A$1765,0)</f>
        <v>0.72390000000000043</v>
      </c>
    </row>
    <row r="1766" spans="1:13" ht="15" x14ac:dyDescent="0.2">
      <c r="A1766">
        <v>6</v>
      </c>
      <c r="B1766" t="s">
        <v>637</v>
      </c>
      <c r="C1766" s="75" t="str">
        <f>B1766&amp;'Спецификация - фасады'!$AO$66</f>
        <v>U.1.PSR60./1+0-WM/PS</v>
      </c>
      <c r="D1766" s="160">
        <f ca="1">OFFSET('Расчёт фасадов'!$H$1509,Цена!$A$1766,0)</f>
        <v>0.72390000000000043</v>
      </c>
      <c r="E1766" s="160">
        <f ca="1">OFFSET('Расчёт фасадов2'!$H$1509,Цена!$A$1766,0)</f>
        <v>0.72390000000000043</v>
      </c>
      <c r="F1766" s="160">
        <f ca="1">OFFSET('Расчёт фасадов3'!$H$1509,Цена!$A$1766,0)</f>
        <v>0.72390000000000043</v>
      </c>
      <c r="G1766" s="160">
        <f ca="1">OFFSET('Расчёт фасадов4'!$H$1509,Цена!$A$1766,0)</f>
        <v>0.72390000000000043</v>
      </c>
      <c r="H1766" s="160">
        <f ca="1">OFFSET('Расчёт фасадов5'!$H$1509,Цена!$A$1766,0)</f>
        <v>0.72390000000000043</v>
      </c>
      <c r="I1766" s="160">
        <f ca="1">OFFSET('Расчёт фасадов6'!$H$1509,Цена!$A$1766,0)</f>
        <v>0.72390000000000043</v>
      </c>
      <c r="J1766" s="160">
        <f ca="1">OFFSET('Расчёт фасадов7'!$H$1509,Цена!$A$1766,0)</f>
        <v>0.72390000000000043</v>
      </c>
      <c r="K1766" s="160">
        <f ca="1">OFFSET('Расчёт фасадов8'!$H$1509,Цена!$A$1766,0)</f>
        <v>0.72390000000000043</v>
      </c>
      <c r="L1766" s="160">
        <f ca="1">OFFSET('Расчёт фасадов9'!$H$1509,Цена!$A$1766,0)</f>
        <v>0.72390000000000043</v>
      </c>
      <c r="M1766" s="160">
        <f ca="1">OFFSET('Расчёт фасадов10'!$H$1509,Цена!$A$1766,0)</f>
        <v>0.72390000000000043</v>
      </c>
    </row>
    <row r="1767" spans="1:13" ht="15" x14ac:dyDescent="0.2">
      <c r="A1767">
        <v>6</v>
      </c>
      <c r="B1767" t="s">
        <v>637</v>
      </c>
      <c r="C1767" s="75" t="str">
        <f>B1767&amp;'Спецификация - фасады'!$AO$67</f>
        <v>U.1.PSR60./1+0-WM/PBG</v>
      </c>
      <c r="D1767" s="160">
        <f ca="1">OFFSET('Расчёт фасадов'!$H$1509,Цена!$A$1767,0)</f>
        <v>0.72390000000000043</v>
      </c>
      <c r="E1767" s="160">
        <f ca="1">OFFSET('Расчёт фасадов2'!$H$1509,Цена!$A$1767,0)</f>
        <v>0.72390000000000043</v>
      </c>
      <c r="F1767" s="160">
        <f ca="1">OFFSET('Расчёт фасадов3'!$H$1509,Цена!$A$1767,0)</f>
        <v>0.72390000000000043</v>
      </c>
      <c r="G1767" s="160">
        <f ca="1">OFFSET('Расчёт фасадов4'!$H$1509,Цена!$A$1767,0)</f>
        <v>0.72390000000000043</v>
      </c>
      <c r="H1767" s="160">
        <f ca="1">OFFSET('Расчёт фасадов5'!$H$1509,Цена!$A$1767,0)</f>
        <v>0.72390000000000043</v>
      </c>
      <c r="I1767" s="160">
        <f ca="1">OFFSET('Расчёт фасадов6'!$H$1509,Цена!$A$1767,0)</f>
        <v>0.72390000000000043</v>
      </c>
      <c r="J1767" s="160">
        <f ca="1">OFFSET('Расчёт фасадов7'!$H$1509,Цена!$A$1767,0)</f>
        <v>0.72390000000000043</v>
      </c>
      <c r="K1767" s="160">
        <f ca="1">OFFSET('Расчёт фасадов8'!$H$1509,Цена!$A$1767,0)</f>
        <v>0.72390000000000043</v>
      </c>
      <c r="L1767" s="160">
        <f ca="1">OFFSET('Расчёт фасадов9'!$H$1509,Цена!$A$1767,0)</f>
        <v>0.72390000000000043</v>
      </c>
      <c r="M1767" s="160">
        <f ca="1">OFFSET('Расчёт фасадов10'!$H$1509,Цена!$A$1767,0)</f>
        <v>0.72390000000000043</v>
      </c>
    </row>
    <row r="1768" spans="1:13" ht="15" x14ac:dyDescent="0.2">
      <c r="A1768">
        <v>6</v>
      </c>
      <c r="B1768" t="s">
        <v>637</v>
      </c>
      <c r="C1768" s="75" t="str">
        <f>B1768&amp;'Спецификация - фасады'!$AO$68</f>
        <v>U.1.PSR60./1+0-IV/PG</v>
      </c>
      <c r="D1768" s="160">
        <f ca="1">OFFSET('Расчёт фасадов'!$H$1509,Цена!$A$1768,0)</f>
        <v>0.72390000000000043</v>
      </c>
      <c r="E1768" s="160">
        <f ca="1">OFFSET('Расчёт фасадов2'!$H$1509,Цена!$A$1768,0)</f>
        <v>0.72390000000000043</v>
      </c>
      <c r="F1768" s="160">
        <f ca="1">OFFSET('Расчёт фасадов3'!$H$1509,Цена!$A$1768,0)</f>
        <v>0.72390000000000043</v>
      </c>
      <c r="G1768" s="160">
        <f ca="1">OFFSET('Расчёт фасадов4'!$H$1509,Цена!$A$1768,0)</f>
        <v>0.72390000000000043</v>
      </c>
      <c r="H1768" s="160">
        <f ca="1">OFFSET('Расчёт фасадов5'!$H$1509,Цена!$A$1768,0)</f>
        <v>0.72390000000000043</v>
      </c>
      <c r="I1768" s="160">
        <f ca="1">OFFSET('Расчёт фасадов6'!$H$1509,Цена!$A$1768,0)</f>
        <v>0.72390000000000043</v>
      </c>
      <c r="J1768" s="160">
        <f ca="1">OFFSET('Расчёт фасадов7'!$H$1509,Цена!$A$1768,0)</f>
        <v>0.72390000000000043</v>
      </c>
      <c r="K1768" s="160">
        <f ca="1">OFFSET('Расчёт фасадов8'!$H$1509,Цена!$A$1768,0)</f>
        <v>0.72390000000000043</v>
      </c>
      <c r="L1768" s="160">
        <f ca="1">OFFSET('Расчёт фасадов9'!$H$1509,Цена!$A$1768,0)</f>
        <v>0.72390000000000043</v>
      </c>
      <c r="M1768" s="160">
        <f ca="1">OFFSET('Расчёт фасадов10'!$H$1509,Цена!$A$1768,0)</f>
        <v>0.72390000000000043</v>
      </c>
    </row>
    <row r="1769" spans="1:13" ht="15" x14ac:dyDescent="0.2">
      <c r="A1769">
        <v>6</v>
      </c>
      <c r="B1769" t="s">
        <v>637</v>
      </c>
      <c r="C1769" s="75" t="str">
        <f>B1769&amp;'Спецификация - фасады'!$AO$69</f>
        <v>U.1.PSR60./1+0-IV/PS</v>
      </c>
      <c r="D1769" s="160">
        <f ca="1">OFFSET('Расчёт фасадов'!$H$1509,Цена!$A$1769,0)</f>
        <v>0.72390000000000043</v>
      </c>
      <c r="E1769" s="160">
        <f ca="1">OFFSET('Расчёт фасадов2'!$H$1509,Цена!$A$1769,0)</f>
        <v>0.72390000000000043</v>
      </c>
      <c r="F1769" s="160">
        <f ca="1">OFFSET('Расчёт фасадов3'!$H$1509,Цена!$A$1769,0)</f>
        <v>0.72390000000000043</v>
      </c>
      <c r="G1769" s="160">
        <f ca="1">OFFSET('Расчёт фасадов4'!$H$1509,Цена!$A$1769,0)</f>
        <v>0.72390000000000043</v>
      </c>
      <c r="H1769" s="160">
        <f ca="1">OFFSET('Расчёт фасадов5'!$H$1509,Цена!$A$1769,0)</f>
        <v>0.72390000000000043</v>
      </c>
      <c r="I1769" s="160">
        <f ca="1">OFFSET('Расчёт фасадов6'!$H$1509,Цена!$A$1769,0)</f>
        <v>0.72390000000000043</v>
      </c>
      <c r="J1769" s="160">
        <f ca="1">OFFSET('Расчёт фасадов7'!$H$1509,Цена!$A$1769,0)</f>
        <v>0.72390000000000043</v>
      </c>
      <c r="K1769" s="160">
        <f ca="1">OFFSET('Расчёт фасадов8'!$H$1509,Цена!$A$1769,0)</f>
        <v>0.72390000000000043</v>
      </c>
      <c r="L1769" s="160">
        <f ca="1">OFFSET('Расчёт фасадов9'!$H$1509,Цена!$A$1769,0)</f>
        <v>0.72390000000000043</v>
      </c>
      <c r="M1769" s="160">
        <f ca="1">OFFSET('Расчёт фасадов10'!$H$1509,Цена!$A$1769,0)</f>
        <v>0.72390000000000043</v>
      </c>
    </row>
    <row r="1770" spans="1:13" ht="15" x14ac:dyDescent="0.2">
      <c r="A1770">
        <v>6</v>
      </c>
      <c r="B1770" t="s">
        <v>637</v>
      </c>
      <c r="C1770" s="75" t="str">
        <f>B1770&amp;'Спецификация - фасады'!$AO$70</f>
        <v>U.1.PSR60./1+0-IV/PBG</v>
      </c>
      <c r="D1770" s="160">
        <f ca="1">OFFSET('Расчёт фасадов'!$H$1509,Цена!$A$1770,0)</f>
        <v>0.72390000000000043</v>
      </c>
      <c r="E1770" s="160">
        <f ca="1">OFFSET('Расчёт фасадов2'!$H$1509,Цена!$A$1770,0)</f>
        <v>0.72390000000000043</v>
      </c>
      <c r="F1770" s="160">
        <f ca="1">OFFSET('Расчёт фасадов3'!$H$1509,Цена!$A$1770,0)</f>
        <v>0.72390000000000043</v>
      </c>
      <c r="G1770" s="160">
        <f ca="1">OFFSET('Расчёт фасадов4'!$H$1509,Цена!$A$1770,0)</f>
        <v>0.72390000000000043</v>
      </c>
      <c r="H1770" s="160">
        <f ca="1">OFFSET('Расчёт фасадов5'!$H$1509,Цена!$A$1770,0)</f>
        <v>0.72390000000000043</v>
      </c>
      <c r="I1770" s="160">
        <f ca="1">OFFSET('Расчёт фасадов6'!$H$1509,Цена!$A$1770,0)</f>
        <v>0.72390000000000043</v>
      </c>
      <c r="J1770" s="160">
        <f ca="1">OFFSET('Расчёт фасадов7'!$H$1509,Цена!$A$1770,0)</f>
        <v>0.72390000000000043</v>
      </c>
      <c r="K1770" s="160">
        <f ca="1">OFFSET('Расчёт фасадов8'!$H$1509,Цена!$A$1770,0)</f>
        <v>0.72390000000000043</v>
      </c>
      <c r="L1770" s="160">
        <f ca="1">OFFSET('Расчёт фасадов9'!$H$1509,Цена!$A$1770,0)</f>
        <v>0.72390000000000043</v>
      </c>
      <c r="M1770" s="160">
        <f ca="1">OFFSET('Расчёт фасадов10'!$H$1509,Цена!$A$1770,0)</f>
        <v>0.72390000000000043</v>
      </c>
    </row>
    <row r="1772" spans="1:13" ht="15" x14ac:dyDescent="0.2">
      <c r="A1772">
        <v>0</v>
      </c>
      <c r="B1772" t="s">
        <v>684</v>
      </c>
      <c r="C1772" s="75" t="str">
        <f>B1772&amp;'Спецификация - фасады'!$AO$43</f>
        <v>U.1.PSR60./1+1-PY27</v>
      </c>
      <c r="D1772" s="160">
        <f ca="1">OFFSET('Расчёт фасадов'!$H$1538,Цена!$A$1772,0)</f>
        <v>0.72390000000000043</v>
      </c>
      <c r="E1772" s="160">
        <f ca="1">OFFSET('Расчёт фасадов2'!$H$1538,Цена!$A$1772,0)</f>
        <v>0.72390000000000043</v>
      </c>
      <c r="F1772" s="160">
        <f ca="1">OFFSET('Расчёт фасадов3'!$H$1538,Цена!$A$1772,0)</f>
        <v>0.72390000000000043</v>
      </c>
      <c r="G1772" s="160">
        <f ca="1">OFFSET('Расчёт фасадов4'!$H$1538,Цена!$A$1772,0)</f>
        <v>0.72390000000000043</v>
      </c>
      <c r="H1772" s="160">
        <f ca="1">OFFSET('Расчёт фасадов5'!$H$1538,Цена!$A$1772,0)</f>
        <v>0.72390000000000043</v>
      </c>
      <c r="I1772" s="160">
        <f ca="1">OFFSET('Расчёт фасадов6'!$H$1538,Цена!$A$1772,0)</f>
        <v>0.72390000000000043</v>
      </c>
      <c r="J1772" s="160">
        <f ca="1">OFFSET('Расчёт фасадов7'!$H$1538,Цена!$A$1772,0)</f>
        <v>0.72390000000000043</v>
      </c>
      <c r="K1772" s="160">
        <f ca="1">OFFSET('Расчёт фасадов8'!$H$1538,Цена!$A$1772,0)</f>
        <v>0.72390000000000043</v>
      </c>
      <c r="L1772" s="160">
        <f ca="1">OFFSET('Расчёт фасадов9'!$H$1538,Цена!$A$1772,0)</f>
        <v>0.72390000000000043</v>
      </c>
      <c r="M1772" s="160">
        <f ca="1">OFFSET('Расчёт фасадов10'!$H$1538,Цена!$A$1772,0)</f>
        <v>0.72390000000000043</v>
      </c>
    </row>
    <row r="1773" spans="1:13" ht="15" x14ac:dyDescent="0.2">
      <c r="A1773">
        <v>0</v>
      </c>
      <c r="B1773" t="s">
        <v>684</v>
      </c>
      <c r="C1773" s="75" t="str">
        <f>B1773&amp;'Спецификация - фасады'!$AO$44</f>
        <v>U.1.PSR60./1+1-WC</v>
      </c>
      <c r="D1773" s="160">
        <f ca="1">OFFSET('Расчёт фасадов'!$H$1538,Цена!$A$1773,0)</f>
        <v>0.72390000000000043</v>
      </c>
      <c r="E1773" s="160">
        <f ca="1">OFFSET('Расчёт фасадов2'!$H$1538,Цена!$A$1773,0)</f>
        <v>0.72390000000000043</v>
      </c>
      <c r="F1773" s="160">
        <f ca="1">OFFSET('Расчёт фасадов3'!$H$1538,Цена!$A$1773,0)</f>
        <v>0.72390000000000043</v>
      </c>
      <c r="G1773" s="160">
        <f ca="1">OFFSET('Расчёт фасадов4'!$H$1538,Цена!$A$1773,0)</f>
        <v>0.72390000000000043</v>
      </c>
      <c r="H1773" s="160">
        <f ca="1">OFFSET('Расчёт фасадов5'!$H$1538,Цена!$A$1773,0)</f>
        <v>0.72390000000000043</v>
      </c>
      <c r="I1773" s="160">
        <f ca="1">OFFSET('Расчёт фасадов6'!$H$1538,Цена!$A$1773,0)</f>
        <v>0.72390000000000043</v>
      </c>
      <c r="J1773" s="160">
        <f ca="1">OFFSET('Расчёт фасадов7'!$H$1538,Цена!$A$1773,0)</f>
        <v>0.72390000000000043</v>
      </c>
      <c r="K1773" s="160">
        <f ca="1">OFFSET('Расчёт фасадов8'!$H$1538,Цена!$A$1773,0)</f>
        <v>0.72390000000000043</v>
      </c>
      <c r="L1773" s="160">
        <f ca="1">OFFSET('Расчёт фасадов9'!$H$1538,Цена!$A$1773,0)</f>
        <v>0.72390000000000043</v>
      </c>
      <c r="M1773" s="160">
        <f ca="1">OFFSET('Расчёт фасадов10'!$H$1538,Цена!$A$1773,0)</f>
        <v>0.72390000000000043</v>
      </c>
    </row>
    <row r="1774" spans="1:13" ht="15" x14ac:dyDescent="0.2">
      <c r="A1774">
        <v>0</v>
      </c>
      <c r="B1774" t="s">
        <v>684</v>
      </c>
      <c r="C1774" s="75" t="str">
        <f>B1774&amp;'Спецификация - фасады'!$AO$45</f>
        <v>U.1.PSR60./1+1-WP</v>
      </c>
      <c r="D1774" s="160">
        <f ca="1">OFFSET('Расчёт фасадов'!$H$1538,Цена!$A$1774,0)</f>
        <v>0.72390000000000043</v>
      </c>
      <c r="E1774" s="160">
        <f ca="1">OFFSET('Расчёт фасадов2'!$H$1538,Цена!$A$1774,0)</f>
        <v>0.72390000000000043</v>
      </c>
      <c r="F1774" s="160">
        <f ca="1">OFFSET('Расчёт фасадов3'!$H$1538,Цена!$A$1774,0)</f>
        <v>0.72390000000000043</v>
      </c>
      <c r="G1774" s="160">
        <f ca="1">OFFSET('Расчёт фасадов4'!$H$1538,Цена!$A$1774,0)</f>
        <v>0.72390000000000043</v>
      </c>
      <c r="H1774" s="160">
        <f ca="1">OFFSET('Расчёт фасадов5'!$H$1538,Цена!$A$1774,0)</f>
        <v>0.72390000000000043</v>
      </c>
      <c r="I1774" s="160">
        <f ca="1">OFFSET('Расчёт фасадов6'!$H$1538,Цена!$A$1774,0)</f>
        <v>0.72390000000000043</v>
      </c>
      <c r="J1774" s="160">
        <f ca="1">OFFSET('Расчёт фасадов7'!$H$1538,Цена!$A$1774,0)</f>
        <v>0.72390000000000043</v>
      </c>
      <c r="K1774" s="160">
        <f ca="1">OFFSET('Расчёт фасадов8'!$H$1538,Цена!$A$1774,0)</f>
        <v>0.72390000000000043</v>
      </c>
      <c r="L1774" s="160">
        <f ca="1">OFFSET('Расчёт фасадов9'!$H$1538,Цена!$A$1774,0)</f>
        <v>0.72390000000000043</v>
      </c>
      <c r="M1774" s="160">
        <f ca="1">OFFSET('Расчёт фасадов10'!$H$1538,Цена!$A$1774,0)</f>
        <v>0.72390000000000043</v>
      </c>
    </row>
    <row r="1775" spans="1:13" ht="15" x14ac:dyDescent="0.2">
      <c r="A1775">
        <v>0</v>
      </c>
      <c r="B1775" t="s">
        <v>684</v>
      </c>
      <c r="C1775" s="75" t="str">
        <f>B1775&amp;'Спецификация - фасады'!$AO$46</f>
        <v>U.1.PSR60./1+1-DS</v>
      </c>
      <c r="D1775" s="160">
        <f ca="1">OFFSET('Расчёт фасадов'!$H$1538,Цена!$A$1775,0)</f>
        <v>0.72390000000000043</v>
      </c>
      <c r="E1775" s="160">
        <f ca="1">OFFSET('Расчёт фасадов2'!$H$1538,Цена!$A$1775,0)</f>
        <v>0.72390000000000043</v>
      </c>
      <c r="F1775" s="160">
        <f ca="1">OFFSET('Расчёт фасадов3'!$H$1538,Цена!$A$1775,0)</f>
        <v>0.72390000000000043</v>
      </c>
      <c r="G1775" s="160">
        <f ca="1">OFFSET('Расчёт фасадов4'!$H$1538,Цена!$A$1775,0)</f>
        <v>0.72390000000000043</v>
      </c>
      <c r="H1775" s="160">
        <f ca="1">OFFSET('Расчёт фасадов5'!$H$1538,Цена!$A$1775,0)</f>
        <v>0.72390000000000043</v>
      </c>
      <c r="I1775" s="160">
        <f ca="1">OFFSET('Расчёт фасадов6'!$H$1538,Цена!$A$1775,0)</f>
        <v>0.72390000000000043</v>
      </c>
      <c r="J1775" s="160">
        <f ca="1">OFFSET('Расчёт фасадов7'!$H$1538,Цена!$A$1775,0)</f>
        <v>0.72390000000000043</v>
      </c>
      <c r="K1775" s="160">
        <f ca="1">OFFSET('Расчёт фасадов8'!$H$1538,Цена!$A$1775,0)</f>
        <v>0.72390000000000043</v>
      </c>
      <c r="L1775" s="160">
        <f ca="1">OFFSET('Расчёт фасадов9'!$H$1538,Цена!$A$1775,0)</f>
        <v>0.72390000000000043</v>
      </c>
      <c r="M1775" s="160">
        <f ca="1">OFFSET('Расчёт фасадов10'!$H$1538,Цена!$A$1775,0)</f>
        <v>0.72390000000000043</v>
      </c>
    </row>
    <row r="1776" spans="1:13" ht="15" x14ac:dyDescent="0.2">
      <c r="A1776">
        <v>0</v>
      </c>
      <c r="B1776" t="s">
        <v>684</v>
      </c>
      <c r="C1776" s="75" t="str">
        <f>B1776&amp;'Спецификация - фасады'!$AO$47</f>
        <v>U.1.PSR60./1+1-HS</v>
      </c>
      <c r="D1776" s="160">
        <f ca="1">OFFSET('Расчёт фасадов'!$H$1538,Цена!$A$1776,0)</f>
        <v>0.72390000000000043</v>
      </c>
      <c r="E1776" s="160">
        <f ca="1">OFFSET('Расчёт фасадов2'!$H$1538,Цена!$A$1776,0)</f>
        <v>0.72390000000000043</v>
      </c>
      <c r="F1776" s="160">
        <f ca="1">OFFSET('Расчёт фасадов3'!$H$1538,Цена!$A$1776,0)</f>
        <v>0.72390000000000043</v>
      </c>
      <c r="G1776" s="160">
        <f ca="1">OFFSET('Расчёт фасадов4'!$H$1538,Цена!$A$1776,0)</f>
        <v>0.72390000000000043</v>
      </c>
      <c r="H1776" s="160">
        <f ca="1">OFFSET('Расчёт фасадов5'!$H$1538,Цена!$A$1776,0)</f>
        <v>0.72390000000000043</v>
      </c>
      <c r="I1776" s="160">
        <f ca="1">OFFSET('Расчёт фасадов6'!$H$1538,Цена!$A$1776,0)</f>
        <v>0.72390000000000043</v>
      </c>
      <c r="J1776" s="160">
        <f ca="1">OFFSET('Расчёт фасадов7'!$H$1538,Цена!$A$1776,0)</f>
        <v>0.72390000000000043</v>
      </c>
      <c r="K1776" s="160">
        <f ca="1">OFFSET('Расчёт фасадов8'!$H$1538,Цена!$A$1776,0)</f>
        <v>0.72390000000000043</v>
      </c>
      <c r="L1776" s="160">
        <f ca="1">OFFSET('Расчёт фасадов9'!$H$1538,Цена!$A$1776,0)</f>
        <v>0.72390000000000043</v>
      </c>
      <c r="M1776" s="160">
        <f ca="1">OFFSET('Расчёт фасадов10'!$H$1538,Цена!$A$1776,0)</f>
        <v>0.72390000000000043</v>
      </c>
    </row>
    <row r="1777" spans="1:13" ht="15" x14ac:dyDescent="0.2">
      <c r="A1777">
        <v>0</v>
      </c>
      <c r="B1777" t="s">
        <v>684</v>
      </c>
      <c r="C1777" s="75" t="str">
        <f>B1777&amp;'Спецификация - фасады'!$AO$48</f>
        <v>U.1.PSR60./1+1-VT</v>
      </c>
      <c r="D1777" s="160">
        <f ca="1">OFFSET('Расчёт фасадов'!$H$1538,Цена!$A$1777,0)</f>
        <v>0.72390000000000043</v>
      </c>
      <c r="E1777" s="160">
        <f ca="1">OFFSET('Расчёт фасадов2'!$H$1538,Цена!$A$1777,0)</f>
        <v>0.72390000000000043</v>
      </c>
      <c r="F1777" s="160">
        <f ca="1">OFFSET('Расчёт фасадов3'!$H$1538,Цена!$A$1777,0)</f>
        <v>0.72390000000000043</v>
      </c>
      <c r="G1777" s="160">
        <f ca="1">OFFSET('Расчёт фасадов4'!$H$1538,Цена!$A$1777,0)</f>
        <v>0.72390000000000043</v>
      </c>
      <c r="H1777" s="160">
        <f ca="1">OFFSET('Расчёт фасадов5'!$H$1538,Цена!$A$1777,0)</f>
        <v>0.72390000000000043</v>
      </c>
      <c r="I1777" s="160">
        <f ca="1">OFFSET('Расчёт фасадов6'!$H$1538,Цена!$A$1777,0)</f>
        <v>0.72390000000000043</v>
      </c>
      <c r="J1777" s="160">
        <f ca="1">OFFSET('Расчёт фасадов7'!$H$1538,Цена!$A$1777,0)</f>
        <v>0.72390000000000043</v>
      </c>
      <c r="K1777" s="160">
        <f ca="1">OFFSET('Расчёт фасадов8'!$H$1538,Цена!$A$1777,0)</f>
        <v>0.72390000000000043</v>
      </c>
      <c r="L1777" s="160">
        <f ca="1">OFFSET('Расчёт фасадов9'!$H$1538,Цена!$A$1777,0)</f>
        <v>0.72390000000000043</v>
      </c>
      <c r="M1777" s="160">
        <f ca="1">OFFSET('Расчёт фасадов10'!$H$1538,Цена!$A$1777,0)</f>
        <v>0.72390000000000043</v>
      </c>
    </row>
    <row r="1778" spans="1:13" ht="15" x14ac:dyDescent="0.2">
      <c r="A1778">
        <v>0</v>
      </c>
      <c r="B1778" t="s">
        <v>684</v>
      </c>
      <c r="C1778" s="75" t="str">
        <f>B1778&amp;'Спецификация - фасады'!$AO$49</f>
        <v>U.1.PSR60./1+1-TD</v>
      </c>
      <c r="D1778" s="160">
        <f ca="1">OFFSET('Расчёт фасадов'!$H$1538,Цена!$A$1778,0)</f>
        <v>0.72390000000000043</v>
      </c>
      <c r="E1778" s="160">
        <f ca="1">OFFSET('Расчёт фасадов2'!$H$1538,Цена!$A$1778,0)</f>
        <v>0.72390000000000043</v>
      </c>
      <c r="F1778" s="160">
        <f ca="1">OFFSET('Расчёт фасадов3'!$H$1538,Цена!$A$1778,0)</f>
        <v>0.72390000000000043</v>
      </c>
      <c r="G1778" s="160">
        <f ca="1">OFFSET('Расчёт фасадов4'!$H$1538,Цена!$A$1778,0)</f>
        <v>0.72390000000000043</v>
      </c>
      <c r="H1778" s="160">
        <f ca="1">OFFSET('Расчёт фасадов5'!$H$1538,Цена!$A$1778,0)</f>
        <v>0.72390000000000043</v>
      </c>
      <c r="I1778" s="160">
        <f ca="1">OFFSET('Расчёт фасадов6'!$H$1538,Цена!$A$1778,0)</f>
        <v>0.72390000000000043</v>
      </c>
      <c r="J1778" s="160">
        <f ca="1">OFFSET('Расчёт фасадов7'!$H$1538,Цена!$A$1778,0)</f>
        <v>0.72390000000000043</v>
      </c>
      <c r="K1778" s="160">
        <f ca="1">OFFSET('Расчёт фасадов8'!$H$1538,Цена!$A$1778,0)</f>
        <v>0.72390000000000043</v>
      </c>
      <c r="L1778" s="160">
        <f ca="1">OFFSET('Расчёт фасадов9'!$H$1538,Цена!$A$1778,0)</f>
        <v>0.72390000000000043</v>
      </c>
      <c r="M1778" s="160">
        <f ca="1">OFFSET('Расчёт фасадов10'!$H$1538,Цена!$A$1778,0)</f>
        <v>0.72390000000000043</v>
      </c>
    </row>
    <row r="1779" spans="1:13" ht="15" x14ac:dyDescent="0.2">
      <c r="A1779">
        <v>0</v>
      </c>
      <c r="B1779" t="s">
        <v>684</v>
      </c>
      <c r="C1779" s="75" t="str">
        <f>B1779&amp;'Спецификация - фасады'!$AO$50</f>
        <v>U.1.PSR60./1+1-LO</v>
      </c>
      <c r="D1779" s="160">
        <f ca="1">OFFSET('Расчёт фасадов'!$H$1538,Цена!$A$1779,0)</f>
        <v>0.72390000000000043</v>
      </c>
      <c r="E1779" s="160">
        <f ca="1">OFFSET('Расчёт фасадов2'!$H$1538,Цена!$A$1779,0)</f>
        <v>0.72390000000000043</v>
      </c>
      <c r="F1779" s="160">
        <f ca="1">OFFSET('Расчёт фасадов3'!$H$1538,Цена!$A$1779,0)</f>
        <v>0.72390000000000043</v>
      </c>
      <c r="G1779" s="160">
        <f ca="1">OFFSET('Расчёт фасадов4'!$H$1538,Цена!$A$1779,0)</f>
        <v>0.72390000000000043</v>
      </c>
      <c r="H1779" s="160">
        <f ca="1">OFFSET('Расчёт фасадов5'!$H$1538,Цена!$A$1779,0)</f>
        <v>0.72390000000000043</v>
      </c>
      <c r="I1779" s="160">
        <f ca="1">OFFSET('Расчёт фасадов6'!$H$1538,Цена!$A$1779,0)</f>
        <v>0.72390000000000043</v>
      </c>
      <c r="J1779" s="160">
        <f ca="1">OFFSET('Расчёт фасадов7'!$H$1538,Цена!$A$1779,0)</f>
        <v>0.72390000000000043</v>
      </c>
      <c r="K1779" s="160">
        <f ca="1">OFFSET('Расчёт фасадов8'!$H$1538,Цена!$A$1779,0)</f>
        <v>0.72390000000000043</v>
      </c>
      <c r="L1779" s="160">
        <f ca="1">OFFSET('Расчёт фасадов9'!$H$1538,Цена!$A$1779,0)</f>
        <v>0.72390000000000043</v>
      </c>
      <c r="M1779" s="160">
        <f ca="1">OFFSET('Расчёт фасадов10'!$H$1538,Цена!$A$1779,0)</f>
        <v>0.72390000000000043</v>
      </c>
    </row>
    <row r="1780" spans="1:13" ht="15" x14ac:dyDescent="0.2">
      <c r="A1780">
        <v>0</v>
      </c>
      <c r="B1780" t="s">
        <v>684</v>
      </c>
      <c r="C1780" s="75" t="str">
        <f>B1780&amp;'Спецификация - фасады'!$AO$51</f>
        <v>U.1.PSR60./1+1-OM</v>
      </c>
      <c r="D1780" s="160">
        <f ca="1">OFFSET('Расчёт фасадов'!$H$1538,Цена!$A$1780,0)</f>
        <v>0.72390000000000043</v>
      </c>
      <c r="E1780" s="160">
        <f ca="1">OFFSET('Расчёт фасадов2'!$H$1538,Цена!$A$1780,0)</f>
        <v>0.72390000000000043</v>
      </c>
      <c r="F1780" s="160">
        <f ca="1">OFFSET('Расчёт фасадов3'!$H$1538,Цена!$A$1780,0)</f>
        <v>0.72390000000000043</v>
      </c>
      <c r="G1780" s="160">
        <f ca="1">OFFSET('Расчёт фасадов4'!$H$1538,Цена!$A$1780,0)</f>
        <v>0.72390000000000043</v>
      </c>
      <c r="H1780" s="160">
        <f ca="1">OFFSET('Расчёт фасадов5'!$H$1538,Цена!$A$1780,0)</f>
        <v>0.72390000000000043</v>
      </c>
      <c r="I1780" s="160">
        <f ca="1">OFFSET('Расчёт фасадов6'!$H$1538,Цена!$A$1780,0)</f>
        <v>0.72390000000000043</v>
      </c>
      <c r="J1780" s="160">
        <f ca="1">OFFSET('Расчёт фасадов7'!$H$1538,Цена!$A$1780,0)</f>
        <v>0.72390000000000043</v>
      </c>
      <c r="K1780" s="160">
        <f ca="1">OFFSET('Расчёт фасадов8'!$H$1538,Цена!$A$1780,0)</f>
        <v>0.72390000000000043</v>
      </c>
      <c r="L1780" s="160">
        <f ca="1">OFFSET('Расчёт фасадов9'!$H$1538,Цена!$A$1780,0)</f>
        <v>0.72390000000000043</v>
      </c>
      <c r="M1780" s="160">
        <f ca="1">OFFSET('Расчёт фасадов10'!$H$1538,Цена!$A$1780,0)</f>
        <v>0.72390000000000043</v>
      </c>
    </row>
    <row r="1781" spans="1:13" ht="15" x14ac:dyDescent="0.2">
      <c r="A1781">
        <v>0</v>
      </c>
      <c r="B1781" t="s">
        <v>684</v>
      </c>
      <c r="C1781" s="75" t="str">
        <f>B1781&amp;'Спецификация - фасады'!$AO$52</f>
        <v>U.1.PSR60./1+1-OE</v>
      </c>
      <c r="D1781" s="160">
        <f ca="1">OFFSET('Расчёт фасадов'!$H$1538,Цена!$A$1781,0)</f>
        <v>0.72390000000000043</v>
      </c>
      <c r="E1781" s="160">
        <f ca="1">OFFSET('Расчёт фасадов2'!$H$1538,Цена!$A$1781,0)</f>
        <v>0.72390000000000043</v>
      </c>
      <c r="F1781" s="160">
        <f ca="1">OFFSET('Расчёт фасадов3'!$H$1538,Цена!$A$1781,0)</f>
        <v>0.72390000000000043</v>
      </c>
      <c r="G1781" s="160">
        <f ca="1">OFFSET('Расчёт фасадов4'!$H$1538,Цена!$A$1781,0)</f>
        <v>0.72390000000000043</v>
      </c>
      <c r="H1781" s="160">
        <f ca="1">OFFSET('Расчёт фасадов5'!$H$1538,Цена!$A$1781,0)</f>
        <v>0.72390000000000043</v>
      </c>
      <c r="I1781" s="160">
        <f ca="1">OFFSET('Расчёт фасадов6'!$H$1538,Цена!$A$1781,0)</f>
        <v>0.72390000000000043</v>
      </c>
      <c r="J1781" s="160">
        <f ca="1">OFFSET('Расчёт фасадов7'!$H$1538,Цена!$A$1781,0)</f>
        <v>0.72390000000000043</v>
      </c>
      <c r="K1781" s="160">
        <f ca="1">OFFSET('Расчёт фасадов8'!$H$1538,Цена!$A$1781,0)</f>
        <v>0.72390000000000043</v>
      </c>
      <c r="L1781" s="160">
        <f ca="1">OFFSET('Расчёт фасадов9'!$H$1538,Цена!$A$1781,0)</f>
        <v>0.72390000000000043</v>
      </c>
      <c r="M1781" s="160">
        <f ca="1">OFFSET('Расчёт фасадов10'!$H$1538,Цена!$A$1781,0)</f>
        <v>0.72390000000000043</v>
      </c>
    </row>
    <row r="1782" spans="1:13" ht="15" x14ac:dyDescent="0.2">
      <c r="A1782">
        <v>0</v>
      </c>
      <c r="B1782" t="s">
        <v>684</v>
      </c>
      <c r="C1782" s="75" t="str">
        <f>B1782&amp;'Спецификация - фасады'!$AO$53</f>
        <v>U.1.PSR60./1+1-GS</v>
      </c>
      <c r="D1782" s="160">
        <f ca="1">OFFSET('Расчёт фасадов'!$H$1538,Цена!$A$1782,0)</f>
        <v>0.72390000000000043</v>
      </c>
      <c r="E1782" s="160">
        <f ca="1">OFFSET('Расчёт фасадов2'!$H$1538,Цена!$A$1782,0)</f>
        <v>0.72390000000000043</v>
      </c>
      <c r="F1782" s="160">
        <f ca="1">OFFSET('Расчёт фасадов3'!$H$1538,Цена!$A$1782,0)</f>
        <v>0.72390000000000043</v>
      </c>
      <c r="G1782" s="160">
        <f ca="1">OFFSET('Расчёт фасадов4'!$H$1538,Цена!$A$1782,0)</f>
        <v>0.72390000000000043</v>
      </c>
      <c r="H1782" s="160">
        <f ca="1">OFFSET('Расчёт фасадов5'!$H$1538,Цена!$A$1782,0)</f>
        <v>0.72390000000000043</v>
      </c>
      <c r="I1782" s="160">
        <f ca="1">OFFSET('Расчёт фасадов6'!$H$1538,Цена!$A$1782,0)</f>
        <v>0.72390000000000043</v>
      </c>
      <c r="J1782" s="160">
        <f ca="1">OFFSET('Расчёт фасадов7'!$H$1538,Цена!$A$1782,0)</f>
        <v>0.72390000000000043</v>
      </c>
      <c r="K1782" s="160">
        <f ca="1">OFFSET('Расчёт фасадов8'!$H$1538,Цена!$A$1782,0)</f>
        <v>0.72390000000000043</v>
      </c>
      <c r="L1782" s="160">
        <f ca="1">OFFSET('Расчёт фасадов9'!$H$1538,Цена!$A$1782,0)</f>
        <v>0.72390000000000043</v>
      </c>
      <c r="M1782" s="160">
        <f ca="1">OFFSET('Расчёт фасадов10'!$H$1538,Цена!$A$1782,0)</f>
        <v>0.72390000000000043</v>
      </c>
    </row>
    <row r="1783" spans="1:13" ht="15" x14ac:dyDescent="0.2">
      <c r="A1783">
        <v>1</v>
      </c>
      <c r="B1783" t="s">
        <v>684</v>
      </c>
      <c r="C1783" s="75" t="str">
        <f>B1783&amp;'Спецификация - фасады'!$AO$54</f>
        <v>U.1.PSR60./1+1-BMO</v>
      </c>
      <c r="D1783" s="160">
        <f ca="1">OFFSET('Расчёт фасадов'!$H$1538,Цена!$A$1783,0)</f>
        <v>0.72390000000000043</v>
      </c>
      <c r="E1783" s="160">
        <f ca="1">OFFSET('Расчёт фасадов2'!$H$1538,Цена!$A$1783,0)</f>
        <v>0.72390000000000043</v>
      </c>
      <c r="F1783" s="160">
        <f ca="1">OFFSET('Расчёт фасадов3'!$H$1538,Цена!$A$1783,0)</f>
        <v>0.72390000000000043</v>
      </c>
      <c r="G1783" s="160">
        <f ca="1">OFFSET('Расчёт фасадов4'!$H$1538,Цена!$A$1783,0)</f>
        <v>0.72390000000000043</v>
      </c>
      <c r="H1783" s="160">
        <f ca="1">OFFSET('Расчёт фасадов5'!$H$1538,Цена!$A$1783,0)</f>
        <v>0.72390000000000043</v>
      </c>
      <c r="I1783" s="160">
        <f ca="1">OFFSET('Расчёт фасадов6'!$H$1538,Цена!$A$1783,0)</f>
        <v>0.72390000000000043</v>
      </c>
      <c r="J1783" s="160">
        <f ca="1">OFFSET('Расчёт фасадов7'!$H$1538,Цена!$A$1783,0)</f>
        <v>0.72390000000000043</v>
      </c>
      <c r="K1783" s="160">
        <f ca="1">OFFSET('Расчёт фасадов8'!$H$1538,Цена!$A$1783,0)</f>
        <v>0.72390000000000043</v>
      </c>
      <c r="L1783" s="160">
        <f ca="1">OFFSET('Расчёт фасадов9'!$H$1538,Цена!$A$1783,0)</f>
        <v>0.72390000000000043</v>
      </c>
      <c r="M1783" s="160">
        <f ca="1">OFFSET('Расчёт фасадов10'!$H$1538,Цена!$A$1783,0)</f>
        <v>0.72390000000000043</v>
      </c>
    </row>
    <row r="1784" spans="1:13" ht="15" x14ac:dyDescent="0.2">
      <c r="A1784">
        <v>2</v>
      </c>
      <c r="B1784" t="s">
        <v>684</v>
      </c>
      <c r="C1784" s="75" t="str">
        <f>B1784&amp;'Спецификация - фасады'!$AO$55</f>
        <v>U.1.PSR60./1+1-WM</v>
      </c>
      <c r="D1784" s="160">
        <f ca="1">OFFSET('Расчёт фасадов'!$H$1538,Цена!$A$1784,0)</f>
        <v>0.72390000000000043</v>
      </c>
      <c r="E1784" s="160">
        <f ca="1">OFFSET('Расчёт фасадов2'!$H$1538,Цена!$A$1784,0)</f>
        <v>0.72390000000000043</v>
      </c>
      <c r="F1784" s="160">
        <f ca="1">OFFSET('Расчёт фасадов3'!$H$1538,Цена!$A$1784,0)</f>
        <v>0.72390000000000043</v>
      </c>
      <c r="G1784" s="160">
        <f ca="1">OFFSET('Расчёт фасадов4'!$H$1538,Цена!$A$1784,0)</f>
        <v>0.72390000000000043</v>
      </c>
      <c r="H1784" s="160">
        <f ca="1">OFFSET('Расчёт фасадов5'!$H$1538,Цена!$A$1784,0)</f>
        <v>0.72390000000000043</v>
      </c>
      <c r="I1784" s="160">
        <f ca="1">OFFSET('Расчёт фасадов6'!$H$1538,Цена!$A$1784,0)</f>
        <v>0.72390000000000043</v>
      </c>
      <c r="J1784" s="160">
        <f ca="1">OFFSET('Расчёт фасадов7'!$H$1538,Цена!$A$1784,0)</f>
        <v>0.72390000000000043</v>
      </c>
      <c r="K1784" s="160">
        <f ca="1">OFFSET('Расчёт фасадов8'!$H$1538,Цена!$A$1784,0)</f>
        <v>0.72390000000000043</v>
      </c>
      <c r="L1784" s="160">
        <f ca="1">OFFSET('Расчёт фасадов9'!$H$1538,Цена!$A$1784,0)</f>
        <v>0.72390000000000043</v>
      </c>
      <c r="M1784" s="160">
        <f ca="1">OFFSET('Расчёт фасадов10'!$H$1538,Цена!$A$1784,0)</f>
        <v>0.72390000000000043</v>
      </c>
    </row>
    <row r="1785" spans="1:13" ht="15" x14ac:dyDescent="0.2">
      <c r="A1785">
        <v>2</v>
      </c>
      <c r="B1785" t="s">
        <v>684</v>
      </c>
      <c r="C1785" s="75" t="str">
        <f>B1785&amp;'Спецификация - фасады'!$AO$56</f>
        <v>U.1.PSR60./1+1-IV</v>
      </c>
      <c r="D1785" s="160">
        <f ca="1">OFFSET('Расчёт фасадов'!$H$1538,Цена!$A$1785,0)</f>
        <v>0.72390000000000043</v>
      </c>
      <c r="E1785" s="160">
        <f ca="1">OFFSET('Расчёт фасадов2'!$H$1538,Цена!$A$1785,0)</f>
        <v>0.72390000000000043</v>
      </c>
      <c r="F1785" s="160">
        <f ca="1">OFFSET('Расчёт фасадов3'!$H$1538,Цена!$A$1785,0)</f>
        <v>0.72390000000000043</v>
      </c>
      <c r="G1785" s="160">
        <f ca="1">OFFSET('Расчёт фасадов4'!$H$1538,Цена!$A$1785,0)</f>
        <v>0.72390000000000043</v>
      </c>
      <c r="H1785" s="160">
        <f ca="1">OFFSET('Расчёт фасадов5'!$H$1538,Цена!$A$1785,0)</f>
        <v>0.72390000000000043</v>
      </c>
      <c r="I1785" s="160">
        <f ca="1">OFFSET('Расчёт фасадов6'!$H$1538,Цена!$A$1785,0)</f>
        <v>0.72390000000000043</v>
      </c>
      <c r="J1785" s="160">
        <f ca="1">OFFSET('Расчёт фасадов7'!$H$1538,Цена!$A$1785,0)</f>
        <v>0.72390000000000043</v>
      </c>
      <c r="K1785" s="160">
        <f ca="1">OFFSET('Расчёт фасадов8'!$H$1538,Цена!$A$1785,0)</f>
        <v>0.72390000000000043</v>
      </c>
      <c r="L1785" s="160">
        <f ca="1">OFFSET('Расчёт фасадов9'!$H$1538,Цена!$A$1785,0)</f>
        <v>0.72390000000000043</v>
      </c>
      <c r="M1785" s="160">
        <f ca="1">OFFSET('Расчёт фасадов10'!$H$1538,Цена!$A$1785,0)</f>
        <v>0.72390000000000043</v>
      </c>
    </row>
    <row r="1786" spans="1:13" ht="15" x14ac:dyDescent="0.2">
      <c r="A1786">
        <v>3</v>
      </c>
      <c r="B1786" t="s">
        <v>684</v>
      </c>
      <c r="C1786" s="75" t="str">
        <f>B1786&amp;'Спецификация - фасады'!$AO$57</f>
        <v>U.1.PSR60./1+1-WC/PG</v>
      </c>
      <c r="D1786" s="160">
        <f ca="1">OFFSET('Расчёт фасадов'!$H$1538,Цена!$A$1786,0)</f>
        <v>0.72390000000000043</v>
      </c>
      <c r="E1786" s="160">
        <f ca="1">OFFSET('Расчёт фасадов2'!$H$1538,Цена!$A$1786,0)</f>
        <v>0.72390000000000043</v>
      </c>
      <c r="F1786" s="160">
        <f ca="1">OFFSET('Расчёт фасадов3'!$H$1538,Цена!$A$1786,0)</f>
        <v>0.72390000000000043</v>
      </c>
      <c r="G1786" s="160">
        <f ca="1">OFFSET('Расчёт фасадов4'!$H$1538,Цена!$A$1786,0)</f>
        <v>0.72390000000000043</v>
      </c>
      <c r="H1786" s="160">
        <f ca="1">OFFSET('Расчёт фасадов5'!$H$1538,Цена!$A$1786,0)</f>
        <v>0.72390000000000043</v>
      </c>
      <c r="I1786" s="160">
        <f ca="1">OFFSET('Расчёт фасадов6'!$H$1538,Цена!$A$1786,0)</f>
        <v>0.72390000000000043</v>
      </c>
      <c r="J1786" s="160">
        <f ca="1">OFFSET('Расчёт фасадов7'!$H$1538,Цена!$A$1786,0)</f>
        <v>0.72390000000000043</v>
      </c>
      <c r="K1786" s="160">
        <f ca="1">OFFSET('Расчёт фасадов8'!$H$1538,Цена!$A$1786,0)</f>
        <v>0.72390000000000043</v>
      </c>
      <c r="L1786" s="160">
        <f ca="1">OFFSET('Расчёт фасадов9'!$H$1538,Цена!$A$1786,0)</f>
        <v>0.72390000000000043</v>
      </c>
      <c r="M1786" s="160">
        <f ca="1">OFFSET('Расчёт фасадов10'!$H$1538,Цена!$A$1786,0)</f>
        <v>0.72390000000000043</v>
      </c>
    </row>
    <row r="1787" spans="1:13" ht="15" x14ac:dyDescent="0.2">
      <c r="A1787">
        <v>3</v>
      </c>
      <c r="B1787" t="s">
        <v>684</v>
      </c>
      <c r="C1787" s="75" t="str">
        <f>B1787&amp;'Спецификация - фасады'!$AO$58</f>
        <v>U.1.PSR60./1+1-WC/PS</v>
      </c>
      <c r="D1787" s="160">
        <f ca="1">OFFSET('Расчёт фасадов'!$H$1538,Цена!$A$1787,0)</f>
        <v>0.72390000000000043</v>
      </c>
      <c r="E1787" s="160">
        <f ca="1">OFFSET('Расчёт фасадов2'!$H$1538,Цена!$A$1787,0)</f>
        <v>0.72390000000000043</v>
      </c>
      <c r="F1787" s="160">
        <f ca="1">OFFSET('Расчёт фасадов3'!$H$1538,Цена!$A$1787,0)</f>
        <v>0.72390000000000043</v>
      </c>
      <c r="G1787" s="160">
        <f ca="1">OFFSET('Расчёт фасадов4'!$H$1538,Цена!$A$1787,0)</f>
        <v>0.72390000000000043</v>
      </c>
      <c r="H1787" s="160">
        <f ca="1">OFFSET('Расчёт фасадов5'!$H$1538,Цена!$A$1787,0)</f>
        <v>0.72390000000000043</v>
      </c>
      <c r="I1787" s="160">
        <f ca="1">OFFSET('Расчёт фасадов6'!$H$1538,Цена!$A$1787,0)</f>
        <v>0.72390000000000043</v>
      </c>
      <c r="J1787" s="160">
        <f ca="1">OFFSET('Расчёт фасадов7'!$H$1538,Цена!$A$1787,0)</f>
        <v>0.72390000000000043</v>
      </c>
      <c r="K1787" s="160">
        <f ca="1">OFFSET('Расчёт фасадов8'!$H$1538,Цена!$A$1787,0)</f>
        <v>0.72390000000000043</v>
      </c>
      <c r="L1787" s="160">
        <f ca="1">OFFSET('Расчёт фасадов9'!$H$1538,Цена!$A$1787,0)</f>
        <v>0.72390000000000043</v>
      </c>
      <c r="M1787" s="160">
        <f ca="1">OFFSET('Расчёт фасадов10'!$H$1538,Цена!$A$1787,0)</f>
        <v>0.72390000000000043</v>
      </c>
    </row>
    <row r="1788" spans="1:13" ht="15" x14ac:dyDescent="0.2">
      <c r="A1788">
        <v>3</v>
      </c>
      <c r="B1788" t="s">
        <v>684</v>
      </c>
      <c r="C1788" s="75" t="str">
        <f>B1788&amp;'Спецификация - фасады'!$AO$59</f>
        <v>U.1.PSR60./1+1-WC/PBG</v>
      </c>
      <c r="D1788" s="160">
        <f ca="1">OFFSET('Расчёт фасадов'!$H$1538,Цена!$A$1788,0)</f>
        <v>0.72390000000000043</v>
      </c>
      <c r="E1788" s="160">
        <f ca="1">OFFSET('Расчёт фасадов2'!$H$1538,Цена!$A$1788,0)</f>
        <v>0.72390000000000043</v>
      </c>
      <c r="F1788" s="160">
        <f ca="1">OFFSET('Расчёт фасадов3'!$H$1538,Цена!$A$1788,0)</f>
        <v>0.72390000000000043</v>
      </c>
      <c r="G1788" s="160">
        <f ca="1">OFFSET('Расчёт фасадов4'!$H$1538,Цена!$A$1788,0)</f>
        <v>0.72390000000000043</v>
      </c>
      <c r="H1788" s="160">
        <f ca="1">OFFSET('Расчёт фасадов5'!$H$1538,Цена!$A$1788,0)</f>
        <v>0.72390000000000043</v>
      </c>
      <c r="I1788" s="160">
        <f ca="1">OFFSET('Расчёт фасадов6'!$H$1538,Цена!$A$1788,0)</f>
        <v>0.72390000000000043</v>
      </c>
      <c r="J1788" s="160">
        <f ca="1">OFFSET('Расчёт фасадов7'!$H$1538,Цена!$A$1788,0)</f>
        <v>0.72390000000000043</v>
      </c>
      <c r="K1788" s="160">
        <f ca="1">OFFSET('Расчёт фасадов8'!$H$1538,Цена!$A$1788,0)</f>
        <v>0.72390000000000043</v>
      </c>
      <c r="L1788" s="160">
        <f ca="1">OFFSET('Расчёт фасадов9'!$H$1538,Цена!$A$1788,0)</f>
        <v>0.72390000000000043</v>
      </c>
      <c r="M1788" s="160">
        <f ca="1">OFFSET('Расчёт фасадов10'!$H$1538,Цена!$A$1788,0)</f>
        <v>0.72390000000000043</v>
      </c>
    </row>
    <row r="1789" spans="1:13" ht="15" x14ac:dyDescent="0.2">
      <c r="A1789">
        <v>3</v>
      </c>
      <c r="B1789" t="s">
        <v>684</v>
      </c>
      <c r="C1789" s="75" t="str">
        <f>B1789&amp;'Спецификация - фасады'!$AO$60</f>
        <v>U.1.PSR60./1+1-VT/PS</v>
      </c>
      <c r="D1789" s="160">
        <f ca="1">OFFSET('Расчёт фасадов'!$H$1538,Цена!$A$1789,0)</f>
        <v>0.72390000000000043</v>
      </c>
      <c r="E1789" s="160">
        <f ca="1">OFFSET('Расчёт фасадов2'!$H$1538,Цена!$A$1789,0)</f>
        <v>0.72390000000000043</v>
      </c>
      <c r="F1789" s="160">
        <f ca="1">OFFSET('Расчёт фасадов3'!$H$1538,Цена!$A$1789,0)</f>
        <v>0.72390000000000043</v>
      </c>
      <c r="G1789" s="160">
        <f ca="1">OFFSET('Расчёт фасадов4'!$H$1538,Цена!$A$1789,0)</f>
        <v>0.72390000000000043</v>
      </c>
      <c r="H1789" s="160">
        <f ca="1">OFFSET('Расчёт фасадов5'!$H$1538,Цена!$A$1789,0)</f>
        <v>0.72390000000000043</v>
      </c>
      <c r="I1789" s="160">
        <f ca="1">OFFSET('Расчёт фасадов6'!$H$1538,Цена!$A$1789,0)</f>
        <v>0.72390000000000043</v>
      </c>
      <c r="J1789" s="160">
        <f ca="1">OFFSET('Расчёт фасадов7'!$H$1538,Цена!$A$1789,0)</f>
        <v>0.72390000000000043</v>
      </c>
      <c r="K1789" s="160">
        <f ca="1">OFFSET('Расчёт фасадов8'!$H$1538,Цена!$A$1789,0)</f>
        <v>0.72390000000000043</v>
      </c>
      <c r="L1789" s="160">
        <f ca="1">OFFSET('Расчёт фасадов9'!$H$1538,Цена!$A$1789,0)</f>
        <v>0.72390000000000043</v>
      </c>
      <c r="M1789" s="160">
        <f ca="1">OFFSET('Расчёт фасадов10'!$H$1538,Цена!$A$1789,0)</f>
        <v>0.72390000000000043</v>
      </c>
    </row>
    <row r="1790" spans="1:13" ht="15" x14ac:dyDescent="0.2">
      <c r="A1790">
        <v>4</v>
      </c>
      <c r="B1790" t="s">
        <v>684</v>
      </c>
      <c r="C1790" s="75" t="str">
        <f>B1790&amp;'Спецификация - фасады'!$AO$61</f>
        <v>U.1.PSR60./1+1-BMO/PG</v>
      </c>
      <c r="D1790" s="160">
        <f ca="1">OFFSET('Расчёт фасадов'!$H$1538,Цена!$A$1790,0)</f>
        <v>0.72390000000000043</v>
      </c>
      <c r="E1790" s="160">
        <f ca="1">OFFSET('Расчёт фасадов2'!$H$1538,Цена!$A$1790,0)</f>
        <v>0.72390000000000043</v>
      </c>
      <c r="F1790" s="160">
        <f ca="1">OFFSET('Расчёт фасадов3'!$H$1538,Цена!$A$1790,0)</f>
        <v>0.72390000000000043</v>
      </c>
      <c r="G1790" s="160">
        <f ca="1">OFFSET('Расчёт фасадов4'!$H$1538,Цена!$A$1790,0)</f>
        <v>0.72390000000000043</v>
      </c>
      <c r="H1790" s="160">
        <f ca="1">OFFSET('Расчёт фасадов5'!$H$1538,Цена!$A$1790,0)</f>
        <v>0.72390000000000043</v>
      </c>
      <c r="I1790" s="160">
        <f ca="1">OFFSET('Расчёт фасадов6'!$H$1538,Цена!$A$1790,0)</f>
        <v>0.72390000000000043</v>
      </c>
      <c r="J1790" s="160">
        <f ca="1">OFFSET('Расчёт фасадов7'!$H$1538,Цена!$A$1790,0)</f>
        <v>0.72390000000000043</v>
      </c>
      <c r="K1790" s="160">
        <f ca="1">OFFSET('Расчёт фасадов8'!$H$1538,Цена!$A$1790,0)</f>
        <v>0.72390000000000043</v>
      </c>
      <c r="L1790" s="160">
        <f ca="1">OFFSET('Расчёт фасадов9'!$H$1538,Цена!$A$1790,0)</f>
        <v>0.72390000000000043</v>
      </c>
      <c r="M1790" s="160">
        <f ca="1">OFFSET('Расчёт фасадов10'!$H$1538,Цена!$A$1790,0)</f>
        <v>0.72390000000000043</v>
      </c>
    </row>
    <row r="1791" spans="1:13" ht="15" x14ac:dyDescent="0.2">
      <c r="A1791">
        <v>4</v>
      </c>
      <c r="B1791" t="s">
        <v>684</v>
      </c>
      <c r="C1791" s="75" t="str">
        <f>B1791&amp;'Спецификация - фасады'!$AO$62</f>
        <v>U.1.PSR60./1+1-BMO/PB</v>
      </c>
      <c r="D1791" s="160">
        <f ca="1">OFFSET('Расчёт фасадов'!$H$1538,Цена!$A$1791,0)</f>
        <v>0.72390000000000043</v>
      </c>
      <c r="E1791" s="160">
        <f ca="1">OFFSET('Расчёт фасадов2'!$H$1538,Цена!$A$1791,0)</f>
        <v>0.72390000000000043</v>
      </c>
      <c r="F1791" s="160">
        <f ca="1">OFFSET('Расчёт фасадов3'!$H$1538,Цена!$A$1791,0)</f>
        <v>0.72390000000000043</v>
      </c>
      <c r="G1791" s="160">
        <f ca="1">OFFSET('Расчёт фасадов4'!$H$1538,Цена!$A$1791,0)</f>
        <v>0.72390000000000043</v>
      </c>
      <c r="H1791" s="160">
        <f ca="1">OFFSET('Расчёт фасадов5'!$H$1538,Цена!$A$1791,0)</f>
        <v>0.72390000000000043</v>
      </c>
      <c r="I1791" s="160">
        <f ca="1">OFFSET('Расчёт фасадов6'!$H$1538,Цена!$A$1791,0)</f>
        <v>0.72390000000000043</v>
      </c>
      <c r="J1791" s="160">
        <f ca="1">OFFSET('Расчёт фасадов7'!$H$1538,Цена!$A$1791,0)</f>
        <v>0.72390000000000043</v>
      </c>
      <c r="K1791" s="160">
        <f ca="1">OFFSET('Расчёт фасадов8'!$H$1538,Цена!$A$1791,0)</f>
        <v>0.72390000000000043</v>
      </c>
      <c r="L1791" s="160">
        <f ca="1">OFFSET('Расчёт фасадов9'!$H$1538,Цена!$A$1791,0)</f>
        <v>0.72390000000000043</v>
      </c>
      <c r="M1791" s="160">
        <f ca="1">OFFSET('Расчёт фасадов10'!$H$1538,Цена!$A$1791,0)</f>
        <v>0.72390000000000043</v>
      </c>
    </row>
    <row r="1792" spans="1:13" ht="15" x14ac:dyDescent="0.2">
      <c r="A1792">
        <v>5</v>
      </c>
      <c r="B1792" t="s">
        <v>684</v>
      </c>
      <c r="C1792" s="75" t="str">
        <f>B1792&amp;'Спецификация - фасады'!$AO$63</f>
        <v>U.1.PSR60./1+1-GS/PG</v>
      </c>
      <c r="D1792" s="160">
        <f ca="1">OFFSET('Расчёт фасадов'!$H$1538,Цена!$A$1792,0)</f>
        <v>0.72390000000000043</v>
      </c>
      <c r="E1792" s="160">
        <f ca="1">OFFSET('Расчёт фасадов2'!$H$1538,Цена!$A$1792,0)</f>
        <v>0.72390000000000043</v>
      </c>
      <c r="F1792" s="160">
        <f ca="1">OFFSET('Расчёт фасадов3'!$H$1538,Цена!$A$1792,0)</f>
        <v>0.72390000000000043</v>
      </c>
      <c r="G1792" s="160">
        <f ca="1">OFFSET('Расчёт фасадов4'!$H$1538,Цена!$A$1792,0)</f>
        <v>0.72390000000000043</v>
      </c>
      <c r="H1792" s="160">
        <f ca="1">OFFSET('Расчёт фасадов5'!$H$1538,Цена!$A$1792,0)</f>
        <v>0.72390000000000043</v>
      </c>
      <c r="I1792" s="160">
        <f ca="1">OFFSET('Расчёт фасадов6'!$H$1538,Цена!$A$1792,0)</f>
        <v>0.72390000000000043</v>
      </c>
      <c r="J1792" s="160">
        <f ca="1">OFFSET('Расчёт фасадов7'!$H$1538,Цена!$A$1792,0)</f>
        <v>0.72390000000000043</v>
      </c>
      <c r="K1792" s="160">
        <f ca="1">OFFSET('Расчёт фасадов8'!$H$1538,Цена!$A$1792,0)</f>
        <v>0.72390000000000043</v>
      </c>
      <c r="L1792" s="160">
        <f ca="1">OFFSET('Расчёт фасадов9'!$H$1538,Цена!$A$1792,0)</f>
        <v>0.72390000000000043</v>
      </c>
      <c r="M1792" s="160">
        <f ca="1">OFFSET('Расчёт фасадов10'!$H$1538,Цена!$A$1792,0)</f>
        <v>0.72390000000000043</v>
      </c>
    </row>
    <row r="1793" spans="1:13" ht="15" x14ac:dyDescent="0.2">
      <c r="A1793">
        <v>5</v>
      </c>
      <c r="B1793" t="s">
        <v>684</v>
      </c>
      <c r="C1793" s="75" t="str">
        <f>B1793&amp;'Спецификация - фасады'!$AO$64</f>
        <v>U.1.PSR60./1+1-GS/PS</v>
      </c>
      <c r="D1793" s="160">
        <f ca="1">OFFSET('Расчёт фасадов'!$H$1538,Цена!$A$1793,0)</f>
        <v>0.72390000000000043</v>
      </c>
      <c r="E1793" s="160">
        <f ca="1">OFFSET('Расчёт фасадов2'!$H$1538,Цена!$A$1793,0)</f>
        <v>0.72390000000000043</v>
      </c>
      <c r="F1793" s="160">
        <f ca="1">OFFSET('Расчёт фасадов3'!$H$1538,Цена!$A$1793,0)</f>
        <v>0.72390000000000043</v>
      </c>
      <c r="G1793" s="160">
        <f ca="1">OFFSET('Расчёт фасадов4'!$H$1538,Цена!$A$1793,0)</f>
        <v>0.72390000000000043</v>
      </c>
      <c r="H1793" s="160">
        <f ca="1">OFFSET('Расчёт фасадов5'!$H$1538,Цена!$A$1793,0)</f>
        <v>0.72390000000000043</v>
      </c>
      <c r="I1793" s="160">
        <f ca="1">OFFSET('Расчёт фасадов6'!$H$1538,Цена!$A$1793,0)</f>
        <v>0.72390000000000043</v>
      </c>
      <c r="J1793" s="160">
        <f ca="1">OFFSET('Расчёт фасадов7'!$H$1538,Цена!$A$1793,0)</f>
        <v>0.72390000000000043</v>
      </c>
      <c r="K1793" s="160">
        <f ca="1">OFFSET('Расчёт фасадов8'!$H$1538,Цена!$A$1793,0)</f>
        <v>0.72390000000000043</v>
      </c>
      <c r="L1793" s="160">
        <f ca="1">OFFSET('Расчёт фасадов9'!$H$1538,Цена!$A$1793,0)</f>
        <v>0.72390000000000043</v>
      </c>
      <c r="M1793" s="160">
        <f ca="1">OFFSET('Расчёт фасадов10'!$H$1538,Цена!$A$1793,0)</f>
        <v>0.72390000000000043</v>
      </c>
    </row>
    <row r="1794" spans="1:13" ht="15" x14ac:dyDescent="0.2">
      <c r="A1794">
        <v>6</v>
      </c>
      <c r="B1794" t="s">
        <v>684</v>
      </c>
      <c r="C1794" s="75" t="str">
        <f>B1794&amp;'Спецификация - фасады'!$AO$65</f>
        <v>U.1.PSR60./1+1-WM/PG</v>
      </c>
      <c r="D1794" s="160">
        <f ca="1">OFFSET('Расчёт фасадов'!$H$1538,Цена!$A$1794,0)</f>
        <v>0.72390000000000043</v>
      </c>
      <c r="E1794" s="160">
        <f ca="1">OFFSET('Расчёт фасадов2'!$H$1538,Цена!$A$1794,0)</f>
        <v>0.72390000000000043</v>
      </c>
      <c r="F1794" s="160">
        <f ca="1">OFFSET('Расчёт фасадов3'!$H$1538,Цена!$A$1794,0)</f>
        <v>0.72390000000000043</v>
      </c>
      <c r="G1794" s="160">
        <f ca="1">OFFSET('Расчёт фасадов4'!$H$1538,Цена!$A$1794,0)</f>
        <v>0.72390000000000043</v>
      </c>
      <c r="H1794" s="160">
        <f ca="1">OFFSET('Расчёт фасадов5'!$H$1538,Цена!$A$1794,0)</f>
        <v>0.72390000000000043</v>
      </c>
      <c r="I1794" s="160">
        <f ca="1">OFFSET('Расчёт фасадов6'!$H$1538,Цена!$A$1794,0)</f>
        <v>0.72390000000000043</v>
      </c>
      <c r="J1794" s="160">
        <f ca="1">OFFSET('Расчёт фасадов7'!$H$1538,Цена!$A$1794,0)</f>
        <v>0.72390000000000043</v>
      </c>
      <c r="K1794" s="160">
        <f ca="1">OFFSET('Расчёт фасадов8'!$H$1538,Цена!$A$1794,0)</f>
        <v>0.72390000000000043</v>
      </c>
      <c r="L1794" s="160">
        <f ca="1">OFFSET('Расчёт фасадов9'!$H$1538,Цена!$A$1794,0)</f>
        <v>0.72390000000000043</v>
      </c>
      <c r="M1794" s="160">
        <f ca="1">OFFSET('Расчёт фасадов10'!$H$1538,Цена!$A$1794,0)</f>
        <v>0.72390000000000043</v>
      </c>
    </row>
    <row r="1795" spans="1:13" ht="15" x14ac:dyDescent="0.2">
      <c r="A1795">
        <v>6</v>
      </c>
      <c r="B1795" t="s">
        <v>684</v>
      </c>
      <c r="C1795" s="75" t="str">
        <f>B1795&amp;'Спецификация - фасады'!$AO$66</f>
        <v>U.1.PSR60./1+1-WM/PS</v>
      </c>
      <c r="D1795" s="160">
        <f ca="1">OFFSET('Расчёт фасадов'!$H$1538,Цена!$A$1795,0)</f>
        <v>0.72390000000000043</v>
      </c>
      <c r="E1795" s="160">
        <f ca="1">OFFSET('Расчёт фасадов2'!$H$1538,Цена!$A$1795,0)</f>
        <v>0.72390000000000043</v>
      </c>
      <c r="F1795" s="160">
        <f ca="1">OFFSET('Расчёт фасадов3'!$H$1538,Цена!$A$1795,0)</f>
        <v>0.72390000000000043</v>
      </c>
      <c r="G1795" s="160">
        <f ca="1">OFFSET('Расчёт фасадов4'!$H$1538,Цена!$A$1795,0)</f>
        <v>0.72390000000000043</v>
      </c>
      <c r="H1795" s="160">
        <f ca="1">OFFSET('Расчёт фасадов5'!$H$1538,Цена!$A$1795,0)</f>
        <v>0.72390000000000043</v>
      </c>
      <c r="I1795" s="160">
        <f ca="1">OFFSET('Расчёт фасадов6'!$H$1538,Цена!$A$1795,0)</f>
        <v>0.72390000000000043</v>
      </c>
      <c r="J1795" s="160">
        <f ca="1">OFFSET('Расчёт фасадов7'!$H$1538,Цена!$A$1795,0)</f>
        <v>0.72390000000000043</v>
      </c>
      <c r="K1795" s="160">
        <f ca="1">OFFSET('Расчёт фасадов8'!$H$1538,Цена!$A$1795,0)</f>
        <v>0.72390000000000043</v>
      </c>
      <c r="L1795" s="160">
        <f ca="1">OFFSET('Расчёт фасадов9'!$H$1538,Цена!$A$1795,0)</f>
        <v>0.72390000000000043</v>
      </c>
      <c r="M1795" s="160">
        <f ca="1">OFFSET('Расчёт фасадов10'!$H$1538,Цена!$A$1795,0)</f>
        <v>0.72390000000000043</v>
      </c>
    </row>
    <row r="1796" spans="1:13" ht="15" x14ac:dyDescent="0.2">
      <c r="A1796">
        <v>6</v>
      </c>
      <c r="B1796" t="s">
        <v>684</v>
      </c>
      <c r="C1796" s="75" t="str">
        <f>B1796&amp;'Спецификация - фасады'!$AO$67</f>
        <v>U.1.PSR60./1+1-WM/PBG</v>
      </c>
      <c r="D1796" s="160">
        <f ca="1">OFFSET('Расчёт фасадов'!$H$1538,Цена!$A$1796,0)</f>
        <v>0.72390000000000043</v>
      </c>
      <c r="E1796" s="160">
        <f ca="1">OFFSET('Расчёт фасадов2'!$H$1538,Цена!$A$1796,0)</f>
        <v>0.72390000000000043</v>
      </c>
      <c r="F1796" s="160">
        <f ca="1">OFFSET('Расчёт фасадов3'!$H$1538,Цена!$A$1796,0)</f>
        <v>0.72390000000000043</v>
      </c>
      <c r="G1796" s="160">
        <f ca="1">OFFSET('Расчёт фасадов4'!$H$1538,Цена!$A$1796,0)</f>
        <v>0.72390000000000043</v>
      </c>
      <c r="H1796" s="160">
        <f ca="1">OFFSET('Расчёт фасадов5'!$H$1538,Цена!$A$1796,0)</f>
        <v>0.72390000000000043</v>
      </c>
      <c r="I1796" s="160">
        <f ca="1">OFFSET('Расчёт фасадов6'!$H$1538,Цена!$A$1796,0)</f>
        <v>0.72390000000000043</v>
      </c>
      <c r="J1796" s="160">
        <f ca="1">OFFSET('Расчёт фасадов7'!$H$1538,Цена!$A$1796,0)</f>
        <v>0.72390000000000043</v>
      </c>
      <c r="K1796" s="160">
        <f ca="1">OFFSET('Расчёт фасадов8'!$H$1538,Цена!$A$1796,0)</f>
        <v>0.72390000000000043</v>
      </c>
      <c r="L1796" s="160">
        <f ca="1">OFFSET('Расчёт фасадов9'!$H$1538,Цена!$A$1796,0)</f>
        <v>0.72390000000000043</v>
      </c>
      <c r="M1796" s="160">
        <f ca="1">OFFSET('Расчёт фасадов10'!$H$1538,Цена!$A$1796,0)</f>
        <v>0.72390000000000043</v>
      </c>
    </row>
    <row r="1797" spans="1:13" ht="15" x14ac:dyDescent="0.2">
      <c r="A1797">
        <v>6</v>
      </c>
      <c r="B1797" t="s">
        <v>684</v>
      </c>
      <c r="C1797" s="75" t="str">
        <f>B1797&amp;'Спецификация - фасады'!$AO$68</f>
        <v>U.1.PSR60./1+1-IV/PG</v>
      </c>
      <c r="D1797" s="160">
        <f ca="1">OFFSET('Расчёт фасадов'!$H$1538,Цена!$A$1797,0)</f>
        <v>0.72390000000000043</v>
      </c>
      <c r="E1797" s="160">
        <f ca="1">OFFSET('Расчёт фасадов2'!$H$1538,Цена!$A$1797,0)</f>
        <v>0.72390000000000043</v>
      </c>
      <c r="F1797" s="160">
        <f ca="1">OFFSET('Расчёт фасадов3'!$H$1538,Цена!$A$1797,0)</f>
        <v>0.72390000000000043</v>
      </c>
      <c r="G1797" s="160">
        <f ca="1">OFFSET('Расчёт фасадов4'!$H$1538,Цена!$A$1797,0)</f>
        <v>0.72390000000000043</v>
      </c>
      <c r="H1797" s="160">
        <f ca="1">OFFSET('Расчёт фасадов5'!$H$1538,Цена!$A$1797,0)</f>
        <v>0.72390000000000043</v>
      </c>
      <c r="I1797" s="160">
        <f ca="1">OFFSET('Расчёт фасадов6'!$H$1538,Цена!$A$1797,0)</f>
        <v>0.72390000000000043</v>
      </c>
      <c r="J1797" s="160">
        <f ca="1">OFFSET('Расчёт фасадов7'!$H$1538,Цена!$A$1797,0)</f>
        <v>0.72390000000000043</v>
      </c>
      <c r="K1797" s="160">
        <f ca="1">OFFSET('Расчёт фасадов8'!$H$1538,Цена!$A$1797,0)</f>
        <v>0.72390000000000043</v>
      </c>
      <c r="L1797" s="160">
        <f ca="1">OFFSET('Расчёт фасадов9'!$H$1538,Цена!$A$1797,0)</f>
        <v>0.72390000000000043</v>
      </c>
      <c r="M1797" s="160">
        <f ca="1">OFFSET('Расчёт фасадов10'!$H$1538,Цена!$A$1797,0)</f>
        <v>0.72390000000000043</v>
      </c>
    </row>
    <row r="1798" spans="1:13" ht="15" x14ac:dyDescent="0.2">
      <c r="A1798">
        <v>6</v>
      </c>
      <c r="B1798" t="s">
        <v>684</v>
      </c>
      <c r="C1798" s="75" t="str">
        <f>B1798&amp;'Спецификация - фасады'!$AO$69</f>
        <v>U.1.PSR60./1+1-IV/PS</v>
      </c>
      <c r="D1798" s="160">
        <f ca="1">OFFSET('Расчёт фасадов'!$H$1538,Цена!$A$1798,0)</f>
        <v>0.72390000000000043</v>
      </c>
      <c r="E1798" s="160">
        <f ca="1">OFFSET('Расчёт фасадов2'!$H$1538,Цена!$A$1798,0)</f>
        <v>0.72390000000000043</v>
      </c>
      <c r="F1798" s="160">
        <f ca="1">OFFSET('Расчёт фасадов3'!$H$1538,Цена!$A$1798,0)</f>
        <v>0.72390000000000043</v>
      </c>
      <c r="G1798" s="160">
        <f ca="1">OFFSET('Расчёт фасадов4'!$H$1538,Цена!$A$1798,0)</f>
        <v>0.72390000000000043</v>
      </c>
      <c r="H1798" s="160">
        <f ca="1">OFFSET('Расчёт фасадов5'!$H$1538,Цена!$A$1798,0)</f>
        <v>0.72390000000000043</v>
      </c>
      <c r="I1798" s="160">
        <f ca="1">OFFSET('Расчёт фасадов6'!$H$1538,Цена!$A$1798,0)</f>
        <v>0.72390000000000043</v>
      </c>
      <c r="J1798" s="160">
        <f ca="1">OFFSET('Расчёт фасадов7'!$H$1538,Цена!$A$1798,0)</f>
        <v>0.72390000000000043</v>
      </c>
      <c r="K1798" s="160">
        <f ca="1">OFFSET('Расчёт фасадов8'!$H$1538,Цена!$A$1798,0)</f>
        <v>0.72390000000000043</v>
      </c>
      <c r="L1798" s="160">
        <f ca="1">OFFSET('Расчёт фасадов9'!$H$1538,Цена!$A$1798,0)</f>
        <v>0.72390000000000043</v>
      </c>
      <c r="M1798" s="160">
        <f ca="1">OFFSET('Расчёт фасадов10'!$H$1538,Цена!$A$1798,0)</f>
        <v>0.72390000000000043</v>
      </c>
    </row>
    <row r="1799" spans="1:13" ht="15" x14ac:dyDescent="0.2">
      <c r="A1799">
        <v>6</v>
      </c>
      <c r="B1799" t="s">
        <v>684</v>
      </c>
      <c r="C1799" s="75" t="str">
        <f>B1799&amp;'Спецификация - фасады'!$AO$70</f>
        <v>U.1.PSR60./1+1-IV/PBG</v>
      </c>
      <c r="D1799" s="160">
        <f ca="1">OFFSET('Расчёт фасадов'!$H$1538,Цена!$A$1799,0)</f>
        <v>0.72390000000000043</v>
      </c>
      <c r="E1799" s="160">
        <f ca="1">OFFSET('Расчёт фасадов2'!$H$1538,Цена!$A$1799,0)</f>
        <v>0.72390000000000043</v>
      </c>
      <c r="F1799" s="160">
        <f ca="1">OFFSET('Расчёт фасадов3'!$H$1538,Цена!$A$1799,0)</f>
        <v>0.72390000000000043</v>
      </c>
      <c r="G1799" s="160">
        <f ca="1">OFFSET('Расчёт фасадов4'!$H$1538,Цена!$A$1799,0)</f>
        <v>0.72390000000000043</v>
      </c>
      <c r="H1799" s="160">
        <f ca="1">OFFSET('Расчёт фасадов5'!$H$1538,Цена!$A$1799,0)</f>
        <v>0.72390000000000043</v>
      </c>
      <c r="I1799" s="160">
        <f ca="1">OFFSET('Расчёт фасадов6'!$H$1538,Цена!$A$1799,0)</f>
        <v>0.72390000000000043</v>
      </c>
      <c r="J1799" s="160">
        <f ca="1">OFFSET('Расчёт фасадов7'!$H$1538,Цена!$A$1799,0)</f>
        <v>0.72390000000000043</v>
      </c>
      <c r="K1799" s="160">
        <f ca="1">OFFSET('Расчёт фасадов8'!$H$1538,Цена!$A$1799,0)</f>
        <v>0.72390000000000043</v>
      </c>
      <c r="L1799" s="160">
        <f ca="1">OFFSET('Расчёт фасадов9'!$H$1538,Цена!$A$1799,0)</f>
        <v>0.72390000000000043</v>
      </c>
      <c r="M1799" s="160">
        <f ca="1">OFFSET('Расчёт фасадов10'!$H$1538,Цена!$A$1799,0)</f>
        <v>0.72390000000000043</v>
      </c>
    </row>
    <row r="1801" spans="1:13" ht="15" x14ac:dyDescent="0.2">
      <c r="A1801">
        <v>0</v>
      </c>
      <c r="B1801" t="s">
        <v>641</v>
      </c>
      <c r="C1801" s="75" t="str">
        <f>B1801&amp;'Спецификация - фасады'!$AO$43</f>
        <v>U.1.PR60./1+0-PY27</v>
      </c>
      <c r="D1801" s="160">
        <f ca="1">OFFSET('Расчёт фасадов'!$H$1567,Цена!$A$1801,0)</f>
        <v>6.4579499999999994</v>
      </c>
      <c r="E1801" s="160">
        <f ca="1">OFFSET('Расчёт фасадов2'!$H$1567,Цена!$A$1801,0)</f>
        <v>6.4579499999999994</v>
      </c>
      <c r="F1801" s="160">
        <f ca="1">OFFSET('Расчёт фасадов3'!$H$1567,Цена!$A$1801,0)</f>
        <v>6.4579499999999994</v>
      </c>
      <c r="G1801" s="160">
        <f ca="1">OFFSET('Расчёт фасадов4'!$H$1567,Цена!$A$1801,0)</f>
        <v>6.4579499999999994</v>
      </c>
      <c r="H1801" s="160">
        <f ca="1">OFFSET('Расчёт фасадов5'!$H$1567,Цена!$A$1801,0)</f>
        <v>6.4579499999999994</v>
      </c>
      <c r="I1801" s="160">
        <f ca="1">OFFSET('Расчёт фасадов6'!$H$1567,Цена!$A$1801,0)</f>
        <v>6.4579499999999994</v>
      </c>
      <c r="J1801" s="160">
        <f ca="1">OFFSET('Расчёт фасадов7'!$H$1567,Цена!$A$1801,0)</f>
        <v>6.4579499999999994</v>
      </c>
      <c r="K1801" s="160">
        <f ca="1">OFFSET('Расчёт фасадов8'!$H$1567,Цена!$A$1801,0)</f>
        <v>6.4579499999999994</v>
      </c>
      <c r="L1801" s="160">
        <f ca="1">OFFSET('Расчёт фасадов9'!$H$1567,Цена!$A$1801,0)</f>
        <v>6.4579499999999994</v>
      </c>
      <c r="M1801" s="160">
        <f ca="1">OFFSET('Расчёт фасадов10'!$H$1567,Цена!$A$1801,0)</f>
        <v>6.4579499999999994</v>
      </c>
    </row>
    <row r="1802" spans="1:13" ht="15" x14ac:dyDescent="0.2">
      <c r="A1802">
        <v>0</v>
      </c>
      <c r="B1802" t="s">
        <v>641</v>
      </c>
      <c r="C1802" s="75" t="str">
        <f>B1802&amp;'Спецификация - фасады'!$AO$44</f>
        <v>U.1.PR60./1+0-WC</v>
      </c>
      <c r="D1802" s="160">
        <f ca="1">OFFSET('Расчёт фасадов'!$H$1567,Цена!$A$1802,0)</f>
        <v>6.4579499999999994</v>
      </c>
      <c r="E1802" s="160">
        <f ca="1">OFFSET('Расчёт фасадов2'!$H$1567,Цена!$A$1802,0)</f>
        <v>6.4579499999999994</v>
      </c>
      <c r="F1802" s="160">
        <f ca="1">OFFSET('Расчёт фасадов3'!$H$1567,Цена!$A$1802,0)</f>
        <v>6.4579499999999994</v>
      </c>
      <c r="G1802" s="160">
        <f ca="1">OFFSET('Расчёт фасадов4'!$H$1567,Цена!$A$1802,0)</f>
        <v>6.4579499999999994</v>
      </c>
      <c r="H1802" s="160">
        <f ca="1">OFFSET('Расчёт фасадов5'!$H$1567,Цена!$A$1802,0)</f>
        <v>6.4579499999999994</v>
      </c>
      <c r="I1802" s="160">
        <f ca="1">OFFSET('Расчёт фасадов6'!$H$1567,Цена!$A$1802,0)</f>
        <v>6.4579499999999994</v>
      </c>
      <c r="J1802" s="160">
        <f ca="1">OFFSET('Расчёт фасадов7'!$H$1567,Цена!$A$1802,0)</f>
        <v>6.4579499999999994</v>
      </c>
      <c r="K1802" s="160">
        <f ca="1">OFFSET('Расчёт фасадов8'!$H$1567,Цена!$A$1802,0)</f>
        <v>6.4579499999999994</v>
      </c>
      <c r="L1802" s="160">
        <f ca="1">OFFSET('Расчёт фасадов9'!$H$1567,Цена!$A$1802,0)</f>
        <v>6.4579499999999994</v>
      </c>
      <c r="M1802" s="160">
        <f ca="1">OFFSET('Расчёт фасадов10'!$H$1567,Цена!$A$1802,0)</f>
        <v>6.4579499999999994</v>
      </c>
    </row>
    <row r="1803" spans="1:13" ht="15" x14ac:dyDescent="0.2">
      <c r="A1803">
        <v>0</v>
      </c>
      <c r="B1803" t="s">
        <v>641</v>
      </c>
      <c r="C1803" s="75" t="str">
        <f>B1803&amp;'Спецификация - фасады'!$AO$45</f>
        <v>U.1.PR60./1+0-WP</v>
      </c>
      <c r="D1803" s="160">
        <f ca="1">OFFSET('Расчёт фасадов'!$H$1567,Цена!$A$1803,0)</f>
        <v>6.4579499999999994</v>
      </c>
      <c r="E1803" s="160">
        <f ca="1">OFFSET('Расчёт фасадов2'!$H$1567,Цена!$A$1803,0)</f>
        <v>6.4579499999999994</v>
      </c>
      <c r="F1803" s="160">
        <f ca="1">OFFSET('Расчёт фасадов3'!$H$1567,Цена!$A$1803,0)</f>
        <v>6.4579499999999994</v>
      </c>
      <c r="G1803" s="160">
        <f ca="1">OFFSET('Расчёт фасадов4'!$H$1567,Цена!$A$1803,0)</f>
        <v>6.4579499999999994</v>
      </c>
      <c r="H1803" s="160">
        <f ca="1">OFFSET('Расчёт фасадов5'!$H$1567,Цена!$A$1803,0)</f>
        <v>6.4579499999999994</v>
      </c>
      <c r="I1803" s="160">
        <f ca="1">OFFSET('Расчёт фасадов6'!$H$1567,Цена!$A$1803,0)</f>
        <v>6.4579499999999994</v>
      </c>
      <c r="J1803" s="160">
        <f ca="1">OFFSET('Расчёт фасадов7'!$H$1567,Цена!$A$1803,0)</f>
        <v>6.4579499999999994</v>
      </c>
      <c r="K1803" s="160">
        <f ca="1">OFFSET('Расчёт фасадов8'!$H$1567,Цена!$A$1803,0)</f>
        <v>6.4579499999999994</v>
      </c>
      <c r="L1803" s="160">
        <f ca="1">OFFSET('Расчёт фасадов9'!$H$1567,Цена!$A$1803,0)</f>
        <v>6.4579499999999994</v>
      </c>
      <c r="M1803" s="160">
        <f ca="1">OFFSET('Расчёт фасадов10'!$H$1567,Цена!$A$1803,0)</f>
        <v>6.4579499999999994</v>
      </c>
    </row>
    <row r="1804" spans="1:13" ht="15" x14ac:dyDescent="0.2">
      <c r="A1804">
        <v>0</v>
      </c>
      <c r="B1804" t="s">
        <v>641</v>
      </c>
      <c r="C1804" s="75" t="str">
        <f>B1804&amp;'Спецификация - фасады'!$AO$46</f>
        <v>U.1.PR60./1+0-DS</v>
      </c>
      <c r="D1804" s="160">
        <f ca="1">OFFSET('Расчёт фасадов'!$H$1567,Цена!$A$1804,0)</f>
        <v>6.4579499999999994</v>
      </c>
      <c r="E1804" s="160">
        <f ca="1">OFFSET('Расчёт фасадов2'!$H$1567,Цена!$A$1804,0)</f>
        <v>6.4579499999999994</v>
      </c>
      <c r="F1804" s="160">
        <f ca="1">OFFSET('Расчёт фасадов3'!$H$1567,Цена!$A$1804,0)</f>
        <v>6.4579499999999994</v>
      </c>
      <c r="G1804" s="160">
        <f ca="1">OFFSET('Расчёт фасадов4'!$H$1567,Цена!$A$1804,0)</f>
        <v>6.4579499999999994</v>
      </c>
      <c r="H1804" s="160">
        <f ca="1">OFFSET('Расчёт фасадов5'!$H$1567,Цена!$A$1804,0)</f>
        <v>6.4579499999999994</v>
      </c>
      <c r="I1804" s="160">
        <f ca="1">OFFSET('Расчёт фасадов6'!$H$1567,Цена!$A$1804,0)</f>
        <v>6.4579499999999994</v>
      </c>
      <c r="J1804" s="160">
        <f ca="1">OFFSET('Расчёт фасадов7'!$H$1567,Цена!$A$1804,0)</f>
        <v>6.4579499999999994</v>
      </c>
      <c r="K1804" s="160">
        <f ca="1">OFFSET('Расчёт фасадов8'!$H$1567,Цена!$A$1804,0)</f>
        <v>6.4579499999999994</v>
      </c>
      <c r="L1804" s="160">
        <f ca="1">OFFSET('Расчёт фасадов9'!$H$1567,Цена!$A$1804,0)</f>
        <v>6.4579499999999994</v>
      </c>
      <c r="M1804" s="160">
        <f ca="1">OFFSET('Расчёт фасадов10'!$H$1567,Цена!$A$1804,0)</f>
        <v>6.4579499999999994</v>
      </c>
    </row>
    <row r="1805" spans="1:13" ht="15" x14ac:dyDescent="0.2">
      <c r="A1805">
        <v>0</v>
      </c>
      <c r="B1805" t="s">
        <v>641</v>
      </c>
      <c r="C1805" s="75" t="str">
        <f>B1805&amp;'Спецификация - фасады'!$AO$47</f>
        <v>U.1.PR60./1+0-HS</v>
      </c>
      <c r="D1805" s="160">
        <f ca="1">OFFSET('Расчёт фасадов'!$H$1567,Цена!$A$1805,0)</f>
        <v>6.4579499999999994</v>
      </c>
      <c r="E1805" s="160">
        <f ca="1">OFFSET('Расчёт фасадов2'!$H$1567,Цена!$A$1805,0)</f>
        <v>6.4579499999999994</v>
      </c>
      <c r="F1805" s="160">
        <f ca="1">OFFSET('Расчёт фасадов3'!$H$1567,Цена!$A$1805,0)</f>
        <v>6.4579499999999994</v>
      </c>
      <c r="G1805" s="160">
        <f ca="1">OFFSET('Расчёт фасадов4'!$H$1567,Цена!$A$1805,0)</f>
        <v>6.4579499999999994</v>
      </c>
      <c r="H1805" s="160">
        <f ca="1">OFFSET('Расчёт фасадов5'!$H$1567,Цена!$A$1805,0)</f>
        <v>6.4579499999999994</v>
      </c>
      <c r="I1805" s="160">
        <f ca="1">OFFSET('Расчёт фасадов6'!$H$1567,Цена!$A$1805,0)</f>
        <v>6.4579499999999994</v>
      </c>
      <c r="J1805" s="160">
        <f ca="1">OFFSET('Расчёт фасадов7'!$H$1567,Цена!$A$1805,0)</f>
        <v>6.4579499999999994</v>
      </c>
      <c r="K1805" s="160">
        <f ca="1">OFFSET('Расчёт фасадов8'!$H$1567,Цена!$A$1805,0)</f>
        <v>6.4579499999999994</v>
      </c>
      <c r="L1805" s="160">
        <f ca="1">OFFSET('Расчёт фасадов9'!$H$1567,Цена!$A$1805,0)</f>
        <v>6.4579499999999994</v>
      </c>
      <c r="M1805" s="160">
        <f ca="1">OFFSET('Расчёт фасадов10'!$H$1567,Цена!$A$1805,0)</f>
        <v>6.4579499999999994</v>
      </c>
    </row>
    <row r="1806" spans="1:13" ht="15" x14ac:dyDescent="0.2">
      <c r="A1806">
        <v>0</v>
      </c>
      <c r="B1806" t="s">
        <v>641</v>
      </c>
      <c r="C1806" s="75" t="str">
        <f>B1806&amp;'Спецификация - фасады'!$AO$48</f>
        <v>U.1.PR60./1+0-VT</v>
      </c>
      <c r="D1806" s="160">
        <f ca="1">OFFSET('Расчёт фасадов'!$H$1567,Цена!$A$1806,0)</f>
        <v>6.4579499999999994</v>
      </c>
      <c r="E1806" s="160">
        <f ca="1">OFFSET('Расчёт фасадов2'!$H$1567,Цена!$A$1806,0)</f>
        <v>6.4579499999999994</v>
      </c>
      <c r="F1806" s="160">
        <f ca="1">OFFSET('Расчёт фасадов3'!$H$1567,Цена!$A$1806,0)</f>
        <v>6.4579499999999994</v>
      </c>
      <c r="G1806" s="160">
        <f ca="1">OFFSET('Расчёт фасадов4'!$H$1567,Цена!$A$1806,0)</f>
        <v>6.4579499999999994</v>
      </c>
      <c r="H1806" s="160">
        <f ca="1">OFFSET('Расчёт фасадов5'!$H$1567,Цена!$A$1806,0)</f>
        <v>6.4579499999999994</v>
      </c>
      <c r="I1806" s="160">
        <f ca="1">OFFSET('Расчёт фасадов6'!$H$1567,Цена!$A$1806,0)</f>
        <v>6.4579499999999994</v>
      </c>
      <c r="J1806" s="160">
        <f ca="1">OFFSET('Расчёт фасадов7'!$H$1567,Цена!$A$1806,0)</f>
        <v>6.4579499999999994</v>
      </c>
      <c r="K1806" s="160">
        <f ca="1">OFFSET('Расчёт фасадов8'!$H$1567,Цена!$A$1806,0)</f>
        <v>6.4579499999999994</v>
      </c>
      <c r="L1806" s="160">
        <f ca="1">OFFSET('Расчёт фасадов9'!$H$1567,Цена!$A$1806,0)</f>
        <v>6.4579499999999994</v>
      </c>
      <c r="M1806" s="160">
        <f ca="1">OFFSET('Расчёт фасадов10'!$H$1567,Цена!$A$1806,0)</f>
        <v>6.4579499999999994</v>
      </c>
    </row>
    <row r="1807" spans="1:13" ht="15" x14ac:dyDescent="0.2">
      <c r="A1807">
        <v>0</v>
      </c>
      <c r="B1807" t="s">
        <v>641</v>
      </c>
      <c r="C1807" s="75" t="str">
        <f>B1807&amp;'Спецификация - фасады'!$AO$49</f>
        <v>U.1.PR60./1+0-TD</v>
      </c>
      <c r="D1807" s="160">
        <f ca="1">OFFSET('Расчёт фасадов'!$H$1567,Цена!$A$1807,0)</f>
        <v>6.4579499999999994</v>
      </c>
      <c r="E1807" s="160">
        <f ca="1">OFFSET('Расчёт фасадов2'!$H$1567,Цена!$A$1807,0)</f>
        <v>6.4579499999999994</v>
      </c>
      <c r="F1807" s="160">
        <f ca="1">OFFSET('Расчёт фасадов3'!$H$1567,Цена!$A$1807,0)</f>
        <v>6.4579499999999994</v>
      </c>
      <c r="G1807" s="160">
        <f ca="1">OFFSET('Расчёт фасадов4'!$H$1567,Цена!$A$1807,0)</f>
        <v>6.4579499999999994</v>
      </c>
      <c r="H1807" s="160">
        <f ca="1">OFFSET('Расчёт фасадов5'!$H$1567,Цена!$A$1807,0)</f>
        <v>6.4579499999999994</v>
      </c>
      <c r="I1807" s="160">
        <f ca="1">OFFSET('Расчёт фасадов6'!$H$1567,Цена!$A$1807,0)</f>
        <v>6.4579499999999994</v>
      </c>
      <c r="J1807" s="160">
        <f ca="1">OFFSET('Расчёт фасадов7'!$H$1567,Цена!$A$1807,0)</f>
        <v>6.4579499999999994</v>
      </c>
      <c r="K1807" s="160">
        <f ca="1">OFFSET('Расчёт фасадов8'!$H$1567,Цена!$A$1807,0)</f>
        <v>6.4579499999999994</v>
      </c>
      <c r="L1807" s="160">
        <f ca="1">OFFSET('Расчёт фасадов9'!$H$1567,Цена!$A$1807,0)</f>
        <v>6.4579499999999994</v>
      </c>
      <c r="M1807" s="160">
        <f ca="1">OFFSET('Расчёт фасадов10'!$H$1567,Цена!$A$1807,0)</f>
        <v>6.4579499999999994</v>
      </c>
    </row>
    <row r="1808" spans="1:13" ht="15" x14ac:dyDescent="0.2">
      <c r="A1808">
        <v>0</v>
      </c>
      <c r="B1808" t="s">
        <v>641</v>
      </c>
      <c r="C1808" s="75" t="str">
        <f>B1808&amp;'Спецификация - фасады'!$AO$50</f>
        <v>U.1.PR60./1+0-LO</v>
      </c>
      <c r="D1808" s="160">
        <f ca="1">OFFSET('Расчёт фасадов'!$H$1567,Цена!$A$1808,0)</f>
        <v>6.4579499999999994</v>
      </c>
      <c r="E1808" s="160">
        <f ca="1">OFFSET('Расчёт фасадов2'!$H$1567,Цена!$A$1808,0)</f>
        <v>6.4579499999999994</v>
      </c>
      <c r="F1808" s="160">
        <f ca="1">OFFSET('Расчёт фасадов3'!$H$1567,Цена!$A$1808,0)</f>
        <v>6.4579499999999994</v>
      </c>
      <c r="G1808" s="160">
        <f ca="1">OFFSET('Расчёт фасадов4'!$H$1567,Цена!$A$1808,0)</f>
        <v>6.4579499999999994</v>
      </c>
      <c r="H1808" s="160">
        <f ca="1">OFFSET('Расчёт фасадов5'!$H$1567,Цена!$A$1808,0)</f>
        <v>6.4579499999999994</v>
      </c>
      <c r="I1808" s="160">
        <f ca="1">OFFSET('Расчёт фасадов6'!$H$1567,Цена!$A$1808,0)</f>
        <v>6.4579499999999994</v>
      </c>
      <c r="J1808" s="160">
        <f ca="1">OFFSET('Расчёт фасадов7'!$H$1567,Цена!$A$1808,0)</f>
        <v>6.4579499999999994</v>
      </c>
      <c r="K1808" s="160">
        <f ca="1">OFFSET('Расчёт фасадов8'!$H$1567,Цена!$A$1808,0)</f>
        <v>6.4579499999999994</v>
      </c>
      <c r="L1808" s="160">
        <f ca="1">OFFSET('Расчёт фасадов9'!$H$1567,Цена!$A$1808,0)</f>
        <v>6.4579499999999994</v>
      </c>
      <c r="M1808" s="160">
        <f ca="1">OFFSET('Расчёт фасадов10'!$H$1567,Цена!$A$1808,0)</f>
        <v>6.4579499999999994</v>
      </c>
    </row>
    <row r="1809" spans="1:13" ht="15" x14ac:dyDescent="0.2">
      <c r="A1809">
        <v>0</v>
      </c>
      <c r="B1809" t="s">
        <v>641</v>
      </c>
      <c r="C1809" s="75" t="str">
        <f>B1809&amp;'Спецификация - фасады'!$AO$51</f>
        <v>U.1.PR60./1+0-OM</v>
      </c>
      <c r="D1809" s="160">
        <f ca="1">OFFSET('Расчёт фасадов'!$H$1567,Цена!$A$1809,0)</f>
        <v>6.4579499999999994</v>
      </c>
      <c r="E1809" s="160">
        <f ca="1">OFFSET('Расчёт фасадов2'!$H$1567,Цена!$A$1809,0)</f>
        <v>6.4579499999999994</v>
      </c>
      <c r="F1809" s="160">
        <f ca="1">OFFSET('Расчёт фасадов3'!$H$1567,Цена!$A$1809,0)</f>
        <v>6.4579499999999994</v>
      </c>
      <c r="G1809" s="160">
        <f ca="1">OFFSET('Расчёт фасадов4'!$H$1567,Цена!$A$1809,0)</f>
        <v>6.4579499999999994</v>
      </c>
      <c r="H1809" s="160">
        <f ca="1">OFFSET('Расчёт фасадов5'!$H$1567,Цена!$A$1809,0)</f>
        <v>6.4579499999999994</v>
      </c>
      <c r="I1809" s="160">
        <f ca="1">OFFSET('Расчёт фасадов6'!$H$1567,Цена!$A$1809,0)</f>
        <v>6.4579499999999994</v>
      </c>
      <c r="J1809" s="160">
        <f ca="1">OFFSET('Расчёт фасадов7'!$H$1567,Цена!$A$1809,0)</f>
        <v>6.4579499999999994</v>
      </c>
      <c r="K1809" s="160">
        <f ca="1">OFFSET('Расчёт фасадов8'!$H$1567,Цена!$A$1809,0)</f>
        <v>6.4579499999999994</v>
      </c>
      <c r="L1809" s="160">
        <f ca="1">OFFSET('Расчёт фасадов9'!$H$1567,Цена!$A$1809,0)</f>
        <v>6.4579499999999994</v>
      </c>
      <c r="M1809" s="160">
        <f ca="1">OFFSET('Расчёт фасадов10'!$H$1567,Цена!$A$1809,0)</f>
        <v>6.4579499999999994</v>
      </c>
    </row>
    <row r="1810" spans="1:13" ht="15" x14ac:dyDescent="0.2">
      <c r="A1810">
        <v>0</v>
      </c>
      <c r="B1810" t="s">
        <v>641</v>
      </c>
      <c r="C1810" s="75" t="str">
        <f>B1810&amp;'Спецификация - фасады'!$AO$52</f>
        <v>U.1.PR60./1+0-OE</v>
      </c>
      <c r="D1810" s="160">
        <f ca="1">OFFSET('Расчёт фасадов'!$H$1567,Цена!$A$1810,0)</f>
        <v>6.4579499999999994</v>
      </c>
      <c r="E1810" s="160">
        <f ca="1">OFFSET('Расчёт фасадов2'!$H$1567,Цена!$A$1810,0)</f>
        <v>6.4579499999999994</v>
      </c>
      <c r="F1810" s="160">
        <f ca="1">OFFSET('Расчёт фасадов3'!$H$1567,Цена!$A$1810,0)</f>
        <v>6.4579499999999994</v>
      </c>
      <c r="G1810" s="160">
        <f ca="1">OFFSET('Расчёт фасадов4'!$H$1567,Цена!$A$1810,0)</f>
        <v>6.4579499999999994</v>
      </c>
      <c r="H1810" s="160">
        <f ca="1">OFFSET('Расчёт фасадов5'!$H$1567,Цена!$A$1810,0)</f>
        <v>6.4579499999999994</v>
      </c>
      <c r="I1810" s="160">
        <f ca="1">OFFSET('Расчёт фасадов6'!$H$1567,Цена!$A$1810,0)</f>
        <v>6.4579499999999994</v>
      </c>
      <c r="J1810" s="160">
        <f ca="1">OFFSET('Расчёт фасадов7'!$H$1567,Цена!$A$1810,0)</f>
        <v>6.4579499999999994</v>
      </c>
      <c r="K1810" s="160">
        <f ca="1">OFFSET('Расчёт фасадов8'!$H$1567,Цена!$A$1810,0)</f>
        <v>6.4579499999999994</v>
      </c>
      <c r="L1810" s="160">
        <f ca="1">OFFSET('Расчёт фасадов9'!$H$1567,Цена!$A$1810,0)</f>
        <v>6.4579499999999994</v>
      </c>
      <c r="M1810" s="160">
        <f ca="1">OFFSET('Расчёт фасадов10'!$H$1567,Цена!$A$1810,0)</f>
        <v>6.4579499999999994</v>
      </c>
    </row>
    <row r="1811" spans="1:13" ht="15" x14ac:dyDescent="0.2">
      <c r="A1811">
        <v>0</v>
      </c>
      <c r="B1811" t="s">
        <v>641</v>
      </c>
      <c r="C1811" s="75" t="str">
        <f>B1811&amp;'Спецификация - фасады'!$AO$53</f>
        <v>U.1.PR60./1+0-GS</v>
      </c>
      <c r="D1811" s="160">
        <f ca="1">OFFSET('Расчёт фасадов'!$H$1567,Цена!$A$1811,0)</f>
        <v>6.4579499999999994</v>
      </c>
      <c r="E1811" s="160">
        <f ca="1">OFFSET('Расчёт фасадов2'!$H$1567,Цена!$A$1811,0)</f>
        <v>6.4579499999999994</v>
      </c>
      <c r="F1811" s="160">
        <f ca="1">OFFSET('Расчёт фасадов3'!$H$1567,Цена!$A$1811,0)</f>
        <v>6.4579499999999994</v>
      </c>
      <c r="G1811" s="160">
        <f ca="1">OFFSET('Расчёт фасадов4'!$H$1567,Цена!$A$1811,0)</f>
        <v>6.4579499999999994</v>
      </c>
      <c r="H1811" s="160">
        <f ca="1">OFFSET('Расчёт фасадов5'!$H$1567,Цена!$A$1811,0)</f>
        <v>6.4579499999999994</v>
      </c>
      <c r="I1811" s="160">
        <f ca="1">OFFSET('Расчёт фасадов6'!$H$1567,Цена!$A$1811,0)</f>
        <v>6.4579499999999994</v>
      </c>
      <c r="J1811" s="160">
        <f ca="1">OFFSET('Расчёт фасадов7'!$H$1567,Цена!$A$1811,0)</f>
        <v>6.4579499999999994</v>
      </c>
      <c r="K1811" s="160">
        <f ca="1">OFFSET('Расчёт фасадов8'!$H$1567,Цена!$A$1811,0)</f>
        <v>6.4579499999999994</v>
      </c>
      <c r="L1811" s="160">
        <f ca="1">OFFSET('Расчёт фасадов9'!$H$1567,Цена!$A$1811,0)</f>
        <v>6.4579499999999994</v>
      </c>
      <c r="M1811" s="160">
        <f ca="1">OFFSET('Расчёт фасадов10'!$H$1567,Цена!$A$1811,0)</f>
        <v>6.4579499999999994</v>
      </c>
    </row>
    <row r="1812" spans="1:13" ht="15" x14ac:dyDescent="0.2">
      <c r="A1812">
        <v>1</v>
      </c>
      <c r="B1812" t="s">
        <v>641</v>
      </c>
      <c r="C1812" s="75" t="str">
        <f>B1812&amp;'Спецификация - фасады'!$AO$54</f>
        <v>U.1.PR60./1+0-BMO</v>
      </c>
      <c r="D1812" s="160">
        <f ca="1">OFFSET('Расчёт фасадов'!$H$1567,Цена!$A$1812,0)</f>
        <v>6.4579499999999994</v>
      </c>
      <c r="E1812" s="160">
        <f ca="1">OFFSET('Расчёт фасадов2'!$H$1567,Цена!$A$1812,0)</f>
        <v>6.4579499999999994</v>
      </c>
      <c r="F1812" s="160">
        <f ca="1">OFFSET('Расчёт фасадов3'!$H$1567,Цена!$A$1812,0)</f>
        <v>6.4579499999999994</v>
      </c>
      <c r="G1812" s="160">
        <f ca="1">OFFSET('Расчёт фасадов4'!$H$1567,Цена!$A$1812,0)</f>
        <v>6.4579499999999994</v>
      </c>
      <c r="H1812" s="160">
        <f ca="1">OFFSET('Расчёт фасадов5'!$H$1567,Цена!$A$1812,0)</f>
        <v>6.4579499999999994</v>
      </c>
      <c r="I1812" s="160">
        <f ca="1">OFFSET('Расчёт фасадов6'!$H$1567,Цена!$A$1812,0)</f>
        <v>6.4579499999999994</v>
      </c>
      <c r="J1812" s="160">
        <f ca="1">OFFSET('Расчёт фасадов7'!$H$1567,Цена!$A$1812,0)</f>
        <v>6.4579499999999994</v>
      </c>
      <c r="K1812" s="160">
        <f ca="1">OFFSET('Расчёт фасадов8'!$H$1567,Цена!$A$1812,0)</f>
        <v>6.4579499999999994</v>
      </c>
      <c r="L1812" s="160">
        <f ca="1">OFFSET('Расчёт фасадов9'!$H$1567,Цена!$A$1812,0)</f>
        <v>6.4579499999999994</v>
      </c>
      <c r="M1812" s="160">
        <f ca="1">OFFSET('Расчёт фасадов10'!$H$1567,Цена!$A$1812,0)</f>
        <v>6.4579499999999994</v>
      </c>
    </row>
    <row r="1813" spans="1:13" ht="15" x14ac:dyDescent="0.2">
      <c r="A1813">
        <v>2</v>
      </c>
      <c r="B1813" t="s">
        <v>641</v>
      </c>
      <c r="C1813" s="75" t="str">
        <f>B1813&amp;'Спецификация - фасады'!$AO$55</f>
        <v>U.1.PR60./1+0-WM</v>
      </c>
      <c r="D1813" s="160">
        <f ca="1">OFFSET('Расчёт фасадов'!$H$1567,Цена!$A$1813,0)</f>
        <v>6.4579499999999994</v>
      </c>
      <c r="E1813" s="160">
        <f ca="1">OFFSET('Расчёт фасадов2'!$H$1567,Цена!$A$1813,0)</f>
        <v>6.4579499999999994</v>
      </c>
      <c r="F1813" s="160">
        <f ca="1">OFFSET('Расчёт фасадов3'!$H$1567,Цена!$A$1813,0)</f>
        <v>6.4579499999999994</v>
      </c>
      <c r="G1813" s="160">
        <f ca="1">OFFSET('Расчёт фасадов4'!$H$1567,Цена!$A$1813,0)</f>
        <v>6.4579499999999994</v>
      </c>
      <c r="H1813" s="160">
        <f ca="1">OFFSET('Расчёт фасадов5'!$H$1567,Цена!$A$1813,0)</f>
        <v>6.4579499999999994</v>
      </c>
      <c r="I1813" s="160">
        <f ca="1">OFFSET('Расчёт фасадов6'!$H$1567,Цена!$A$1813,0)</f>
        <v>6.4579499999999994</v>
      </c>
      <c r="J1813" s="160">
        <f ca="1">OFFSET('Расчёт фасадов7'!$H$1567,Цена!$A$1813,0)</f>
        <v>6.4579499999999994</v>
      </c>
      <c r="K1813" s="160">
        <f ca="1">OFFSET('Расчёт фасадов8'!$H$1567,Цена!$A$1813,0)</f>
        <v>6.4579499999999994</v>
      </c>
      <c r="L1813" s="160">
        <f ca="1">OFFSET('Расчёт фасадов9'!$H$1567,Цена!$A$1813,0)</f>
        <v>6.4579499999999994</v>
      </c>
      <c r="M1813" s="160">
        <f ca="1">OFFSET('Расчёт фасадов10'!$H$1567,Цена!$A$1813,0)</f>
        <v>6.4579499999999994</v>
      </c>
    </row>
    <row r="1814" spans="1:13" ht="15" x14ac:dyDescent="0.2">
      <c r="A1814">
        <v>2</v>
      </c>
      <c r="B1814" t="s">
        <v>641</v>
      </c>
      <c r="C1814" s="75" t="str">
        <f>B1814&amp;'Спецификация - фасады'!$AO$56</f>
        <v>U.1.PR60./1+0-IV</v>
      </c>
      <c r="D1814" s="160">
        <f ca="1">OFFSET('Расчёт фасадов'!$H$1567,Цена!$A$1814,0)</f>
        <v>6.4579499999999994</v>
      </c>
      <c r="E1814" s="160">
        <f ca="1">OFFSET('Расчёт фасадов2'!$H$1567,Цена!$A$1814,0)</f>
        <v>6.4579499999999994</v>
      </c>
      <c r="F1814" s="160">
        <f ca="1">OFFSET('Расчёт фасадов3'!$H$1567,Цена!$A$1814,0)</f>
        <v>6.4579499999999994</v>
      </c>
      <c r="G1814" s="160">
        <f ca="1">OFFSET('Расчёт фасадов4'!$H$1567,Цена!$A$1814,0)</f>
        <v>6.4579499999999994</v>
      </c>
      <c r="H1814" s="160">
        <f ca="1">OFFSET('Расчёт фасадов5'!$H$1567,Цена!$A$1814,0)</f>
        <v>6.4579499999999994</v>
      </c>
      <c r="I1814" s="160">
        <f ca="1">OFFSET('Расчёт фасадов6'!$H$1567,Цена!$A$1814,0)</f>
        <v>6.4579499999999994</v>
      </c>
      <c r="J1814" s="160">
        <f ca="1">OFFSET('Расчёт фасадов7'!$H$1567,Цена!$A$1814,0)</f>
        <v>6.4579499999999994</v>
      </c>
      <c r="K1814" s="160">
        <f ca="1">OFFSET('Расчёт фасадов8'!$H$1567,Цена!$A$1814,0)</f>
        <v>6.4579499999999994</v>
      </c>
      <c r="L1814" s="160">
        <f ca="1">OFFSET('Расчёт фасадов9'!$H$1567,Цена!$A$1814,0)</f>
        <v>6.4579499999999994</v>
      </c>
      <c r="M1814" s="160">
        <f ca="1">OFFSET('Расчёт фасадов10'!$H$1567,Цена!$A$1814,0)</f>
        <v>6.4579499999999994</v>
      </c>
    </row>
    <row r="1815" spans="1:13" ht="15" x14ac:dyDescent="0.2">
      <c r="A1815">
        <v>3</v>
      </c>
      <c r="B1815" t="s">
        <v>641</v>
      </c>
      <c r="C1815" s="75" t="str">
        <f>B1815&amp;'Спецификация - фасады'!$AO$57</f>
        <v>U.1.PR60./1+0-WC/PG</v>
      </c>
      <c r="D1815" s="160">
        <f ca="1">OFFSET('Расчёт фасадов'!$H$1567,Цена!$A$1815,0)</f>
        <v>6.4579499999999994</v>
      </c>
      <c r="E1815" s="160">
        <f ca="1">OFFSET('Расчёт фасадов2'!$H$1567,Цена!$A$1815,0)</f>
        <v>6.4579499999999994</v>
      </c>
      <c r="F1815" s="160">
        <f ca="1">OFFSET('Расчёт фасадов3'!$H$1567,Цена!$A$1815,0)</f>
        <v>6.4579499999999994</v>
      </c>
      <c r="G1815" s="160">
        <f ca="1">OFFSET('Расчёт фасадов4'!$H$1567,Цена!$A$1815,0)</f>
        <v>6.4579499999999994</v>
      </c>
      <c r="H1815" s="160">
        <f ca="1">OFFSET('Расчёт фасадов5'!$H$1567,Цена!$A$1815,0)</f>
        <v>6.4579499999999994</v>
      </c>
      <c r="I1815" s="160">
        <f ca="1">OFFSET('Расчёт фасадов6'!$H$1567,Цена!$A$1815,0)</f>
        <v>6.4579499999999994</v>
      </c>
      <c r="J1815" s="160">
        <f ca="1">OFFSET('Расчёт фасадов7'!$H$1567,Цена!$A$1815,0)</f>
        <v>6.4579499999999994</v>
      </c>
      <c r="K1815" s="160">
        <f ca="1">OFFSET('Расчёт фасадов8'!$H$1567,Цена!$A$1815,0)</f>
        <v>6.4579499999999994</v>
      </c>
      <c r="L1815" s="160">
        <f ca="1">OFFSET('Расчёт фасадов9'!$H$1567,Цена!$A$1815,0)</f>
        <v>6.4579499999999994</v>
      </c>
      <c r="M1815" s="160">
        <f ca="1">OFFSET('Расчёт фасадов10'!$H$1567,Цена!$A$1815,0)</f>
        <v>6.4579499999999994</v>
      </c>
    </row>
    <row r="1816" spans="1:13" ht="15" x14ac:dyDescent="0.2">
      <c r="A1816">
        <v>3</v>
      </c>
      <c r="B1816" t="s">
        <v>641</v>
      </c>
      <c r="C1816" s="75" t="str">
        <f>B1816&amp;'Спецификация - фасады'!$AO$58</f>
        <v>U.1.PR60./1+0-WC/PS</v>
      </c>
      <c r="D1816" s="160">
        <f ca="1">OFFSET('Расчёт фасадов'!$H$1567,Цена!$A$1816,0)</f>
        <v>6.4579499999999994</v>
      </c>
      <c r="E1816" s="160">
        <f ca="1">OFFSET('Расчёт фасадов2'!$H$1567,Цена!$A$1816,0)</f>
        <v>6.4579499999999994</v>
      </c>
      <c r="F1816" s="160">
        <f ca="1">OFFSET('Расчёт фасадов3'!$H$1567,Цена!$A$1816,0)</f>
        <v>6.4579499999999994</v>
      </c>
      <c r="G1816" s="160">
        <f ca="1">OFFSET('Расчёт фасадов4'!$H$1567,Цена!$A$1816,0)</f>
        <v>6.4579499999999994</v>
      </c>
      <c r="H1816" s="160">
        <f ca="1">OFFSET('Расчёт фасадов5'!$H$1567,Цена!$A$1816,0)</f>
        <v>6.4579499999999994</v>
      </c>
      <c r="I1816" s="160">
        <f ca="1">OFFSET('Расчёт фасадов6'!$H$1567,Цена!$A$1816,0)</f>
        <v>6.4579499999999994</v>
      </c>
      <c r="J1816" s="160">
        <f ca="1">OFFSET('Расчёт фасадов7'!$H$1567,Цена!$A$1816,0)</f>
        <v>6.4579499999999994</v>
      </c>
      <c r="K1816" s="160">
        <f ca="1">OFFSET('Расчёт фасадов8'!$H$1567,Цена!$A$1816,0)</f>
        <v>6.4579499999999994</v>
      </c>
      <c r="L1816" s="160">
        <f ca="1">OFFSET('Расчёт фасадов9'!$H$1567,Цена!$A$1816,0)</f>
        <v>6.4579499999999994</v>
      </c>
      <c r="M1816" s="160">
        <f ca="1">OFFSET('Расчёт фасадов10'!$H$1567,Цена!$A$1816,0)</f>
        <v>6.4579499999999994</v>
      </c>
    </row>
    <row r="1817" spans="1:13" ht="15" x14ac:dyDescent="0.2">
      <c r="A1817">
        <v>3</v>
      </c>
      <c r="B1817" t="s">
        <v>641</v>
      </c>
      <c r="C1817" s="75" t="str">
        <f>B1817&amp;'Спецификация - фасады'!$AO$59</f>
        <v>U.1.PR60./1+0-WC/PBG</v>
      </c>
      <c r="D1817" s="160">
        <f ca="1">OFFSET('Расчёт фасадов'!$H$1567,Цена!$A$1817,0)</f>
        <v>6.4579499999999994</v>
      </c>
      <c r="E1817" s="160">
        <f ca="1">OFFSET('Расчёт фасадов2'!$H$1567,Цена!$A$1817,0)</f>
        <v>6.4579499999999994</v>
      </c>
      <c r="F1817" s="160">
        <f ca="1">OFFSET('Расчёт фасадов3'!$H$1567,Цена!$A$1817,0)</f>
        <v>6.4579499999999994</v>
      </c>
      <c r="G1817" s="160">
        <f ca="1">OFFSET('Расчёт фасадов4'!$H$1567,Цена!$A$1817,0)</f>
        <v>6.4579499999999994</v>
      </c>
      <c r="H1817" s="160">
        <f ca="1">OFFSET('Расчёт фасадов5'!$H$1567,Цена!$A$1817,0)</f>
        <v>6.4579499999999994</v>
      </c>
      <c r="I1817" s="160">
        <f ca="1">OFFSET('Расчёт фасадов6'!$H$1567,Цена!$A$1817,0)</f>
        <v>6.4579499999999994</v>
      </c>
      <c r="J1817" s="160">
        <f ca="1">OFFSET('Расчёт фасадов7'!$H$1567,Цена!$A$1817,0)</f>
        <v>6.4579499999999994</v>
      </c>
      <c r="K1817" s="160">
        <f ca="1">OFFSET('Расчёт фасадов8'!$H$1567,Цена!$A$1817,0)</f>
        <v>6.4579499999999994</v>
      </c>
      <c r="L1817" s="160">
        <f ca="1">OFFSET('Расчёт фасадов9'!$H$1567,Цена!$A$1817,0)</f>
        <v>6.4579499999999994</v>
      </c>
      <c r="M1817" s="160">
        <f ca="1">OFFSET('Расчёт фасадов10'!$H$1567,Цена!$A$1817,0)</f>
        <v>6.4579499999999994</v>
      </c>
    </row>
    <row r="1818" spans="1:13" ht="15" x14ac:dyDescent="0.2">
      <c r="A1818">
        <v>3</v>
      </c>
      <c r="B1818" t="s">
        <v>641</v>
      </c>
      <c r="C1818" s="75" t="str">
        <f>B1818&amp;'Спецификация - фасады'!$AO$60</f>
        <v>U.1.PR60./1+0-VT/PS</v>
      </c>
      <c r="D1818" s="160">
        <f ca="1">OFFSET('Расчёт фасадов'!$H$1567,Цена!$A$1818,0)</f>
        <v>6.4579499999999994</v>
      </c>
      <c r="E1818" s="160">
        <f ca="1">OFFSET('Расчёт фасадов2'!$H$1567,Цена!$A$1818,0)</f>
        <v>6.4579499999999994</v>
      </c>
      <c r="F1818" s="160">
        <f ca="1">OFFSET('Расчёт фасадов3'!$H$1567,Цена!$A$1818,0)</f>
        <v>6.4579499999999994</v>
      </c>
      <c r="G1818" s="160">
        <f ca="1">OFFSET('Расчёт фасадов4'!$H$1567,Цена!$A$1818,0)</f>
        <v>6.4579499999999994</v>
      </c>
      <c r="H1818" s="160">
        <f ca="1">OFFSET('Расчёт фасадов5'!$H$1567,Цена!$A$1818,0)</f>
        <v>6.4579499999999994</v>
      </c>
      <c r="I1818" s="160">
        <f ca="1">OFFSET('Расчёт фасадов6'!$H$1567,Цена!$A$1818,0)</f>
        <v>6.4579499999999994</v>
      </c>
      <c r="J1818" s="160">
        <f ca="1">OFFSET('Расчёт фасадов7'!$H$1567,Цена!$A$1818,0)</f>
        <v>6.4579499999999994</v>
      </c>
      <c r="K1818" s="160">
        <f ca="1">OFFSET('Расчёт фасадов8'!$H$1567,Цена!$A$1818,0)</f>
        <v>6.4579499999999994</v>
      </c>
      <c r="L1818" s="160">
        <f ca="1">OFFSET('Расчёт фасадов9'!$H$1567,Цена!$A$1818,0)</f>
        <v>6.4579499999999994</v>
      </c>
      <c r="M1818" s="160">
        <f ca="1">OFFSET('Расчёт фасадов10'!$H$1567,Цена!$A$1818,0)</f>
        <v>6.4579499999999994</v>
      </c>
    </row>
    <row r="1819" spans="1:13" ht="15" x14ac:dyDescent="0.2">
      <c r="A1819">
        <v>4</v>
      </c>
      <c r="B1819" t="s">
        <v>641</v>
      </c>
      <c r="C1819" s="75" t="str">
        <f>B1819&amp;'Спецификация - фасады'!$AO$61</f>
        <v>U.1.PR60./1+0-BMO/PG</v>
      </c>
      <c r="D1819" s="160">
        <f ca="1">OFFSET('Расчёт фасадов'!$H$1567,Цена!$A$1819,0)</f>
        <v>6.4579499999999994</v>
      </c>
      <c r="E1819" s="160">
        <f ca="1">OFFSET('Расчёт фасадов2'!$H$1567,Цена!$A$1819,0)</f>
        <v>6.4579499999999994</v>
      </c>
      <c r="F1819" s="160">
        <f ca="1">OFFSET('Расчёт фасадов3'!$H$1567,Цена!$A$1819,0)</f>
        <v>6.4579499999999994</v>
      </c>
      <c r="G1819" s="160">
        <f ca="1">OFFSET('Расчёт фасадов4'!$H$1567,Цена!$A$1819,0)</f>
        <v>6.4579499999999994</v>
      </c>
      <c r="H1819" s="160">
        <f ca="1">OFFSET('Расчёт фасадов5'!$H$1567,Цена!$A$1819,0)</f>
        <v>6.4579499999999994</v>
      </c>
      <c r="I1819" s="160">
        <f ca="1">OFFSET('Расчёт фасадов6'!$H$1567,Цена!$A$1819,0)</f>
        <v>6.4579499999999994</v>
      </c>
      <c r="J1819" s="160">
        <f ca="1">OFFSET('Расчёт фасадов7'!$H$1567,Цена!$A$1819,0)</f>
        <v>6.4579499999999994</v>
      </c>
      <c r="K1819" s="160">
        <f ca="1">OFFSET('Расчёт фасадов8'!$H$1567,Цена!$A$1819,0)</f>
        <v>6.4579499999999994</v>
      </c>
      <c r="L1819" s="160">
        <f ca="1">OFFSET('Расчёт фасадов9'!$H$1567,Цена!$A$1819,0)</f>
        <v>6.4579499999999994</v>
      </c>
      <c r="M1819" s="160">
        <f ca="1">OFFSET('Расчёт фасадов10'!$H$1567,Цена!$A$1819,0)</f>
        <v>6.4579499999999994</v>
      </c>
    </row>
    <row r="1820" spans="1:13" ht="15" x14ac:dyDescent="0.2">
      <c r="A1820">
        <v>4</v>
      </c>
      <c r="B1820" t="s">
        <v>641</v>
      </c>
      <c r="C1820" s="75" t="str">
        <f>B1820&amp;'Спецификация - фасады'!$AO$62</f>
        <v>U.1.PR60./1+0-BMO/PB</v>
      </c>
      <c r="D1820" s="160">
        <f ca="1">OFFSET('Расчёт фасадов'!$H$1567,Цена!$A$1820,0)</f>
        <v>6.4579499999999994</v>
      </c>
      <c r="E1820" s="160">
        <f ca="1">OFFSET('Расчёт фасадов2'!$H$1567,Цена!$A$1820,0)</f>
        <v>6.4579499999999994</v>
      </c>
      <c r="F1820" s="160">
        <f ca="1">OFFSET('Расчёт фасадов3'!$H$1567,Цена!$A$1820,0)</f>
        <v>6.4579499999999994</v>
      </c>
      <c r="G1820" s="160">
        <f ca="1">OFFSET('Расчёт фасадов4'!$H$1567,Цена!$A$1820,0)</f>
        <v>6.4579499999999994</v>
      </c>
      <c r="H1820" s="160">
        <f ca="1">OFFSET('Расчёт фасадов5'!$H$1567,Цена!$A$1820,0)</f>
        <v>6.4579499999999994</v>
      </c>
      <c r="I1820" s="160">
        <f ca="1">OFFSET('Расчёт фасадов6'!$H$1567,Цена!$A$1820,0)</f>
        <v>6.4579499999999994</v>
      </c>
      <c r="J1820" s="160">
        <f ca="1">OFFSET('Расчёт фасадов7'!$H$1567,Цена!$A$1820,0)</f>
        <v>6.4579499999999994</v>
      </c>
      <c r="K1820" s="160">
        <f ca="1">OFFSET('Расчёт фасадов8'!$H$1567,Цена!$A$1820,0)</f>
        <v>6.4579499999999994</v>
      </c>
      <c r="L1820" s="160">
        <f ca="1">OFFSET('Расчёт фасадов9'!$H$1567,Цена!$A$1820,0)</f>
        <v>6.4579499999999994</v>
      </c>
      <c r="M1820" s="160">
        <f ca="1">OFFSET('Расчёт фасадов10'!$H$1567,Цена!$A$1820,0)</f>
        <v>6.4579499999999994</v>
      </c>
    </row>
    <row r="1821" spans="1:13" ht="15" x14ac:dyDescent="0.2">
      <c r="A1821">
        <v>5</v>
      </c>
      <c r="B1821" t="s">
        <v>641</v>
      </c>
      <c r="C1821" s="75" t="str">
        <f>B1821&amp;'Спецификация - фасады'!$AO$63</f>
        <v>U.1.PR60./1+0-GS/PG</v>
      </c>
      <c r="D1821" s="160">
        <f ca="1">OFFSET('Расчёт фасадов'!$H$1567,Цена!$A$1821,0)</f>
        <v>6.4579499999999994</v>
      </c>
      <c r="E1821" s="160">
        <f ca="1">OFFSET('Расчёт фасадов2'!$H$1567,Цена!$A$1821,0)</f>
        <v>6.4579499999999994</v>
      </c>
      <c r="F1821" s="160">
        <f ca="1">OFFSET('Расчёт фасадов3'!$H$1567,Цена!$A$1821,0)</f>
        <v>6.4579499999999994</v>
      </c>
      <c r="G1821" s="160">
        <f ca="1">OFFSET('Расчёт фасадов4'!$H$1567,Цена!$A$1821,0)</f>
        <v>6.4579499999999994</v>
      </c>
      <c r="H1821" s="160">
        <f ca="1">OFFSET('Расчёт фасадов5'!$H$1567,Цена!$A$1821,0)</f>
        <v>6.4579499999999994</v>
      </c>
      <c r="I1821" s="160">
        <f ca="1">OFFSET('Расчёт фасадов6'!$H$1567,Цена!$A$1821,0)</f>
        <v>6.4579499999999994</v>
      </c>
      <c r="J1821" s="160">
        <f ca="1">OFFSET('Расчёт фасадов7'!$H$1567,Цена!$A$1821,0)</f>
        <v>6.4579499999999994</v>
      </c>
      <c r="K1821" s="160">
        <f ca="1">OFFSET('Расчёт фасадов8'!$H$1567,Цена!$A$1821,0)</f>
        <v>6.4579499999999994</v>
      </c>
      <c r="L1821" s="160">
        <f ca="1">OFFSET('Расчёт фасадов9'!$H$1567,Цена!$A$1821,0)</f>
        <v>6.4579499999999994</v>
      </c>
      <c r="M1821" s="160">
        <f ca="1">OFFSET('Расчёт фасадов10'!$H$1567,Цена!$A$1821,0)</f>
        <v>6.4579499999999994</v>
      </c>
    </row>
    <row r="1822" spans="1:13" ht="15" x14ac:dyDescent="0.2">
      <c r="A1822">
        <v>5</v>
      </c>
      <c r="B1822" t="s">
        <v>641</v>
      </c>
      <c r="C1822" s="75" t="str">
        <f>B1822&amp;'Спецификация - фасады'!$AO$64</f>
        <v>U.1.PR60./1+0-GS/PS</v>
      </c>
      <c r="D1822" s="160">
        <f ca="1">OFFSET('Расчёт фасадов'!$H$1567,Цена!$A$1822,0)</f>
        <v>6.4579499999999994</v>
      </c>
      <c r="E1822" s="160">
        <f ca="1">OFFSET('Расчёт фасадов2'!$H$1567,Цена!$A$1822,0)</f>
        <v>6.4579499999999994</v>
      </c>
      <c r="F1822" s="160">
        <f ca="1">OFFSET('Расчёт фасадов3'!$H$1567,Цена!$A$1822,0)</f>
        <v>6.4579499999999994</v>
      </c>
      <c r="G1822" s="160">
        <f ca="1">OFFSET('Расчёт фасадов4'!$H$1567,Цена!$A$1822,0)</f>
        <v>6.4579499999999994</v>
      </c>
      <c r="H1822" s="160">
        <f ca="1">OFFSET('Расчёт фасадов5'!$H$1567,Цена!$A$1822,0)</f>
        <v>6.4579499999999994</v>
      </c>
      <c r="I1822" s="160">
        <f ca="1">OFFSET('Расчёт фасадов6'!$H$1567,Цена!$A$1822,0)</f>
        <v>6.4579499999999994</v>
      </c>
      <c r="J1822" s="160">
        <f ca="1">OFFSET('Расчёт фасадов7'!$H$1567,Цена!$A$1822,0)</f>
        <v>6.4579499999999994</v>
      </c>
      <c r="K1822" s="160">
        <f ca="1">OFFSET('Расчёт фасадов8'!$H$1567,Цена!$A$1822,0)</f>
        <v>6.4579499999999994</v>
      </c>
      <c r="L1822" s="160">
        <f ca="1">OFFSET('Расчёт фасадов9'!$H$1567,Цена!$A$1822,0)</f>
        <v>6.4579499999999994</v>
      </c>
      <c r="M1822" s="160">
        <f ca="1">OFFSET('Расчёт фасадов10'!$H$1567,Цена!$A$1822,0)</f>
        <v>6.4579499999999994</v>
      </c>
    </row>
    <row r="1823" spans="1:13" ht="15" x14ac:dyDescent="0.2">
      <c r="A1823">
        <v>6</v>
      </c>
      <c r="B1823" t="s">
        <v>641</v>
      </c>
      <c r="C1823" s="75" t="str">
        <f>B1823&amp;'Спецификация - фасады'!$AO$65</f>
        <v>U.1.PR60./1+0-WM/PG</v>
      </c>
      <c r="D1823" s="160">
        <f ca="1">OFFSET('Расчёт фасадов'!$H$1567,Цена!$A$1823,0)</f>
        <v>6.4579499999999994</v>
      </c>
      <c r="E1823" s="160">
        <f ca="1">OFFSET('Расчёт фасадов2'!$H$1567,Цена!$A$1823,0)</f>
        <v>6.4579499999999994</v>
      </c>
      <c r="F1823" s="160">
        <f ca="1">OFFSET('Расчёт фасадов3'!$H$1567,Цена!$A$1823,0)</f>
        <v>6.4579499999999994</v>
      </c>
      <c r="G1823" s="160">
        <f ca="1">OFFSET('Расчёт фасадов4'!$H$1567,Цена!$A$1823,0)</f>
        <v>6.4579499999999994</v>
      </c>
      <c r="H1823" s="160">
        <f ca="1">OFFSET('Расчёт фасадов5'!$H$1567,Цена!$A$1823,0)</f>
        <v>6.4579499999999994</v>
      </c>
      <c r="I1823" s="160">
        <f ca="1">OFFSET('Расчёт фасадов6'!$H$1567,Цена!$A$1823,0)</f>
        <v>6.4579499999999994</v>
      </c>
      <c r="J1823" s="160">
        <f ca="1">OFFSET('Расчёт фасадов7'!$H$1567,Цена!$A$1823,0)</f>
        <v>6.4579499999999994</v>
      </c>
      <c r="K1823" s="160">
        <f ca="1">OFFSET('Расчёт фасадов8'!$H$1567,Цена!$A$1823,0)</f>
        <v>6.4579499999999994</v>
      </c>
      <c r="L1823" s="160">
        <f ca="1">OFFSET('Расчёт фасадов9'!$H$1567,Цена!$A$1823,0)</f>
        <v>6.4579499999999994</v>
      </c>
      <c r="M1823" s="160">
        <f ca="1">OFFSET('Расчёт фасадов10'!$H$1567,Цена!$A$1823,0)</f>
        <v>6.4579499999999994</v>
      </c>
    </row>
    <row r="1824" spans="1:13" ht="15" x14ac:dyDescent="0.2">
      <c r="A1824">
        <v>6</v>
      </c>
      <c r="B1824" t="s">
        <v>641</v>
      </c>
      <c r="C1824" s="75" t="str">
        <f>B1824&amp;'Спецификация - фасады'!$AO$66</f>
        <v>U.1.PR60./1+0-WM/PS</v>
      </c>
      <c r="D1824" s="160">
        <f ca="1">OFFSET('Расчёт фасадов'!$H$1567,Цена!$A$1824,0)</f>
        <v>6.4579499999999994</v>
      </c>
      <c r="E1824" s="160">
        <f ca="1">OFFSET('Расчёт фасадов2'!$H$1567,Цена!$A$1824,0)</f>
        <v>6.4579499999999994</v>
      </c>
      <c r="F1824" s="160">
        <f ca="1">OFFSET('Расчёт фасадов3'!$H$1567,Цена!$A$1824,0)</f>
        <v>6.4579499999999994</v>
      </c>
      <c r="G1824" s="160">
        <f ca="1">OFFSET('Расчёт фасадов4'!$H$1567,Цена!$A$1824,0)</f>
        <v>6.4579499999999994</v>
      </c>
      <c r="H1824" s="160">
        <f ca="1">OFFSET('Расчёт фасадов5'!$H$1567,Цена!$A$1824,0)</f>
        <v>6.4579499999999994</v>
      </c>
      <c r="I1824" s="160">
        <f ca="1">OFFSET('Расчёт фасадов6'!$H$1567,Цена!$A$1824,0)</f>
        <v>6.4579499999999994</v>
      </c>
      <c r="J1824" s="160">
        <f ca="1">OFFSET('Расчёт фасадов7'!$H$1567,Цена!$A$1824,0)</f>
        <v>6.4579499999999994</v>
      </c>
      <c r="K1824" s="160">
        <f ca="1">OFFSET('Расчёт фасадов8'!$H$1567,Цена!$A$1824,0)</f>
        <v>6.4579499999999994</v>
      </c>
      <c r="L1824" s="160">
        <f ca="1">OFFSET('Расчёт фасадов9'!$H$1567,Цена!$A$1824,0)</f>
        <v>6.4579499999999994</v>
      </c>
      <c r="M1824" s="160">
        <f ca="1">OFFSET('Расчёт фасадов10'!$H$1567,Цена!$A$1824,0)</f>
        <v>6.4579499999999994</v>
      </c>
    </row>
    <row r="1825" spans="1:13" ht="15" x14ac:dyDescent="0.2">
      <c r="A1825">
        <v>6</v>
      </c>
      <c r="B1825" t="s">
        <v>641</v>
      </c>
      <c r="C1825" s="75" t="str">
        <f>B1825&amp;'Спецификация - фасады'!$AO$67</f>
        <v>U.1.PR60./1+0-WM/PBG</v>
      </c>
      <c r="D1825" s="160">
        <f ca="1">OFFSET('Расчёт фасадов'!$H$1567,Цена!$A$1825,0)</f>
        <v>6.4579499999999994</v>
      </c>
      <c r="E1825" s="160">
        <f ca="1">OFFSET('Расчёт фасадов2'!$H$1567,Цена!$A$1825,0)</f>
        <v>6.4579499999999994</v>
      </c>
      <c r="F1825" s="160">
        <f ca="1">OFFSET('Расчёт фасадов3'!$H$1567,Цена!$A$1825,0)</f>
        <v>6.4579499999999994</v>
      </c>
      <c r="G1825" s="160">
        <f ca="1">OFFSET('Расчёт фасадов4'!$H$1567,Цена!$A$1825,0)</f>
        <v>6.4579499999999994</v>
      </c>
      <c r="H1825" s="160">
        <f ca="1">OFFSET('Расчёт фасадов5'!$H$1567,Цена!$A$1825,0)</f>
        <v>6.4579499999999994</v>
      </c>
      <c r="I1825" s="160">
        <f ca="1">OFFSET('Расчёт фасадов6'!$H$1567,Цена!$A$1825,0)</f>
        <v>6.4579499999999994</v>
      </c>
      <c r="J1825" s="160">
        <f ca="1">OFFSET('Расчёт фасадов7'!$H$1567,Цена!$A$1825,0)</f>
        <v>6.4579499999999994</v>
      </c>
      <c r="K1825" s="160">
        <f ca="1">OFFSET('Расчёт фасадов8'!$H$1567,Цена!$A$1825,0)</f>
        <v>6.4579499999999994</v>
      </c>
      <c r="L1825" s="160">
        <f ca="1">OFFSET('Расчёт фасадов9'!$H$1567,Цена!$A$1825,0)</f>
        <v>6.4579499999999994</v>
      </c>
      <c r="M1825" s="160">
        <f ca="1">OFFSET('Расчёт фасадов10'!$H$1567,Цена!$A$1825,0)</f>
        <v>6.4579499999999994</v>
      </c>
    </row>
    <row r="1826" spans="1:13" ht="15" x14ac:dyDescent="0.2">
      <c r="A1826">
        <v>6</v>
      </c>
      <c r="B1826" t="s">
        <v>641</v>
      </c>
      <c r="C1826" s="75" t="str">
        <f>B1826&amp;'Спецификация - фасады'!$AO$68</f>
        <v>U.1.PR60./1+0-IV/PG</v>
      </c>
      <c r="D1826" s="160">
        <f ca="1">OFFSET('Расчёт фасадов'!$H$1567,Цена!$A$1826,0)</f>
        <v>6.4579499999999994</v>
      </c>
      <c r="E1826" s="160">
        <f ca="1">OFFSET('Расчёт фасадов2'!$H$1567,Цена!$A$1826,0)</f>
        <v>6.4579499999999994</v>
      </c>
      <c r="F1826" s="160">
        <f ca="1">OFFSET('Расчёт фасадов3'!$H$1567,Цена!$A$1826,0)</f>
        <v>6.4579499999999994</v>
      </c>
      <c r="G1826" s="160">
        <f ca="1">OFFSET('Расчёт фасадов4'!$H$1567,Цена!$A$1826,0)</f>
        <v>6.4579499999999994</v>
      </c>
      <c r="H1826" s="160">
        <f ca="1">OFFSET('Расчёт фасадов5'!$H$1567,Цена!$A$1826,0)</f>
        <v>6.4579499999999994</v>
      </c>
      <c r="I1826" s="160">
        <f ca="1">OFFSET('Расчёт фасадов6'!$H$1567,Цена!$A$1826,0)</f>
        <v>6.4579499999999994</v>
      </c>
      <c r="J1826" s="160">
        <f ca="1">OFFSET('Расчёт фасадов7'!$H$1567,Цена!$A$1826,0)</f>
        <v>6.4579499999999994</v>
      </c>
      <c r="K1826" s="160">
        <f ca="1">OFFSET('Расчёт фасадов8'!$H$1567,Цена!$A$1826,0)</f>
        <v>6.4579499999999994</v>
      </c>
      <c r="L1826" s="160">
        <f ca="1">OFFSET('Расчёт фасадов9'!$H$1567,Цена!$A$1826,0)</f>
        <v>6.4579499999999994</v>
      </c>
      <c r="M1826" s="160">
        <f ca="1">OFFSET('Расчёт фасадов10'!$H$1567,Цена!$A$1826,0)</f>
        <v>6.4579499999999994</v>
      </c>
    </row>
    <row r="1827" spans="1:13" ht="15" x14ac:dyDescent="0.2">
      <c r="A1827">
        <v>6</v>
      </c>
      <c r="B1827" t="s">
        <v>641</v>
      </c>
      <c r="C1827" s="75" t="str">
        <f>B1827&amp;'Спецификация - фасады'!$AO$69</f>
        <v>U.1.PR60./1+0-IV/PS</v>
      </c>
      <c r="D1827" s="160">
        <f ca="1">OFFSET('Расчёт фасадов'!$H$1567,Цена!$A$1827,0)</f>
        <v>6.4579499999999994</v>
      </c>
      <c r="E1827" s="160">
        <f ca="1">OFFSET('Расчёт фасадов2'!$H$1567,Цена!$A$1827,0)</f>
        <v>6.4579499999999994</v>
      </c>
      <c r="F1827" s="160">
        <f ca="1">OFFSET('Расчёт фасадов3'!$H$1567,Цена!$A$1827,0)</f>
        <v>6.4579499999999994</v>
      </c>
      <c r="G1827" s="160">
        <f ca="1">OFFSET('Расчёт фасадов4'!$H$1567,Цена!$A$1827,0)</f>
        <v>6.4579499999999994</v>
      </c>
      <c r="H1827" s="160">
        <f ca="1">OFFSET('Расчёт фасадов5'!$H$1567,Цена!$A$1827,0)</f>
        <v>6.4579499999999994</v>
      </c>
      <c r="I1827" s="160">
        <f ca="1">OFFSET('Расчёт фасадов6'!$H$1567,Цена!$A$1827,0)</f>
        <v>6.4579499999999994</v>
      </c>
      <c r="J1827" s="160">
        <f ca="1">OFFSET('Расчёт фасадов7'!$H$1567,Цена!$A$1827,0)</f>
        <v>6.4579499999999994</v>
      </c>
      <c r="K1827" s="160">
        <f ca="1">OFFSET('Расчёт фасадов8'!$H$1567,Цена!$A$1827,0)</f>
        <v>6.4579499999999994</v>
      </c>
      <c r="L1827" s="160">
        <f ca="1">OFFSET('Расчёт фасадов9'!$H$1567,Цена!$A$1827,0)</f>
        <v>6.4579499999999994</v>
      </c>
      <c r="M1827" s="160">
        <f ca="1">OFFSET('Расчёт фасадов10'!$H$1567,Цена!$A$1827,0)</f>
        <v>6.4579499999999994</v>
      </c>
    </row>
    <row r="1828" spans="1:13" ht="15" x14ac:dyDescent="0.2">
      <c r="A1828">
        <v>6</v>
      </c>
      <c r="B1828" t="s">
        <v>641</v>
      </c>
      <c r="C1828" s="75" t="str">
        <f>B1828&amp;'Спецификация - фасады'!$AO$70</f>
        <v>U.1.PR60./1+0-IV/PBG</v>
      </c>
      <c r="D1828" s="160">
        <f ca="1">OFFSET('Расчёт фасадов'!$H$1567,Цена!$A$1828,0)</f>
        <v>6.4579499999999994</v>
      </c>
      <c r="E1828" s="160">
        <f ca="1">OFFSET('Расчёт фасадов2'!$H$1567,Цена!$A$1828,0)</f>
        <v>6.4579499999999994</v>
      </c>
      <c r="F1828" s="160">
        <f ca="1">OFFSET('Расчёт фасадов3'!$H$1567,Цена!$A$1828,0)</f>
        <v>6.4579499999999994</v>
      </c>
      <c r="G1828" s="160">
        <f ca="1">OFFSET('Расчёт фасадов4'!$H$1567,Цена!$A$1828,0)</f>
        <v>6.4579499999999994</v>
      </c>
      <c r="H1828" s="160">
        <f ca="1">OFFSET('Расчёт фасадов5'!$H$1567,Цена!$A$1828,0)</f>
        <v>6.4579499999999994</v>
      </c>
      <c r="I1828" s="160">
        <f ca="1">OFFSET('Расчёт фасадов6'!$H$1567,Цена!$A$1828,0)</f>
        <v>6.4579499999999994</v>
      </c>
      <c r="J1828" s="160">
        <f ca="1">OFFSET('Расчёт фасадов7'!$H$1567,Цена!$A$1828,0)</f>
        <v>6.4579499999999994</v>
      </c>
      <c r="K1828" s="160">
        <f ca="1">OFFSET('Расчёт фасадов8'!$H$1567,Цена!$A$1828,0)</f>
        <v>6.4579499999999994</v>
      </c>
      <c r="L1828" s="160">
        <f ca="1">OFFSET('Расчёт фасадов9'!$H$1567,Цена!$A$1828,0)</f>
        <v>6.4579499999999994</v>
      </c>
      <c r="M1828" s="160">
        <f ca="1">OFFSET('Расчёт фасадов10'!$H$1567,Цена!$A$1828,0)</f>
        <v>6.4579499999999994</v>
      </c>
    </row>
    <row r="1830" spans="1:13" ht="15" x14ac:dyDescent="0.2">
      <c r="A1830">
        <v>0</v>
      </c>
      <c r="B1830" t="s">
        <v>685</v>
      </c>
      <c r="C1830" s="75" t="str">
        <f>B1830&amp;'Спецификация - фасады'!$AO$43</f>
        <v>U.1.PR60./1+1-PY27</v>
      </c>
      <c r="D1830" s="160">
        <f ca="1">OFFSET('Расчёт фасадов'!$H$1596,Цена!$A$1830,0)</f>
        <v>6.4579499999999994</v>
      </c>
      <c r="E1830" s="160">
        <f ca="1">OFFSET('Расчёт фасадов2'!$H$1596,Цена!$A$1830,0)</f>
        <v>6.4579499999999994</v>
      </c>
      <c r="F1830" s="160">
        <f ca="1">OFFSET('Расчёт фасадов3'!$H$1596,Цена!$A$1830,0)</f>
        <v>6.4579499999999994</v>
      </c>
      <c r="G1830" s="160">
        <f ca="1">OFFSET('Расчёт фасадов4'!$H$1596,Цена!$A$1830,0)</f>
        <v>6.4579499999999994</v>
      </c>
      <c r="H1830" s="160">
        <f ca="1">OFFSET('Расчёт фасадов5'!$H$1596,Цена!$A$1830,0)</f>
        <v>6.4579499999999994</v>
      </c>
      <c r="I1830" s="160">
        <f ca="1">OFFSET('Расчёт фасадов6'!$H$1596,Цена!$A$1830,0)</f>
        <v>6.4579499999999994</v>
      </c>
      <c r="J1830" s="160">
        <f ca="1">OFFSET('Расчёт фасадов7'!$H$1596,Цена!$A$1830,0)</f>
        <v>6.4579499999999994</v>
      </c>
      <c r="K1830" s="160">
        <f ca="1">OFFSET('Расчёт фасадов8'!$H$1596,Цена!$A$1830,0)</f>
        <v>6.4579499999999994</v>
      </c>
      <c r="L1830" s="160">
        <f ca="1">OFFSET('Расчёт фасадов9'!$H$1596,Цена!$A$1830,0)</f>
        <v>6.4579499999999994</v>
      </c>
      <c r="M1830" s="160">
        <f ca="1">OFFSET('Расчёт фасадов10'!$H$1596,Цена!$A$1830,0)</f>
        <v>6.4579499999999994</v>
      </c>
    </row>
    <row r="1831" spans="1:13" ht="15" x14ac:dyDescent="0.2">
      <c r="A1831">
        <v>0</v>
      </c>
      <c r="B1831" t="s">
        <v>685</v>
      </c>
      <c r="C1831" s="75" t="str">
        <f>B1831&amp;'Спецификация - фасады'!$AO$44</f>
        <v>U.1.PR60./1+1-WC</v>
      </c>
      <c r="D1831" s="160">
        <f ca="1">OFFSET('Расчёт фасадов'!$H$1596,Цена!$A$1831,0)</f>
        <v>6.4579499999999994</v>
      </c>
      <c r="E1831" s="160">
        <f ca="1">OFFSET('Расчёт фасадов2'!$H$1596,Цена!$A$1831,0)</f>
        <v>6.4579499999999994</v>
      </c>
      <c r="F1831" s="160">
        <f ca="1">OFFSET('Расчёт фасадов3'!$H$1596,Цена!$A$1831,0)</f>
        <v>6.4579499999999994</v>
      </c>
      <c r="G1831" s="160">
        <f ca="1">OFFSET('Расчёт фасадов4'!$H$1596,Цена!$A$1831,0)</f>
        <v>6.4579499999999994</v>
      </c>
      <c r="H1831" s="160">
        <f ca="1">OFFSET('Расчёт фасадов5'!$H$1596,Цена!$A$1831,0)</f>
        <v>6.4579499999999994</v>
      </c>
      <c r="I1831" s="160">
        <f ca="1">OFFSET('Расчёт фасадов6'!$H$1596,Цена!$A$1831,0)</f>
        <v>6.4579499999999994</v>
      </c>
      <c r="J1831" s="160">
        <f ca="1">OFFSET('Расчёт фасадов7'!$H$1596,Цена!$A$1831,0)</f>
        <v>6.4579499999999994</v>
      </c>
      <c r="K1831" s="160">
        <f ca="1">OFFSET('Расчёт фасадов8'!$H$1596,Цена!$A$1831,0)</f>
        <v>6.4579499999999994</v>
      </c>
      <c r="L1831" s="160">
        <f ca="1">OFFSET('Расчёт фасадов9'!$H$1596,Цена!$A$1831,0)</f>
        <v>6.4579499999999994</v>
      </c>
      <c r="M1831" s="160">
        <f ca="1">OFFSET('Расчёт фасадов10'!$H$1596,Цена!$A$1831,0)</f>
        <v>6.4579499999999994</v>
      </c>
    </row>
    <row r="1832" spans="1:13" ht="15" x14ac:dyDescent="0.2">
      <c r="A1832">
        <v>0</v>
      </c>
      <c r="B1832" t="s">
        <v>685</v>
      </c>
      <c r="C1832" s="75" t="str">
        <f>B1832&amp;'Спецификация - фасады'!$AO$45</f>
        <v>U.1.PR60./1+1-WP</v>
      </c>
      <c r="D1832" s="160">
        <f ca="1">OFFSET('Расчёт фасадов'!$H$1596,Цена!$A$1832,0)</f>
        <v>6.4579499999999994</v>
      </c>
      <c r="E1832" s="160">
        <f ca="1">OFFSET('Расчёт фасадов2'!$H$1596,Цена!$A$1832,0)</f>
        <v>6.4579499999999994</v>
      </c>
      <c r="F1832" s="160">
        <f ca="1">OFFSET('Расчёт фасадов3'!$H$1596,Цена!$A$1832,0)</f>
        <v>6.4579499999999994</v>
      </c>
      <c r="G1832" s="160">
        <f ca="1">OFFSET('Расчёт фасадов4'!$H$1596,Цена!$A$1832,0)</f>
        <v>6.4579499999999994</v>
      </c>
      <c r="H1832" s="160">
        <f ca="1">OFFSET('Расчёт фасадов5'!$H$1596,Цена!$A$1832,0)</f>
        <v>6.4579499999999994</v>
      </c>
      <c r="I1832" s="160">
        <f ca="1">OFFSET('Расчёт фасадов6'!$H$1596,Цена!$A$1832,0)</f>
        <v>6.4579499999999994</v>
      </c>
      <c r="J1832" s="160">
        <f ca="1">OFFSET('Расчёт фасадов7'!$H$1596,Цена!$A$1832,0)</f>
        <v>6.4579499999999994</v>
      </c>
      <c r="K1832" s="160">
        <f ca="1">OFFSET('Расчёт фасадов8'!$H$1596,Цена!$A$1832,0)</f>
        <v>6.4579499999999994</v>
      </c>
      <c r="L1832" s="160">
        <f ca="1">OFFSET('Расчёт фасадов9'!$H$1596,Цена!$A$1832,0)</f>
        <v>6.4579499999999994</v>
      </c>
      <c r="M1832" s="160">
        <f ca="1">OFFSET('Расчёт фасадов10'!$H$1596,Цена!$A$1832,0)</f>
        <v>6.4579499999999994</v>
      </c>
    </row>
    <row r="1833" spans="1:13" ht="15" x14ac:dyDescent="0.2">
      <c r="A1833">
        <v>0</v>
      </c>
      <c r="B1833" t="s">
        <v>685</v>
      </c>
      <c r="C1833" s="75" t="str">
        <f>B1833&amp;'Спецификация - фасады'!$AO$46</f>
        <v>U.1.PR60./1+1-DS</v>
      </c>
      <c r="D1833" s="160">
        <f ca="1">OFFSET('Расчёт фасадов'!$H$1596,Цена!$A$1833,0)</f>
        <v>6.4579499999999994</v>
      </c>
      <c r="E1833" s="160">
        <f ca="1">OFFSET('Расчёт фасадов2'!$H$1596,Цена!$A$1833,0)</f>
        <v>6.4579499999999994</v>
      </c>
      <c r="F1833" s="160">
        <f ca="1">OFFSET('Расчёт фасадов3'!$H$1596,Цена!$A$1833,0)</f>
        <v>6.4579499999999994</v>
      </c>
      <c r="G1833" s="160">
        <f ca="1">OFFSET('Расчёт фасадов4'!$H$1596,Цена!$A$1833,0)</f>
        <v>6.4579499999999994</v>
      </c>
      <c r="H1833" s="160">
        <f ca="1">OFFSET('Расчёт фасадов5'!$H$1596,Цена!$A$1833,0)</f>
        <v>6.4579499999999994</v>
      </c>
      <c r="I1833" s="160">
        <f ca="1">OFFSET('Расчёт фасадов6'!$H$1596,Цена!$A$1833,0)</f>
        <v>6.4579499999999994</v>
      </c>
      <c r="J1833" s="160">
        <f ca="1">OFFSET('Расчёт фасадов7'!$H$1596,Цена!$A$1833,0)</f>
        <v>6.4579499999999994</v>
      </c>
      <c r="K1833" s="160">
        <f ca="1">OFFSET('Расчёт фасадов8'!$H$1596,Цена!$A$1833,0)</f>
        <v>6.4579499999999994</v>
      </c>
      <c r="L1833" s="160">
        <f ca="1">OFFSET('Расчёт фасадов9'!$H$1596,Цена!$A$1833,0)</f>
        <v>6.4579499999999994</v>
      </c>
      <c r="M1833" s="160">
        <f ca="1">OFFSET('Расчёт фасадов10'!$H$1596,Цена!$A$1833,0)</f>
        <v>6.4579499999999994</v>
      </c>
    </row>
    <row r="1834" spans="1:13" ht="15" x14ac:dyDescent="0.2">
      <c r="A1834">
        <v>0</v>
      </c>
      <c r="B1834" t="s">
        <v>685</v>
      </c>
      <c r="C1834" s="75" t="str">
        <f>B1834&amp;'Спецификация - фасады'!$AO$47</f>
        <v>U.1.PR60./1+1-HS</v>
      </c>
      <c r="D1834" s="160">
        <f ca="1">OFFSET('Расчёт фасадов'!$H$1596,Цена!$A$1834,0)</f>
        <v>6.4579499999999994</v>
      </c>
      <c r="E1834" s="160">
        <f ca="1">OFFSET('Расчёт фасадов2'!$H$1596,Цена!$A$1834,0)</f>
        <v>6.4579499999999994</v>
      </c>
      <c r="F1834" s="160">
        <f ca="1">OFFSET('Расчёт фасадов3'!$H$1596,Цена!$A$1834,0)</f>
        <v>6.4579499999999994</v>
      </c>
      <c r="G1834" s="160">
        <f ca="1">OFFSET('Расчёт фасадов4'!$H$1596,Цена!$A$1834,0)</f>
        <v>6.4579499999999994</v>
      </c>
      <c r="H1834" s="160">
        <f ca="1">OFFSET('Расчёт фасадов5'!$H$1596,Цена!$A$1834,0)</f>
        <v>6.4579499999999994</v>
      </c>
      <c r="I1834" s="160">
        <f ca="1">OFFSET('Расчёт фасадов6'!$H$1596,Цена!$A$1834,0)</f>
        <v>6.4579499999999994</v>
      </c>
      <c r="J1834" s="160">
        <f ca="1">OFFSET('Расчёт фасадов7'!$H$1596,Цена!$A$1834,0)</f>
        <v>6.4579499999999994</v>
      </c>
      <c r="K1834" s="160">
        <f ca="1">OFFSET('Расчёт фасадов8'!$H$1596,Цена!$A$1834,0)</f>
        <v>6.4579499999999994</v>
      </c>
      <c r="L1834" s="160">
        <f ca="1">OFFSET('Расчёт фасадов9'!$H$1596,Цена!$A$1834,0)</f>
        <v>6.4579499999999994</v>
      </c>
      <c r="M1834" s="160">
        <f ca="1">OFFSET('Расчёт фасадов10'!$H$1596,Цена!$A$1834,0)</f>
        <v>6.4579499999999994</v>
      </c>
    </row>
    <row r="1835" spans="1:13" ht="15" x14ac:dyDescent="0.2">
      <c r="A1835">
        <v>0</v>
      </c>
      <c r="B1835" t="s">
        <v>685</v>
      </c>
      <c r="C1835" s="75" t="str">
        <f>B1835&amp;'Спецификация - фасады'!$AO$48</f>
        <v>U.1.PR60./1+1-VT</v>
      </c>
      <c r="D1835" s="160">
        <f ca="1">OFFSET('Расчёт фасадов'!$H$1596,Цена!$A$1835,0)</f>
        <v>6.4579499999999994</v>
      </c>
      <c r="E1835" s="160">
        <f ca="1">OFFSET('Расчёт фасадов2'!$H$1596,Цена!$A$1835,0)</f>
        <v>6.4579499999999994</v>
      </c>
      <c r="F1835" s="160">
        <f ca="1">OFFSET('Расчёт фасадов3'!$H$1596,Цена!$A$1835,0)</f>
        <v>6.4579499999999994</v>
      </c>
      <c r="G1835" s="160">
        <f ca="1">OFFSET('Расчёт фасадов4'!$H$1596,Цена!$A$1835,0)</f>
        <v>6.4579499999999994</v>
      </c>
      <c r="H1835" s="160">
        <f ca="1">OFFSET('Расчёт фасадов5'!$H$1596,Цена!$A$1835,0)</f>
        <v>6.4579499999999994</v>
      </c>
      <c r="I1835" s="160">
        <f ca="1">OFFSET('Расчёт фасадов6'!$H$1596,Цена!$A$1835,0)</f>
        <v>6.4579499999999994</v>
      </c>
      <c r="J1835" s="160">
        <f ca="1">OFFSET('Расчёт фасадов7'!$H$1596,Цена!$A$1835,0)</f>
        <v>6.4579499999999994</v>
      </c>
      <c r="K1835" s="160">
        <f ca="1">OFFSET('Расчёт фасадов8'!$H$1596,Цена!$A$1835,0)</f>
        <v>6.4579499999999994</v>
      </c>
      <c r="L1835" s="160">
        <f ca="1">OFFSET('Расчёт фасадов9'!$H$1596,Цена!$A$1835,0)</f>
        <v>6.4579499999999994</v>
      </c>
      <c r="M1835" s="160">
        <f ca="1">OFFSET('Расчёт фасадов10'!$H$1596,Цена!$A$1835,0)</f>
        <v>6.4579499999999994</v>
      </c>
    </row>
    <row r="1836" spans="1:13" ht="15" x14ac:dyDescent="0.2">
      <c r="A1836">
        <v>0</v>
      </c>
      <c r="B1836" t="s">
        <v>685</v>
      </c>
      <c r="C1836" s="75" t="str">
        <f>B1836&amp;'Спецификация - фасады'!$AO$49</f>
        <v>U.1.PR60./1+1-TD</v>
      </c>
      <c r="D1836" s="160">
        <f ca="1">OFFSET('Расчёт фасадов'!$H$1596,Цена!$A$1836,0)</f>
        <v>6.4579499999999994</v>
      </c>
      <c r="E1836" s="160">
        <f ca="1">OFFSET('Расчёт фасадов2'!$H$1596,Цена!$A$1836,0)</f>
        <v>6.4579499999999994</v>
      </c>
      <c r="F1836" s="160">
        <f ca="1">OFFSET('Расчёт фасадов3'!$H$1596,Цена!$A$1836,0)</f>
        <v>6.4579499999999994</v>
      </c>
      <c r="G1836" s="160">
        <f ca="1">OFFSET('Расчёт фасадов4'!$H$1596,Цена!$A$1836,0)</f>
        <v>6.4579499999999994</v>
      </c>
      <c r="H1836" s="160">
        <f ca="1">OFFSET('Расчёт фасадов5'!$H$1596,Цена!$A$1836,0)</f>
        <v>6.4579499999999994</v>
      </c>
      <c r="I1836" s="160">
        <f ca="1">OFFSET('Расчёт фасадов6'!$H$1596,Цена!$A$1836,0)</f>
        <v>6.4579499999999994</v>
      </c>
      <c r="J1836" s="160">
        <f ca="1">OFFSET('Расчёт фасадов7'!$H$1596,Цена!$A$1836,0)</f>
        <v>6.4579499999999994</v>
      </c>
      <c r="K1836" s="160">
        <f ca="1">OFFSET('Расчёт фасадов8'!$H$1596,Цена!$A$1836,0)</f>
        <v>6.4579499999999994</v>
      </c>
      <c r="L1836" s="160">
        <f ca="1">OFFSET('Расчёт фасадов9'!$H$1596,Цена!$A$1836,0)</f>
        <v>6.4579499999999994</v>
      </c>
      <c r="M1836" s="160">
        <f ca="1">OFFSET('Расчёт фасадов10'!$H$1596,Цена!$A$1836,0)</f>
        <v>6.4579499999999994</v>
      </c>
    </row>
    <row r="1837" spans="1:13" ht="15" x14ac:dyDescent="0.2">
      <c r="A1837">
        <v>0</v>
      </c>
      <c r="B1837" t="s">
        <v>685</v>
      </c>
      <c r="C1837" s="75" t="str">
        <f>B1837&amp;'Спецификация - фасады'!$AO$50</f>
        <v>U.1.PR60./1+1-LO</v>
      </c>
      <c r="D1837" s="160">
        <f ca="1">OFFSET('Расчёт фасадов'!$H$1596,Цена!$A$1837,0)</f>
        <v>6.4579499999999994</v>
      </c>
      <c r="E1837" s="160">
        <f ca="1">OFFSET('Расчёт фасадов2'!$H$1596,Цена!$A$1837,0)</f>
        <v>6.4579499999999994</v>
      </c>
      <c r="F1837" s="160">
        <f ca="1">OFFSET('Расчёт фасадов3'!$H$1596,Цена!$A$1837,0)</f>
        <v>6.4579499999999994</v>
      </c>
      <c r="G1837" s="160">
        <f ca="1">OFFSET('Расчёт фасадов4'!$H$1596,Цена!$A$1837,0)</f>
        <v>6.4579499999999994</v>
      </c>
      <c r="H1837" s="160">
        <f ca="1">OFFSET('Расчёт фасадов5'!$H$1596,Цена!$A$1837,0)</f>
        <v>6.4579499999999994</v>
      </c>
      <c r="I1837" s="160">
        <f ca="1">OFFSET('Расчёт фасадов6'!$H$1596,Цена!$A$1837,0)</f>
        <v>6.4579499999999994</v>
      </c>
      <c r="J1837" s="160">
        <f ca="1">OFFSET('Расчёт фасадов7'!$H$1596,Цена!$A$1837,0)</f>
        <v>6.4579499999999994</v>
      </c>
      <c r="K1837" s="160">
        <f ca="1">OFFSET('Расчёт фасадов8'!$H$1596,Цена!$A$1837,0)</f>
        <v>6.4579499999999994</v>
      </c>
      <c r="L1837" s="160">
        <f ca="1">OFFSET('Расчёт фасадов9'!$H$1596,Цена!$A$1837,0)</f>
        <v>6.4579499999999994</v>
      </c>
      <c r="M1837" s="160">
        <f ca="1">OFFSET('Расчёт фасадов10'!$H$1596,Цена!$A$1837,0)</f>
        <v>6.4579499999999994</v>
      </c>
    </row>
    <row r="1838" spans="1:13" ht="15" x14ac:dyDescent="0.2">
      <c r="A1838">
        <v>0</v>
      </c>
      <c r="B1838" t="s">
        <v>685</v>
      </c>
      <c r="C1838" s="75" t="str">
        <f>B1838&amp;'Спецификация - фасады'!$AO$51</f>
        <v>U.1.PR60./1+1-OM</v>
      </c>
      <c r="D1838" s="160">
        <f ca="1">OFFSET('Расчёт фасадов'!$H$1596,Цена!$A$1838,0)</f>
        <v>6.4579499999999994</v>
      </c>
      <c r="E1838" s="160">
        <f ca="1">OFFSET('Расчёт фасадов2'!$H$1596,Цена!$A$1838,0)</f>
        <v>6.4579499999999994</v>
      </c>
      <c r="F1838" s="160">
        <f ca="1">OFFSET('Расчёт фасадов3'!$H$1596,Цена!$A$1838,0)</f>
        <v>6.4579499999999994</v>
      </c>
      <c r="G1838" s="160">
        <f ca="1">OFFSET('Расчёт фасадов4'!$H$1596,Цена!$A$1838,0)</f>
        <v>6.4579499999999994</v>
      </c>
      <c r="H1838" s="160">
        <f ca="1">OFFSET('Расчёт фасадов5'!$H$1596,Цена!$A$1838,0)</f>
        <v>6.4579499999999994</v>
      </c>
      <c r="I1838" s="160">
        <f ca="1">OFFSET('Расчёт фасадов6'!$H$1596,Цена!$A$1838,0)</f>
        <v>6.4579499999999994</v>
      </c>
      <c r="J1838" s="160">
        <f ca="1">OFFSET('Расчёт фасадов7'!$H$1596,Цена!$A$1838,0)</f>
        <v>6.4579499999999994</v>
      </c>
      <c r="K1838" s="160">
        <f ca="1">OFFSET('Расчёт фасадов8'!$H$1596,Цена!$A$1838,0)</f>
        <v>6.4579499999999994</v>
      </c>
      <c r="L1838" s="160">
        <f ca="1">OFFSET('Расчёт фасадов9'!$H$1596,Цена!$A$1838,0)</f>
        <v>6.4579499999999994</v>
      </c>
      <c r="M1838" s="160">
        <f ca="1">OFFSET('Расчёт фасадов10'!$H$1596,Цена!$A$1838,0)</f>
        <v>6.4579499999999994</v>
      </c>
    </row>
    <row r="1839" spans="1:13" ht="15" x14ac:dyDescent="0.2">
      <c r="A1839">
        <v>0</v>
      </c>
      <c r="B1839" t="s">
        <v>685</v>
      </c>
      <c r="C1839" s="75" t="str">
        <f>B1839&amp;'Спецификация - фасады'!$AO$52</f>
        <v>U.1.PR60./1+1-OE</v>
      </c>
      <c r="D1839" s="160">
        <f ca="1">OFFSET('Расчёт фасадов'!$H$1596,Цена!$A$1839,0)</f>
        <v>6.4579499999999994</v>
      </c>
      <c r="E1839" s="160">
        <f ca="1">OFFSET('Расчёт фасадов2'!$H$1596,Цена!$A$1839,0)</f>
        <v>6.4579499999999994</v>
      </c>
      <c r="F1839" s="160">
        <f ca="1">OFFSET('Расчёт фасадов3'!$H$1596,Цена!$A$1839,0)</f>
        <v>6.4579499999999994</v>
      </c>
      <c r="G1839" s="160">
        <f ca="1">OFFSET('Расчёт фасадов4'!$H$1596,Цена!$A$1839,0)</f>
        <v>6.4579499999999994</v>
      </c>
      <c r="H1839" s="160">
        <f ca="1">OFFSET('Расчёт фасадов5'!$H$1596,Цена!$A$1839,0)</f>
        <v>6.4579499999999994</v>
      </c>
      <c r="I1839" s="160">
        <f ca="1">OFFSET('Расчёт фасадов6'!$H$1596,Цена!$A$1839,0)</f>
        <v>6.4579499999999994</v>
      </c>
      <c r="J1839" s="160">
        <f ca="1">OFFSET('Расчёт фасадов7'!$H$1596,Цена!$A$1839,0)</f>
        <v>6.4579499999999994</v>
      </c>
      <c r="K1839" s="160">
        <f ca="1">OFFSET('Расчёт фасадов8'!$H$1596,Цена!$A$1839,0)</f>
        <v>6.4579499999999994</v>
      </c>
      <c r="L1839" s="160">
        <f ca="1">OFFSET('Расчёт фасадов9'!$H$1596,Цена!$A$1839,0)</f>
        <v>6.4579499999999994</v>
      </c>
      <c r="M1839" s="160">
        <f ca="1">OFFSET('Расчёт фасадов10'!$H$1596,Цена!$A$1839,0)</f>
        <v>6.4579499999999994</v>
      </c>
    </row>
    <row r="1840" spans="1:13" ht="15" x14ac:dyDescent="0.2">
      <c r="A1840">
        <v>0</v>
      </c>
      <c r="B1840" t="s">
        <v>685</v>
      </c>
      <c r="C1840" s="75" t="str">
        <f>B1840&amp;'Спецификация - фасады'!$AO$53</f>
        <v>U.1.PR60./1+1-GS</v>
      </c>
      <c r="D1840" s="160">
        <f ca="1">OFFSET('Расчёт фасадов'!$H$1596,Цена!$A$1840,0)</f>
        <v>6.4579499999999994</v>
      </c>
      <c r="E1840" s="160">
        <f ca="1">OFFSET('Расчёт фасадов2'!$H$1596,Цена!$A$1840,0)</f>
        <v>6.4579499999999994</v>
      </c>
      <c r="F1840" s="160">
        <f ca="1">OFFSET('Расчёт фасадов3'!$H$1596,Цена!$A$1840,0)</f>
        <v>6.4579499999999994</v>
      </c>
      <c r="G1840" s="160">
        <f ca="1">OFFSET('Расчёт фасадов4'!$H$1596,Цена!$A$1840,0)</f>
        <v>6.4579499999999994</v>
      </c>
      <c r="H1840" s="160">
        <f ca="1">OFFSET('Расчёт фасадов5'!$H$1596,Цена!$A$1840,0)</f>
        <v>6.4579499999999994</v>
      </c>
      <c r="I1840" s="160">
        <f ca="1">OFFSET('Расчёт фасадов6'!$H$1596,Цена!$A$1840,0)</f>
        <v>6.4579499999999994</v>
      </c>
      <c r="J1840" s="160">
        <f ca="1">OFFSET('Расчёт фасадов7'!$H$1596,Цена!$A$1840,0)</f>
        <v>6.4579499999999994</v>
      </c>
      <c r="K1840" s="160">
        <f ca="1">OFFSET('Расчёт фасадов8'!$H$1596,Цена!$A$1840,0)</f>
        <v>6.4579499999999994</v>
      </c>
      <c r="L1840" s="160">
        <f ca="1">OFFSET('Расчёт фасадов9'!$H$1596,Цена!$A$1840,0)</f>
        <v>6.4579499999999994</v>
      </c>
      <c r="M1840" s="160">
        <f ca="1">OFFSET('Расчёт фасадов10'!$H$1596,Цена!$A$1840,0)</f>
        <v>6.4579499999999994</v>
      </c>
    </row>
    <row r="1841" spans="1:13" ht="15" x14ac:dyDescent="0.2">
      <c r="A1841">
        <v>1</v>
      </c>
      <c r="B1841" t="s">
        <v>685</v>
      </c>
      <c r="C1841" s="75" t="str">
        <f>B1841&amp;'Спецификация - фасады'!$AO$54</f>
        <v>U.1.PR60./1+1-BMO</v>
      </c>
      <c r="D1841" s="160">
        <f ca="1">OFFSET('Расчёт фасадов'!$H$1596,Цена!$A$1841,0)</f>
        <v>6.4579499999999994</v>
      </c>
      <c r="E1841" s="160">
        <f ca="1">OFFSET('Расчёт фасадов2'!$H$1596,Цена!$A$1841,0)</f>
        <v>6.4579499999999994</v>
      </c>
      <c r="F1841" s="160">
        <f ca="1">OFFSET('Расчёт фасадов3'!$H$1596,Цена!$A$1841,0)</f>
        <v>6.4579499999999994</v>
      </c>
      <c r="G1841" s="160">
        <f ca="1">OFFSET('Расчёт фасадов4'!$H$1596,Цена!$A$1841,0)</f>
        <v>6.4579499999999994</v>
      </c>
      <c r="H1841" s="160">
        <f ca="1">OFFSET('Расчёт фасадов5'!$H$1596,Цена!$A$1841,0)</f>
        <v>6.4579499999999994</v>
      </c>
      <c r="I1841" s="160">
        <f ca="1">OFFSET('Расчёт фасадов6'!$H$1596,Цена!$A$1841,0)</f>
        <v>6.4579499999999994</v>
      </c>
      <c r="J1841" s="160">
        <f ca="1">OFFSET('Расчёт фасадов7'!$H$1596,Цена!$A$1841,0)</f>
        <v>6.4579499999999994</v>
      </c>
      <c r="K1841" s="160">
        <f ca="1">OFFSET('Расчёт фасадов8'!$H$1596,Цена!$A$1841,0)</f>
        <v>6.4579499999999994</v>
      </c>
      <c r="L1841" s="160">
        <f ca="1">OFFSET('Расчёт фасадов9'!$H$1596,Цена!$A$1841,0)</f>
        <v>6.4579499999999994</v>
      </c>
      <c r="M1841" s="160">
        <f ca="1">OFFSET('Расчёт фасадов10'!$H$1596,Цена!$A$1841,0)</f>
        <v>6.4579499999999994</v>
      </c>
    </row>
    <row r="1842" spans="1:13" ht="15" x14ac:dyDescent="0.2">
      <c r="A1842">
        <v>2</v>
      </c>
      <c r="B1842" t="s">
        <v>685</v>
      </c>
      <c r="C1842" s="75" t="str">
        <f>B1842&amp;'Спецификация - фасады'!$AO$55</f>
        <v>U.1.PR60./1+1-WM</v>
      </c>
      <c r="D1842" s="160">
        <f ca="1">OFFSET('Расчёт фасадов'!$H$1596,Цена!$A$1842,0)</f>
        <v>6.4579499999999994</v>
      </c>
      <c r="E1842" s="160">
        <f ca="1">OFFSET('Расчёт фасадов2'!$H$1596,Цена!$A$1842,0)</f>
        <v>6.4579499999999994</v>
      </c>
      <c r="F1842" s="160">
        <f ca="1">OFFSET('Расчёт фасадов3'!$H$1596,Цена!$A$1842,0)</f>
        <v>6.4579499999999994</v>
      </c>
      <c r="G1842" s="160">
        <f ca="1">OFFSET('Расчёт фасадов4'!$H$1596,Цена!$A$1842,0)</f>
        <v>6.4579499999999994</v>
      </c>
      <c r="H1842" s="160">
        <f ca="1">OFFSET('Расчёт фасадов5'!$H$1596,Цена!$A$1842,0)</f>
        <v>6.4579499999999994</v>
      </c>
      <c r="I1842" s="160">
        <f ca="1">OFFSET('Расчёт фасадов6'!$H$1596,Цена!$A$1842,0)</f>
        <v>6.4579499999999994</v>
      </c>
      <c r="J1842" s="160">
        <f ca="1">OFFSET('Расчёт фасадов7'!$H$1596,Цена!$A$1842,0)</f>
        <v>6.4579499999999994</v>
      </c>
      <c r="K1842" s="160">
        <f ca="1">OFFSET('Расчёт фасадов8'!$H$1596,Цена!$A$1842,0)</f>
        <v>6.4579499999999994</v>
      </c>
      <c r="L1842" s="160">
        <f ca="1">OFFSET('Расчёт фасадов9'!$H$1596,Цена!$A$1842,0)</f>
        <v>6.4579499999999994</v>
      </c>
      <c r="M1842" s="160">
        <f ca="1">OFFSET('Расчёт фасадов10'!$H$1596,Цена!$A$1842,0)</f>
        <v>6.4579499999999994</v>
      </c>
    </row>
    <row r="1843" spans="1:13" ht="15" x14ac:dyDescent="0.2">
      <c r="A1843">
        <v>2</v>
      </c>
      <c r="B1843" t="s">
        <v>685</v>
      </c>
      <c r="C1843" s="75" t="str">
        <f>B1843&amp;'Спецификация - фасады'!$AO$56</f>
        <v>U.1.PR60./1+1-IV</v>
      </c>
      <c r="D1843" s="160">
        <f ca="1">OFFSET('Расчёт фасадов'!$H$1596,Цена!$A$1843,0)</f>
        <v>6.4579499999999994</v>
      </c>
      <c r="E1843" s="160">
        <f ca="1">OFFSET('Расчёт фасадов2'!$H$1596,Цена!$A$1843,0)</f>
        <v>6.4579499999999994</v>
      </c>
      <c r="F1843" s="160">
        <f ca="1">OFFSET('Расчёт фасадов3'!$H$1596,Цена!$A$1843,0)</f>
        <v>6.4579499999999994</v>
      </c>
      <c r="G1843" s="160">
        <f ca="1">OFFSET('Расчёт фасадов4'!$H$1596,Цена!$A$1843,0)</f>
        <v>6.4579499999999994</v>
      </c>
      <c r="H1843" s="160">
        <f ca="1">OFFSET('Расчёт фасадов5'!$H$1596,Цена!$A$1843,0)</f>
        <v>6.4579499999999994</v>
      </c>
      <c r="I1843" s="160">
        <f ca="1">OFFSET('Расчёт фасадов6'!$H$1596,Цена!$A$1843,0)</f>
        <v>6.4579499999999994</v>
      </c>
      <c r="J1843" s="160">
        <f ca="1">OFFSET('Расчёт фасадов7'!$H$1596,Цена!$A$1843,0)</f>
        <v>6.4579499999999994</v>
      </c>
      <c r="K1843" s="160">
        <f ca="1">OFFSET('Расчёт фасадов8'!$H$1596,Цена!$A$1843,0)</f>
        <v>6.4579499999999994</v>
      </c>
      <c r="L1843" s="160">
        <f ca="1">OFFSET('Расчёт фасадов9'!$H$1596,Цена!$A$1843,0)</f>
        <v>6.4579499999999994</v>
      </c>
      <c r="M1843" s="160">
        <f ca="1">OFFSET('Расчёт фасадов10'!$H$1596,Цена!$A$1843,0)</f>
        <v>6.4579499999999994</v>
      </c>
    </row>
    <row r="1844" spans="1:13" ht="15" x14ac:dyDescent="0.2">
      <c r="A1844">
        <v>3</v>
      </c>
      <c r="B1844" t="s">
        <v>685</v>
      </c>
      <c r="C1844" s="75" t="str">
        <f>B1844&amp;'Спецификация - фасады'!$AO$57</f>
        <v>U.1.PR60./1+1-WC/PG</v>
      </c>
      <c r="D1844" s="160">
        <f ca="1">OFFSET('Расчёт фасадов'!$H$1596,Цена!$A$1844,0)</f>
        <v>6.4579499999999994</v>
      </c>
      <c r="E1844" s="160">
        <f ca="1">OFFSET('Расчёт фасадов2'!$H$1596,Цена!$A$1844,0)</f>
        <v>6.4579499999999994</v>
      </c>
      <c r="F1844" s="160">
        <f ca="1">OFFSET('Расчёт фасадов3'!$H$1596,Цена!$A$1844,0)</f>
        <v>6.4579499999999994</v>
      </c>
      <c r="G1844" s="160">
        <f ca="1">OFFSET('Расчёт фасадов4'!$H$1596,Цена!$A$1844,0)</f>
        <v>6.4579499999999994</v>
      </c>
      <c r="H1844" s="160">
        <f ca="1">OFFSET('Расчёт фасадов5'!$H$1596,Цена!$A$1844,0)</f>
        <v>6.4579499999999994</v>
      </c>
      <c r="I1844" s="160">
        <f ca="1">OFFSET('Расчёт фасадов6'!$H$1596,Цена!$A$1844,0)</f>
        <v>6.4579499999999994</v>
      </c>
      <c r="J1844" s="160">
        <f ca="1">OFFSET('Расчёт фасадов7'!$H$1596,Цена!$A$1844,0)</f>
        <v>6.4579499999999994</v>
      </c>
      <c r="K1844" s="160">
        <f ca="1">OFFSET('Расчёт фасадов8'!$H$1596,Цена!$A$1844,0)</f>
        <v>6.4579499999999994</v>
      </c>
      <c r="L1844" s="160">
        <f ca="1">OFFSET('Расчёт фасадов9'!$H$1596,Цена!$A$1844,0)</f>
        <v>6.4579499999999994</v>
      </c>
      <c r="M1844" s="160">
        <f ca="1">OFFSET('Расчёт фасадов10'!$H$1596,Цена!$A$1844,0)</f>
        <v>6.4579499999999994</v>
      </c>
    </row>
    <row r="1845" spans="1:13" ht="15" x14ac:dyDescent="0.2">
      <c r="A1845">
        <v>3</v>
      </c>
      <c r="B1845" t="s">
        <v>685</v>
      </c>
      <c r="C1845" s="75" t="str">
        <f>B1845&amp;'Спецификация - фасады'!$AO$58</f>
        <v>U.1.PR60./1+1-WC/PS</v>
      </c>
      <c r="D1845" s="160">
        <f ca="1">OFFSET('Расчёт фасадов'!$H$1596,Цена!$A$1845,0)</f>
        <v>6.4579499999999994</v>
      </c>
      <c r="E1845" s="160">
        <f ca="1">OFFSET('Расчёт фасадов2'!$H$1596,Цена!$A$1845,0)</f>
        <v>6.4579499999999994</v>
      </c>
      <c r="F1845" s="160">
        <f ca="1">OFFSET('Расчёт фасадов3'!$H$1596,Цена!$A$1845,0)</f>
        <v>6.4579499999999994</v>
      </c>
      <c r="G1845" s="160">
        <f ca="1">OFFSET('Расчёт фасадов4'!$H$1596,Цена!$A$1845,0)</f>
        <v>6.4579499999999994</v>
      </c>
      <c r="H1845" s="160">
        <f ca="1">OFFSET('Расчёт фасадов5'!$H$1596,Цена!$A$1845,0)</f>
        <v>6.4579499999999994</v>
      </c>
      <c r="I1845" s="160">
        <f ca="1">OFFSET('Расчёт фасадов6'!$H$1596,Цена!$A$1845,0)</f>
        <v>6.4579499999999994</v>
      </c>
      <c r="J1845" s="160">
        <f ca="1">OFFSET('Расчёт фасадов7'!$H$1596,Цена!$A$1845,0)</f>
        <v>6.4579499999999994</v>
      </c>
      <c r="K1845" s="160">
        <f ca="1">OFFSET('Расчёт фасадов8'!$H$1596,Цена!$A$1845,0)</f>
        <v>6.4579499999999994</v>
      </c>
      <c r="L1845" s="160">
        <f ca="1">OFFSET('Расчёт фасадов9'!$H$1596,Цена!$A$1845,0)</f>
        <v>6.4579499999999994</v>
      </c>
      <c r="M1845" s="160">
        <f ca="1">OFFSET('Расчёт фасадов10'!$H$1596,Цена!$A$1845,0)</f>
        <v>6.4579499999999994</v>
      </c>
    </row>
    <row r="1846" spans="1:13" ht="15" x14ac:dyDescent="0.2">
      <c r="A1846">
        <v>3</v>
      </c>
      <c r="B1846" t="s">
        <v>685</v>
      </c>
      <c r="C1846" s="75" t="str">
        <f>B1846&amp;'Спецификация - фасады'!$AO$59</f>
        <v>U.1.PR60./1+1-WC/PBG</v>
      </c>
      <c r="D1846" s="160">
        <f ca="1">OFFSET('Расчёт фасадов'!$H$1596,Цена!$A$1846,0)</f>
        <v>6.4579499999999994</v>
      </c>
      <c r="E1846" s="160">
        <f ca="1">OFFSET('Расчёт фасадов2'!$H$1596,Цена!$A$1846,0)</f>
        <v>6.4579499999999994</v>
      </c>
      <c r="F1846" s="160">
        <f ca="1">OFFSET('Расчёт фасадов3'!$H$1596,Цена!$A$1846,0)</f>
        <v>6.4579499999999994</v>
      </c>
      <c r="G1846" s="160">
        <f ca="1">OFFSET('Расчёт фасадов4'!$H$1596,Цена!$A$1846,0)</f>
        <v>6.4579499999999994</v>
      </c>
      <c r="H1846" s="160">
        <f ca="1">OFFSET('Расчёт фасадов5'!$H$1596,Цена!$A$1846,0)</f>
        <v>6.4579499999999994</v>
      </c>
      <c r="I1846" s="160">
        <f ca="1">OFFSET('Расчёт фасадов6'!$H$1596,Цена!$A$1846,0)</f>
        <v>6.4579499999999994</v>
      </c>
      <c r="J1846" s="160">
        <f ca="1">OFFSET('Расчёт фасадов7'!$H$1596,Цена!$A$1846,0)</f>
        <v>6.4579499999999994</v>
      </c>
      <c r="K1846" s="160">
        <f ca="1">OFFSET('Расчёт фасадов8'!$H$1596,Цена!$A$1846,0)</f>
        <v>6.4579499999999994</v>
      </c>
      <c r="L1846" s="160">
        <f ca="1">OFFSET('Расчёт фасадов9'!$H$1596,Цена!$A$1846,0)</f>
        <v>6.4579499999999994</v>
      </c>
      <c r="M1846" s="160">
        <f ca="1">OFFSET('Расчёт фасадов10'!$H$1596,Цена!$A$1846,0)</f>
        <v>6.4579499999999994</v>
      </c>
    </row>
    <row r="1847" spans="1:13" ht="15" x14ac:dyDescent="0.2">
      <c r="A1847">
        <v>3</v>
      </c>
      <c r="B1847" t="s">
        <v>685</v>
      </c>
      <c r="C1847" s="75" t="str">
        <f>B1847&amp;'Спецификация - фасады'!$AO$60</f>
        <v>U.1.PR60./1+1-VT/PS</v>
      </c>
      <c r="D1847" s="160">
        <f ca="1">OFFSET('Расчёт фасадов'!$H$1596,Цена!$A$1847,0)</f>
        <v>6.4579499999999994</v>
      </c>
      <c r="E1847" s="160">
        <f ca="1">OFFSET('Расчёт фасадов2'!$H$1596,Цена!$A$1847,0)</f>
        <v>6.4579499999999994</v>
      </c>
      <c r="F1847" s="160">
        <f ca="1">OFFSET('Расчёт фасадов3'!$H$1596,Цена!$A$1847,0)</f>
        <v>6.4579499999999994</v>
      </c>
      <c r="G1847" s="160">
        <f ca="1">OFFSET('Расчёт фасадов4'!$H$1596,Цена!$A$1847,0)</f>
        <v>6.4579499999999994</v>
      </c>
      <c r="H1847" s="160">
        <f ca="1">OFFSET('Расчёт фасадов5'!$H$1596,Цена!$A$1847,0)</f>
        <v>6.4579499999999994</v>
      </c>
      <c r="I1847" s="160">
        <f ca="1">OFFSET('Расчёт фасадов6'!$H$1596,Цена!$A$1847,0)</f>
        <v>6.4579499999999994</v>
      </c>
      <c r="J1847" s="160">
        <f ca="1">OFFSET('Расчёт фасадов7'!$H$1596,Цена!$A$1847,0)</f>
        <v>6.4579499999999994</v>
      </c>
      <c r="K1847" s="160">
        <f ca="1">OFFSET('Расчёт фасадов8'!$H$1596,Цена!$A$1847,0)</f>
        <v>6.4579499999999994</v>
      </c>
      <c r="L1847" s="160">
        <f ca="1">OFFSET('Расчёт фасадов9'!$H$1596,Цена!$A$1847,0)</f>
        <v>6.4579499999999994</v>
      </c>
      <c r="M1847" s="160">
        <f ca="1">OFFSET('Расчёт фасадов10'!$H$1596,Цена!$A$1847,0)</f>
        <v>6.4579499999999994</v>
      </c>
    </row>
    <row r="1848" spans="1:13" ht="15" x14ac:dyDescent="0.2">
      <c r="A1848">
        <v>4</v>
      </c>
      <c r="B1848" t="s">
        <v>685</v>
      </c>
      <c r="C1848" s="75" t="str">
        <f>B1848&amp;'Спецификация - фасады'!$AO$61</f>
        <v>U.1.PR60./1+1-BMO/PG</v>
      </c>
      <c r="D1848" s="160">
        <f ca="1">OFFSET('Расчёт фасадов'!$H$1596,Цена!$A$1848,0)</f>
        <v>6.4579499999999994</v>
      </c>
      <c r="E1848" s="160">
        <f ca="1">OFFSET('Расчёт фасадов2'!$H$1596,Цена!$A$1848,0)</f>
        <v>6.4579499999999994</v>
      </c>
      <c r="F1848" s="160">
        <f ca="1">OFFSET('Расчёт фасадов3'!$H$1596,Цена!$A$1848,0)</f>
        <v>6.4579499999999994</v>
      </c>
      <c r="G1848" s="160">
        <f ca="1">OFFSET('Расчёт фасадов4'!$H$1596,Цена!$A$1848,0)</f>
        <v>6.4579499999999994</v>
      </c>
      <c r="H1848" s="160">
        <f ca="1">OFFSET('Расчёт фасадов5'!$H$1596,Цена!$A$1848,0)</f>
        <v>6.4579499999999994</v>
      </c>
      <c r="I1848" s="160">
        <f ca="1">OFFSET('Расчёт фасадов6'!$H$1596,Цена!$A$1848,0)</f>
        <v>6.4579499999999994</v>
      </c>
      <c r="J1848" s="160">
        <f ca="1">OFFSET('Расчёт фасадов7'!$H$1596,Цена!$A$1848,0)</f>
        <v>6.4579499999999994</v>
      </c>
      <c r="K1848" s="160">
        <f ca="1">OFFSET('Расчёт фасадов8'!$H$1596,Цена!$A$1848,0)</f>
        <v>6.4579499999999994</v>
      </c>
      <c r="L1848" s="160">
        <f ca="1">OFFSET('Расчёт фасадов9'!$H$1596,Цена!$A$1848,0)</f>
        <v>6.4579499999999994</v>
      </c>
      <c r="M1848" s="160">
        <f ca="1">OFFSET('Расчёт фасадов10'!$H$1596,Цена!$A$1848,0)</f>
        <v>6.4579499999999994</v>
      </c>
    </row>
    <row r="1849" spans="1:13" ht="15" x14ac:dyDescent="0.2">
      <c r="A1849">
        <v>4</v>
      </c>
      <c r="B1849" t="s">
        <v>685</v>
      </c>
      <c r="C1849" s="75" t="str">
        <f>B1849&amp;'Спецификация - фасады'!$AO$62</f>
        <v>U.1.PR60./1+1-BMO/PB</v>
      </c>
      <c r="D1849" s="160">
        <f ca="1">OFFSET('Расчёт фасадов'!$H$1596,Цена!$A$1849,0)</f>
        <v>6.4579499999999994</v>
      </c>
      <c r="E1849" s="160">
        <f ca="1">OFFSET('Расчёт фасадов2'!$H$1596,Цена!$A$1849,0)</f>
        <v>6.4579499999999994</v>
      </c>
      <c r="F1849" s="160">
        <f ca="1">OFFSET('Расчёт фасадов3'!$H$1596,Цена!$A$1849,0)</f>
        <v>6.4579499999999994</v>
      </c>
      <c r="G1849" s="160">
        <f ca="1">OFFSET('Расчёт фасадов4'!$H$1596,Цена!$A$1849,0)</f>
        <v>6.4579499999999994</v>
      </c>
      <c r="H1849" s="160">
        <f ca="1">OFFSET('Расчёт фасадов5'!$H$1596,Цена!$A$1849,0)</f>
        <v>6.4579499999999994</v>
      </c>
      <c r="I1849" s="160">
        <f ca="1">OFFSET('Расчёт фасадов6'!$H$1596,Цена!$A$1849,0)</f>
        <v>6.4579499999999994</v>
      </c>
      <c r="J1849" s="160">
        <f ca="1">OFFSET('Расчёт фасадов7'!$H$1596,Цена!$A$1849,0)</f>
        <v>6.4579499999999994</v>
      </c>
      <c r="K1849" s="160">
        <f ca="1">OFFSET('Расчёт фасадов8'!$H$1596,Цена!$A$1849,0)</f>
        <v>6.4579499999999994</v>
      </c>
      <c r="L1849" s="160">
        <f ca="1">OFFSET('Расчёт фасадов9'!$H$1596,Цена!$A$1849,0)</f>
        <v>6.4579499999999994</v>
      </c>
      <c r="M1849" s="160">
        <f ca="1">OFFSET('Расчёт фасадов10'!$H$1596,Цена!$A$1849,0)</f>
        <v>6.4579499999999994</v>
      </c>
    </row>
    <row r="1850" spans="1:13" ht="15" x14ac:dyDescent="0.2">
      <c r="A1850">
        <v>5</v>
      </c>
      <c r="B1850" t="s">
        <v>685</v>
      </c>
      <c r="C1850" s="75" t="str">
        <f>B1850&amp;'Спецификация - фасады'!$AO$63</f>
        <v>U.1.PR60./1+1-GS/PG</v>
      </c>
      <c r="D1850" s="160">
        <f ca="1">OFFSET('Расчёт фасадов'!$H$1596,Цена!$A$1850,0)</f>
        <v>6.4579499999999994</v>
      </c>
      <c r="E1850" s="160">
        <f ca="1">OFFSET('Расчёт фасадов2'!$H$1596,Цена!$A$1850,0)</f>
        <v>6.4579499999999994</v>
      </c>
      <c r="F1850" s="160">
        <f ca="1">OFFSET('Расчёт фасадов3'!$H$1596,Цена!$A$1850,0)</f>
        <v>6.4579499999999994</v>
      </c>
      <c r="G1850" s="160">
        <f ca="1">OFFSET('Расчёт фасадов4'!$H$1596,Цена!$A$1850,0)</f>
        <v>6.4579499999999994</v>
      </c>
      <c r="H1850" s="160">
        <f ca="1">OFFSET('Расчёт фасадов5'!$H$1596,Цена!$A$1850,0)</f>
        <v>6.4579499999999994</v>
      </c>
      <c r="I1850" s="160">
        <f ca="1">OFFSET('Расчёт фасадов6'!$H$1596,Цена!$A$1850,0)</f>
        <v>6.4579499999999994</v>
      </c>
      <c r="J1850" s="160">
        <f ca="1">OFFSET('Расчёт фасадов7'!$H$1596,Цена!$A$1850,0)</f>
        <v>6.4579499999999994</v>
      </c>
      <c r="K1850" s="160">
        <f ca="1">OFFSET('Расчёт фасадов8'!$H$1596,Цена!$A$1850,0)</f>
        <v>6.4579499999999994</v>
      </c>
      <c r="L1850" s="160">
        <f ca="1">OFFSET('Расчёт фасадов9'!$H$1596,Цена!$A$1850,0)</f>
        <v>6.4579499999999994</v>
      </c>
      <c r="M1850" s="160">
        <f ca="1">OFFSET('Расчёт фасадов10'!$H$1596,Цена!$A$1850,0)</f>
        <v>6.4579499999999994</v>
      </c>
    </row>
    <row r="1851" spans="1:13" ht="15" x14ac:dyDescent="0.2">
      <c r="A1851">
        <v>5</v>
      </c>
      <c r="B1851" t="s">
        <v>685</v>
      </c>
      <c r="C1851" s="75" t="str">
        <f>B1851&amp;'Спецификация - фасады'!$AO$64</f>
        <v>U.1.PR60./1+1-GS/PS</v>
      </c>
      <c r="D1851" s="160">
        <f ca="1">OFFSET('Расчёт фасадов'!$H$1596,Цена!$A$1851,0)</f>
        <v>6.4579499999999994</v>
      </c>
      <c r="E1851" s="160">
        <f ca="1">OFFSET('Расчёт фасадов2'!$H$1596,Цена!$A$1851,0)</f>
        <v>6.4579499999999994</v>
      </c>
      <c r="F1851" s="160">
        <f ca="1">OFFSET('Расчёт фасадов3'!$H$1596,Цена!$A$1851,0)</f>
        <v>6.4579499999999994</v>
      </c>
      <c r="G1851" s="160">
        <f ca="1">OFFSET('Расчёт фасадов4'!$H$1596,Цена!$A$1851,0)</f>
        <v>6.4579499999999994</v>
      </c>
      <c r="H1851" s="160">
        <f ca="1">OFFSET('Расчёт фасадов5'!$H$1596,Цена!$A$1851,0)</f>
        <v>6.4579499999999994</v>
      </c>
      <c r="I1851" s="160">
        <f ca="1">OFFSET('Расчёт фасадов6'!$H$1596,Цена!$A$1851,0)</f>
        <v>6.4579499999999994</v>
      </c>
      <c r="J1851" s="160">
        <f ca="1">OFFSET('Расчёт фасадов7'!$H$1596,Цена!$A$1851,0)</f>
        <v>6.4579499999999994</v>
      </c>
      <c r="K1851" s="160">
        <f ca="1">OFFSET('Расчёт фасадов8'!$H$1596,Цена!$A$1851,0)</f>
        <v>6.4579499999999994</v>
      </c>
      <c r="L1851" s="160">
        <f ca="1">OFFSET('Расчёт фасадов9'!$H$1596,Цена!$A$1851,0)</f>
        <v>6.4579499999999994</v>
      </c>
      <c r="M1851" s="160">
        <f ca="1">OFFSET('Расчёт фасадов10'!$H$1596,Цена!$A$1851,0)</f>
        <v>6.4579499999999994</v>
      </c>
    </row>
    <row r="1852" spans="1:13" ht="15" x14ac:dyDescent="0.2">
      <c r="A1852">
        <v>6</v>
      </c>
      <c r="B1852" t="s">
        <v>685</v>
      </c>
      <c r="C1852" s="75" t="str">
        <f>B1852&amp;'Спецификация - фасады'!$AO$65</f>
        <v>U.1.PR60./1+1-WM/PG</v>
      </c>
      <c r="D1852" s="160">
        <f ca="1">OFFSET('Расчёт фасадов'!$H$1596,Цена!$A$1852,0)</f>
        <v>6.4579499999999994</v>
      </c>
      <c r="E1852" s="160">
        <f ca="1">OFFSET('Расчёт фасадов2'!$H$1596,Цена!$A$1852,0)</f>
        <v>6.4579499999999994</v>
      </c>
      <c r="F1852" s="160">
        <f ca="1">OFFSET('Расчёт фасадов3'!$H$1596,Цена!$A$1852,0)</f>
        <v>6.4579499999999994</v>
      </c>
      <c r="G1852" s="160">
        <f ca="1">OFFSET('Расчёт фасадов4'!$H$1596,Цена!$A$1852,0)</f>
        <v>6.4579499999999994</v>
      </c>
      <c r="H1852" s="160">
        <f ca="1">OFFSET('Расчёт фасадов5'!$H$1596,Цена!$A$1852,0)</f>
        <v>6.4579499999999994</v>
      </c>
      <c r="I1852" s="160">
        <f ca="1">OFFSET('Расчёт фасадов6'!$H$1596,Цена!$A$1852,0)</f>
        <v>6.4579499999999994</v>
      </c>
      <c r="J1852" s="160">
        <f ca="1">OFFSET('Расчёт фасадов7'!$H$1596,Цена!$A$1852,0)</f>
        <v>6.4579499999999994</v>
      </c>
      <c r="K1852" s="160">
        <f ca="1">OFFSET('Расчёт фасадов8'!$H$1596,Цена!$A$1852,0)</f>
        <v>6.4579499999999994</v>
      </c>
      <c r="L1852" s="160">
        <f ca="1">OFFSET('Расчёт фасадов9'!$H$1596,Цена!$A$1852,0)</f>
        <v>6.4579499999999994</v>
      </c>
      <c r="M1852" s="160">
        <f ca="1">OFFSET('Расчёт фасадов10'!$H$1596,Цена!$A$1852,0)</f>
        <v>6.4579499999999994</v>
      </c>
    </row>
    <row r="1853" spans="1:13" ht="15" x14ac:dyDescent="0.2">
      <c r="A1853">
        <v>6</v>
      </c>
      <c r="B1853" t="s">
        <v>685</v>
      </c>
      <c r="C1853" s="75" t="str">
        <f>B1853&amp;'Спецификация - фасады'!$AO$66</f>
        <v>U.1.PR60./1+1-WM/PS</v>
      </c>
      <c r="D1853" s="160">
        <f ca="1">OFFSET('Расчёт фасадов'!$H$1596,Цена!$A$1853,0)</f>
        <v>6.4579499999999994</v>
      </c>
      <c r="E1853" s="160">
        <f ca="1">OFFSET('Расчёт фасадов2'!$H$1596,Цена!$A$1853,0)</f>
        <v>6.4579499999999994</v>
      </c>
      <c r="F1853" s="160">
        <f ca="1">OFFSET('Расчёт фасадов3'!$H$1596,Цена!$A$1853,0)</f>
        <v>6.4579499999999994</v>
      </c>
      <c r="G1853" s="160">
        <f ca="1">OFFSET('Расчёт фасадов4'!$H$1596,Цена!$A$1853,0)</f>
        <v>6.4579499999999994</v>
      </c>
      <c r="H1853" s="160">
        <f ca="1">OFFSET('Расчёт фасадов5'!$H$1596,Цена!$A$1853,0)</f>
        <v>6.4579499999999994</v>
      </c>
      <c r="I1853" s="160">
        <f ca="1">OFFSET('Расчёт фасадов6'!$H$1596,Цена!$A$1853,0)</f>
        <v>6.4579499999999994</v>
      </c>
      <c r="J1853" s="160">
        <f ca="1">OFFSET('Расчёт фасадов7'!$H$1596,Цена!$A$1853,0)</f>
        <v>6.4579499999999994</v>
      </c>
      <c r="K1853" s="160">
        <f ca="1">OFFSET('Расчёт фасадов8'!$H$1596,Цена!$A$1853,0)</f>
        <v>6.4579499999999994</v>
      </c>
      <c r="L1853" s="160">
        <f ca="1">OFFSET('Расчёт фасадов9'!$H$1596,Цена!$A$1853,0)</f>
        <v>6.4579499999999994</v>
      </c>
      <c r="M1853" s="160">
        <f ca="1">OFFSET('Расчёт фасадов10'!$H$1596,Цена!$A$1853,0)</f>
        <v>6.4579499999999994</v>
      </c>
    </row>
    <row r="1854" spans="1:13" ht="15" x14ac:dyDescent="0.2">
      <c r="A1854">
        <v>6</v>
      </c>
      <c r="B1854" t="s">
        <v>685</v>
      </c>
      <c r="C1854" s="75" t="str">
        <f>B1854&amp;'Спецификация - фасады'!$AO$67</f>
        <v>U.1.PR60./1+1-WM/PBG</v>
      </c>
      <c r="D1854" s="160">
        <f ca="1">OFFSET('Расчёт фасадов'!$H$1596,Цена!$A$1854,0)</f>
        <v>6.4579499999999994</v>
      </c>
      <c r="E1854" s="160">
        <f ca="1">OFFSET('Расчёт фасадов2'!$H$1596,Цена!$A$1854,0)</f>
        <v>6.4579499999999994</v>
      </c>
      <c r="F1854" s="160">
        <f ca="1">OFFSET('Расчёт фасадов3'!$H$1596,Цена!$A$1854,0)</f>
        <v>6.4579499999999994</v>
      </c>
      <c r="G1854" s="160">
        <f ca="1">OFFSET('Расчёт фасадов4'!$H$1596,Цена!$A$1854,0)</f>
        <v>6.4579499999999994</v>
      </c>
      <c r="H1854" s="160">
        <f ca="1">OFFSET('Расчёт фасадов5'!$H$1596,Цена!$A$1854,0)</f>
        <v>6.4579499999999994</v>
      </c>
      <c r="I1854" s="160">
        <f ca="1">OFFSET('Расчёт фасадов6'!$H$1596,Цена!$A$1854,0)</f>
        <v>6.4579499999999994</v>
      </c>
      <c r="J1854" s="160">
        <f ca="1">OFFSET('Расчёт фасадов7'!$H$1596,Цена!$A$1854,0)</f>
        <v>6.4579499999999994</v>
      </c>
      <c r="K1854" s="160">
        <f ca="1">OFFSET('Расчёт фасадов8'!$H$1596,Цена!$A$1854,0)</f>
        <v>6.4579499999999994</v>
      </c>
      <c r="L1854" s="160">
        <f ca="1">OFFSET('Расчёт фасадов9'!$H$1596,Цена!$A$1854,0)</f>
        <v>6.4579499999999994</v>
      </c>
      <c r="M1854" s="160">
        <f ca="1">OFFSET('Расчёт фасадов10'!$H$1596,Цена!$A$1854,0)</f>
        <v>6.4579499999999994</v>
      </c>
    </row>
    <row r="1855" spans="1:13" ht="15" x14ac:dyDescent="0.2">
      <c r="A1855">
        <v>6</v>
      </c>
      <c r="B1855" t="s">
        <v>685</v>
      </c>
      <c r="C1855" s="75" t="str">
        <f>B1855&amp;'Спецификация - фасады'!$AO$68</f>
        <v>U.1.PR60./1+1-IV/PG</v>
      </c>
      <c r="D1855" s="160">
        <f ca="1">OFFSET('Расчёт фасадов'!$H$1596,Цена!$A$1855,0)</f>
        <v>6.4579499999999994</v>
      </c>
      <c r="E1855" s="160">
        <f ca="1">OFFSET('Расчёт фасадов2'!$H$1596,Цена!$A$1855,0)</f>
        <v>6.4579499999999994</v>
      </c>
      <c r="F1855" s="160">
        <f ca="1">OFFSET('Расчёт фасадов3'!$H$1596,Цена!$A$1855,0)</f>
        <v>6.4579499999999994</v>
      </c>
      <c r="G1855" s="160">
        <f ca="1">OFFSET('Расчёт фасадов4'!$H$1596,Цена!$A$1855,0)</f>
        <v>6.4579499999999994</v>
      </c>
      <c r="H1855" s="160">
        <f ca="1">OFFSET('Расчёт фасадов5'!$H$1596,Цена!$A$1855,0)</f>
        <v>6.4579499999999994</v>
      </c>
      <c r="I1855" s="160">
        <f ca="1">OFFSET('Расчёт фасадов6'!$H$1596,Цена!$A$1855,0)</f>
        <v>6.4579499999999994</v>
      </c>
      <c r="J1855" s="160">
        <f ca="1">OFFSET('Расчёт фасадов7'!$H$1596,Цена!$A$1855,0)</f>
        <v>6.4579499999999994</v>
      </c>
      <c r="K1855" s="160">
        <f ca="1">OFFSET('Расчёт фасадов8'!$H$1596,Цена!$A$1855,0)</f>
        <v>6.4579499999999994</v>
      </c>
      <c r="L1855" s="160">
        <f ca="1">OFFSET('Расчёт фасадов9'!$H$1596,Цена!$A$1855,0)</f>
        <v>6.4579499999999994</v>
      </c>
      <c r="M1855" s="160">
        <f ca="1">OFFSET('Расчёт фасадов10'!$H$1596,Цена!$A$1855,0)</f>
        <v>6.4579499999999994</v>
      </c>
    </row>
    <row r="1856" spans="1:13" ht="15" x14ac:dyDescent="0.2">
      <c r="A1856">
        <v>6</v>
      </c>
      <c r="B1856" t="s">
        <v>685</v>
      </c>
      <c r="C1856" s="75" t="str">
        <f>B1856&amp;'Спецификация - фасады'!$AO$69</f>
        <v>U.1.PR60./1+1-IV/PS</v>
      </c>
      <c r="D1856" s="160">
        <f ca="1">OFFSET('Расчёт фасадов'!$H$1596,Цена!$A$1856,0)</f>
        <v>6.4579499999999994</v>
      </c>
      <c r="E1856" s="160">
        <f ca="1">OFFSET('Расчёт фасадов2'!$H$1596,Цена!$A$1856,0)</f>
        <v>6.4579499999999994</v>
      </c>
      <c r="F1856" s="160">
        <f ca="1">OFFSET('Расчёт фасадов3'!$H$1596,Цена!$A$1856,0)</f>
        <v>6.4579499999999994</v>
      </c>
      <c r="G1856" s="160">
        <f ca="1">OFFSET('Расчёт фасадов4'!$H$1596,Цена!$A$1856,0)</f>
        <v>6.4579499999999994</v>
      </c>
      <c r="H1856" s="160">
        <f ca="1">OFFSET('Расчёт фасадов5'!$H$1596,Цена!$A$1856,0)</f>
        <v>6.4579499999999994</v>
      </c>
      <c r="I1856" s="160">
        <f ca="1">OFFSET('Расчёт фасадов6'!$H$1596,Цена!$A$1856,0)</f>
        <v>6.4579499999999994</v>
      </c>
      <c r="J1856" s="160">
        <f ca="1">OFFSET('Расчёт фасадов7'!$H$1596,Цена!$A$1856,0)</f>
        <v>6.4579499999999994</v>
      </c>
      <c r="K1856" s="160">
        <f ca="1">OFFSET('Расчёт фасадов8'!$H$1596,Цена!$A$1856,0)</f>
        <v>6.4579499999999994</v>
      </c>
      <c r="L1856" s="160">
        <f ca="1">OFFSET('Расчёт фасадов9'!$H$1596,Цена!$A$1856,0)</f>
        <v>6.4579499999999994</v>
      </c>
      <c r="M1856" s="160">
        <f ca="1">OFFSET('Расчёт фасадов10'!$H$1596,Цена!$A$1856,0)</f>
        <v>6.4579499999999994</v>
      </c>
    </row>
    <row r="1857" spans="1:13" ht="15" x14ac:dyDescent="0.2">
      <c r="A1857">
        <v>6</v>
      </c>
      <c r="B1857" t="s">
        <v>685</v>
      </c>
      <c r="C1857" s="75" t="str">
        <f>B1857&amp;'Спецификация - фасады'!$AO$70</f>
        <v>U.1.PR60./1+1-IV/PBG</v>
      </c>
      <c r="D1857" s="160">
        <f ca="1">OFFSET('Расчёт фасадов'!$H$1596,Цена!$A$1857,0)</f>
        <v>6.4579499999999994</v>
      </c>
      <c r="E1857" s="160">
        <f ca="1">OFFSET('Расчёт фасадов2'!$H$1596,Цена!$A$1857,0)</f>
        <v>6.4579499999999994</v>
      </c>
      <c r="F1857" s="160">
        <f ca="1">OFFSET('Расчёт фасадов3'!$H$1596,Цена!$A$1857,0)</f>
        <v>6.4579499999999994</v>
      </c>
      <c r="G1857" s="160">
        <f ca="1">OFFSET('Расчёт фасадов4'!$H$1596,Цена!$A$1857,0)</f>
        <v>6.4579499999999994</v>
      </c>
      <c r="H1857" s="160">
        <f ca="1">OFFSET('Расчёт фасадов5'!$H$1596,Цена!$A$1857,0)</f>
        <v>6.4579499999999994</v>
      </c>
      <c r="I1857" s="160">
        <f ca="1">OFFSET('Расчёт фасадов6'!$H$1596,Цена!$A$1857,0)</f>
        <v>6.4579499999999994</v>
      </c>
      <c r="J1857" s="160">
        <f ca="1">OFFSET('Расчёт фасадов7'!$H$1596,Цена!$A$1857,0)</f>
        <v>6.4579499999999994</v>
      </c>
      <c r="K1857" s="160">
        <f ca="1">OFFSET('Расчёт фасадов8'!$H$1596,Цена!$A$1857,0)</f>
        <v>6.4579499999999994</v>
      </c>
      <c r="L1857" s="160">
        <f ca="1">OFFSET('Расчёт фасадов9'!$H$1596,Цена!$A$1857,0)</f>
        <v>6.4579499999999994</v>
      </c>
      <c r="M1857" s="160">
        <f ca="1">OFFSET('Расчёт фасадов10'!$H$1596,Цена!$A$1857,0)</f>
        <v>6.4579499999999994</v>
      </c>
    </row>
    <row r="1859" spans="1:13" ht="15" x14ac:dyDescent="0.2">
      <c r="A1859">
        <v>0</v>
      </c>
      <c r="B1859" t="s">
        <v>280</v>
      </c>
      <c r="C1859" s="75" t="str">
        <f>B1859&amp;'Спецификация - фасады'!$AO$43</f>
        <v>П60-01-PY27</v>
      </c>
      <c r="D1859" s="160">
        <f ca="1">OFFSET('Редактор цен '!$D$162,Цена!$A$1859,0)</f>
        <v>2926.7150000000001</v>
      </c>
      <c r="E1859" s="160">
        <f ca="1">OFFSET('Редактор цен '!$D$162,Цена!$A$1859,0)</f>
        <v>2926.7150000000001</v>
      </c>
      <c r="F1859" s="160">
        <f ca="1">OFFSET('Редактор цен '!$D$162,Цена!$A$1859,0)</f>
        <v>2926.7150000000001</v>
      </c>
      <c r="G1859" s="160">
        <f ca="1">OFFSET('Редактор цен '!$D$162,Цена!$A$1859,0)</f>
        <v>2926.7150000000001</v>
      </c>
      <c r="H1859" s="160">
        <f ca="1">OFFSET('Редактор цен '!$D$162,Цена!$A$1859,0)</f>
        <v>2926.7150000000001</v>
      </c>
      <c r="I1859" s="160">
        <f ca="1">OFFSET('Редактор цен '!$D$162,Цена!$A$1859,0)</f>
        <v>2926.7150000000001</v>
      </c>
      <c r="J1859" s="160">
        <f ca="1">OFFSET('Редактор цен '!$D$162,Цена!$A$1859,0)</f>
        <v>2926.7150000000001</v>
      </c>
      <c r="K1859" s="160">
        <f ca="1">OFFSET('Редактор цен '!$D$162,Цена!$A$1859,0)</f>
        <v>2926.7150000000001</v>
      </c>
      <c r="L1859" s="160">
        <f ca="1">OFFSET('Редактор цен '!$D$162,Цена!$A$1859,0)</f>
        <v>2926.7150000000001</v>
      </c>
      <c r="M1859" s="160">
        <f ca="1">OFFSET('Редактор цен '!$D$162,Цена!$A$1859,0)</f>
        <v>2926.7150000000001</v>
      </c>
    </row>
    <row r="1860" spans="1:13" ht="15" x14ac:dyDescent="0.2">
      <c r="A1860">
        <v>0</v>
      </c>
      <c r="B1860" t="s">
        <v>280</v>
      </c>
      <c r="C1860" s="75" t="str">
        <f>B1860&amp;'Спецификация - фасады'!$AO$44</f>
        <v>П60-01-WC</v>
      </c>
      <c r="D1860" s="160">
        <f ca="1">OFFSET('Редактор цен '!$D$162,Цена!$A$1860,0)</f>
        <v>2926.7150000000001</v>
      </c>
      <c r="E1860" s="160">
        <f ca="1">OFFSET('Редактор цен '!$D$162,Цена!$A$1860,0)</f>
        <v>2926.7150000000001</v>
      </c>
      <c r="F1860" s="160">
        <f ca="1">OFFSET('Редактор цен '!$D$162,Цена!$A$1860,0)</f>
        <v>2926.7150000000001</v>
      </c>
      <c r="G1860" s="160">
        <f ca="1">OFFSET('Редактор цен '!$D$162,Цена!$A$1860,0)</f>
        <v>2926.7150000000001</v>
      </c>
      <c r="H1860" s="160">
        <f ca="1">OFFSET('Редактор цен '!$D$162,Цена!$A$1860,0)</f>
        <v>2926.7150000000001</v>
      </c>
      <c r="I1860" s="160">
        <f ca="1">OFFSET('Редактор цен '!$D$162,Цена!$A$1860,0)</f>
        <v>2926.7150000000001</v>
      </c>
      <c r="J1860" s="160">
        <f ca="1">OFFSET('Редактор цен '!$D$162,Цена!$A$1860,0)</f>
        <v>2926.7150000000001</v>
      </c>
      <c r="K1860" s="160">
        <f ca="1">OFFSET('Редактор цен '!$D$162,Цена!$A$1860,0)</f>
        <v>2926.7150000000001</v>
      </c>
      <c r="L1860" s="160">
        <f ca="1">OFFSET('Редактор цен '!$D$162,Цена!$A$1860,0)</f>
        <v>2926.7150000000001</v>
      </c>
      <c r="M1860" s="160">
        <f ca="1">OFFSET('Редактор цен '!$D$162,Цена!$A$1860,0)</f>
        <v>2926.7150000000001</v>
      </c>
    </row>
    <row r="1861" spans="1:13" ht="15" x14ac:dyDescent="0.2">
      <c r="A1861">
        <v>0</v>
      </c>
      <c r="B1861" t="s">
        <v>280</v>
      </c>
      <c r="C1861" s="75" t="str">
        <f>B1861&amp;'Спецификация - фасады'!$AO$45</f>
        <v>П60-01-WP</v>
      </c>
      <c r="D1861" s="160">
        <f ca="1">OFFSET('Редактор цен '!$D$162,Цена!$A$1861,0)</f>
        <v>2926.7150000000001</v>
      </c>
      <c r="E1861" s="160">
        <f ca="1">OFFSET('Редактор цен '!$D$162,Цена!$A$1861,0)</f>
        <v>2926.7150000000001</v>
      </c>
      <c r="F1861" s="160">
        <f ca="1">OFFSET('Редактор цен '!$D$162,Цена!$A$1861,0)</f>
        <v>2926.7150000000001</v>
      </c>
      <c r="G1861" s="160">
        <f ca="1">OFFSET('Редактор цен '!$D$162,Цена!$A$1861,0)</f>
        <v>2926.7150000000001</v>
      </c>
      <c r="H1861" s="160">
        <f ca="1">OFFSET('Редактор цен '!$D$162,Цена!$A$1861,0)</f>
        <v>2926.7150000000001</v>
      </c>
      <c r="I1861" s="160">
        <f ca="1">OFFSET('Редактор цен '!$D$162,Цена!$A$1861,0)</f>
        <v>2926.7150000000001</v>
      </c>
      <c r="J1861" s="160">
        <f ca="1">OFFSET('Редактор цен '!$D$162,Цена!$A$1861,0)</f>
        <v>2926.7150000000001</v>
      </c>
      <c r="K1861" s="160">
        <f ca="1">OFFSET('Редактор цен '!$D$162,Цена!$A$1861,0)</f>
        <v>2926.7150000000001</v>
      </c>
      <c r="L1861" s="160">
        <f ca="1">OFFSET('Редактор цен '!$D$162,Цена!$A$1861,0)</f>
        <v>2926.7150000000001</v>
      </c>
      <c r="M1861" s="160">
        <f ca="1">OFFSET('Редактор цен '!$D$162,Цена!$A$1861,0)</f>
        <v>2926.7150000000001</v>
      </c>
    </row>
    <row r="1862" spans="1:13" ht="15" x14ac:dyDescent="0.2">
      <c r="A1862">
        <v>0</v>
      </c>
      <c r="B1862" t="s">
        <v>280</v>
      </c>
      <c r="C1862" s="75" t="str">
        <f>B1862&amp;'Спецификация - фасады'!$AO$46</f>
        <v>П60-01-DS</v>
      </c>
      <c r="D1862" s="160">
        <f ca="1">OFFSET('Редактор цен '!$D$162,Цена!$A$1862,0)</f>
        <v>2926.7150000000001</v>
      </c>
      <c r="E1862" s="160">
        <f ca="1">OFFSET('Редактор цен '!$D$162,Цена!$A$1862,0)</f>
        <v>2926.7150000000001</v>
      </c>
      <c r="F1862" s="160">
        <f ca="1">OFFSET('Редактор цен '!$D$162,Цена!$A$1862,0)</f>
        <v>2926.7150000000001</v>
      </c>
      <c r="G1862" s="160">
        <f ca="1">OFFSET('Редактор цен '!$D$162,Цена!$A$1862,0)</f>
        <v>2926.7150000000001</v>
      </c>
      <c r="H1862" s="160">
        <f ca="1">OFFSET('Редактор цен '!$D$162,Цена!$A$1862,0)</f>
        <v>2926.7150000000001</v>
      </c>
      <c r="I1862" s="160">
        <f ca="1">OFFSET('Редактор цен '!$D$162,Цена!$A$1862,0)</f>
        <v>2926.7150000000001</v>
      </c>
      <c r="J1862" s="160">
        <f ca="1">OFFSET('Редактор цен '!$D$162,Цена!$A$1862,0)</f>
        <v>2926.7150000000001</v>
      </c>
      <c r="K1862" s="160">
        <f ca="1">OFFSET('Редактор цен '!$D$162,Цена!$A$1862,0)</f>
        <v>2926.7150000000001</v>
      </c>
      <c r="L1862" s="160">
        <f ca="1">OFFSET('Редактор цен '!$D$162,Цена!$A$1862,0)</f>
        <v>2926.7150000000001</v>
      </c>
      <c r="M1862" s="160">
        <f ca="1">OFFSET('Редактор цен '!$D$162,Цена!$A$1862,0)</f>
        <v>2926.7150000000001</v>
      </c>
    </row>
    <row r="1863" spans="1:13" ht="15" x14ac:dyDescent="0.2">
      <c r="A1863">
        <v>0</v>
      </c>
      <c r="B1863" t="s">
        <v>280</v>
      </c>
      <c r="C1863" s="75" t="str">
        <f>B1863&amp;'Спецификация - фасады'!$AO$47</f>
        <v>П60-01-HS</v>
      </c>
      <c r="D1863" s="160">
        <f ca="1">OFFSET('Редактор цен '!$D$162,Цена!$A$1863,0)</f>
        <v>2926.7150000000001</v>
      </c>
      <c r="E1863" s="160">
        <f ca="1">OFFSET('Редактор цен '!$D$162,Цена!$A$1863,0)</f>
        <v>2926.7150000000001</v>
      </c>
      <c r="F1863" s="160">
        <f ca="1">OFFSET('Редактор цен '!$D$162,Цена!$A$1863,0)</f>
        <v>2926.7150000000001</v>
      </c>
      <c r="G1863" s="160">
        <f ca="1">OFFSET('Редактор цен '!$D$162,Цена!$A$1863,0)</f>
        <v>2926.7150000000001</v>
      </c>
      <c r="H1863" s="160">
        <f ca="1">OFFSET('Редактор цен '!$D$162,Цена!$A$1863,0)</f>
        <v>2926.7150000000001</v>
      </c>
      <c r="I1863" s="160">
        <f ca="1">OFFSET('Редактор цен '!$D$162,Цена!$A$1863,0)</f>
        <v>2926.7150000000001</v>
      </c>
      <c r="J1863" s="160">
        <f ca="1">OFFSET('Редактор цен '!$D$162,Цена!$A$1863,0)</f>
        <v>2926.7150000000001</v>
      </c>
      <c r="K1863" s="160">
        <f ca="1">OFFSET('Редактор цен '!$D$162,Цена!$A$1863,0)</f>
        <v>2926.7150000000001</v>
      </c>
      <c r="L1863" s="160">
        <f ca="1">OFFSET('Редактор цен '!$D$162,Цена!$A$1863,0)</f>
        <v>2926.7150000000001</v>
      </c>
      <c r="M1863" s="160">
        <f ca="1">OFFSET('Редактор цен '!$D$162,Цена!$A$1863,0)</f>
        <v>2926.7150000000001</v>
      </c>
    </row>
    <row r="1864" spans="1:13" ht="15" x14ac:dyDescent="0.2">
      <c r="A1864">
        <v>0</v>
      </c>
      <c r="B1864" t="s">
        <v>280</v>
      </c>
      <c r="C1864" s="75" t="str">
        <f>B1864&amp;'Спецификация - фасады'!$AO$48</f>
        <v>П60-01-VT</v>
      </c>
      <c r="D1864" s="160">
        <f ca="1">OFFSET('Редактор цен '!$D$162,Цена!$A$1864,0)</f>
        <v>2926.7150000000001</v>
      </c>
      <c r="E1864" s="160">
        <f ca="1">OFFSET('Редактор цен '!$D$162,Цена!$A$1864,0)</f>
        <v>2926.7150000000001</v>
      </c>
      <c r="F1864" s="160">
        <f ca="1">OFFSET('Редактор цен '!$D$162,Цена!$A$1864,0)</f>
        <v>2926.7150000000001</v>
      </c>
      <c r="G1864" s="160">
        <f ca="1">OFFSET('Редактор цен '!$D$162,Цена!$A$1864,0)</f>
        <v>2926.7150000000001</v>
      </c>
      <c r="H1864" s="160">
        <f ca="1">OFFSET('Редактор цен '!$D$162,Цена!$A$1864,0)</f>
        <v>2926.7150000000001</v>
      </c>
      <c r="I1864" s="160">
        <f ca="1">OFFSET('Редактор цен '!$D$162,Цена!$A$1864,0)</f>
        <v>2926.7150000000001</v>
      </c>
      <c r="J1864" s="160">
        <f ca="1">OFFSET('Редактор цен '!$D$162,Цена!$A$1864,0)</f>
        <v>2926.7150000000001</v>
      </c>
      <c r="K1864" s="160">
        <f ca="1">OFFSET('Редактор цен '!$D$162,Цена!$A$1864,0)</f>
        <v>2926.7150000000001</v>
      </c>
      <c r="L1864" s="160">
        <f ca="1">OFFSET('Редактор цен '!$D$162,Цена!$A$1864,0)</f>
        <v>2926.7150000000001</v>
      </c>
      <c r="M1864" s="160">
        <f ca="1">OFFSET('Редактор цен '!$D$162,Цена!$A$1864,0)</f>
        <v>2926.7150000000001</v>
      </c>
    </row>
    <row r="1865" spans="1:13" ht="15" x14ac:dyDescent="0.2">
      <c r="A1865">
        <v>0</v>
      </c>
      <c r="B1865" t="s">
        <v>280</v>
      </c>
      <c r="C1865" s="75" t="str">
        <f>B1865&amp;'Спецификация - фасады'!$AO$49</f>
        <v>П60-01-TD</v>
      </c>
      <c r="D1865" s="160">
        <f ca="1">OFFSET('Редактор цен '!$D$162,Цена!$A$1865,0)</f>
        <v>2926.7150000000001</v>
      </c>
      <c r="E1865" s="160">
        <f ca="1">OFFSET('Редактор цен '!$D$162,Цена!$A$1865,0)</f>
        <v>2926.7150000000001</v>
      </c>
      <c r="F1865" s="160">
        <f ca="1">OFFSET('Редактор цен '!$D$162,Цена!$A$1865,0)</f>
        <v>2926.7150000000001</v>
      </c>
      <c r="G1865" s="160">
        <f ca="1">OFFSET('Редактор цен '!$D$162,Цена!$A$1865,0)</f>
        <v>2926.7150000000001</v>
      </c>
      <c r="H1865" s="160">
        <f ca="1">OFFSET('Редактор цен '!$D$162,Цена!$A$1865,0)</f>
        <v>2926.7150000000001</v>
      </c>
      <c r="I1865" s="160">
        <f ca="1">OFFSET('Редактор цен '!$D$162,Цена!$A$1865,0)</f>
        <v>2926.7150000000001</v>
      </c>
      <c r="J1865" s="160">
        <f ca="1">OFFSET('Редактор цен '!$D$162,Цена!$A$1865,0)</f>
        <v>2926.7150000000001</v>
      </c>
      <c r="K1865" s="160">
        <f ca="1">OFFSET('Редактор цен '!$D$162,Цена!$A$1865,0)</f>
        <v>2926.7150000000001</v>
      </c>
      <c r="L1865" s="160">
        <f ca="1">OFFSET('Редактор цен '!$D$162,Цена!$A$1865,0)</f>
        <v>2926.7150000000001</v>
      </c>
      <c r="M1865" s="160">
        <f ca="1">OFFSET('Редактор цен '!$D$162,Цена!$A$1865,0)</f>
        <v>2926.7150000000001</v>
      </c>
    </row>
    <row r="1866" spans="1:13" ht="15" x14ac:dyDescent="0.2">
      <c r="A1866">
        <v>0</v>
      </c>
      <c r="B1866" t="s">
        <v>280</v>
      </c>
      <c r="C1866" s="75" t="str">
        <f>B1866&amp;'Спецификация - фасады'!$AO$50</f>
        <v>П60-01-LO</v>
      </c>
      <c r="D1866" s="160">
        <f ca="1">OFFSET('Редактор цен '!$D$162,Цена!$A$1866,0)</f>
        <v>2926.7150000000001</v>
      </c>
      <c r="E1866" s="160">
        <f ca="1">OFFSET('Редактор цен '!$D$162,Цена!$A$1866,0)</f>
        <v>2926.7150000000001</v>
      </c>
      <c r="F1866" s="160">
        <f ca="1">OFFSET('Редактор цен '!$D$162,Цена!$A$1866,0)</f>
        <v>2926.7150000000001</v>
      </c>
      <c r="G1866" s="160">
        <f ca="1">OFFSET('Редактор цен '!$D$162,Цена!$A$1866,0)</f>
        <v>2926.7150000000001</v>
      </c>
      <c r="H1866" s="160">
        <f ca="1">OFFSET('Редактор цен '!$D$162,Цена!$A$1866,0)</f>
        <v>2926.7150000000001</v>
      </c>
      <c r="I1866" s="160">
        <f ca="1">OFFSET('Редактор цен '!$D$162,Цена!$A$1866,0)</f>
        <v>2926.7150000000001</v>
      </c>
      <c r="J1866" s="160">
        <f ca="1">OFFSET('Редактор цен '!$D$162,Цена!$A$1866,0)</f>
        <v>2926.7150000000001</v>
      </c>
      <c r="K1866" s="160">
        <f ca="1">OFFSET('Редактор цен '!$D$162,Цена!$A$1866,0)</f>
        <v>2926.7150000000001</v>
      </c>
      <c r="L1866" s="160">
        <f ca="1">OFFSET('Редактор цен '!$D$162,Цена!$A$1866,0)</f>
        <v>2926.7150000000001</v>
      </c>
      <c r="M1866" s="160">
        <f ca="1">OFFSET('Редактор цен '!$D$162,Цена!$A$1866,0)</f>
        <v>2926.7150000000001</v>
      </c>
    </row>
    <row r="1867" spans="1:13" ht="15" x14ac:dyDescent="0.2">
      <c r="A1867">
        <v>0</v>
      </c>
      <c r="B1867" t="s">
        <v>280</v>
      </c>
      <c r="C1867" s="75" t="str">
        <f>B1867&amp;'Спецификация - фасады'!$AO$51</f>
        <v>П60-01-OM</v>
      </c>
      <c r="D1867" s="160">
        <f ca="1">OFFSET('Редактор цен '!$D$162,Цена!$A$1867,0)</f>
        <v>2926.7150000000001</v>
      </c>
      <c r="E1867" s="160">
        <f ca="1">OFFSET('Редактор цен '!$D$162,Цена!$A$1867,0)</f>
        <v>2926.7150000000001</v>
      </c>
      <c r="F1867" s="160">
        <f ca="1">OFFSET('Редактор цен '!$D$162,Цена!$A$1867,0)</f>
        <v>2926.7150000000001</v>
      </c>
      <c r="G1867" s="160">
        <f ca="1">OFFSET('Редактор цен '!$D$162,Цена!$A$1867,0)</f>
        <v>2926.7150000000001</v>
      </c>
      <c r="H1867" s="160">
        <f ca="1">OFFSET('Редактор цен '!$D$162,Цена!$A$1867,0)</f>
        <v>2926.7150000000001</v>
      </c>
      <c r="I1867" s="160">
        <f ca="1">OFFSET('Редактор цен '!$D$162,Цена!$A$1867,0)</f>
        <v>2926.7150000000001</v>
      </c>
      <c r="J1867" s="160">
        <f ca="1">OFFSET('Редактор цен '!$D$162,Цена!$A$1867,0)</f>
        <v>2926.7150000000001</v>
      </c>
      <c r="K1867" s="160">
        <f ca="1">OFFSET('Редактор цен '!$D$162,Цена!$A$1867,0)</f>
        <v>2926.7150000000001</v>
      </c>
      <c r="L1867" s="160">
        <f ca="1">OFFSET('Редактор цен '!$D$162,Цена!$A$1867,0)</f>
        <v>2926.7150000000001</v>
      </c>
      <c r="M1867" s="160">
        <f ca="1">OFFSET('Редактор цен '!$D$162,Цена!$A$1867,0)</f>
        <v>2926.7150000000001</v>
      </c>
    </row>
    <row r="1868" spans="1:13" ht="15" x14ac:dyDescent="0.2">
      <c r="A1868">
        <v>0</v>
      </c>
      <c r="B1868" t="s">
        <v>280</v>
      </c>
      <c r="C1868" s="75" t="str">
        <f>B1868&amp;'Спецификация - фасады'!$AO$52</f>
        <v>П60-01-OE</v>
      </c>
      <c r="D1868" s="160">
        <f ca="1">OFFSET('Редактор цен '!$D$162,Цена!$A$1868,0)</f>
        <v>2926.7150000000001</v>
      </c>
      <c r="E1868" s="160">
        <f ca="1">OFFSET('Редактор цен '!$D$162,Цена!$A$1868,0)</f>
        <v>2926.7150000000001</v>
      </c>
      <c r="F1868" s="160">
        <f ca="1">OFFSET('Редактор цен '!$D$162,Цена!$A$1868,0)</f>
        <v>2926.7150000000001</v>
      </c>
      <c r="G1868" s="160">
        <f ca="1">OFFSET('Редактор цен '!$D$162,Цена!$A$1868,0)</f>
        <v>2926.7150000000001</v>
      </c>
      <c r="H1868" s="160">
        <f ca="1">OFFSET('Редактор цен '!$D$162,Цена!$A$1868,0)</f>
        <v>2926.7150000000001</v>
      </c>
      <c r="I1868" s="160">
        <f ca="1">OFFSET('Редактор цен '!$D$162,Цена!$A$1868,0)</f>
        <v>2926.7150000000001</v>
      </c>
      <c r="J1868" s="160">
        <f ca="1">OFFSET('Редактор цен '!$D$162,Цена!$A$1868,0)</f>
        <v>2926.7150000000001</v>
      </c>
      <c r="K1868" s="160">
        <f ca="1">OFFSET('Редактор цен '!$D$162,Цена!$A$1868,0)</f>
        <v>2926.7150000000001</v>
      </c>
      <c r="L1868" s="160">
        <f ca="1">OFFSET('Редактор цен '!$D$162,Цена!$A$1868,0)</f>
        <v>2926.7150000000001</v>
      </c>
      <c r="M1868" s="160">
        <f ca="1">OFFSET('Редактор цен '!$D$162,Цена!$A$1868,0)</f>
        <v>2926.7150000000001</v>
      </c>
    </row>
    <row r="1869" spans="1:13" ht="15" x14ac:dyDescent="0.2">
      <c r="A1869">
        <v>1</v>
      </c>
      <c r="B1869" t="s">
        <v>280</v>
      </c>
      <c r="C1869" s="75" t="str">
        <f>B1869&amp;'Спецификация - фасады'!$AO$53</f>
        <v>П60-01-GS</v>
      </c>
      <c r="D1869" s="160">
        <f ca="1">OFFSET('Редактор цен '!$D$162,Цена!$A$1869,0)</f>
        <v>2926.7150000000001</v>
      </c>
      <c r="E1869" s="160">
        <f ca="1">OFFSET('Редактор цен '!$D$162,Цена!$A$1869,0)</f>
        <v>2926.7150000000001</v>
      </c>
      <c r="F1869" s="160">
        <f ca="1">OFFSET('Редактор цен '!$D$162,Цена!$A$1869,0)</f>
        <v>2926.7150000000001</v>
      </c>
      <c r="G1869" s="160">
        <f ca="1">OFFSET('Редактор цен '!$D$162,Цена!$A$1869,0)</f>
        <v>2926.7150000000001</v>
      </c>
      <c r="H1869" s="160">
        <f ca="1">OFFSET('Редактор цен '!$D$162,Цена!$A$1869,0)</f>
        <v>2926.7150000000001</v>
      </c>
      <c r="I1869" s="160">
        <f ca="1">OFFSET('Редактор цен '!$D$162,Цена!$A$1869,0)</f>
        <v>2926.7150000000001</v>
      </c>
      <c r="J1869" s="160">
        <f ca="1">OFFSET('Редактор цен '!$D$162,Цена!$A$1869,0)</f>
        <v>2926.7150000000001</v>
      </c>
      <c r="K1869" s="160">
        <f ca="1">OFFSET('Редактор цен '!$D$162,Цена!$A$1869,0)</f>
        <v>2926.7150000000001</v>
      </c>
      <c r="L1869" s="160">
        <f ca="1">OFFSET('Редактор цен '!$D$162,Цена!$A$1869,0)</f>
        <v>2926.7150000000001</v>
      </c>
      <c r="M1869" s="160">
        <f ca="1">OFFSET('Редактор цен '!$D$162,Цена!$A$1869,0)</f>
        <v>2926.7150000000001</v>
      </c>
    </row>
    <row r="1870" spans="1:13" ht="15" x14ac:dyDescent="0.2">
      <c r="A1870">
        <v>2</v>
      </c>
      <c r="B1870" t="s">
        <v>280</v>
      </c>
      <c r="C1870" s="75" t="str">
        <f>B1870&amp;'Спецификация - фасады'!$AO$54</f>
        <v>П60-01-BMO</v>
      </c>
      <c r="D1870" s="160">
        <f ca="1">OFFSET('Редактор цен '!$D$162,Цена!$A$1870,0)</f>
        <v>3394.71</v>
      </c>
      <c r="E1870" s="160">
        <f ca="1">OFFSET('Редактор цен '!$D$162,Цена!$A$1870,0)</f>
        <v>3394.71</v>
      </c>
      <c r="F1870" s="160">
        <f ca="1">OFFSET('Редактор цен '!$D$162,Цена!$A$1870,0)</f>
        <v>3394.71</v>
      </c>
      <c r="G1870" s="160">
        <f ca="1">OFFSET('Редактор цен '!$D$162,Цена!$A$1870,0)</f>
        <v>3394.71</v>
      </c>
      <c r="H1870" s="160">
        <f ca="1">OFFSET('Редактор цен '!$D$162,Цена!$A$1870,0)</f>
        <v>3394.71</v>
      </c>
      <c r="I1870" s="160">
        <f ca="1">OFFSET('Редактор цен '!$D$162,Цена!$A$1870,0)</f>
        <v>3394.71</v>
      </c>
      <c r="J1870" s="160">
        <f ca="1">OFFSET('Редактор цен '!$D$162,Цена!$A$1870,0)</f>
        <v>3394.71</v>
      </c>
      <c r="K1870" s="160">
        <f ca="1">OFFSET('Редактор цен '!$D$162,Цена!$A$1870,0)</f>
        <v>3394.71</v>
      </c>
      <c r="L1870" s="160">
        <f ca="1">OFFSET('Редактор цен '!$D$162,Цена!$A$1870,0)</f>
        <v>3394.71</v>
      </c>
      <c r="M1870" s="160">
        <f ca="1">OFFSET('Редактор цен '!$D$162,Цена!$A$1870,0)</f>
        <v>3394.71</v>
      </c>
    </row>
    <row r="1871" spans="1:13" ht="15" x14ac:dyDescent="0.2">
      <c r="A1871">
        <v>3</v>
      </c>
      <c r="B1871" t="s">
        <v>280</v>
      </c>
      <c r="C1871" s="75" t="str">
        <f>B1871&amp;'Спецификация - фасады'!$AO$55</f>
        <v>П60-01-WM</v>
      </c>
      <c r="D1871" s="160">
        <f ca="1">OFFSET('Редактор цен '!$D$162,Цена!$A$1871,0)</f>
        <v>3485.5149999999999</v>
      </c>
      <c r="E1871" s="160">
        <f ca="1">OFFSET('Редактор цен '!$D$162,Цена!$A$1871,0)</f>
        <v>3485.5149999999999</v>
      </c>
      <c r="F1871" s="160">
        <f ca="1">OFFSET('Редактор цен '!$D$162,Цена!$A$1871,0)</f>
        <v>3485.5149999999999</v>
      </c>
      <c r="G1871" s="160">
        <f ca="1">OFFSET('Редактор цен '!$D$162,Цена!$A$1871,0)</f>
        <v>3485.5149999999999</v>
      </c>
      <c r="H1871" s="160">
        <f ca="1">OFFSET('Редактор цен '!$D$162,Цена!$A$1871,0)</f>
        <v>3485.5149999999999</v>
      </c>
      <c r="I1871" s="160">
        <f ca="1">OFFSET('Редактор цен '!$D$162,Цена!$A$1871,0)</f>
        <v>3485.5149999999999</v>
      </c>
      <c r="J1871" s="160">
        <f ca="1">OFFSET('Редактор цен '!$D$162,Цена!$A$1871,0)</f>
        <v>3485.5149999999999</v>
      </c>
      <c r="K1871" s="160">
        <f ca="1">OFFSET('Редактор цен '!$D$162,Цена!$A$1871,0)</f>
        <v>3485.5149999999999</v>
      </c>
      <c r="L1871" s="160">
        <f ca="1">OFFSET('Редактор цен '!$D$162,Цена!$A$1871,0)</f>
        <v>3485.5149999999999</v>
      </c>
      <c r="M1871" s="160">
        <f ca="1">OFFSET('Редактор цен '!$D$162,Цена!$A$1871,0)</f>
        <v>3485.5149999999999</v>
      </c>
    </row>
    <row r="1872" spans="1:13" ht="15" x14ac:dyDescent="0.2">
      <c r="A1872">
        <v>3</v>
      </c>
      <c r="B1872" t="s">
        <v>280</v>
      </c>
      <c r="C1872" s="75" t="str">
        <f>B1872&amp;'Спецификация - фасады'!$AO$56</f>
        <v>П60-01-IV</v>
      </c>
      <c r="D1872" s="160">
        <f ca="1">OFFSET('Редактор цен '!$D$162,Цена!$A$1872,0)</f>
        <v>3485.5149999999999</v>
      </c>
      <c r="E1872" s="160">
        <f ca="1">OFFSET('Редактор цен '!$D$162,Цена!$A$1872,0)</f>
        <v>3485.5149999999999</v>
      </c>
      <c r="F1872" s="160">
        <f ca="1">OFFSET('Редактор цен '!$D$162,Цена!$A$1872,0)</f>
        <v>3485.5149999999999</v>
      </c>
      <c r="G1872" s="160">
        <f ca="1">OFFSET('Редактор цен '!$D$162,Цена!$A$1872,0)</f>
        <v>3485.5149999999999</v>
      </c>
      <c r="H1872" s="160">
        <f ca="1">OFFSET('Редактор цен '!$D$162,Цена!$A$1872,0)</f>
        <v>3485.5149999999999</v>
      </c>
      <c r="I1872" s="160">
        <f ca="1">OFFSET('Редактор цен '!$D$162,Цена!$A$1872,0)</f>
        <v>3485.5149999999999</v>
      </c>
      <c r="J1872" s="160">
        <f ca="1">OFFSET('Редактор цен '!$D$162,Цена!$A$1872,0)</f>
        <v>3485.5149999999999</v>
      </c>
      <c r="K1872" s="160">
        <f ca="1">OFFSET('Редактор цен '!$D$162,Цена!$A$1872,0)</f>
        <v>3485.5149999999999</v>
      </c>
      <c r="L1872" s="160">
        <f ca="1">OFFSET('Редактор цен '!$D$162,Цена!$A$1872,0)</f>
        <v>3485.5149999999999</v>
      </c>
      <c r="M1872" s="160">
        <f ca="1">OFFSET('Редактор цен '!$D$162,Цена!$A$1872,0)</f>
        <v>3485.5149999999999</v>
      </c>
    </row>
    <row r="1873" spans="1:13" ht="15" x14ac:dyDescent="0.2">
      <c r="A1873">
        <v>4</v>
      </c>
      <c r="B1873" t="s">
        <v>280</v>
      </c>
      <c r="C1873" s="75" t="str">
        <f>B1873&amp;'Спецификация - фасады'!$AO$57</f>
        <v>П60-01-WC/PG</v>
      </c>
      <c r="D1873" s="160">
        <f ca="1">OFFSET('Редактор цен '!$D$162,Цена!$A$1873,0)</f>
        <v>4075.7474999999999</v>
      </c>
      <c r="E1873" s="160">
        <f ca="1">OFFSET('Редактор цен '!$D$162,Цена!$A$1873,0)</f>
        <v>4075.7474999999999</v>
      </c>
      <c r="F1873" s="160">
        <f ca="1">OFFSET('Редактор цен '!$D$162,Цена!$A$1873,0)</f>
        <v>4075.7474999999999</v>
      </c>
      <c r="G1873" s="160">
        <f ca="1">OFFSET('Редактор цен '!$D$162,Цена!$A$1873,0)</f>
        <v>4075.7474999999999</v>
      </c>
      <c r="H1873" s="160">
        <f ca="1">OFFSET('Редактор цен '!$D$162,Цена!$A$1873,0)</f>
        <v>4075.7474999999999</v>
      </c>
      <c r="I1873" s="160">
        <f ca="1">OFFSET('Редактор цен '!$D$162,Цена!$A$1873,0)</f>
        <v>4075.7474999999999</v>
      </c>
      <c r="J1873" s="160">
        <f ca="1">OFFSET('Редактор цен '!$D$162,Цена!$A$1873,0)</f>
        <v>4075.7474999999999</v>
      </c>
      <c r="K1873" s="160">
        <f ca="1">OFFSET('Редактор цен '!$D$162,Цена!$A$1873,0)</f>
        <v>4075.7474999999999</v>
      </c>
      <c r="L1873" s="160">
        <f ca="1">OFFSET('Редактор цен '!$D$162,Цена!$A$1873,0)</f>
        <v>4075.7474999999999</v>
      </c>
      <c r="M1873" s="160">
        <f ca="1">OFFSET('Редактор цен '!$D$162,Цена!$A$1873,0)</f>
        <v>4075.7474999999999</v>
      </c>
    </row>
    <row r="1874" spans="1:13" ht="15" x14ac:dyDescent="0.2">
      <c r="A1874">
        <v>4</v>
      </c>
      <c r="B1874" t="s">
        <v>280</v>
      </c>
      <c r="C1874" s="75" t="str">
        <f>B1874&amp;'Спецификация - фасады'!$AO$58</f>
        <v>П60-01-WC/PS</v>
      </c>
      <c r="D1874" s="160">
        <f ca="1">OFFSET('Редактор цен '!$D$162,Цена!$A$1874,0)</f>
        <v>4075.7474999999999</v>
      </c>
      <c r="E1874" s="160">
        <f ca="1">OFFSET('Редактор цен '!$D$162,Цена!$A$1874,0)</f>
        <v>4075.7474999999999</v>
      </c>
      <c r="F1874" s="160">
        <f ca="1">OFFSET('Редактор цен '!$D$162,Цена!$A$1874,0)</f>
        <v>4075.7474999999999</v>
      </c>
      <c r="G1874" s="160">
        <f ca="1">OFFSET('Редактор цен '!$D$162,Цена!$A$1874,0)</f>
        <v>4075.7474999999999</v>
      </c>
      <c r="H1874" s="160">
        <f ca="1">OFFSET('Редактор цен '!$D$162,Цена!$A$1874,0)</f>
        <v>4075.7474999999999</v>
      </c>
      <c r="I1874" s="160">
        <f ca="1">OFFSET('Редактор цен '!$D$162,Цена!$A$1874,0)</f>
        <v>4075.7474999999999</v>
      </c>
      <c r="J1874" s="160">
        <f ca="1">OFFSET('Редактор цен '!$D$162,Цена!$A$1874,0)</f>
        <v>4075.7474999999999</v>
      </c>
      <c r="K1874" s="160">
        <f ca="1">OFFSET('Редактор цен '!$D$162,Цена!$A$1874,0)</f>
        <v>4075.7474999999999</v>
      </c>
      <c r="L1874" s="160">
        <f ca="1">OFFSET('Редактор цен '!$D$162,Цена!$A$1874,0)</f>
        <v>4075.7474999999999</v>
      </c>
      <c r="M1874" s="160">
        <f ca="1">OFFSET('Редактор цен '!$D$162,Цена!$A$1874,0)</f>
        <v>4075.7474999999999</v>
      </c>
    </row>
    <row r="1875" spans="1:13" ht="15" x14ac:dyDescent="0.2">
      <c r="A1875">
        <v>4</v>
      </c>
      <c r="B1875" t="s">
        <v>280</v>
      </c>
      <c r="C1875" s="75" t="str">
        <f>B1875&amp;'Спецификация - фасады'!$AO$59</f>
        <v>П60-01-WC/PBG</v>
      </c>
      <c r="D1875" s="160">
        <f ca="1">OFFSET('Редактор цен '!$D$162,Цена!$A$1875,0)</f>
        <v>4075.7474999999999</v>
      </c>
      <c r="E1875" s="160">
        <f ca="1">OFFSET('Редактор цен '!$D$162,Цена!$A$1875,0)</f>
        <v>4075.7474999999999</v>
      </c>
      <c r="F1875" s="160">
        <f ca="1">OFFSET('Редактор цен '!$D$162,Цена!$A$1875,0)</f>
        <v>4075.7474999999999</v>
      </c>
      <c r="G1875" s="160">
        <f ca="1">OFFSET('Редактор цен '!$D$162,Цена!$A$1875,0)</f>
        <v>4075.7474999999999</v>
      </c>
      <c r="H1875" s="160">
        <f ca="1">OFFSET('Редактор цен '!$D$162,Цена!$A$1875,0)</f>
        <v>4075.7474999999999</v>
      </c>
      <c r="I1875" s="160">
        <f ca="1">OFFSET('Редактор цен '!$D$162,Цена!$A$1875,0)</f>
        <v>4075.7474999999999</v>
      </c>
      <c r="J1875" s="160">
        <f ca="1">OFFSET('Редактор цен '!$D$162,Цена!$A$1875,0)</f>
        <v>4075.7474999999999</v>
      </c>
      <c r="K1875" s="160">
        <f ca="1">OFFSET('Редактор цен '!$D$162,Цена!$A$1875,0)</f>
        <v>4075.7474999999999</v>
      </c>
      <c r="L1875" s="160">
        <f ca="1">OFFSET('Редактор цен '!$D$162,Цена!$A$1875,0)</f>
        <v>4075.7474999999999</v>
      </c>
      <c r="M1875" s="160">
        <f ca="1">OFFSET('Редактор цен '!$D$162,Цена!$A$1875,0)</f>
        <v>4075.7474999999999</v>
      </c>
    </row>
    <row r="1876" spans="1:13" ht="15" x14ac:dyDescent="0.2">
      <c r="A1876">
        <v>4</v>
      </c>
      <c r="B1876" t="s">
        <v>280</v>
      </c>
      <c r="C1876" s="75" t="str">
        <f>B1876&amp;'Спецификация - фасады'!$AO$60</f>
        <v>П60-01-VT/PS</v>
      </c>
      <c r="D1876" s="160">
        <f ca="1">OFFSET('Редактор цен '!$D$162,Цена!$A$1876,0)</f>
        <v>4075.7474999999999</v>
      </c>
      <c r="E1876" s="160">
        <f ca="1">OFFSET('Редактор цен '!$D$162,Цена!$A$1876,0)</f>
        <v>4075.7474999999999</v>
      </c>
      <c r="F1876" s="160">
        <f ca="1">OFFSET('Редактор цен '!$D$162,Цена!$A$1876,0)</f>
        <v>4075.7474999999999</v>
      </c>
      <c r="G1876" s="160">
        <f ca="1">OFFSET('Редактор цен '!$D$162,Цена!$A$1876,0)</f>
        <v>4075.7474999999999</v>
      </c>
      <c r="H1876" s="160">
        <f ca="1">OFFSET('Редактор цен '!$D$162,Цена!$A$1876,0)</f>
        <v>4075.7474999999999</v>
      </c>
      <c r="I1876" s="160">
        <f ca="1">OFFSET('Редактор цен '!$D$162,Цена!$A$1876,0)</f>
        <v>4075.7474999999999</v>
      </c>
      <c r="J1876" s="160">
        <f ca="1">OFFSET('Редактор цен '!$D$162,Цена!$A$1876,0)</f>
        <v>4075.7474999999999</v>
      </c>
      <c r="K1876" s="160">
        <f ca="1">OFFSET('Редактор цен '!$D$162,Цена!$A$1876,0)</f>
        <v>4075.7474999999999</v>
      </c>
      <c r="L1876" s="160">
        <f ca="1">OFFSET('Редактор цен '!$D$162,Цена!$A$1876,0)</f>
        <v>4075.7474999999999</v>
      </c>
      <c r="M1876" s="160">
        <f ca="1">OFFSET('Редактор цен '!$D$162,Цена!$A$1876,0)</f>
        <v>4075.7474999999999</v>
      </c>
    </row>
    <row r="1877" spans="1:13" ht="15" x14ac:dyDescent="0.2">
      <c r="A1877">
        <v>5</v>
      </c>
      <c r="B1877" t="s">
        <v>280</v>
      </c>
      <c r="C1877" s="75" t="str">
        <f>B1877&amp;'Спецификация - фасады'!$AO$61</f>
        <v>П60-01-BMO/PG</v>
      </c>
      <c r="D1877" s="160">
        <f ca="1">OFFSET('Редактор цен '!$D$162,Цена!$A$1877,0)</f>
        <v>4547.2349999999997</v>
      </c>
      <c r="E1877" s="160">
        <f ca="1">OFFSET('Редактор цен '!$D$162,Цена!$A$1877,0)</f>
        <v>4547.2349999999997</v>
      </c>
      <c r="F1877" s="160">
        <f ca="1">OFFSET('Редактор цен '!$D$162,Цена!$A$1877,0)</f>
        <v>4547.2349999999997</v>
      </c>
      <c r="G1877" s="160">
        <f ca="1">OFFSET('Редактор цен '!$D$162,Цена!$A$1877,0)</f>
        <v>4547.2349999999997</v>
      </c>
      <c r="H1877" s="160">
        <f ca="1">OFFSET('Редактор цен '!$D$162,Цена!$A$1877,0)</f>
        <v>4547.2349999999997</v>
      </c>
      <c r="I1877" s="160">
        <f ca="1">OFFSET('Редактор цен '!$D$162,Цена!$A$1877,0)</f>
        <v>4547.2349999999997</v>
      </c>
      <c r="J1877" s="160">
        <f ca="1">OFFSET('Редактор цен '!$D$162,Цена!$A$1877,0)</f>
        <v>4547.2349999999997</v>
      </c>
      <c r="K1877" s="160">
        <f ca="1">OFFSET('Редактор цен '!$D$162,Цена!$A$1877,0)</f>
        <v>4547.2349999999997</v>
      </c>
      <c r="L1877" s="160">
        <f ca="1">OFFSET('Редактор цен '!$D$162,Цена!$A$1877,0)</f>
        <v>4547.2349999999997</v>
      </c>
      <c r="M1877" s="160">
        <f ca="1">OFFSET('Редактор цен '!$D$162,Цена!$A$1877,0)</f>
        <v>4547.2349999999997</v>
      </c>
    </row>
    <row r="1878" spans="1:13" ht="15" x14ac:dyDescent="0.2">
      <c r="A1878">
        <v>5</v>
      </c>
      <c r="B1878" t="s">
        <v>280</v>
      </c>
      <c r="C1878" s="75" t="str">
        <f>B1878&amp;'Спецификация - фасады'!$AO$62</f>
        <v>П60-01-BMO/PB</v>
      </c>
      <c r="D1878" s="160">
        <f ca="1">OFFSET('Редактор цен '!$D$162,Цена!$A$1878,0)</f>
        <v>4547.2349999999997</v>
      </c>
      <c r="E1878" s="160">
        <f ca="1">OFFSET('Редактор цен '!$D$162,Цена!$A$1878,0)</f>
        <v>4547.2349999999997</v>
      </c>
      <c r="F1878" s="160">
        <f ca="1">OFFSET('Редактор цен '!$D$162,Цена!$A$1878,0)</f>
        <v>4547.2349999999997</v>
      </c>
      <c r="G1878" s="160">
        <f ca="1">OFFSET('Редактор цен '!$D$162,Цена!$A$1878,0)</f>
        <v>4547.2349999999997</v>
      </c>
      <c r="H1878" s="160">
        <f ca="1">OFFSET('Редактор цен '!$D$162,Цена!$A$1878,0)</f>
        <v>4547.2349999999997</v>
      </c>
      <c r="I1878" s="160">
        <f ca="1">OFFSET('Редактор цен '!$D$162,Цена!$A$1878,0)</f>
        <v>4547.2349999999997</v>
      </c>
      <c r="J1878" s="160">
        <f ca="1">OFFSET('Редактор цен '!$D$162,Цена!$A$1878,0)</f>
        <v>4547.2349999999997</v>
      </c>
      <c r="K1878" s="160">
        <f ca="1">OFFSET('Редактор цен '!$D$162,Цена!$A$1878,0)</f>
        <v>4547.2349999999997</v>
      </c>
      <c r="L1878" s="160">
        <f ca="1">OFFSET('Редактор цен '!$D$162,Цена!$A$1878,0)</f>
        <v>4547.2349999999997</v>
      </c>
      <c r="M1878" s="160">
        <f ca="1">OFFSET('Редактор цен '!$D$162,Цена!$A$1878,0)</f>
        <v>4547.2349999999997</v>
      </c>
    </row>
    <row r="1879" spans="1:13" ht="15" x14ac:dyDescent="0.2">
      <c r="A1879">
        <v>6</v>
      </c>
      <c r="B1879" t="s">
        <v>280</v>
      </c>
      <c r="C1879" s="75" t="str">
        <f>B1879&amp;'Спецификация - фасады'!$AO$63</f>
        <v>П60-01-GS/PG</v>
      </c>
      <c r="D1879" s="160">
        <f ca="1">OFFSET('Редактор цен '!$D$162,Цена!$A$1879,0)</f>
        <v>4484.37</v>
      </c>
      <c r="E1879" s="160">
        <f ca="1">OFFSET('Редактор цен '!$D$162,Цена!$A$1879,0)</f>
        <v>4484.37</v>
      </c>
      <c r="F1879" s="160">
        <f ca="1">OFFSET('Редактор цен '!$D$162,Цена!$A$1879,0)</f>
        <v>4484.37</v>
      </c>
      <c r="G1879" s="160">
        <f ca="1">OFFSET('Редактор цен '!$D$162,Цена!$A$1879,0)</f>
        <v>4484.37</v>
      </c>
      <c r="H1879" s="160">
        <f ca="1">OFFSET('Редактор цен '!$D$162,Цена!$A$1879,0)</f>
        <v>4484.37</v>
      </c>
      <c r="I1879" s="160">
        <f ca="1">OFFSET('Редактор цен '!$D$162,Цена!$A$1879,0)</f>
        <v>4484.37</v>
      </c>
      <c r="J1879" s="160">
        <f ca="1">OFFSET('Редактор цен '!$D$162,Цена!$A$1879,0)</f>
        <v>4484.37</v>
      </c>
      <c r="K1879" s="160">
        <f ca="1">OFFSET('Редактор цен '!$D$162,Цена!$A$1879,0)</f>
        <v>4484.37</v>
      </c>
      <c r="L1879" s="160">
        <f ca="1">OFFSET('Редактор цен '!$D$162,Цена!$A$1879,0)</f>
        <v>4484.37</v>
      </c>
      <c r="M1879" s="160">
        <f ca="1">OFFSET('Редактор цен '!$D$162,Цена!$A$1879,0)</f>
        <v>4484.37</v>
      </c>
    </row>
    <row r="1880" spans="1:13" ht="15" x14ac:dyDescent="0.2">
      <c r="A1880">
        <v>6</v>
      </c>
      <c r="B1880" t="s">
        <v>280</v>
      </c>
      <c r="C1880" s="75" t="str">
        <f>B1880&amp;'Спецификация - фасады'!$AO$64</f>
        <v>П60-01-GS/PS</v>
      </c>
      <c r="D1880" s="160">
        <f ca="1">OFFSET('Редактор цен '!$D$162,Цена!$A$1880,0)</f>
        <v>4484.37</v>
      </c>
      <c r="E1880" s="160">
        <f ca="1">OFFSET('Редактор цен '!$D$162,Цена!$A$1880,0)</f>
        <v>4484.37</v>
      </c>
      <c r="F1880" s="160">
        <f ca="1">OFFSET('Редактор цен '!$D$162,Цена!$A$1880,0)</f>
        <v>4484.37</v>
      </c>
      <c r="G1880" s="160">
        <f ca="1">OFFSET('Редактор цен '!$D$162,Цена!$A$1880,0)</f>
        <v>4484.37</v>
      </c>
      <c r="H1880" s="160">
        <f ca="1">OFFSET('Редактор цен '!$D$162,Цена!$A$1880,0)</f>
        <v>4484.37</v>
      </c>
      <c r="I1880" s="160">
        <f ca="1">OFFSET('Редактор цен '!$D$162,Цена!$A$1880,0)</f>
        <v>4484.37</v>
      </c>
      <c r="J1880" s="160">
        <f ca="1">OFFSET('Редактор цен '!$D$162,Цена!$A$1880,0)</f>
        <v>4484.37</v>
      </c>
      <c r="K1880" s="160">
        <f ca="1">OFFSET('Редактор цен '!$D$162,Цена!$A$1880,0)</f>
        <v>4484.37</v>
      </c>
      <c r="L1880" s="160">
        <f ca="1">OFFSET('Редактор цен '!$D$162,Цена!$A$1880,0)</f>
        <v>4484.37</v>
      </c>
      <c r="M1880" s="160">
        <f ca="1">OFFSET('Редактор цен '!$D$162,Цена!$A$1880,0)</f>
        <v>4484.37</v>
      </c>
    </row>
    <row r="1881" spans="1:13" ht="15" x14ac:dyDescent="0.2">
      <c r="A1881">
        <v>7</v>
      </c>
      <c r="B1881" t="s">
        <v>280</v>
      </c>
      <c r="C1881" s="75" t="str">
        <f>B1881&amp;'Спецификация - фасады'!$AO$65</f>
        <v>П60-01-WM/PG</v>
      </c>
      <c r="D1881" s="160">
        <f ca="1">OFFSET('Редактор цен '!$D$162,Цена!$A$1881,0)</f>
        <v>5043.17</v>
      </c>
      <c r="E1881" s="160">
        <f ca="1">OFFSET('Редактор цен '!$D$162,Цена!$A$1881,0)</f>
        <v>5043.17</v>
      </c>
      <c r="F1881" s="160">
        <f ca="1">OFFSET('Редактор цен '!$D$162,Цена!$A$1881,0)</f>
        <v>5043.17</v>
      </c>
      <c r="G1881" s="160">
        <f ca="1">OFFSET('Редактор цен '!$D$162,Цена!$A$1881,0)</f>
        <v>5043.17</v>
      </c>
      <c r="H1881" s="160">
        <f ca="1">OFFSET('Редактор цен '!$D$162,Цена!$A$1881,0)</f>
        <v>5043.17</v>
      </c>
      <c r="I1881" s="160">
        <f ca="1">OFFSET('Редактор цен '!$D$162,Цена!$A$1881,0)</f>
        <v>5043.17</v>
      </c>
      <c r="J1881" s="160">
        <f ca="1">OFFSET('Редактор цен '!$D$162,Цена!$A$1881,0)</f>
        <v>5043.17</v>
      </c>
      <c r="K1881" s="160">
        <f ca="1">OFFSET('Редактор цен '!$D$162,Цена!$A$1881,0)</f>
        <v>5043.17</v>
      </c>
      <c r="L1881" s="160">
        <f ca="1">OFFSET('Редактор цен '!$D$162,Цена!$A$1881,0)</f>
        <v>5043.17</v>
      </c>
      <c r="M1881" s="160">
        <f ca="1">OFFSET('Редактор цен '!$D$162,Цена!$A$1881,0)</f>
        <v>5043.17</v>
      </c>
    </row>
    <row r="1882" spans="1:13" ht="15" x14ac:dyDescent="0.2">
      <c r="A1882">
        <v>7</v>
      </c>
      <c r="B1882" t="s">
        <v>280</v>
      </c>
      <c r="C1882" s="75" t="str">
        <f>B1882&amp;'Спецификация - фасады'!$AO$66</f>
        <v>П60-01-WM/PS</v>
      </c>
      <c r="D1882" s="160">
        <f ca="1">OFFSET('Редактор цен '!$D$162,Цена!$A$1882,0)</f>
        <v>5043.17</v>
      </c>
      <c r="E1882" s="160">
        <f ca="1">OFFSET('Редактор цен '!$D$162,Цена!$A$1882,0)</f>
        <v>5043.17</v>
      </c>
      <c r="F1882" s="160">
        <f ca="1">OFFSET('Редактор цен '!$D$162,Цена!$A$1882,0)</f>
        <v>5043.17</v>
      </c>
      <c r="G1882" s="160">
        <f ca="1">OFFSET('Редактор цен '!$D$162,Цена!$A$1882,0)</f>
        <v>5043.17</v>
      </c>
      <c r="H1882" s="160">
        <f ca="1">OFFSET('Редактор цен '!$D$162,Цена!$A$1882,0)</f>
        <v>5043.17</v>
      </c>
      <c r="I1882" s="160">
        <f ca="1">OFFSET('Редактор цен '!$D$162,Цена!$A$1882,0)</f>
        <v>5043.17</v>
      </c>
      <c r="J1882" s="160">
        <f ca="1">OFFSET('Редактор цен '!$D$162,Цена!$A$1882,0)</f>
        <v>5043.17</v>
      </c>
      <c r="K1882" s="160">
        <f ca="1">OFFSET('Редактор цен '!$D$162,Цена!$A$1882,0)</f>
        <v>5043.17</v>
      </c>
      <c r="L1882" s="160">
        <f ca="1">OFFSET('Редактор цен '!$D$162,Цена!$A$1882,0)</f>
        <v>5043.17</v>
      </c>
      <c r="M1882" s="160">
        <f ca="1">OFFSET('Редактор цен '!$D$162,Цена!$A$1882,0)</f>
        <v>5043.17</v>
      </c>
    </row>
    <row r="1883" spans="1:13" ht="15" x14ac:dyDescent="0.2">
      <c r="A1883">
        <v>7</v>
      </c>
      <c r="B1883" t="s">
        <v>280</v>
      </c>
      <c r="C1883" s="75" t="str">
        <f>B1883&amp;'Спецификация - фасады'!$AO$67</f>
        <v>П60-01-WM/PBG</v>
      </c>
      <c r="D1883" s="160">
        <f ca="1">OFFSET('Редактор цен '!$D$162,Цена!$A$1883,0)</f>
        <v>5043.17</v>
      </c>
      <c r="E1883" s="160">
        <f ca="1">OFFSET('Редактор цен '!$D$162,Цена!$A$1883,0)</f>
        <v>5043.17</v>
      </c>
      <c r="F1883" s="160">
        <f ca="1">OFFSET('Редактор цен '!$D$162,Цена!$A$1883,0)</f>
        <v>5043.17</v>
      </c>
      <c r="G1883" s="160">
        <f ca="1">OFFSET('Редактор цен '!$D$162,Цена!$A$1883,0)</f>
        <v>5043.17</v>
      </c>
      <c r="H1883" s="160">
        <f ca="1">OFFSET('Редактор цен '!$D$162,Цена!$A$1883,0)</f>
        <v>5043.17</v>
      </c>
      <c r="I1883" s="160">
        <f ca="1">OFFSET('Редактор цен '!$D$162,Цена!$A$1883,0)</f>
        <v>5043.17</v>
      </c>
      <c r="J1883" s="160">
        <f ca="1">OFFSET('Редактор цен '!$D$162,Цена!$A$1883,0)</f>
        <v>5043.17</v>
      </c>
      <c r="K1883" s="160">
        <f ca="1">OFFSET('Редактор цен '!$D$162,Цена!$A$1883,0)</f>
        <v>5043.17</v>
      </c>
      <c r="L1883" s="160">
        <f ca="1">OFFSET('Редактор цен '!$D$162,Цена!$A$1883,0)</f>
        <v>5043.17</v>
      </c>
      <c r="M1883" s="160">
        <f ca="1">OFFSET('Редактор цен '!$D$162,Цена!$A$1883,0)</f>
        <v>5043.17</v>
      </c>
    </row>
    <row r="1884" spans="1:13" ht="15" x14ac:dyDescent="0.2">
      <c r="A1884">
        <v>7</v>
      </c>
      <c r="B1884" t="s">
        <v>280</v>
      </c>
      <c r="C1884" s="75" t="str">
        <f>B1884&amp;'Спецификация - фасады'!$AO$68</f>
        <v>П60-01-IV/PG</v>
      </c>
      <c r="D1884" s="160">
        <f ca="1">OFFSET('Редактор цен '!$D$162,Цена!$A$1884,0)</f>
        <v>5043.17</v>
      </c>
      <c r="E1884" s="160">
        <f ca="1">OFFSET('Редактор цен '!$D$162,Цена!$A$1884,0)</f>
        <v>5043.17</v>
      </c>
      <c r="F1884" s="160">
        <f ca="1">OFFSET('Редактор цен '!$D$162,Цена!$A$1884,0)</f>
        <v>5043.17</v>
      </c>
      <c r="G1884" s="160">
        <f ca="1">OFFSET('Редактор цен '!$D$162,Цена!$A$1884,0)</f>
        <v>5043.17</v>
      </c>
      <c r="H1884" s="160">
        <f ca="1">OFFSET('Редактор цен '!$D$162,Цена!$A$1884,0)</f>
        <v>5043.17</v>
      </c>
      <c r="I1884" s="160">
        <f ca="1">OFFSET('Редактор цен '!$D$162,Цена!$A$1884,0)</f>
        <v>5043.17</v>
      </c>
      <c r="J1884" s="160">
        <f ca="1">OFFSET('Редактор цен '!$D$162,Цена!$A$1884,0)</f>
        <v>5043.17</v>
      </c>
      <c r="K1884" s="160">
        <f ca="1">OFFSET('Редактор цен '!$D$162,Цена!$A$1884,0)</f>
        <v>5043.17</v>
      </c>
      <c r="L1884" s="160">
        <f ca="1">OFFSET('Редактор цен '!$D$162,Цена!$A$1884,0)</f>
        <v>5043.17</v>
      </c>
      <c r="M1884" s="160">
        <f ca="1">OFFSET('Редактор цен '!$D$162,Цена!$A$1884,0)</f>
        <v>5043.17</v>
      </c>
    </row>
    <row r="1885" spans="1:13" ht="15" x14ac:dyDescent="0.2">
      <c r="A1885">
        <v>7</v>
      </c>
      <c r="B1885" t="s">
        <v>280</v>
      </c>
      <c r="C1885" s="75" t="str">
        <f>B1885&amp;'Спецификация - фасады'!$AO$69</f>
        <v>П60-01-IV/PS</v>
      </c>
      <c r="D1885" s="160">
        <f ca="1">OFFSET('Редактор цен '!$D$162,Цена!$A$1885,0)</f>
        <v>5043.17</v>
      </c>
      <c r="E1885" s="160">
        <f ca="1">OFFSET('Редактор цен '!$D$162,Цена!$A$1885,0)</f>
        <v>5043.17</v>
      </c>
      <c r="F1885" s="160">
        <f ca="1">OFFSET('Редактор цен '!$D$162,Цена!$A$1885,0)</f>
        <v>5043.17</v>
      </c>
      <c r="G1885" s="160">
        <f ca="1">OFFSET('Редактор цен '!$D$162,Цена!$A$1885,0)</f>
        <v>5043.17</v>
      </c>
      <c r="H1885" s="160">
        <f ca="1">OFFSET('Редактор цен '!$D$162,Цена!$A$1885,0)</f>
        <v>5043.17</v>
      </c>
      <c r="I1885" s="160">
        <f ca="1">OFFSET('Редактор цен '!$D$162,Цена!$A$1885,0)</f>
        <v>5043.17</v>
      </c>
      <c r="J1885" s="160">
        <f ca="1">OFFSET('Редактор цен '!$D$162,Цена!$A$1885,0)</f>
        <v>5043.17</v>
      </c>
      <c r="K1885" s="160">
        <f ca="1">OFFSET('Редактор цен '!$D$162,Цена!$A$1885,0)</f>
        <v>5043.17</v>
      </c>
      <c r="L1885" s="160">
        <f ca="1">OFFSET('Редактор цен '!$D$162,Цена!$A$1885,0)</f>
        <v>5043.17</v>
      </c>
      <c r="M1885" s="160">
        <f ca="1">OFFSET('Редактор цен '!$D$162,Цена!$A$1885,0)</f>
        <v>5043.17</v>
      </c>
    </row>
    <row r="1886" spans="1:13" ht="15" x14ac:dyDescent="0.2">
      <c r="A1886">
        <v>7</v>
      </c>
      <c r="B1886" t="s">
        <v>280</v>
      </c>
      <c r="C1886" s="75" t="str">
        <f>B1886&amp;'Спецификация - фасады'!$AO$70</f>
        <v>П60-01-IV/PBG</v>
      </c>
      <c r="D1886" s="160">
        <f ca="1">OFFSET('Редактор цен '!$D$162,Цена!$A$1886,0)</f>
        <v>5043.17</v>
      </c>
      <c r="E1886" s="160">
        <f ca="1">OFFSET('Редактор цен '!$D$162,Цена!$A$1886,0)</f>
        <v>5043.17</v>
      </c>
      <c r="F1886" s="160">
        <f ca="1">OFFSET('Редактор цен '!$D$162,Цена!$A$1886,0)</f>
        <v>5043.17</v>
      </c>
      <c r="G1886" s="160">
        <f ca="1">OFFSET('Редактор цен '!$D$162,Цена!$A$1886,0)</f>
        <v>5043.17</v>
      </c>
      <c r="H1886" s="160">
        <f ca="1">OFFSET('Редактор цен '!$D$162,Цена!$A$1886,0)</f>
        <v>5043.17</v>
      </c>
      <c r="I1886" s="160">
        <f ca="1">OFFSET('Редактор цен '!$D$162,Цена!$A$1886,0)</f>
        <v>5043.17</v>
      </c>
      <c r="J1886" s="160">
        <f ca="1">OFFSET('Редактор цен '!$D$162,Цена!$A$1886,0)</f>
        <v>5043.17</v>
      </c>
      <c r="K1886" s="160">
        <f ca="1">OFFSET('Редактор цен '!$D$162,Цена!$A$1886,0)</f>
        <v>5043.17</v>
      </c>
      <c r="L1886" s="160">
        <f ca="1">OFFSET('Редактор цен '!$D$162,Цена!$A$1886,0)</f>
        <v>5043.17</v>
      </c>
      <c r="M1886" s="160">
        <f ca="1">OFFSET('Редактор цен '!$D$162,Цена!$A$1886,0)</f>
        <v>5043.17</v>
      </c>
    </row>
    <row r="1888" spans="1:13" ht="15" x14ac:dyDescent="0.2">
      <c r="A1888">
        <v>0</v>
      </c>
      <c r="B1888" t="s">
        <v>39</v>
      </c>
      <c r="C1888" s="75" t="str">
        <f>B1888&amp;'Спецификация - фасады'!$AO$43</f>
        <v>О60-01-PY27</v>
      </c>
      <c r="D1888" s="160">
        <f ca="1">OFFSET('Редактор цен '!$D$252,Цена!$A$1888,0)</f>
        <v>1257.3</v>
      </c>
      <c r="E1888" s="160">
        <f ca="1">OFFSET('Редактор цен '!$D$252,Цена!$A$1888,0)</f>
        <v>1257.3</v>
      </c>
      <c r="F1888" s="160">
        <f ca="1">OFFSET('Редактор цен '!$D$252,Цена!$A$1888,0)</f>
        <v>1257.3</v>
      </c>
      <c r="G1888" s="160">
        <f ca="1">OFFSET('Редактор цен '!$D$252,Цена!$A$1888,0)</f>
        <v>1257.3</v>
      </c>
      <c r="H1888" s="160">
        <f ca="1">OFFSET('Редактор цен '!$D$252,Цена!$A$1888,0)</f>
        <v>1257.3</v>
      </c>
      <c r="I1888" s="160">
        <f ca="1">OFFSET('Редактор цен '!$D$252,Цена!$A$1888,0)</f>
        <v>1257.3</v>
      </c>
      <c r="J1888" s="160">
        <f ca="1">OFFSET('Редактор цен '!$D$252,Цена!$A$1888,0)</f>
        <v>1257.3</v>
      </c>
      <c r="K1888" s="160">
        <f ca="1">OFFSET('Редактор цен '!$D$252,Цена!$A$1888,0)</f>
        <v>1257.3</v>
      </c>
      <c r="L1888" s="160">
        <f ca="1">OFFSET('Редактор цен '!$D$252,Цена!$A$1888,0)</f>
        <v>1257.3</v>
      </c>
      <c r="M1888" s="160">
        <f ca="1">OFFSET('Редактор цен '!$D$252,Цена!$A$1888,0)</f>
        <v>1257.3</v>
      </c>
    </row>
    <row r="1889" spans="1:13" ht="15" x14ac:dyDescent="0.2">
      <c r="A1889">
        <v>0</v>
      </c>
      <c r="B1889" t="s">
        <v>39</v>
      </c>
      <c r="C1889" s="75" t="str">
        <f>B1889&amp;'Спецификация - фасады'!$AO$44</f>
        <v>О60-01-WC</v>
      </c>
      <c r="D1889" s="160">
        <f ca="1">OFFSET('Редактор цен '!$D$252,Цена!$A$1889,0)</f>
        <v>1257.3</v>
      </c>
      <c r="E1889" s="160">
        <f ca="1">OFFSET('Редактор цен '!$D$252,Цена!$A$1889,0)</f>
        <v>1257.3</v>
      </c>
      <c r="F1889" s="160">
        <f ca="1">OFFSET('Редактор цен '!$D$252,Цена!$A$1889,0)</f>
        <v>1257.3</v>
      </c>
      <c r="G1889" s="160">
        <f ca="1">OFFSET('Редактор цен '!$D$252,Цена!$A$1889,0)</f>
        <v>1257.3</v>
      </c>
      <c r="H1889" s="160">
        <f ca="1">OFFSET('Редактор цен '!$D$252,Цена!$A$1889,0)</f>
        <v>1257.3</v>
      </c>
      <c r="I1889" s="160">
        <f ca="1">OFFSET('Редактор цен '!$D$252,Цена!$A$1889,0)</f>
        <v>1257.3</v>
      </c>
      <c r="J1889" s="160">
        <f ca="1">OFFSET('Редактор цен '!$D$252,Цена!$A$1889,0)</f>
        <v>1257.3</v>
      </c>
      <c r="K1889" s="160">
        <f ca="1">OFFSET('Редактор цен '!$D$252,Цена!$A$1889,0)</f>
        <v>1257.3</v>
      </c>
      <c r="L1889" s="160">
        <f ca="1">OFFSET('Редактор цен '!$D$252,Цена!$A$1889,0)</f>
        <v>1257.3</v>
      </c>
      <c r="M1889" s="160">
        <f ca="1">OFFSET('Редактор цен '!$D$252,Цена!$A$1889,0)</f>
        <v>1257.3</v>
      </c>
    </row>
    <row r="1890" spans="1:13" ht="15" x14ac:dyDescent="0.2">
      <c r="A1890">
        <v>0</v>
      </c>
      <c r="B1890" t="s">
        <v>39</v>
      </c>
      <c r="C1890" s="75" t="str">
        <f>B1890&amp;'Спецификация - фасады'!$AO$45</f>
        <v>О60-01-WP</v>
      </c>
      <c r="D1890" s="160">
        <f ca="1">OFFSET('Редактор цен '!$D$252,Цена!$A$1890,0)</f>
        <v>1257.3</v>
      </c>
      <c r="E1890" s="160">
        <f ca="1">OFFSET('Редактор цен '!$D$252,Цена!$A$1890,0)</f>
        <v>1257.3</v>
      </c>
      <c r="F1890" s="160">
        <f ca="1">OFFSET('Редактор цен '!$D$252,Цена!$A$1890,0)</f>
        <v>1257.3</v>
      </c>
      <c r="G1890" s="160">
        <f ca="1">OFFSET('Редактор цен '!$D$252,Цена!$A$1890,0)</f>
        <v>1257.3</v>
      </c>
      <c r="H1890" s="160">
        <f ca="1">OFFSET('Редактор цен '!$D$252,Цена!$A$1890,0)</f>
        <v>1257.3</v>
      </c>
      <c r="I1890" s="160">
        <f ca="1">OFFSET('Редактор цен '!$D$252,Цена!$A$1890,0)</f>
        <v>1257.3</v>
      </c>
      <c r="J1890" s="160">
        <f ca="1">OFFSET('Редактор цен '!$D$252,Цена!$A$1890,0)</f>
        <v>1257.3</v>
      </c>
      <c r="K1890" s="160">
        <f ca="1">OFFSET('Редактор цен '!$D$252,Цена!$A$1890,0)</f>
        <v>1257.3</v>
      </c>
      <c r="L1890" s="160">
        <f ca="1">OFFSET('Редактор цен '!$D$252,Цена!$A$1890,0)</f>
        <v>1257.3</v>
      </c>
      <c r="M1890" s="160">
        <f ca="1">OFFSET('Редактор цен '!$D$252,Цена!$A$1890,0)</f>
        <v>1257.3</v>
      </c>
    </row>
    <row r="1891" spans="1:13" ht="15" x14ac:dyDescent="0.2">
      <c r="A1891">
        <v>0</v>
      </c>
      <c r="B1891" t="s">
        <v>39</v>
      </c>
      <c r="C1891" s="75" t="str">
        <f>B1891&amp;'Спецификация - фасады'!$AO$46</f>
        <v>О60-01-DS</v>
      </c>
      <c r="D1891" s="160">
        <f ca="1">OFFSET('Редактор цен '!$D$252,Цена!$A$1891,0)</f>
        <v>1257.3</v>
      </c>
      <c r="E1891" s="160">
        <f ca="1">OFFSET('Редактор цен '!$D$252,Цена!$A$1891,0)</f>
        <v>1257.3</v>
      </c>
      <c r="F1891" s="160">
        <f ca="1">OFFSET('Редактор цен '!$D$252,Цена!$A$1891,0)</f>
        <v>1257.3</v>
      </c>
      <c r="G1891" s="160">
        <f ca="1">OFFSET('Редактор цен '!$D$252,Цена!$A$1891,0)</f>
        <v>1257.3</v>
      </c>
      <c r="H1891" s="160">
        <f ca="1">OFFSET('Редактор цен '!$D$252,Цена!$A$1891,0)</f>
        <v>1257.3</v>
      </c>
      <c r="I1891" s="160">
        <f ca="1">OFFSET('Редактор цен '!$D$252,Цена!$A$1891,0)</f>
        <v>1257.3</v>
      </c>
      <c r="J1891" s="160">
        <f ca="1">OFFSET('Редактор цен '!$D$252,Цена!$A$1891,0)</f>
        <v>1257.3</v>
      </c>
      <c r="K1891" s="160">
        <f ca="1">OFFSET('Редактор цен '!$D$252,Цена!$A$1891,0)</f>
        <v>1257.3</v>
      </c>
      <c r="L1891" s="160">
        <f ca="1">OFFSET('Редактор цен '!$D$252,Цена!$A$1891,0)</f>
        <v>1257.3</v>
      </c>
      <c r="M1891" s="160">
        <f ca="1">OFFSET('Редактор цен '!$D$252,Цена!$A$1891,0)</f>
        <v>1257.3</v>
      </c>
    </row>
    <row r="1892" spans="1:13" ht="15" x14ac:dyDescent="0.2">
      <c r="A1892">
        <v>0</v>
      </c>
      <c r="B1892" t="s">
        <v>39</v>
      </c>
      <c r="C1892" s="75" t="str">
        <f>B1892&amp;'Спецификация - фасады'!$AO$47</f>
        <v>О60-01-HS</v>
      </c>
      <c r="D1892" s="160">
        <f ca="1">OFFSET('Редактор цен '!$D$252,Цена!$A$1892,0)</f>
        <v>1257.3</v>
      </c>
      <c r="E1892" s="160">
        <f ca="1">OFFSET('Редактор цен '!$D$252,Цена!$A$1892,0)</f>
        <v>1257.3</v>
      </c>
      <c r="F1892" s="160">
        <f ca="1">OFFSET('Редактор цен '!$D$252,Цена!$A$1892,0)</f>
        <v>1257.3</v>
      </c>
      <c r="G1892" s="160">
        <f ca="1">OFFSET('Редактор цен '!$D$252,Цена!$A$1892,0)</f>
        <v>1257.3</v>
      </c>
      <c r="H1892" s="160">
        <f ca="1">OFFSET('Редактор цен '!$D$252,Цена!$A$1892,0)</f>
        <v>1257.3</v>
      </c>
      <c r="I1892" s="160">
        <f ca="1">OFFSET('Редактор цен '!$D$252,Цена!$A$1892,0)</f>
        <v>1257.3</v>
      </c>
      <c r="J1892" s="160">
        <f ca="1">OFFSET('Редактор цен '!$D$252,Цена!$A$1892,0)</f>
        <v>1257.3</v>
      </c>
      <c r="K1892" s="160">
        <f ca="1">OFFSET('Редактор цен '!$D$252,Цена!$A$1892,0)</f>
        <v>1257.3</v>
      </c>
      <c r="L1892" s="160">
        <f ca="1">OFFSET('Редактор цен '!$D$252,Цена!$A$1892,0)</f>
        <v>1257.3</v>
      </c>
      <c r="M1892" s="160">
        <f ca="1">OFFSET('Редактор цен '!$D$252,Цена!$A$1892,0)</f>
        <v>1257.3</v>
      </c>
    </row>
    <row r="1893" spans="1:13" ht="15" x14ac:dyDescent="0.2">
      <c r="A1893">
        <v>0</v>
      </c>
      <c r="B1893" t="s">
        <v>39</v>
      </c>
      <c r="C1893" s="75" t="str">
        <f>B1893&amp;'Спецификация - фасады'!$AO$48</f>
        <v>О60-01-VT</v>
      </c>
      <c r="D1893" s="160">
        <f ca="1">OFFSET('Редактор цен '!$D$252,Цена!$A$1893,0)</f>
        <v>1257.3</v>
      </c>
      <c r="E1893" s="160">
        <f ca="1">OFFSET('Редактор цен '!$D$252,Цена!$A$1893,0)</f>
        <v>1257.3</v>
      </c>
      <c r="F1893" s="160">
        <f ca="1">OFFSET('Редактор цен '!$D$252,Цена!$A$1893,0)</f>
        <v>1257.3</v>
      </c>
      <c r="G1893" s="160">
        <f ca="1">OFFSET('Редактор цен '!$D$252,Цена!$A$1893,0)</f>
        <v>1257.3</v>
      </c>
      <c r="H1893" s="160">
        <f ca="1">OFFSET('Редактор цен '!$D$252,Цена!$A$1893,0)</f>
        <v>1257.3</v>
      </c>
      <c r="I1893" s="160">
        <f ca="1">OFFSET('Редактор цен '!$D$252,Цена!$A$1893,0)</f>
        <v>1257.3</v>
      </c>
      <c r="J1893" s="160">
        <f ca="1">OFFSET('Редактор цен '!$D$252,Цена!$A$1893,0)</f>
        <v>1257.3</v>
      </c>
      <c r="K1893" s="160">
        <f ca="1">OFFSET('Редактор цен '!$D$252,Цена!$A$1893,0)</f>
        <v>1257.3</v>
      </c>
      <c r="L1893" s="160">
        <f ca="1">OFFSET('Редактор цен '!$D$252,Цена!$A$1893,0)</f>
        <v>1257.3</v>
      </c>
      <c r="M1893" s="160">
        <f ca="1">OFFSET('Редактор цен '!$D$252,Цена!$A$1893,0)</f>
        <v>1257.3</v>
      </c>
    </row>
    <row r="1894" spans="1:13" ht="15" x14ac:dyDescent="0.2">
      <c r="A1894">
        <v>0</v>
      </c>
      <c r="B1894" t="s">
        <v>39</v>
      </c>
      <c r="C1894" s="75" t="str">
        <f>B1894&amp;'Спецификация - фасады'!$AO$49</f>
        <v>О60-01-TD</v>
      </c>
      <c r="D1894" s="160">
        <f ca="1">OFFSET('Редактор цен '!$D$252,Цена!$A$1894,0)</f>
        <v>1257.3</v>
      </c>
      <c r="E1894" s="160">
        <f ca="1">OFFSET('Редактор цен '!$D$252,Цена!$A$1894,0)</f>
        <v>1257.3</v>
      </c>
      <c r="F1894" s="160">
        <f ca="1">OFFSET('Редактор цен '!$D$252,Цена!$A$1894,0)</f>
        <v>1257.3</v>
      </c>
      <c r="G1894" s="160">
        <f ca="1">OFFSET('Редактор цен '!$D$252,Цена!$A$1894,0)</f>
        <v>1257.3</v>
      </c>
      <c r="H1894" s="160">
        <f ca="1">OFFSET('Редактор цен '!$D$252,Цена!$A$1894,0)</f>
        <v>1257.3</v>
      </c>
      <c r="I1894" s="160">
        <f ca="1">OFFSET('Редактор цен '!$D$252,Цена!$A$1894,0)</f>
        <v>1257.3</v>
      </c>
      <c r="J1894" s="160">
        <f ca="1">OFFSET('Редактор цен '!$D$252,Цена!$A$1894,0)</f>
        <v>1257.3</v>
      </c>
      <c r="K1894" s="160">
        <f ca="1">OFFSET('Редактор цен '!$D$252,Цена!$A$1894,0)</f>
        <v>1257.3</v>
      </c>
      <c r="L1894" s="160">
        <f ca="1">OFFSET('Редактор цен '!$D$252,Цена!$A$1894,0)</f>
        <v>1257.3</v>
      </c>
      <c r="M1894" s="160">
        <f ca="1">OFFSET('Редактор цен '!$D$252,Цена!$A$1894,0)</f>
        <v>1257.3</v>
      </c>
    </row>
    <row r="1895" spans="1:13" ht="15" x14ac:dyDescent="0.2">
      <c r="A1895">
        <v>0</v>
      </c>
      <c r="B1895" t="s">
        <v>39</v>
      </c>
      <c r="C1895" s="75" t="str">
        <f>B1895&amp;'Спецификация - фасады'!$AO$50</f>
        <v>О60-01-LO</v>
      </c>
      <c r="D1895" s="160">
        <f ca="1">OFFSET('Редактор цен '!$D$252,Цена!$A$1895,0)</f>
        <v>1257.3</v>
      </c>
      <c r="E1895" s="160">
        <f ca="1">OFFSET('Редактор цен '!$D$252,Цена!$A$1895,0)</f>
        <v>1257.3</v>
      </c>
      <c r="F1895" s="160">
        <f ca="1">OFFSET('Редактор цен '!$D$252,Цена!$A$1895,0)</f>
        <v>1257.3</v>
      </c>
      <c r="G1895" s="160">
        <f ca="1">OFFSET('Редактор цен '!$D$252,Цена!$A$1895,0)</f>
        <v>1257.3</v>
      </c>
      <c r="H1895" s="160">
        <f ca="1">OFFSET('Редактор цен '!$D$252,Цена!$A$1895,0)</f>
        <v>1257.3</v>
      </c>
      <c r="I1895" s="160">
        <f ca="1">OFFSET('Редактор цен '!$D$252,Цена!$A$1895,0)</f>
        <v>1257.3</v>
      </c>
      <c r="J1895" s="160">
        <f ca="1">OFFSET('Редактор цен '!$D$252,Цена!$A$1895,0)</f>
        <v>1257.3</v>
      </c>
      <c r="K1895" s="160">
        <f ca="1">OFFSET('Редактор цен '!$D$252,Цена!$A$1895,0)</f>
        <v>1257.3</v>
      </c>
      <c r="L1895" s="160">
        <f ca="1">OFFSET('Редактор цен '!$D$252,Цена!$A$1895,0)</f>
        <v>1257.3</v>
      </c>
      <c r="M1895" s="160">
        <f ca="1">OFFSET('Редактор цен '!$D$252,Цена!$A$1895,0)</f>
        <v>1257.3</v>
      </c>
    </row>
    <row r="1896" spans="1:13" ht="15" x14ac:dyDescent="0.2">
      <c r="A1896">
        <v>0</v>
      </c>
      <c r="B1896" t="s">
        <v>39</v>
      </c>
      <c r="C1896" s="75" t="str">
        <f>B1896&amp;'Спецификация - фасады'!$AO$51</f>
        <v>О60-01-OM</v>
      </c>
      <c r="D1896" s="160">
        <f ca="1">OFFSET('Редактор цен '!$D$252,Цена!$A$1896,0)</f>
        <v>1257.3</v>
      </c>
      <c r="E1896" s="160">
        <f ca="1">OFFSET('Редактор цен '!$D$252,Цена!$A$1896,0)</f>
        <v>1257.3</v>
      </c>
      <c r="F1896" s="160">
        <f ca="1">OFFSET('Редактор цен '!$D$252,Цена!$A$1896,0)</f>
        <v>1257.3</v>
      </c>
      <c r="G1896" s="160">
        <f ca="1">OFFSET('Редактор цен '!$D$252,Цена!$A$1896,0)</f>
        <v>1257.3</v>
      </c>
      <c r="H1896" s="160">
        <f ca="1">OFFSET('Редактор цен '!$D$252,Цена!$A$1896,0)</f>
        <v>1257.3</v>
      </c>
      <c r="I1896" s="160">
        <f ca="1">OFFSET('Редактор цен '!$D$252,Цена!$A$1896,0)</f>
        <v>1257.3</v>
      </c>
      <c r="J1896" s="160">
        <f ca="1">OFFSET('Редактор цен '!$D$252,Цена!$A$1896,0)</f>
        <v>1257.3</v>
      </c>
      <c r="K1896" s="160">
        <f ca="1">OFFSET('Редактор цен '!$D$252,Цена!$A$1896,0)</f>
        <v>1257.3</v>
      </c>
      <c r="L1896" s="160">
        <f ca="1">OFFSET('Редактор цен '!$D$252,Цена!$A$1896,0)</f>
        <v>1257.3</v>
      </c>
      <c r="M1896" s="160">
        <f ca="1">OFFSET('Редактор цен '!$D$252,Цена!$A$1896,0)</f>
        <v>1257.3</v>
      </c>
    </row>
    <row r="1897" spans="1:13" ht="15" x14ac:dyDescent="0.2">
      <c r="A1897">
        <v>0</v>
      </c>
      <c r="B1897" t="s">
        <v>39</v>
      </c>
      <c r="C1897" s="75" t="str">
        <f>B1897&amp;'Спецификация - фасады'!$AO$52</f>
        <v>О60-01-OE</v>
      </c>
      <c r="D1897" s="160">
        <f ca="1">OFFSET('Редактор цен '!$D$252,Цена!$A$1897,0)</f>
        <v>1257.3</v>
      </c>
      <c r="E1897" s="160">
        <f ca="1">OFFSET('Редактор цен '!$D$252,Цена!$A$1897,0)</f>
        <v>1257.3</v>
      </c>
      <c r="F1897" s="160">
        <f ca="1">OFFSET('Редактор цен '!$D$252,Цена!$A$1897,0)</f>
        <v>1257.3</v>
      </c>
      <c r="G1897" s="160">
        <f ca="1">OFFSET('Редактор цен '!$D$252,Цена!$A$1897,0)</f>
        <v>1257.3</v>
      </c>
      <c r="H1897" s="160">
        <f ca="1">OFFSET('Редактор цен '!$D$252,Цена!$A$1897,0)</f>
        <v>1257.3</v>
      </c>
      <c r="I1897" s="160">
        <f ca="1">OFFSET('Редактор цен '!$D$252,Цена!$A$1897,0)</f>
        <v>1257.3</v>
      </c>
      <c r="J1897" s="160">
        <f ca="1">OFFSET('Редактор цен '!$D$252,Цена!$A$1897,0)</f>
        <v>1257.3</v>
      </c>
      <c r="K1897" s="160">
        <f ca="1">OFFSET('Редактор цен '!$D$252,Цена!$A$1897,0)</f>
        <v>1257.3</v>
      </c>
      <c r="L1897" s="160">
        <f ca="1">OFFSET('Редактор цен '!$D$252,Цена!$A$1897,0)</f>
        <v>1257.3</v>
      </c>
      <c r="M1897" s="160">
        <f ca="1">OFFSET('Редактор цен '!$D$252,Цена!$A$1897,0)</f>
        <v>1257.3</v>
      </c>
    </row>
    <row r="1898" spans="1:13" ht="15" x14ac:dyDescent="0.2">
      <c r="A1898">
        <v>1</v>
      </c>
      <c r="B1898" t="s">
        <v>39</v>
      </c>
      <c r="C1898" s="75" t="str">
        <f>B1898&amp;'Спецификация - фасады'!$AO$53</f>
        <v>О60-01-GS</v>
      </c>
      <c r="D1898" s="160">
        <f ca="1">OFFSET('Редактор цен '!$D$252,Цена!$A$1898,0)</f>
        <v>1257.3</v>
      </c>
      <c r="E1898" s="160">
        <f ca="1">OFFSET('Редактор цен '!$D$252,Цена!$A$1898,0)</f>
        <v>1257.3</v>
      </c>
      <c r="F1898" s="160">
        <f ca="1">OFFSET('Редактор цен '!$D$252,Цена!$A$1898,0)</f>
        <v>1257.3</v>
      </c>
      <c r="G1898" s="160">
        <f ca="1">OFFSET('Редактор цен '!$D$252,Цена!$A$1898,0)</f>
        <v>1257.3</v>
      </c>
      <c r="H1898" s="160">
        <f ca="1">OFFSET('Редактор цен '!$D$252,Цена!$A$1898,0)</f>
        <v>1257.3</v>
      </c>
      <c r="I1898" s="160">
        <f ca="1">OFFSET('Редактор цен '!$D$252,Цена!$A$1898,0)</f>
        <v>1257.3</v>
      </c>
      <c r="J1898" s="160">
        <f ca="1">OFFSET('Редактор цен '!$D$252,Цена!$A$1898,0)</f>
        <v>1257.3</v>
      </c>
      <c r="K1898" s="160">
        <f ca="1">OFFSET('Редактор цен '!$D$252,Цена!$A$1898,0)</f>
        <v>1257.3</v>
      </c>
      <c r="L1898" s="160">
        <f ca="1">OFFSET('Редактор цен '!$D$252,Цена!$A$1898,0)</f>
        <v>1257.3</v>
      </c>
      <c r="M1898" s="160">
        <f ca="1">OFFSET('Редактор цен '!$D$252,Цена!$A$1898,0)</f>
        <v>1257.3</v>
      </c>
    </row>
    <row r="1899" spans="1:13" ht="15" x14ac:dyDescent="0.2">
      <c r="A1899">
        <v>2</v>
      </c>
      <c r="B1899" t="s">
        <v>39</v>
      </c>
      <c r="C1899" s="75" t="str">
        <f>B1899&amp;'Спецификация - фасады'!$AO$54</f>
        <v>О60-01-BMO</v>
      </c>
      <c r="D1899" s="160">
        <f ca="1">OFFSET('Редактор цен '!$D$252,Цена!$A$1899,0)</f>
        <v>1554.1624999999999</v>
      </c>
      <c r="E1899" s="160">
        <f ca="1">OFFSET('Редактор цен '!$D$252,Цена!$A$1899,0)</f>
        <v>1554.1624999999999</v>
      </c>
      <c r="F1899" s="160">
        <f ca="1">OFFSET('Редактор цен '!$D$252,Цена!$A$1899,0)</f>
        <v>1554.1624999999999</v>
      </c>
      <c r="G1899" s="160">
        <f ca="1">OFFSET('Редактор цен '!$D$252,Цена!$A$1899,0)</f>
        <v>1554.1624999999999</v>
      </c>
      <c r="H1899" s="160">
        <f ca="1">OFFSET('Редактор цен '!$D$252,Цена!$A$1899,0)</f>
        <v>1554.1624999999999</v>
      </c>
      <c r="I1899" s="160">
        <f ca="1">OFFSET('Редактор цен '!$D$252,Цена!$A$1899,0)</f>
        <v>1554.1624999999999</v>
      </c>
      <c r="J1899" s="160">
        <f ca="1">OFFSET('Редактор цен '!$D$252,Цена!$A$1899,0)</f>
        <v>1554.1624999999999</v>
      </c>
      <c r="K1899" s="160">
        <f ca="1">OFFSET('Редактор цен '!$D$252,Цена!$A$1899,0)</f>
        <v>1554.1624999999999</v>
      </c>
      <c r="L1899" s="160">
        <f ca="1">OFFSET('Редактор цен '!$D$252,Цена!$A$1899,0)</f>
        <v>1554.1624999999999</v>
      </c>
      <c r="M1899" s="160">
        <f ca="1">OFFSET('Редактор цен '!$D$252,Цена!$A$1899,0)</f>
        <v>1554.1624999999999</v>
      </c>
    </row>
    <row r="1900" spans="1:13" ht="15" x14ac:dyDescent="0.2">
      <c r="A1900">
        <v>3</v>
      </c>
      <c r="B1900" t="s">
        <v>39</v>
      </c>
      <c r="C1900" s="75" t="str">
        <f>B1900&amp;'Спецификация - фасады'!$AO$55</f>
        <v>О60-01-WM</v>
      </c>
      <c r="D1900" s="160">
        <f ca="1">OFFSET('Редактор цен '!$D$252,Цена!$A$1900,0)</f>
        <v>1634.49</v>
      </c>
      <c r="E1900" s="160">
        <f ca="1">OFFSET('Редактор цен '!$D$252,Цена!$A$1900,0)</f>
        <v>1634.49</v>
      </c>
      <c r="F1900" s="160">
        <f ca="1">OFFSET('Редактор цен '!$D$252,Цена!$A$1900,0)</f>
        <v>1634.49</v>
      </c>
      <c r="G1900" s="160">
        <f ca="1">OFFSET('Редактор цен '!$D$252,Цена!$A$1900,0)</f>
        <v>1634.49</v>
      </c>
      <c r="H1900" s="160">
        <f ca="1">OFFSET('Редактор цен '!$D$252,Цена!$A$1900,0)</f>
        <v>1634.49</v>
      </c>
      <c r="I1900" s="160">
        <f ca="1">OFFSET('Редактор цен '!$D$252,Цена!$A$1900,0)</f>
        <v>1634.49</v>
      </c>
      <c r="J1900" s="160">
        <f ca="1">OFFSET('Редактор цен '!$D$252,Цена!$A$1900,0)</f>
        <v>1634.49</v>
      </c>
      <c r="K1900" s="160">
        <f ca="1">OFFSET('Редактор цен '!$D$252,Цена!$A$1900,0)</f>
        <v>1634.49</v>
      </c>
      <c r="L1900" s="160">
        <f ca="1">OFFSET('Редактор цен '!$D$252,Цена!$A$1900,0)</f>
        <v>1634.49</v>
      </c>
      <c r="M1900" s="160">
        <f ca="1">OFFSET('Редактор цен '!$D$252,Цена!$A$1900,0)</f>
        <v>1634.49</v>
      </c>
    </row>
    <row r="1901" spans="1:13" ht="15" x14ac:dyDescent="0.2">
      <c r="A1901">
        <v>3</v>
      </c>
      <c r="B1901" t="s">
        <v>39</v>
      </c>
      <c r="C1901" s="75" t="str">
        <f>B1901&amp;'Спецификация - фасады'!$AO$56</f>
        <v>О60-01-IV</v>
      </c>
      <c r="D1901" s="160">
        <f ca="1">OFFSET('Редактор цен '!$D$252,Цена!$A$1901,0)</f>
        <v>1634.49</v>
      </c>
      <c r="E1901" s="160">
        <f ca="1">OFFSET('Редактор цен '!$D$252,Цена!$A$1901,0)</f>
        <v>1634.49</v>
      </c>
      <c r="F1901" s="160">
        <f ca="1">OFFSET('Редактор цен '!$D$252,Цена!$A$1901,0)</f>
        <v>1634.49</v>
      </c>
      <c r="G1901" s="160">
        <f ca="1">OFFSET('Редактор цен '!$D$252,Цена!$A$1901,0)</f>
        <v>1634.49</v>
      </c>
      <c r="H1901" s="160">
        <f ca="1">OFFSET('Редактор цен '!$D$252,Цена!$A$1901,0)</f>
        <v>1634.49</v>
      </c>
      <c r="I1901" s="160">
        <f ca="1">OFFSET('Редактор цен '!$D$252,Цена!$A$1901,0)</f>
        <v>1634.49</v>
      </c>
      <c r="J1901" s="160">
        <f ca="1">OFFSET('Редактор цен '!$D$252,Цена!$A$1901,0)</f>
        <v>1634.49</v>
      </c>
      <c r="K1901" s="160">
        <f ca="1">OFFSET('Редактор цен '!$D$252,Цена!$A$1901,0)</f>
        <v>1634.49</v>
      </c>
      <c r="L1901" s="160">
        <f ca="1">OFFSET('Редактор цен '!$D$252,Цена!$A$1901,0)</f>
        <v>1634.49</v>
      </c>
      <c r="M1901" s="160">
        <f ca="1">OFFSET('Редактор цен '!$D$252,Цена!$A$1901,0)</f>
        <v>1634.49</v>
      </c>
    </row>
    <row r="1902" spans="1:13" ht="15" x14ac:dyDescent="0.2">
      <c r="A1902">
        <v>4</v>
      </c>
      <c r="B1902" t="s">
        <v>39</v>
      </c>
      <c r="C1902" s="75" t="str">
        <f>B1902&amp;'Спецификация - фасады'!$AO$57</f>
        <v>О60-01-WC/PG</v>
      </c>
      <c r="D1902" s="160">
        <f ca="1">OFFSET('Редактор цен '!$D$252,Цена!$A$1902,0)</f>
        <v>2483.1675</v>
      </c>
      <c r="E1902" s="160">
        <f ca="1">OFFSET('Редактор цен '!$D$252,Цена!$A$1902,0)</f>
        <v>2483.1675</v>
      </c>
      <c r="F1902" s="160">
        <f ca="1">OFFSET('Редактор цен '!$D$252,Цена!$A$1902,0)</f>
        <v>2483.1675</v>
      </c>
      <c r="G1902" s="160">
        <f ca="1">OFFSET('Редактор цен '!$D$252,Цена!$A$1902,0)</f>
        <v>2483.1675</v>
      </c>
      <c r="H1902" s="160">
        <f ca="1">OFFSET('Редактор цен '!$D$252,Цена!$A$1902,0)</f>
        <v>2483.1675</v>
      </c>
      <c r="I1902" s="160">
        <f ca="1">OFFSET('Редактор цен '!$D$252,Цена!$A$1902,0)</f>
        <v>2483.1675</v>
      </c>
      <c r="J1902" s="160">
        <f ca="1">OFFSET('Редактор цен '!$D$252,Цена!$A$1902,0)</f>
        <v>2483.1675</v>
      </c>
      <c r="K1902" s="160">
        <f ca="1">OFFSET('Редактор цен '!$D$252,Цена!$A$1902,0)</f>
        <v>2483.1675</v>
      </c>
      <c r="L1902" s="160">
        <f ca="1">OFFSET('Редактор цен '!$D$252,Цена!$A$1902,0)</f>
        <v>2483.1675</v>
      </c>
      <c r="M1902" s="160">
        <f ca="1">OFFSET('Редактор цен '!$D$252,Цена!$A$1902,0)</f>
        <v>2483.1675</v>
      </c>
    </row>
    <row r="1903" spans="1:13" ht="15" x14ac:dyDescent="0.2">
      <c r="A1903">
        <v>4</v>
      </c>
      <c r="B1903" t="s">
        <v>39</v>
      </c>
      <c r="C1903" s="75" t="str">
        <f>B1903&amp;'Спецификация - фасады'!$AO$58</f>
        <v>О60-01-WC/PS</v>
      </c>
      <c r="D1903" s="160">
        <f ca="1">OFFSET('Редактор цен '!$D$252,Цена!$A$1903,0)</f>
        <v>2483.1675</v>
      </c>
      <c r="E1903" s="160">
        <f ca="1">OFFSET('Редактор цен '!$D$252,Цена!$A$1903,0)</f>
        <v>2483.1675</v>
      </c>
      <c r="F1903" s="160">
        <f ca="1">OFFSET('Редактор цен '!$D$252,Цена!$A$1903,0)</f>
        <v>2483.1675</v>
      </c>
      <c r="G1903" s="160">
        <f ca="1">OFFSET('Редактор цен '!$D$252,Цена!$A$1903,0)</f>
        <v>2483.1675</v>
      </c>
      <c r="H1903" s="160">
        <f ca="1">OFFSET('Редактор цен '!$D$252,Цена!$A$1903,0)</f>
        <v>2483.1675</v>
      </c>
      <c r="I1903" s="160">
        <f ca="1">OFFSET('Редактор цен '!$D$252,Цена!$A$1903,0)</f>
        <v>2483.1675</v>
      </c>
      <c r="J1903" s="160">
        <f ca="1">OFFSET('Редактор цен '!$D$252,Цена!$A$1903,0)</f>
        <v>2483.1675</v>
      </c>
      <c r="K1903" s="160">
        <f ca="1">OFFSET('Редактор цен '!$D$252,Цена!$A$1903,0)</f>
        <v>2483.1675</v>
      </c>
      <c r="L1903" s="160">
        <f ca="1">OFFSET('Редактор цен '!$D$252,Цена!$A$1903,0)</f>
        <v>2483.1675</v>
      </c>
      <c r="M1903" s="160">
        <f ca="1">OFFSET('Редактор цен '!$D$252,Цена!$A$1903,0)</f>
        <v>2483.1675</v>
      </c>
    </row>
    <row r="1904" spans="1:13" ht="15" x14ac:dyDescent="0.2">
      <c r="A1904">
        <v>4</v>
      </c>
      <c r="B1904" t="s">
        <v>39</v>
      </c>
      <c r="C1904" s="75" t="str">
        <f>B1904&amp;'Спецификация - фасады'!$AO$59</f>
        <v>О60-01-WC/PBG</v>
      </c>
      <c r="D1904" s="160">
        <f ca="1">OFFSET('Редактор цен '!$D$252,Цена!$A$1904,0)</f>
        <v>2483.1675</v>
      </c>
      <c r="E1904" s="160">
        <f ca="1">OFFSET('Редактор цен '!$D$252,Цена!$A$1904,0)</f>
        <v>2483.1675</v>
      </c>
      <c r="F1904" s="160">
        <f ca="1">OFFSET('Редактор цен '!$D$252,Цена!$A$1904,0)</f>
        <v>2483.1675</v>
      </c>
      <c r="G1904" s="160">
        <f ca="1">OFFSET('Редактор цен '!$D$252,Цена!$A$1904,0)</f>
        <v>2483.1675</v>
      </c>
      <c r="H1904" s="160">
        <f ca="1">OFFSET('Редактор цен '!$D$252,Цена!$A$1904,0)</f>
        <v>2483.1675</v>
      </c>
      <c r="I1904" s="160">
        <f ca="1">OFFSET('Редактор цен '!$D$252,Цена!$A$1904,0)</f>
        <v>2483.1675</v>
      </c>
      <c r="J1904" s="160">
        <f ca="1">OFFSET('Редактор цен '!$D$252,Цена!$A$1904,0)</f>
        <v>2483.1675</v>
      </c>
      <c r="K1904" s="160">
        <f ca="1">OFFSET('Редактор цен '!$D$252,Цена!$A$1904,0)</f>
        <v>2483.1675</v>
      </c>
      <c r="L1904" s="160">
        <f ca="1">OFFSET('Редактор цен '!$D$252,Цена!$A$1904,0)</f>
        <v>2483.1675</v>
      </c>
      <c r="M1904" s="160">
        <f ca="1">OFFSET('Редактор цен '!$D$252,Цена!$A$1904,0)</f>
        <v>2483.1675</v>
      </c>
    </row>
    <row r="1905" spans="1:13" ht="15" x14ac:dyDescent="0.2">
      <c r="A1905">
        <v>4</v>
      </c>
      <c r="B1905" t="s">
        <v>39</v>
      </c>
      <c r="C1905" s="75" t="str">
        <f>B1905&amp;'Спецификация - фасады'!$AO$60</f>
        <v>О60-01-VT/PS</v>
      </c>
      <c r="D1905" s="160">
        <f ca="1">OFFSET('Редактор цен '!$D$252,Цена!$A$1905,0)</f>
        <v>2483.1675</v>
      </c>
      <c r="E1905" s="160">
        <f ca="1">OFFSET('Редактор цен '!$D$252,Цена!$A$1905,0)</f>
        <v>2483.1675</v>
      </c>
      <c r="F1905" s="160">
        <f ca="1">OFFSET('Редактор цен '!$D$252,Цена!$A$1905,0)</f>
        <v>2483.1675</v>
      </c>
      <c r="G1905" s="160">
        <f ca="1">OFFSET('Редактор цен '!$D$252,Цена!$A$1905,0)</f>
        <v>2483.1675</v>
      </c>
      <c r="H1905" s="160">
        <f ca="1">OFFSET('Редактор цен '!$D$252,Цена!$A$1905,0)</f>
        <v>2483.1675</v>
      </c>
      <c r="I1905" s="160">
        <f ca="1">OFFSET('Редактор цен '!$D$252,Цена!$A$1905,0)</f>
        <v>2483.1675</v>
      </c>
      <c r="J1905" s="160">
        <f ca="1">OFFSET('Редактор цен '!$D$252,Цена!$A$1905,0)</f>
        <v>2483.1675</v>
      </c>
      <c r="K1905" s="160">
        <f ca="1">OFFSET('Редактор цен '!$D$252,Цена!$A$1905,0)</f>
        <v>2483.1675</v>
      </c>
      <c r="L1905" s="160">
        <f ca="1">OFFSET('Редактор цен '!$D$252,Цена!$A$1905,0)</f>
        <v>2483.1675</v>
      </c>
      <c r="M1905" s="160">
        <f ca="1">OFFSET('Редактор цен '!$D$252,Цена!$A$1905,0)</f>
        <v>2483.1675</v>
      </c>
    </row>
    <row r="1906" spans="1:13" ht="15" x14ac:dyDescent="0.2">
      <c r="A1906">
        <v>5</v>
      </c>
      <c r="B1906" t="s">
        <v>39</v>
      </c>
      <c r="C1906" s="75" t="str">
        <f>B1906&amp;'Спецификация - фасады'!$AO$61</f>
        <v>О60-01-BMO/PG</v>
      </c>
      <c r="D1906" s="160">
        <f ca="1">OFFSET('Редактор цен '!$D$252,Цена!$A$1906,0)</f>
        <v>2780.03</v>
      </c>
      <c r="E1906" s="160">
        <f ca="1">OFFSET('Редактор цен '!$D$252,Цена!$A$1906,0)</f>
        <v>2780.03</v>
      </c>
      <c r="F1906" s="160">
        <f ca="1">OFFSET('Редактор цен '!$D$252,Цена!$A$1906,0)</f>
        <v>2780.03</v>
      </c>
      <c r="G1906" s="160">
        <f ca="1">OFFSET('Редактор цен '!$D$252,Цена!$A$1906,0)</f>
        <v>2780.03</v>
      </c>
      <c r="H1906" s="160">
        <f ca="1">OFFSET('Редактор цен '!$D$252,Цена!$A$1906,0)</f>
        <v>2780.03</v>
      </c>
      <c r="I1906" s="160">
        <f ca="1">OFFSET('Редактор цен '!$D$252,Цена!$A$1906,0)</f>
        <v>2780.03</v>
      </c>
      <c r="J1906" s="160">
        <f ca="1">OFFSET('Редактор цен '!$D$252,Цена!$A$1906,0)</f>
        <v>2780.03</v>
      </c>
      <c r="K1906" s="160">
        <f ca="1">OFFSET('Редактор цен '!$D$252,Цена!$A$1906,0)</f>
        <v>2780.03</v>
      </c>
      <c r="L1906" s="160">
        <f ca="1">OFFSET('Редактор цен '!$D$252,Цена!$A$1906,0)</f>
        <v>2780.03</v>
      </c>
      <c r="M1906" s="160">
        <f ca="1">OFFSET('Редактор цен '!$D$252,Цена!$A$1906,0)</f>
        <v>2780.03</v>
      </c>
    </row>
    <row r="1907" spans="1:13" ht="15" x14ac:dyDescent="0.2">
      <c r="A1907">
        <v>5</v>
      </c>
      <c r="B1907" t="s">
        <v>39</v>
      </c>
      <c r="C1907" s="75" t="str">
        <f>B1907&amp;'Спецификация - фасады'!$AO$62</f>
        <v>О60-01-BMO/PB</v>
      </c>
      <c r="D1907" s="160">
        <f ca="1">OFFSET('Редактор цен '!$D$252,Цена!$A$1907,0)</f>
        <v>2780.03</v>
      </c>
      <c r="E1907" s="160">
        <f ca="1">OFFSET('Редактор цен '!$D$252,Цена!$A$1907,0)</f>
        <v>2780.03</v>
      </c>
      <c r="F1907" s="160">
        <f ca="1">OFFSET('Редактор цен '!$D$252,Цена!$A$1907,0)</f>
        <v>2780.03</v>
      </c>
      <c r="G1907" s="160">
        <f ca="1">OFFSET('Редактор цен '!$D$252,Цена!$A$1907,0)</f>
        <v>2780.03</v>
      </c>
      <c r="H1907" s="160">
        <f ca="1">OFFSET('Редактор цен '!$D$252,Цена!$A$1907,0)</f>
        <v>2780.03</v>
      </c>
      <c r="I1907" s="160">
        <f ca="1">OFFSET('Редактор цен '!$D$252,Цена!$A$1907,0)</f>
        <v>2780.03</v>
      </c>
      <c r="J1907" s="160">
        <f ca="1">OFFSET('Редактор цен '!$D$252,Цена!$A$1907,0)</f>
        <v>2780.03</v>
      </c>
      <c r="K1907" s="160">
        <f ca="1">OFFSET('Редактор цен '!$D$252,Цена!$A$1907,0)</f>
        <v>2780.03</v>
      </c>
      <c r="L1907" s="160">
        <f ca="1">OFFSET('Редактор цен '!$D$252,Цена!$A$1907,0)</f>
        <v>2780.03</v>
      </c>
      <c r="M1907" s="160">
        <f ca="1">OFFSET('Редактор цен '!$D$252,Цена!$A$1907,0)</f>
        <v>2780.03</v>
      </c>
    </row>
    <row r="1908" spans="1:13" ht="15" x14ac:dyDescent="0.2">
      <c r="A1908">
        <v>6</v>
      </c>
      <c r="B1908" t="s">
        <v>39</v>
      </c>
      <c r="C1908" s="75" t="str">
        <f>B1908&amp;'Спецификация - фасады'!$AO$63</f>
        <v>О60-01-GS/PG</v>
      </c>
      <c r="D1908" s="160">
        <f ca="1">OFFSET('Редактор цен '!$D$252,Цена!$A$1908,0)</f>
        <v>2951.1624999999999</v>
      </c>
      <c r="E1908" s="160">
        <f ca="1">OFFSET('Редактор цен '!$D$252,Цена!$A$1908,0)</f>
        <v>2951.1624999999999</v>
      </c>
      <c r="F1908" s="160">
        <f ca="1">OFFSET('Редактор цен '!$D$252,Цена!$A$1908,0)</f>
        <v>2951.1624999999999</v>
      </c>
      <c r="G1908" s="160">
        <f ca="1">OFFSET('Редактор цен '!$D$252,Цена!$A$1908,0)</f>
        <v>2951.1624999999999</v>
      </c>
      <c r="H1908" s="160">
        <f ca="1">OFFSET('Редактор цен '!$D$252,Цена!$A$1908,0)</f>
        <v>2951.1624999999999</v>
      </c>
      <c r="I1908" s="160">
        <f ca="1">OFFSET('Редактор цен '!$D$252,Цена!$A$1908,0)</f>
        <v>2951.1624999999999</v>
      </c>
      <c r="J1908" s="160">
        <f ca="1">OFFSET('Редактор цен '!$D$252,Цена!$A$1908,0)</f>
        <v>2951.1624999999999</v>
      </c>
      <c r="K1908" s="160">
        <f ca="1">OFFSET('Редактор цен '!$D$252,Цена!$A$1908,0)</f>
        <v>2951.1624999999999</v>
      </c>
      <c r="L1908" s="160">
        <f ca="1">OFFSET('Редактор цен '!$D$252,Цена!$A$1908,0)</f>
        <v>2951.1624999999999</v>
      </c>
      <c r="M1908" s="160">
        <f ca="1">OFFSET('Редактор цен '!$D$252,Цена!$A$1908,0)</f>
        <v>2951.1624999999999</v>
      </c>
    </row>
    <row r="1909" spans="1:13" ht="15" x14ac:dyDescent="0.2">
      <c r="A1909">
        <v>6</v>
      </c>
      <c r="B1909" t="s">
        <v>39</v>
      </c>
      <c r="C1909" s="75" t="str">
        <f>B1909&amp;'Спецификация - фасады'!$AO$64</f>
        <v>О60-01-GS/PS</v>
      </c>
      <c r="D1909" s="160">
        <f ca="1">OFFSET('Редактор цен '!$D$252,Цена!$A$1909,0)</f>
        <v>2951.1624999999999</v>
      </c>
      <c r="E1909" s="160">
        <f ca="1">OFFSET('Редактор цен '!$D$252,Цена!$A$1909,0)</f>
        <v>2951.1624999999999</v>
      </c>
      <c r="F1909" s="160">
        <f ca="1">OFFSET('Редактор цен '!$D$252,Цена!$A$1909,0)</f>
        <v>2951.1624999999999</v>
      </c>
      <c r="G1909" s="160">
        <f ca="1">OFFSET('Редактор цен '!$D$252,Цена!$A$1909,0)</f>
        <v>2951.1624999999999</v>
      </c>
      <c r="H1909" s="160">
        <f ca="1">OFFSET('Редактор цен '!$D$252,Цена!$A$1909,0)</f>
        <v>2951.1624999999999</v>
      </c>
      <c r="I1909" s="160">
        <f ca="1">OFFSET('Редактор цен '!$D$252,Цена!$A$1909,0)</f>
        <v>2951.1624999999999</v>
      </c>
      <c r="J1909" s="160">
        <f ca="1">OFFSET('Редактор цен '!$D$252,Цена!$A$1909,0)</f>
        <v>2951.1624999999999</v>
      </c>
      <c r="K1909" s="160">
        <f ca="1">OFFSET('Редактор цен '!$D$252,Цена!$A$1909,0)</f>
        <v>2951.1624999999999</v>
      </c>
      <c r="L1909" s="160">
        <f ca="1">OFFSET('Редактор цен '!$D$252,Цена!$A$1909,0)</f>
        <v>2951.1624999999999</v>
      </c>
      <c r="M1909" s="160">
        <f ca="1">OFFSET('Редактор цен '!$D$252,Цена!$A$1909,0)</f>
        <v>2951.1624999999999</v>
      </c>
    </row>
    <row r="1910" spans="1:13" ht="15" x14ac:dyDescent="0.2">
      <c r="A1910">
        <v>7</v>
      </c>
      <c r="B1910" t="s">
        <v>39</v>
      </c>
      <c r="C1910" s="75" t="str">
        <f>B1910&amp;'Спецификация - фасады'!$AO$65</f>
        <v>О60-01-WM/PG</v>
      </c>
      <c r="D1910" s="160">
        <f ca="1">OFFSET('Редактор цен '!$D$252,Цена!$A$1910,0)</f>
        <v>3356.2925</v>
      </c>
      <c r="E1910" s="160">
        <f ca="1">OFFSET('Редактор цен '!$D$252,Цена!$A$1910,0)</f>
        <v>3356.2925</v>
      </c>
      <c r="F1910" s="160">
        <f ca="1">OFFSET('Редактор цен '!$D$252,Цена!$A$1910,0)</f>
        <v>3356.2925</v>
      </c>
      <c r="G1910" s="160">
        <f ca="1">OFFSET('Редактор цен '!$D$252,Цена!$A$1910,0)</f>
        <v>3356.2925</v>
      </c>
      <c r="H1910" s="160">
        <f ca="1">OFFSET('Редактор цен '!$D$252,Цена!$A$1910,0)</f>
        <v>3356.2925</v>
      </c>
      <c r="I1910" s="160">
        <f ca="1">OFFSET('Редактор цен '!$D$252,Цена!$A$1910,0)</f>
        <v>3356.2925</v>
      </c>
      <c r="J1910" s="160">
        <f ca="1">OFFSET('Редактор цен '!$D$252,Цена!$A$1910,0)</f>
        <v>3356.2925</v>
      </c>
      <c r="K1910" s="160">
        <f ca="1">OFFSET('Редактор цен '!$D$252,Цена!$A$1910,0)</f>
        <v>3356.2925</v>
      </c>
      <c r="L1910" s="160">
        <f ca="1">OFFSET('Редактор цен '!$D$252,Цена!$A$1910,0)</f>
        <v>3356.2925</v>
      </c>
      <c r="M1910" s="160">
        <f ca="1">OFFSET('Редактор цен '!$D$252,Цена!$A$1910,0)</f>
        <v>3356.2925</v>
      </c>
    </row>
    <row r="1911" spans="1:13" ht="15" x14ac:dyDescent="0.2">
      <c r="A1911">
        <v>7</v>
      </c>
      <c r="B1911" t="s">
        <v>39</v>
      </c>
      <c r="C1911" s="75" t="str">
        <f>B1911&amp;'Спецификация - фасады'!$AO$66</f>
        <v>О60-01-WM/PS</v>
      </c>
      <c r="D1911" s="160">
        <f ca="1">OFFSET('Редактор цен '!$D$252,Цена!$A$1911,0)</f>
        <v>3356.2925</v>
      </c>
      <c r="E1911" s="160">
        <f ca="1">OFFSET('Редактор цен '!$D$252,Цена!$A$1911,0)</f>
        <v>3356.2925</v>
      </c>
      <c r="F1911" s="160">
        <f ca="1">OFFSET('Редактор цен '!$D$252,Цена!$A$1911,0)</f>
        <v>3356.2925</v>
      </c>
      <c r="G1911" s="160">
        <f ca="1">OFFSET('Редактор цен '!$D$252,Цена!$A$1911,0)</f>
        <v>3356.2925</v>
      </c>
      <c r="H1911" s="160">
        <f ca="1">OFFSET('Редактор цен '!$D$252,Цена!$A$1911,0)</f>
        <v>3356.2925</v>
      </c>
      <c r="I1911" s="160">
        <f ca="1">OFFSET('Редактор цен '!$D$252,Цена!$A$1911,0)</f>
        <v>3356.2925</v>
      </c>
      <c r="J1911" s="160">
        <f ca="1">OFFSET('Редактор цен '!$D$252,Цена!$A$1911,0)</f>
        <v>3356.2925</v>
      </c>
      <c r="K1911" s="160">
        <f ca="1">OFFSET('Редактор цен '!$D$252,Цена!$A$1911,0)</f>
        <v>3356.2925</v>
      </c>
      <c r="L1911" s="160">
        <f ca="1">OFFSET('Редактор цен '!$D$252,Цена!$A$1911,0)</f>
        <v>3356.2925</v>
      </c>
      <c r="M1911" s="160">
        <f ca="1">OFFSET('Редактор цен '!$D$252,Цена!$A$1911,0)</f>
        <v>3356.2925</v>
      </c>
    </row>
    <row r="1912" spans="1:13" ht="15" x14ac:dyDescent="0.2">
      <c r="A1912">
        <v>7</v>
      </c>
      <c r="B1912" t="s">
        <v>39</v>
      </c>
      <c r="C1912" s="75" t="str">
        <f>B1912&amp;'Спецификация - фасады'!$AO$67</f>
        <v>О60-01-WM/PBG</v>
      </c>
      <c r="D1912" s="160">
        <f ca="1">OFFSET('Редактор цен '!$D$252,Цена!$A$1912,0)</f>
        <v>3356.2925</v>
      </c>
      <c r="E1912" s="160">
        <f ca="1">OFFSET('Редактор цен '!$D$252,Цена!$A$1912,0)</f>
        <v>3356.2925</v>
      </c>
      <c r="F1912" s="160">
        <f ca="1">OFFSET('Редактор цен '!$D$252,Цена!$A$1912,0)</f>
        <v>3356.2925</v>
      </c>
      <c r="G1912" s="160">
        <f ca="1">OFFSET('Редактор цен '!$D$252,Цена!$A$1912,0)</f>
        <v>3356.2925</v>
      </c>
      <c r="H1912" s="160">
        <f ca="1">OFFSET('Редактор цен '!$D$252,Цена!$A$1912,0)</f>
        <v>3356.2925</v>
      </c>
      <c r="I1912" s="160">
        <f ca="1">OFFSET('Редактор цен '!$D$252,Цена!$A$1912,0)</f>
        <v>3356.2925</v>
      </c>
      <c r="J1912" s="160">
        <f ca="1">OFFSET('Редактор цен '!$D$252,Цена!$A$1912,0)</f>
        <v>3356.2925</v>
      </c>
      <c r="K1912" s="160">
        <f ca="1">OFFSET('Редактор цен '!$D$252,Цена!$A$1912,0)</f>
        <v>3356.2925</v>
      </c>
      <c r="L1912" s="160">
        <f ca="1">OFFSET('Редактор цен '!$D$252,Цена!$A$1912,0)</f>
        <v>3356.2925</v>
      </c>
      <c r="M1912" s="160">
        <f ca="1">OFFSET('Редактор цен '!$D$252,Цена!$A$1912,0)</f>
        <v>3356.2925</v>
      </c>
    </row>
    <row r="1913" spans="1:13" ht="15" x14ac:dyDescent="0.2">
      <c r="A1913">
        <v>7</v>
      </c>
      <c r="B1913" t="s">
        <v>39</v>
      </c>
      <c r="C1913" s="75" t="str">
        <f>B1913&amp;'Спецификация - фасады'!$AO$68</f>
        <v>О60-01-IV/PG</v>
      </c>
      <c r="D1913" s="160">
        <f ca="1">OFFSET('Редактор цен '!$D$252,Цена!$A$1913,0)</f>
        <v>3356.2925</v>
      </c>
      <c r="E1913" s="160">
        <f ca="1">OFFSET('Редактор цен '!$D$252,Цена!$A$1913,0)</f>
        <v>3356.2925</v>
      </c>
      <c r="F1913" s="160">
        <f ca="1">OFFSET('Редактор цен '!$D$252,Цена!$A$1913,0)</f>
        <v>3356.2925</v>
      </c>
      <c r="G1913" s="160">
        <f ca="1">OFFSET('Редактор цен '!$D$252,Цена!$A$1913,0)</f>
        <v>3356.2925</v>
      </c>
      <c r="H1913" s="160">
        <f ca="1">OFFSET('Редактор цен '!$D$252,Цена!$A$1913,0)</f>
        <v>3356.2925</v>
      </c>
      <c r="I1913" s="160">
        <f ca="1">OFFSET('Редактор цен '!$D$252,Цена!$A$1913,0)</f>
        <v>3356.2925</v>
      </c>
      <c r="J1913" s="160">
        <f ca="1">OFFSET('Редактор цен '!$D$252,Цена!$A$1913,0)</f>
        <v>3356.2925</v>
      </c>
      <c r="K1913" s="160">
        <f ca="1">OFFSET('Редактор цен '!$D$252,Цена!$A$1913,0)</f>
        <v>3356.2925</v>
      </c>
      <c r="L1913" s="160">
        <f ca="1">OFFSET('Редактор цен '!$D$252,Цена!$A$1913,0)</f>
        <v>3356.2925</v>
      </c>
      <c r="M1913" s="160">
        <f ca="1">OFFSET('Редактор цен '!$D$252,Цена!$A$1913,0)</f>
        <v>3356.2925</v>
      </c>
    </row>
    <row r="1914" spans="1:13" ht="15" x14ac:dyDescent="0.2">
      <c r="A1914">
        <v>7</v>
      </c>
      <c r="B1914" t="s">
        <v>39</v>
      </c>
      <c r="C1914" s="75" t="str">
        <f>B1914&amp;'Спецификация - фасады'!$AO$69</f>
        <v>О60-01-IV/PS</v>
      </c>
      <c r="D1914" s="160">
        <f ca="1">OFFSET('Редактор цен '!$D$252,Цена!$A$1914,0)</f>
        <v>3356.2925</v>
      </c>
      <c r="E1914" s="160">
        <f ca="1">OFFSET('Редактор цен '!$D$252,Цена!$A$1914,0)</f>
        <v>3356.2925</v>
      </c>
      <c r="F1914" s="160">
        <f ca="1">OFFSET('Редактор цен '!$D$252,Цена!$A$1914,0)</f>
        <v>3356.2925</v>
      </c>
      <c r="G1914" s="160">
        <f ca="1">OFFSET('Редактор цен '!$D$252,Цена!$A$1914,0)</f>
        <v>3356.2925</v>
      </c>
      <c r="H1914" s="160">
        <f ca="1">OFFSET('Редактор цен '!$D$252,Цена!$A$1914,0)</f>
        <v>3356.2925</v>
      </c>
      <c r="I1914" s="160">
        <f ca="1">OFFSET('Редактор цен '!$D$252,Цена!$A$1914,0)</f>
        <v>3356.2925</v>
      </c>
      <c r="J1914" s="160">
        <f ca="1">OFFSET('Редактор цен '!$D$252,Цена!$A$1914,0)</f>
        <v>3356.2925</v>
      </c>
      <c r="K1914" s="160">
        <f ca="1">OFFSET('Редактор цен '!$D$252,Цена!$A$1914,0)</f>
        <v>3356.2925</v>
      </c>
      <c r="L1914" s="160">
        <f ca="1">OFFSET('Редактор цен '!$D$252,Цена!$A$1914,0)</f>
        <v>3356.2925</v>
      </c>
      <c r="M1914" s="160">
        <f ca="1">OFFSET('Редактор цен '!$D$252,Цена!$A$1914,0)</f>
        <v>3356.2925</v>
      </c>
    </row>
    <row r="1915" spans="1:13" ht="15" x14ac:dyDescent="0.2">
      <c r="A1915">
        <v>7</v>
      </c>
      <c r="B1915" t="s">
        <v>39</v>
      </c>
      <c r="C1915" s="75" t="str">
        <f>B1915&amp;'Спецификация - фасады'!$AO$70</f>
        <v>О60-01-IV/PBG</v>
      </c>
      <c r="D1915" s="160">
        <f ca="1">OFFSET('Редактор цен '!$D$252,Цена!$A$1915,0)</f>
        <v>3356.2925</v>
      </c>
      <c r="E1915" s="160">
        <f ca="1">OFFSET('Редактор цен '!$D$252,Цена!$A$1915,0)</f>
        <v>3356.2925</v>
      </c>
      <c r="F1915" s="160">
        <f ca="1">OFFSET('Редактор цен '!$D$252,Цена!$A$1915,0)</f>
        <v>3356.2925</v>
      </c>
      <c r="G1915" s="160">
        <f ca="1">OFFSET('Редактор цен '!$D$252,Цена!$A$1915,0)</f>
        <v>3356.2925</v>
      </c>
      <c r="H1915" s="160">
        <f ca="1">OFFSET('Редактор цен '!$D$252,Цена!$A$1915,0)</f>
        <v>3356.2925</v>
      </c>
      <c r="I1915" s="160">
        <f ca="1">OFFSET('Редактор цен '!$D$252,Цена!$A$1915,0)</f>
        <v>3356.2925</v>
      </c>
      <c r="J1915" s="160">
        <f ca="1">OFFSET('Редактор цен '!$D$252,Цена!$A$1915,0)</f>
        <v>3356.2925</v>
      </c>
      <c r="K1915" s="160">
        <f ca="1">OFFSET('Редактор цен '!$D$252,Цена!$A$1915,0)</f>
        <v>3356.2925</v>
      </c>
      <c r="L1915" s="160">
        <f ca="1">OFFSET('Редактор цен '!$D$252,Цена!$A$1915,0)</f>
        <v>3356.2925</v>
      </c>
      <c r="M1915" s="160">
        <f ca="1">OFFSET('Редактор цен '!$D$252,Цена!$A$1915,0)</f>
        <v>3356.2925</v>
      </c>
    </row>
    <row r="1917" spans="1:13" ht="15" x14ac:dyDescent="0.2">
      <c r="A1917">
        <v>0</v>
      </c>
      <c r="B1917" t="s">
        <v>1050</v>
      </c>
      <c r="C1917" s="75" t="str">
        <f>B1917&amp;'Спецификация - фасады'!$AO$43</f>
        <v>UT60-PY27</v>
      </c>
      <c r="D1917" s="160">
        <f ca="1">OFFSET('Редактор цен '!$D$260,Цена!$A$1917,0)</f>
        <v>855.66250000000002</v>
      </c>
      <c r="E1917" s="160">
        <f ca="1">OFFSET('Редактор цен '!$D$260,Цена!$A$1917,0)</f>
        <v>855.66250000000002</v>
      </c>
      <c r="F1917" s="160">
        <f ca="1">OFFSET('Редактор цен '!$D$260,Цена!$A$1917,0)</f>
        <v>855.66250000000002</v>
      </c>
      <c r="G1917" s="160">
        <f ca="1">OFFSET('Редактор цен '!$D$260,Цена!$A$1917,0)</f>
        <v>855.66250000000002</v>
      </c>
      <c r="H1917" s="160">
        <f ca="1">OFFSET('Редактор цен '!$D$260,Цена!$A$1917,0)</f>
        <v>855.66250000000002</v>
      </c>
      <c r="I1917" s="160">
        <f ca="1">OFFSET('Редактор цен '!$D$260,Цена!$A$1917,0)</f>
        <v>855.66250000000002</v>
      </c>
      <c r="J1917" s="160">
        <f ca="1">OFFSET('Редактор цен '!$D$260,Цена!$A$1917,0)</f>
        <v>855.66250000000002</v>
      </c>
      <c r="K1917" s="160">
        <f ca="1">OFFSET('Редактор цен '!$D$260,Цена!$A$1917,0)</f>
        <v>855.66250000000002</v>
      </c>
      <c r="L1917" s="160">
        <f ca="1">OFFSET('Редактор цен '!$D$260,Цена!$A$1917,0)</f>
        <v>855.66250000000002</v>
      </c>
      <c r="M1917" s="160">
        <f ca="1">OFFSET('Редактор цен '!$D$260,Цена!$A$1917,0)</f>
        <v>855.66250000000002</v>
      </c>
    </row>
    <row r="1918" spans="1:13" ht="15" x14ac:dyDescent="0.2">
      <c r="A1918">
        <v>0</v>
      </c>
      <c r="B1918" t="s">
        <v>1050</v>
      </c>
      <c r="C1918" s="75" t="str">
        <f>B1918&amp;'Спецификация - фасады'!$AO$44</f>
        <v>UT60-WC</v>
      </c>
      <c r="D1918" s="160">
        <f ca="1">OFFSET('Редактор цен '!$D$260,Цена!$A$1918,0)</f>
        <v>855.66250000000002</v>
      </c>
      <c r="E1918" s="160">
        <f ca="1">OFFSET('Редактор цен '!$D$260,Цена!$A$1918,0)</f>
        <v>855.66250000000002</v>
      </c>
      <c r="F1918" s="160">
        <f ca="1">OFFSET('Редактор цен '!$D$260,Цена!$A$1918,0)</f>
        <v>855.66250000000002</v>
      </c>
      <c r="G1918" s="160">
        <f ca="1">OFFSET('Редактор цен '!$D$260,Цена!$A$1918,0)</f>
        <v>855.66250000000002</v>
      </c>
      <c r="H1918" s="160">
        <f ca="1">OFFSET('Редактор цен '!$D$260,Цена!$A$1918,0)</f>
        <v>855.66250000000002</v>
      </c>
      <c r="I1918" s="160">
        <f ca="1">OFFSET('Редактор цен '!$D$260,Цена!$A$1918,0)</f>
        <v>855.66250000000002</v>
      </c>
      <c r="J1918" s="160">
        <f ca="1">OFFSET('Редактор цен '!$D$260,Цена!$A$1918,0)</f>
        <v>855.66250000000002</v>
      </c>
      <c r="K1918" s="160">
        <f ca="1">OFFSET('Редактор цен '!$D$260,Цена!$A$1918,0)</f>
        <v>855.66250000000002</v>
      </c>
      <c r="L1918" s="160">
        <f ca="1">OFFSET('Редактор цен '!$D$260,Цена!$A$1918,0)</f>
        <v>855.66250000000002</v>
      </c>
      <c r="M1918" s="160">
        <f ca="1">OFFSET('Редактор цен '!$D$260,Цена!$A$1918,0)</f>
        <v>855.66250000000002</v>
      </c>
    </row>
    <row r="1919" spans="1:13" ht="15" x14ac:dyDescent="0.2">
      <c r="A1919">
        <v>0</v>
      </c>
      <c r="B1919" t="s">
        <v>1050</v>
      </c>
      <c r="C1919" s="75" t="str">
        <f>B1919&amp;'Спецификация - фасады'!$AO$45</f>
        <v>UT60-WP</v>
      </c>
      <c r="D1919" s="160">
        <f ca="1">OFFSET('Редактор цен '!$D$260,Цена!$A$1919,0)</f>
        <v>855.66250000000002</v>
      </c>
      <c r="E1919" s="160">
        <f ca="1">OFFSET('Редактор цен '!$D$260,Цена!$A$1919,0)</f>
        <v>855.66250000000002</v>
      </c>
      <c r="F1919" s="160">
        <f ca="1">OFFSET('Редактор цен '!$D$260,Цена!$A$1919,0)</f>
        <v>855.66250000000002</v>
      </c>
      <c r="G1919" s="160">
        <f ca="1">OFFSET('Редактор цен '!$D$260,Цена!$A$1919,0)</f>
        <v>855.66250000000002</v>
      </c>
      <c r="H1919" s="160">
        <f ca="1">OFFSET('Редактор цен '!$D$260,Цена!$A$1919,0)</f>
        <v>855.66250000000002</v>
      </c>
      <c r="I1919" s="160">
        <f ca="1">OFFSET('Редактор цен '!$D$260,Цена!$A$1919,0)</f>
        <v>855.66250000000002</v>
      </c>
      <c r="J1919" s="160">
        <f ca="1">OFFSET('Редактор цен '!$D$260,Цена!$A$1919,0)</f>
        <v>855.66250000000002</v>
      </c>
      <c r="K1919" s="160">
        <f ca="1">OFFSET('Редактор цен '!$D$260,Цена!$A$1919,0)</f>
        <v>855.66250000000002</v>
      </c>
      <c r="L1919" s="160">
        <f ca="1">OFFSET('Редактор цен '!$D$260,Цена!$A$1919,0)</f>
        <v>855.66250000000002</v>
      </c>
      <c r="M1919" s="160">
        <f ca="1">OFFSET('Редактор цен '!$D$260,Цена!$A$1919,0)</f>
        <v>855.66250000000002</v>
      </c>
    </row>
    <row r="1920" spans="1:13" ht="15" x14ac:dyDescent="0.2">
      <c r="A1920">
        <v>0</v>
      </c>
      <c r="B1920" t="s">
        <v>1050</v>
      </c>
      <c r="C1920" s="75" t="str">
        <f>B1920&amp;'Спецификация - фасады'!$AO$46</f>
        <v>UT60-DS</v>
      </c>
      <c r="D1920" s="160">
        <f ca="1">OFFSET('Редактор цен '!$D$260,Цена!$A$1920,0)</f>
        <v>855.66250000000002</v>
      </c>
      <c r="E1920" s="160">
        <f ca="1">OFFSET('Редактор цен '!$D$260,Цена!$A$1920,0)</f>
        <v>855.66250000000002</v>
      </c>
      <c r="F1920" s="160">
        <f ca="1">OFFSET('Редактор цен '!$D$260,Цена!$A$1920,0)</f>
        <v>855.66250000000002</v>
      </c>
      <c r="G1920" s="160">
        <f ca="1">OFFSET('Редактор цен '!$D$260,Цена!$A$1920,0)</f>
        <v>855.66250000000002</v>
      </c>
      <c r="H1920" s="160">
        <f ca="1">OFFSET('Редактор цен '!$D$260,Цена!$A$1920,0)</f>
        <v>855.66250000000002</v>
      </c>
      <c r="I1920" s="160">
        <f ca="1">OFFSET('Редактор цен '!$D$260,Цена!$A$1920,0)</f>
        <v>855.66250000000002</v>
      </c>
      <c r="J1920" s="160">
        <f ca="1">OFFSET('Редактор цен '!$D$260,Цена!$A$1920,0)</f>
        <v>855.66250000000002</v>
      </c>
      <c r="K1920" s="160">
        <f ca="1">OFFSET('Редактор цен '!$D$260,Цена!$A$1920,0)</f>
        <v>855.66250000000002</v>
      </c>
      <c r="L1920" s="160">
        <f ca="1">OFFSET('Редактор цен '!$D$260,Цена!$A$1920,0)</f>
        <v>855.66250000000002</v>
      </c>
      <c r="M1920" s="160">
        <f ca="1">OFFSET('Редактор цен '!$D$260,Цена!$A$1920,0)</f>
        <v>855.66250000000002</v>
      </c>
    </row>
    <row r="1921" spans="1:13" ht="15" x14ac:dyDescent="0.2">
      <c r="A1921">
        <v>0</v>
      </c>
      <c r="B1921" t="s">
        <v>1050</v>
      </c>
      <c r="C1921" s="75" t="str">
        <f>B1921&amp;'Спецификация - фасады'!$AO$47</f>
        <v>UT60-HS</v>
      </c>
      <c r="D1921" s="160">
        <f ca="1">OFFSET('Редактор цен '!$D$260,Цена!$A$1921,0)</f>
        <v>855.66250000000002</v>
      </c>
      <c r="E1921" s="160">
        <f ca="1">OFFSET('Редактор цен '!$D$260,Цена!$A$1921,0)</f>
        <v>855.66250000000002</v>
      </c>
      <c r="F1921" s="160">
        <f ca="1">OFFSET('Редактор цен '!$D$260,Цена!$A$1921,0)</f>
        <v>855.66250000000002</v>
      </c>
      <c r="G1921" s="160">
        <f ca="1">OFFSET('Редактор цен '!$D$260,Цена!$A$1921,0)</f>
        <v>855.66250000000002</v>
      </c>
      <c r="H1921" s="160">
        <f ca="1">OFFSET('Редактор цен '!$D$260,Цена!$A$1921,0)</f>
        <v>855.66250000000002</v>
      </c>
      <c r="I1921" s="160">
        <f ca="1">OFFSET('Редактор цен '!$D$260,Цена!$A$1921,0)</f>
        <v>855.66250000000002</v>
      </c>
      <c r="J1921" s="160">
        <f ca="1">OFFSET('Редактор цен '!$D$260,Цена!$A$1921,0)</f>
        <v>855.66250000000002</v>
      </c>
      <c r="K1921" s="160">
        <f ca="1">OFFSET('Редактор цен '!$D$260,Цена!$A$1921,0)</f>
        <v>855.66250000000002</v>
      </c>
      <c r="L1921" s="160">
        <f ca="1">OFFSET('Редактор цен '!$D$260,Цена!$A$1921,0)</f>
        <v>855.66250000000002</v>
      </c>
      <c r="M1921" s="160">
        <f ca="1">OFFSET('Редактор цен '!$D$260,Цена!$A$1921,0)</f>
        <v>855.66250000000002</v>
      </c>
    </row>
    <row r="1922" spans="1:13" ht="15" x14ac:dyDescent="0.2">
      <c r="A1922">
        <v>0</v>
      </c>
      <c r="B1922" t="s">
        <v>1050</v>
      </c>
      <c r="C1922" s="75" t="str">
        <f>B1922&amp;'Спецификация - фасады'!$AO$48</f>
        <v>UT60-VT</v>
      </c>
      <c r="D1922" s="160">
        <f ca="1">OFFSET('Редактор цен '!$D$260,Цена!$A$1922,0)</f>
        <v>855.66250000000002</v>
      </c>
      <c r="E1922" s="160">
        <f ca="1">OFFSET('Редактор цен '!$D$260,Цена!$A$1922,0)</f>
        <v>855.66250000000002</v>
      </c>
      <c r="F1922" s="160">
        <f ca="1">OFFSET('Редактор цен '!$D$260,Цена!$A$1922,0)</f>
        <v>855.66250000000002</v>
      </c>
      <c r="G1922" s="160">
        <f ca="1">OFFSET('Редактор цен '!$D$260,Цена!$A$1922,0)</f>
        <v>855.66250000000002</v>
      </c>
      <c r="H1922" s="160">
        <f ca="1">OFFSET('Редактор цен '!$D$260,Цена!$A$1922,0)</f>
        <v>855.66250000000002</v>
      </c>
      <c r="I1922" s="160">
        <f ca="1">OFFSET('Редактор цен '!$D$260,Цена!$A$1922,0)</f>
        <v>855.66250000000002</v>
      </c>
      <c r="J1922" s="160">
        <f ca="1">OFFSET('Редактор цен '!$D$260,Цена!$A$1922,0)</f>
        <v>855.66250000000002</v>
      </c>
      <c r="K1922" s="160">
        <f ca="1">OFFSET('Редактор цен '!$D$260,Цена!$A$1922,0)</f>
        <v>855.66250000000002</v>
      </c>
      <c r="L1922" s="160">
        <f ca="1">OFFSET('Редактор цен '!$D$260,Цена!$A$1922,0)</f>
        <v>855.66250000000002</v>
      </c>
      <c r="M1922" s="160">
        <f ca="1">OFFSET('Редактор цен '!$D$260,Цена!$A$1922,0)</f>
        <v>855.66250000000002</v>
      </c>
    </row>
    <row r="1923" spans="1:13" ht="15" x14ac:dyDescent="0.2">
      <c r="A1923">
        <v>0</v>
      </c>
      <c r="B1923" t="s">
        <v>1050</v>
      </c>
      <c r="C1923" s="75" t="str">
        <f>B1923&amp;'Спецификация - фасады'!$AO$49</f>
        <v>UT60-TD</v>
      </c>
      <c r="D1923" s="160">
        <f ca="1">OFFSET('Редактор цен '!$D$260,Цена!$A$1923,0)</f>
        <v>855.66250000000002</v>
      </c>
      <c r="E1923" s="160">
        <f ca="1">OFFSET('Редактор цен '!$D$260,Цена!$A$1923,0)</f>
        <v>855.66250000000002</v>
      </c>
      <c r="F1923" s="160">
        <f ca="1">OFFSET('Редактор цен '!$D$260,Цена!$A$1923,0)</f>
        <v>855.66250000000002</v>
      </c>
      <c r="G1923" s="160">
        <f ca="1">OFFSET('Редактор цен '!$D$260,Цена!$A$1923,0)</f>
        <v>855.66250000000002</v>
      </c>
      <c r="H1923" s="160">
        <f ca="1">OFFSET('Редактор цен '!$D$260,Цена!$A$1923,0)</f>
        <v>855.66250000000002</v>
      </c>
      <c r="I1923" s="160">
        <f ca="1">OFFSET('Редактор цен '!$D$260,Цена!$A$1923,0)</f>
        <v>855.66250000000002</v>
      </c>
      <c r="J1923" s="160">
        <f ca="1">OFFSET('Редактор цен '!$D$260,Цена!$A$1923,0)</f>
        <v>855.66250000000002</v>
      </c>
      <c r="K1923" s="160">
        <f ca="1">OFFSET('Редактор цен '!$D$260,Цена!$A$1923,0)</f>
        <v>855.66250000000002</v>
      </c>
      <c r="L1923" s="160">
        <f ca="1">OFFSET('Редактор цен '!$D$260,Цена!$A$1923,0)</f>
        <v>855.66250000000002</v>
      </c>
      <c r="M1923" s="160">
        <f ca="1">OFFSET('Редактор цен '!$D$260,Цена!$A$1923,0)</f>
        <v>855.66250000000002</v>
      </c>
    </row>
    <row r="1924" spans="1:13" ht="15" x14ac:dyDescent="0.2">
      <c r="A1924">
        <v>0</v>
      </c>
      <c r="B1924" t="s">
        <v>1050</v>
      </c>
      <c r="C1924" s="75" t="str">
        <f>B1924&amp;'Спецификация - фасады'!$AO$50</f>
        <v>UT60-LO</v>
      </c>
      <c r="D1924" s="160">
        <f ca="1">OFFSET('Редактор цен '!$D$260,Цена!$A$1924,0)</f>
        <v>855.66250000000002</v>
      </c>
      <c r="E1924" s="160">
        <f ca="1">OFFSET('Редактор цен '!$D$260,Цена!$A$1924,0)</f>
        <v>855.66250000000002</v>
      </c>
      <c r="F1924" s="160">
        <f ca="1">OFFSET('Редактор цен '!$D$260,Цена!$A$1924,0)</f>
        <v>855.66250000000002</v>
      </c>
      <c r="G1924" s="160">
        <f ca="1">OFFSET('Редактор цен '!$D$260,Цена!$A$1924,0)</f>
        <v>855.66250000000002</v>
      </c>
      <c r="H1924" s="160">
        <f ca="1">OFFSET('Редактор цен '!$D$260,Цена!$A$1924,0)</f>
        <v>855.66250000000002</v>
      </c>
      <c r="I1924" s="160">
        <f ca="1">OFFSET('Редактор цен '!$D$260,Цена!$A$1924,0)</f>
        <v>855.66250000000002</v>
      </c>
      <c r="J1924" s="160">
        <f ca="1">OFFSET('Редактор цен '!$D$260,Цена!$A$1924,0)</f>
        <v>855.66250000000002</v>
      </c>
      <c r="K1924" s="160">
        <f ca="1">OFFSET('Редактор цен '!$D$260,Цена!$A$1924,0)</f>
        <v>855.66250000000002</v>
      </c>
      <c r="L1924" s="160">
        <f ca="1">OFFSET('Редактор цен '!$D$260,Цена!$A$1924,0)</f>
        <v>855.66250000000002</v>
      </c>
      <c r="M1924" s="160">
        <f ca="1">OFFSET('Редактор цен '!$D$260,Цена!$A$1924,0)</f>
        <v>855.66250000000002</v>
      </c>
    </row>
    <row r="1925" spans="1:13" ht="15" x14ac:dyDescent="0.2">
      <c r="A1925">
        <v>0</v>
      </c>
      <c r="B1925" t="s">
        <v>1050</v>
      </c>
      <c r="C1925" s="75" t="str">
        <f>B1925&amp;'Спецификация - фасады'!$AO$51</f>
        <v>UT60-OM</v>
      </c>
      <c r="D1925" s="160">
        <f ca="1">OFFSET('Редактор цен '!$D$260,Цена!$A$1925,0)</f>
        <v>855.66250000000002</v>
      </c>
      <c r="E1925" s="160">
        <f ca="1">OFFSET('Редактор цен '!$D$260,Цена!$A$1925,0)</f>
        <v>855.66250000000002</v>
      </c>
      <c r="F1925" s="160">
        <f ca="1">OFFSET('Редактор цен '!$D$260,Цена!$A$1925,0)</f>
        <v>855.66250000000002</v>
      </c>
      <c r="G1925" s="160">
        <f ca="1">OFFSET('Редактор цен '!$D$260,Цена!$A$1925,0)</f>
        <v>855.66250000000002</v>
      </c>
      <c r="H1925" s="160">
        <f ca="1">OFFSET('Редактор цен '!$D$260,Цена!$A$1925,0)</f>
        <v>855.66250000000002</v>
      </c>
      <c r="I1925" s="160">
        <f ca="1">OFFSET('Редактор цен '!$D$260,Цена!$A$1925,0)</f>
        <v>855.66250000000002</v>
      </c>
      <c r="J1925" s="160">
        <f ca="1">OFFSET('Редактор цен '!$D$260,Цена!$A$1925,0)</f>
        <v>855.66250000000002</v>
      </c>
      <c r="K1925" s="160">
        <f ca="1">OFFSET('Редактор цен '!$D$260,Цена!$A$1925,0)</f>
        <v>855.66250000000002</v>
      </c>
      <c r="L1925" s="160">
        <f ca="1">OFFSET('Редактор цен '!$D$260,Цена!$A$1925,0)</f>
        <v>855.66250000000002</v>
      </c>
      <c r="M1925" s="160">
        <f ca="1">OFFSET('Редактор цен '!$D$260,Цена!$A$1925,0)</f>
        <v>855.66250000000002</v>
      </c>
    </row>
    <row r="1926" spans="1:13" ht="15" x14ac:dyDescent="0.2">
      <c r="A1926">
        <v>0</v>
      </c>
      <c r="B1926" t="s">
        <v>1050</v>
      </c>
      <c r="C1926" s="75" t="str">
        <f>B1926&amp;'Спецификация - фасады'!$AO$52</f>
        <v>UT60-OE</v>
      </c>
      <c r="D1926" s="160">
        <f ca="1">OFFSET('Редактор цен '!$D$260,Цена!$A$1926,0)</f>
        <v>855.66250000000002</v>
      </c>
      <c r="E1926" s="160">
        <f ca="1">OFFSET('Редактор цен '!$D$260,Цена!$A$1926,0)</f>
        <v>855.66250000000002</v>
      </c>
      <c r="F1926" s="160">
        <f ca="1">OFFSET('Редактор цен '!$D$260,Цена!$A$1926,0)</f>
        <v>855.66250000000002</v>
      </c>
      <c r="G1926" s="160">
        <f ca="1">OFFSET('Редактор цен '!$D$260,Цена!$A$1926,0)</f>
        <v>855.66250000000002</v>
      </c>
      <c r="H1926" s="160">
        <f ca="1">OFFSET('Редактор цен '!$D$260,Цена!$A$1926,0)</f>
        <v>855.66250000000002</v>
      </c>
      <c r="I1926" s="160">
        <f ca="1">OFFSET('Редактор цен '!$D$260,Цена!$A$1926,0)</f>
        <v>855.66250000000002</v>
      </c>
      <c r="J1926" s="160">
        <f ca="1">OFFSET('Редактор цен '!$D$260,Цена!$A$1926,0)</f>
        <v>855.66250000000002</v>
      </c>
      <c r="K1926" s="160">
        <f ca="1">OFFSET('Редактор цен '!$D$260,Цена!$A$1926,0)</f>
        <v>855.66250000000002</v>
      </c>
      <c r="L1926" s="160">
        <f ca="1">OFFSET('Редактор цен '!$D$260,Цена!$A$1926,0)</f>
        <v>855.66250000000002</v>
      </c>
      <c r="M1926" s="160">
        <f ca="1">OFFSET('Редактор цен '!$D$260,Цена!$A$1926,0)</f>
        <v>855.66250000000002</v>
      </c>
    </row>
    <row r="1927" spans="1:13" ht="15" x14ac:dyDescent="0.2">
      <c r="A1927">
        <v>1</v>
      </c>
      <c r="B1927" t="s">
        <v>1050</v>
      </c>
      <c r="C1927" s="75" t="str">
        <f>B1927&amp;'Спецификация - фасады'!$AO$53</f>
        <v>UT60-GS</v>
      </c>
      <c r="D1927" s="160">
        <f ca="1">OFFSET('Редактор цен '!$D$260,Цена!$A$1927,0)</f>
        <v>855.66250000000002</v>
      </c>
      <c r="E1927" s="160">
        <f ca="1">OFFSET('Редактор цен '!$D$260,Цена!$A$1927,0)</f>
        <v>855.66250000000002</v>
      </c>
      <c r="F1927" s="160">
        <f ca="1">OFFSET('Редактор цен '!$D$260,Цена!$A$1927,0)</f>
        <v>855.66250000000002</v>
      </c>
      <c r="G1927" s="160">
        <f ca="1">OFFSET('Редактор цен '!$D$260,Цена!$A$1927,0)</f>
        <v>855.66250000000002</v>
      </c>
      <c r="H1927" s="160">
        <f ca="1">OFFSET('Редактор цен '!$D$260,Цена!$A$1927,0)</f>
        <v>855.66250000000002</v>
      </c>
      <c r="I1927" s="160">
        <f ca="1">OFFSET('Редактор цен '!$D$260,Цена!$A$1927,0)</f>
        <v>855.66250000000002</v>
      </c>
      <c r="J1927" s="160">
        <f ca="1">OFFSET('Редактор цен '!$D$260,Цена!$A$1927,0)</f>
        <v>855.66250000000002</v>
      </c>
      <c r="K1927" s="160">
        <f ca="1">OFFSET('Редактор цен '!$D$260,Цена!$A$1927,0)</f>
        <v>855.66250000000002</v>
      </c>
      <c r="L1927" s="160">
        <f ca="1">OFFSET('Редактор цен '!$D$260,Цена!$A$1927,0)</f>
        <v>855.66250000000002</v>
      </c>
      <c r="M1927" s="160">
        <f ca="1">OFFSET('Редактор цен '!$D$260,Цена!$A$1927,0)</f>
        <v>855.66250000000002</v>
      </c>
    </row>
    <row r="1928" spans="1:13" ht="15" x14ac:dyDescent="0.2">
      <c r="A1928">
        <v>2</v>
      </c>
      <c r="B1928" t="s">
        <v>1050</v>
      </c>
      <c r="C1928" s="75" t="str">
        <f>B1928&amp;'Спецификация - фасады'!$AO$54</f>
        <v>UT60-BMO</v>
      </c>
      <c r="D1928" s="160">
        <f ca="1">OFFSET('Редактор цен '!$D$260,Цена!$A$1928,0)</f>
        <v>883.60249999999996</v>
      </c>
      <c r="E1928" s="160">
        <f ca="1">OFFSET('Редактор цен '!$D$260,Цена!$A$1928,0)</f>
        <v>883.60249999999996</v>
      </c>
      <c r="F1928" s="160">
        <f ca="1">OFFSET('Редактор цен '!$D$260,Цена!$A$1928,0)</f>
        <v>883.60249999999996</v>
      </c>
      <c r="G1928" s="160">
        <f ca="1">OFFSET('Редактор цен '!$D$260,Цена!$A$1928,0)</f>
        <v>883.60249999999996</v>
      </c>
      <c r="H1928" s="160">
        <f ca="1">OFFSET('Редактор цен '!$D$260,Цена!$A$1928,0)</f>
        <v>883.60249999999996</v>
      </c>
      <c r="I1928" s="160">
        <f ca="1">OFFSET('Редактор цен '!$D$260,Цена!$A$1928,0)</f>
        <v>883.60249999999996</v>
      </c>
      <c r="J1928" s="160">
        <f ca="1">OFFSET('Редактор цен '!$D$260,Цена!$A$1928,0)</f>
        <v>883.60249999999996</v>
      </c>
      <c r="K1928" s="160">
        <f ca="1">OFFSET('Редактор цен '!$D$260,Цена!$A$1928,0)</f>
        <v>883.60249999999996</v>
      </c>
      <c r="L1928" s="160">
        <f ca="1">OFFSET('Редактор цен '!$D$260,Цена!$A$1928,0)</f>
        <v>883.60249999999996</v>
      </c>
      <c r="M1928" s="160">
        <f ca="1">OFFSET('Редактор цен '!$D$260,Цена!$A$1928,0)</f>
        <v>883.60249999999996</v>
      </c>
    </row>
    <row r="1929" spans="1:13" ht="15" x14ac:dyDescent="0.2">
      <c r="A1929">
        <v>3</v>
      </c>
      <c r="B1929" t="s">
        <v>1050</v>
      </c>
      <c r="C1929" s="75" t="str">
        <f>B1929&amp;'Спецификация - фасады'!$AO$55</f>
        <v>UT60-WM</v>
      </c>
      <c r="D1929" s="160">
        <f ca="1">OFFSET('Редактор цен '!$D$260,Цена!$A$1929,0)</f>
        <v>901.06500000000005</v>
      </c>
      <c r="E1929" s="160">
        <f ca="1">OFFSET('Редактор цен '!$D$260,Цена!$A$1929,0)</f>
        <v>901.06500000000005</v>
      </c>
      <c r="F1929" s="160">
        <f ca="1">OFFSET('Редактор цен '!$D$260,Цена!$A$1929,0)</f>
        <v>901.06500000000005</v>
      </c>
      <c r="G1929" s="160">
        <f ca="1">OFFSET('Редактор цен '!$D$260,Цена!$A$1929,0)</f>
        <v>901.06500000000005</v>
      </c>
      <c r="H1929" s="160">
        <f ca="1">OFFSET('Редактор цен '!$D$260,Цена!$A$1929,0)</f>
        <v>901.06500000000005</v>
      </c>
      <c r="I1929" s="160">
        <f ca="1">OFFSET('Редактор цен '!$D$260,Цена!$A$1929,0)</f>
        <v>901.06500000000005</v>
      </c>
      <c r="J1929" s="160">
        <f ca="1">OFFSET('Редактор цен '!$D$260,Цена!$A$1929,0)</f>
        <v>901.06500000000005</v>
      </c>
      <c r="K1929" s="160">
        <f ca="1">OFFSET('Редактор цен '!$D$260,Цена!$A$1929,0)</f>
        <v>901.06500000000005</v>
      </c>
      <c r="L1929" s="160">
        <f ca="1">OFFSET('Редактор цен '!$D$260,Цена!$A$1929,0)</f>
        <v>901.06500000000005</v>
      </c>
      <c r="M1929" s="160">
        <f ca="1">OFFSET('Редактор цен '!$D$260,Цена!$A$1929,0)</f>
        <v>901.06500000000005</v>
      </c>
    </row>
    <row r="1930" spans="1:13" ht="15" x14ac:dyDescent="0.2">
      <c r="A1930">
        <v>3</v>
      </c>
      <c r="B1930" t="s">
        <v>1050</v>
      </c>
      <c r="C1930" s="75" t="str">
        <f>B1930&amp;'Спецификация - фасады'!$AO$56</f>
        <v>UT60-IV</v>
      </c>
      <c r="D1930" s="160">
        <f ca="1">OFFSET('Редактор цен '!$D$260,Цена!$A$1930,0)</f>
        <v>901.06500000000005</v>
      </c>
      <c r="E1930" s="160">
        <f ca="1">OFFSET('Редактор цен '!$D$260,Цена!$A$1930,0)</f>
        <v>901.06500000000005</v>
      </c>
      <c r="F1930" s="160">
        <f ca="1">OFFSET('Редактор цен '!$D$260,Цена!$A$1930,0)</f>
        <v>901.06500000000005</v>
      </c>
      <c r="G1930" s="160">
        <f ca="1">OFFSET('Редактор цен '!$D$260,Цена!$A$1930,0)</f>
        <v>901.06500000000005</v>
      </c>
      <c r="H1930" s="160">
        <f ca="1">OFFSET('Редактор цен '!$D$260,Цена!$A$1930,0)</f>
        <v>901.06500000000005</v>
      </c>
      <c r="I1930" s="160">
        <f ca="1">OFFSET('Редактор цен '!$D$260,Цена!$A$1930,0)</f>
        <v>901.06500000000005</v>
      </c>
      <c r="J1930" s="160">
        <f ca="1">OFFSET('Редактор цен '!$D$260,Цена!$A$1930,0)</f>
        <v>901.06500000000005</v>
      </c>
      <c r="K1930" s="160">
        <f ca="1">OFFSET('Редактор цен '!$D$260,Цена!$A$1930,0)</f>
        <v>901.06500000000005</v>
      </c>
      <c r="L1930" s="160">
        <f ca="1">OFFSET('Редактор цен '!$D$260,Цена!$A$1930,0)</f>
        <v>901.06500000000005</v>
      </c>
      <c r="M1930" s="160">
        <f ca="1">OFFSET('Редактор цен '!$D$260,Цена!$A$1930,0)</f>
        <v>901.06500000000005</v>
      </c>
    </row>
    <row r="1931" spans="1:13" ht="15" x14ac:dyDescent="0.2">
      <c r="A1931">
        <v>4</v>
      </c>
      <c r="B1931" t="s">
        <v>1050</v>
      </c>
      <c r="C1931" s="75" t="str">
        <f>B1931&amp;'Спецификация - фасады'!$AO$57</f>
        <v>UT60-WC/PG</v>
      </c>
      <c r="D1931" s="160">
        <f ca="1">OFFSET('Редактор цен '!$D$260,Цена!$A$1931,0)</f>
        <v>1023.3025</v>
      </c>
      <c r="E1931" s="160">
        <f ca="1">OFFSET('Редактор цен '!$D$260,Цена!$A$1931,0)</f>
        <v>1023.3025</v>
      </c>
      <c r="F1931" s="160">
        <f ca="1">OFFSET('Редактор цен '!$D$260,Цена!$A$1931,0)</f>
        <v>1023.3025</v>
      </c>
      <c r="G1931" s="160">
        <f ca="1">OFFSET('Редактор цен '!$D$260,Цена!$A$1931,0)</f>
        <v>1023.3025</v>
      </c>
      <c r="H1931" s="160">
        <f ca="1">OFFSET('Редактор цен '!$D$260,Цена!$A$1931,0)</f>
        <v>1023.3025</v>
      </c>
      <c r="I1931" s="160">
        <f ca="1">OFFSET('Редактор цен '!$D$260,Цена!$A$1931,0)</f>
        <v>1023.3025</v>
      </c>
      <c r="J1931" s="160">
        <f ca="1">OFFSET('Редактор цен '!$D$260,Цена!$A$1931,0)</f>
        <v>1023.3025</v>
      </c>
      <c r="K1931" s="160">
        <f ca="1">OFFSET('Редактор цен '!$D$260,Цена!$A$1931,0)</f>
        <v>1023.3025</v>
      </c>
      <c r="L1931" s="160">
        <f ca="1">OFFSET('Редактор цен '!$D$260,Цена!$A$1931,0)</f>
        <v>1023.3025</v>
      </c>
      <c r="M1931" s="160">
        <f ca="1">OFFSET('Редактор цен '!$D$260,Цена!$A$1931,0)</f>
        <v>1023.3025</v>
      </c>
    </row>
    <row r="1932" spans="1:13" ht="15" x14ac:dyDescent="0.2">
      <c r="A1932">
        <v>4</v>
      </c>
      <c r="B1932" t="s">
        <v>1050</v>
      </c>
      <c r="C1932" s="75" t="str">
        <f>B1932&amp;'Спецификация - фасады'!$AO$58</f>
        <v>UT60-WC/PS</v>
      </c>
      <c r="D1932" s="160">
        <f ca="1">OFFSET('Редактор цен '!$D$260,Цена!$A$1932,0)</f>
        <v>1023.3025</v>
      </c>
      <c r="E1932" s="160">
        <f ca="1">OFFSET('Редактор цен '!$D$260,Цена!$A$1932,0)</f>
        <v>1023.3025</v>
      </c>
      <c r="F1932" s="160">
        <f ca="1">OFFSET('Редактор цен '!$D$260,Цена!$A$1932,0)</f>
        <v>1023.3025</v>
      </c>
      <c r="G1932" s="160">
        <f ca="1">OFFSET('Редактор цен '!$D$260,Цена!$A$1932,0)</f>
        <v>1023.3025</v>
      </c>
      <c r="H1932" s="160">
        <f ca="1">OFFSET('Редактор цен '!$D$260,Цена!$A$1932,0)</f>
        <v>1023.3025</v>
      </c>
      <c r="I1932" s="160">
        <f ca="1">OFFSET('Редактор цен '!$D$260,Цена!$A$1932,0)</f>
        <v>1023.3025</v>
      </c>
      <c r="J1932" s="160">
        <f ca="1">OFFSET('Редактор цен '!$D$260,Цена!$A$1932,0)</f>
        <v>1023.3025</v>
      </c>
      <c r="K1932" s="160">
        <f ca="1">OFFSET('Редактор цен '!$D$260,Цена!$A$1932,0)</f>
        <v>1023.3025</v>
      </c>
      <c r="L1932" s="160">
        <f ca="1">OFFSET('Редактор цен '!$D$260,Цена!$A$1932,0)</f>
        <v>1023.3025</v>
      </c>
      <c r="M1932" s="160">
        <f ca="1">OFFSET('Редактор цен '!$D$260,Цена!$A$1932,0)</f>
        <v>1023.3025</v>
      </c>
    </row>
    <row r="1933" spans="1:13" ht="15" x14ac:dyDescent="0.2">
      <c r="A1933">
        <v>4</v>
      </c>
      <c r="B1933" t="s">
        <v>1050</v>
      </c>
      <c r="C1933" s="75" t="str">
        <f>B1933&amp;'Спецификация - фасады'!$AO$59</f>
        <v>UT60-WC/PBG</v>
      </c>
      <c r="D1933" s="160">
        <f ca="1">OFFSET('Редактор цен '!$D$260,Цена!$A$1933,0)</f>
        <v>1023.3025</v>
      </c>
      <c r="E1933" s="160">
        <f ca="1">OFFSET('Редактор цен '!$D$260,Цена!$A$1933,0)</f>
        <v>1023.3025</v>
      </c>
      <c r="F1933" s="160">
        <f ca="1">OFFSET('Редактор цен '!$D$260,Цена!$A$1933,0)</f>
        <v>1023.3025</v>
      </c>
      <c r="G1933" s="160">
        <f ca="1">OFFSET('Редактор цен '!$D$260,Цена!$A$1933,0)</f>
        <v>1023.3025</v>
      </c>
      <c r="H1933" s="160">
        <f ca="1">OFFSET('Редактор цен '!$D$260,Цена!$A$1933,0)</f>
        <v>1023.3025</v>
      </c>
      <c r="I1933" s="160">
        <f ca="1">OFFSET('Редактор цен '!$D$260,Цена!$A$1933,0)</f>
        <v>1023.3025</v>
      </c>
      <c r="J1933" s="160">
        <f ca="1">OFFSET('Редактор цен '!$D$260,Цена!$A$1933,0)</f>
        <v>1023.3025</v>
      </c>
      <c r="K1933" s="160">
        <f ca="1">OFFSET('Редактор цен '!$D$260,Цена!$A$1933,0)</f>
        <v>1023.3025</v>
      </c>
      <c r="L1933" s="160">
        <f ca="1">OFFSET('Редактор цен '!$D$260,Цена!$A$1933,0)</f>
        <v>1023.3025</v>
      </c>
      <c r="M1933" s="160">
        <f ca="1">OFFSET('Редактор цен '!$D$260,Цена!$A$1933,0)</f>
        <v>1023.3025</v>
      </c>
    </row>
    <row r="1934" spans="1:13" ht="15" x14ac:dyDescent="0.2">
      <c r="A1934">
        <v>4</v>
      </c>
      <c r="B1934" t="s">
        <v>1050</v>
      </c>
      <c r="C1934" s="75" t="str">
        <f>B1934&amp;'Спецификация - фасады'!$AO$60</f>
        <v>UT60-VT/PS</v>
      </c>
      <c r="D1934" s="160">
        <f ca="1">OFFSET('Редактор цен '!$D$260,Цена!$A$1934,0)</f>
        <v>1023.3025</v>
      </c>
      <c r="E1934" s="160">
        <f ca="1">OFFSET('Редактор цен '!$D$260,Цена!$A$1934,0)</f>
        <v>1023.3025</v>
      </c>
      <c r="F1934" s="160">
        <f ca="1">OFFSET('Редактор цен '!$D$260,Цена!$A$1934,0)</f>
        <v>1023.3025</v>
      </c>
      <c r="G1934" s="160">
        <f ca="1">OFFSET('Редактор цен '!$D$260,Цена!$A$1934,0)</f>
        <v>1023.3025</v>
      </c>
      <c r="H1934" s="160">
        <f ca="1">OFFSET('Редактор цен '!$D$260,Цена!$A$1934,0)</f>
        <v>1023.3025</v>
      </c>
      <c r="I1934" s="160">
        <f ca="1">OFFSET('Редактор цен '!$D$260,Цена!$A$1934,0)</f>
        <v>1023.3025</v>
      </c>
      <c r="J1934" s="160">
        <f ca="1">OFFSET('Редактор цен '!$D$260,Цена!$A$1934,0)</f>
        <v>1023.3025</v>
      </c>
      <c r="K1934" s="160">
        <f ca="1">OFFSET('Редактор цен '!$D$260,Цена!$A$1934,0)</f>
        <v>1023.3025</v>
      </c>
      <c r="L1934" s="160">
        <f ca="1">OFFSET('Редактор цен '!$D$260,Цена!$A$1934,0)</f>
        <v>1023.3025</v>
      </c>
      <c r="M1934" s="160">
        <f ca="1">OFFSET('Редактор цен '!$D$260,Цена!$A$1934,0)</f>
        <v>1023.3025</v>
      </c>
    </row>
    <row r="1935" spans="1:13" ht="15" x14ac:dyDescent="0.2">
      <c r="A1935">
        <v>5</v>
      </c>
      <c r="B1935" t="s">
        <v>1050</v>
      </c>
      <c r="C1935" s="75" t="str">
        <f>B1935&amp;'Спецификация - фасады'!$AO$61</f>
        <v>UT60-BMO/PG</v>
      </c>
      <c r="D1935" s="160">
        <f ca="1">OFFSET('Редактор цен '!$D$260,Цена!$A$1935,0)</f>
        <v>1058.2275</v>
      </c>
      <c r="E1935" s="160">
        <f ca="1">OFFSET('Редактор цен '!$D$260,Цена!$A$1935,0)</f>
        <v>1058.2275</v>
      </c>
      <c r="F1935" s="160">
        <f ca="1">OFFSET('Редактор цен '!$D$260,Цена!$A$1935,0)</f>
        <v>1058.2275</v>
      </c>
      <c r="G1935" s="160">
        <f ca="1">OFFSET('Редактор цен '!$D$260,Цена!$A$1935,0)</f>
        <v>1058.2275</v>
      </c>
      <c r="H1935" s="160">
        <f ca="1">OFFSET('Редактор цен '!$D$260,Цена!$A$1935,0)</f>
        <v>1058.2275</v>
      </c>
      <c r="I1935" s="160">
        <f ca="1">OFFSET('Редактор цен '!$D$260,Цена!$A$1935,0)</f>
        <v>1058.2275</v>
      </c>
      <c r="J1935" s="160">
        <f ca="1">OFFSET('Редактор цен '!$D$260,Цена!$A$1935,0)</f>
        <v>1058.2275</v>
      </c>
      <c r="K1935" s="160">
        <f ca="1">OFFSET('Редактор цен '!$D$260,Цена!$A$1935,0)</f>
        <v>1058.2275</v>
      </c>
      <c r="L1935" s="160">
        <f ca="1">OFFSET('Редактор цен '!$D$260,Цена!$A$1935,0)</f>
        <v>1058.2275</v>
      </c>
      <c r="M1935" s="160">
        <f ca="1">OFFSET('Редактор цен '!$D$260,Цена!$A$1935,0)</f>
        <v>1058.2275</v>
      </c>
    </row>
    <row r="1936" spans="1:13" ht="15" x14ac:dyDescent="0.2">
      <c r="A1936">
        <v>5</v>
      </c>
      <c r="B1936" t="s">
        <v>1050</v>
      </c>
      <c r="C1936" s="75" t="str">
        <f>B1936&amp;'Спецификация - фасады'!$AO$62</f>
        <v>UT60-BMO/PB</v>
      </c>
      <c r="D1936" s="160">
        <f ca="1">OFFSET('Редактор цен '!$D$260,Цена!$A$1936,0)</f>
        <v>1058.2275</v>
      </c>
      <c r="E1936" s="160">
        <f ca="1">OFFSET('Редактор цен '!$D$260,Цена!$A$1936,0)</f>
        <v>1058.2275</v>
      </c>
      <c r="F1936" s="160">
        <f ca="1">OFFSET('Редактор цен '!$D$260,Цена!$A$1936,0)</f>
        <v>1058.2275</v>
      </c>
      <c r="G1936" s="160">
        <f ca="1">OFFSET('Редактор цен '!$D$260,Цена!$A$1936,0)</f>
        <v>1058.2275</v>
      </c>
      <c r="H1936" s="160">
        <f ca="1">OFFSET('Редактор цен '!$D$260,Цена!$A$1936,0)</f>
        <v>1058.2275</v>
      </c>
      <c r="I1936" s="160">
        <f ca="1">OFFSET('Редактор цен '!$D$260,Цена!$A$1936,0)</f>
        <v>1058.2275</v>
      </c>
      <c r="J1936" s="160">
        <f ca="1">OFFSET('Редактор цен '!$D$260,Цена!$A$1936,0)</f>
        <v>1058.2275</v>
      </c>
      <c r="K1936" s="160">
        <f ca="1">OFFSET('Редактор цен '!$D$260,Цена!$A$1936,0)</f>
        <v>1058.2275</v>
      </c>
      <c r="L1936" s="160">
        <f ca="1">OFFSET('Редактор цен '!$D$260,Цена!$A$1936,0)</f>
        <v>1058.2275</v>
      </c>
      <c r="M1936" s="160">
        <f ca="1">OFFSET('Редактор цен '!$D$260,Цена!$A$1936,0)</f>
        <v>1058.2275</v>
      </c>
    </row>
    <row r="1937" spans="1:13" ht="15" x14ac:dyDescent="0.2">
      <c r="A1937">
        <v>6</v>
      </c>
      <c r="B1937" t="s">
        <v>1050</v>
      </c>
      <c r="C1937" s="75" t="str">
        <f>B1937&amp;'Спецификация - фасады'!$AO$63</f>
        <v>UT60-GS/PG</v>
      </c>
      <c r="D1937" s="160">
        <f ca="1">OFFSET('Редактор цен '!$D$260,Цена!$A$1937,0)</f>
        <v>1061.72</v>
      </c>
      <c r="E1937" s="160">
        <f ca="1">OFFSET('Редактор цен '!$D$260,Цена!$A$1937,0)</f>
        <v>1061.72</v>
      </c>
      <c r="F1937" s="160">
        <f ca="1">OFFSET('Редактор цен '!$D$260,Цена!$A$1937,0)</f>
        <v>1061.72</v>
      </c>
      <c r="G1937" s="160">
        <f ca="1">OFFSET('Редактор цен '!$D$260,Цена!$A$1937,0)</f>
        <v>1061.72</v>
      </c>
      <c r="H1937" s="160">
        <f ca="1">OFFSET('Редактор цен '!$D$260,Цена!$A$1937,0)</f>
        <v>1061.72</v>
      </c>
      <c r="I1937" s="160">
        <f ca="1">OFFSET('Редактор цен '!$D$260,Цена!$A$1937,0)</f>
        <v>1061.72</v>
      </c>
      <c r="J1937" s="160">
        <f ca="1">OFFSET('Редактор цен '!$D$260,Цена!$A$1937,0)</f>
        <v>1061.72</v>
      </c>
      <c r="K1937" s="160">
        <f ca="1">OFFSET('Редактор цен '!$D$260,Цена!$A$1937,0)</f>
        <v>1061.72</v>
      </c>
      <c r="L1937" s="160">
        <f ca="1">OFFSET('Редактор цен '!$D$260,Цена!$A$1937,0)</f>
        <v>1061.72</v>
      </c>
      <c r="M1937" s="160">
        <f ca="1">OFFSET('Редактор цен '!$D$260,Цена!$A$1937,0)</f>
        <v>1061.72</v>
      </c>
    </row>
    <row r="1938" spans="1:13" ht="15" x14ac:dyDescent="0.2">
      <c r="A1938">
        <v>6</v>
      </c>
      <c r="B1938" t="s">
        <v>1050</v>
      </c>
      <c r="C1938" s="75" t="str">
        <f>B1938&amp;'Спецификация - фасады'!$AO$64</f>
        <v>UT60-GS/PS</v>
      </c>
      <c r="D1938" s="160">
        <f ca="1">OFFSET('Редактор цен '!$D$260,Цена!$A$1938,0)</f>
        <v>1061.72</v>
      </c>
      <c r="E1938" s="160">
        <f ca="1">OFFSET('Редактор цен '!$D$260,Цена!$A$1938,0)</f>
        <v>1061.72</v>
      </c>
      <c r="F1938" s="160">
        <f ca="1">OFFSET('Редактор цен '!$D$260,Цена!$A$1938,0)</f>
        <v>1061.72</v>
      </c>
      <c r="G1938" s="160">
        <f ca="1">OFFSET('Редактор цен '!$D$260,Цена!$A$1938,0)</f>
        <v>1061.72</v>
      </c>
      <c r="H1938" s="160">
        <f ca="1">OFFSET('Редактор цен '!$D$260,Цена!$A$1938,0)</f>
        <v>1061.72</v>
      </c>
      <c r="I1938" s="160">
        <f ca="1">OFFSET('Редактор цен '!$D$260,Цена!$A$1938,0)</f>
        <v>1061.72</v>
      </c>
      <c r="J1938" s="160">
        <f ca="1">OFFSET('Редактор цен '!$D$260,Цена!$A$1938,0)</f>
        <v>1061.72</v>
      </c>
      <c r="K1938" s="160">
        <f ca="1">OFFSET('Редактор цен '!$D$260,Цена!$A$1938,0)</f>
        <v>1061.72</v>
      </c>
      <c r="L1938" s="160">
        <f ca="1">OFFSET('Редактор цен '!$D$260,Цена!$A$1938,0)</f>
        <v>1061.72</v>
      </c>
      <c r="M1938" s="160">
        <f ca="1">OFFSET('Редактор цен '!$D$260,Цена!$A$1938,0)</f>
        <v>1061.72</v>
      </c>
    </row>
    <row r="1939" spans="1:13" ht="15" x14ac:dyDescent="0.2">
      <c r="A1939">
        <v>7</v>
      </c>
      <c r="B1939" t="s">
        <v>1050</v>
      </c>
      <c r="C1939" s="75" t="str">
        <f>B1939&amp;'Спецификация - фасады'!$AO$65</f>
        <v>UT60-WM/PG</v>
      </c>
      <c r="D1939" s="160">
        <f ca="1">OFFSET('Редактор цен '!$D$260,Цена!$A$1939,0)</f>
        <v>1117.5999999999999</v>
      </c>
      <c r="E1939" s="160">
        <f ca="1">OFFSET('Редактор цен '!$D$260,Цена!$A$1939,0)</f>
        <v>1117.5999999999999</v>
      </c>
      <c r="F1939" s="160">
        <f ca="1">OFFSET('Редактор цен '!$D$260,Цена!$A$1939,0)</f>
        <v>1117.5999999999999</v>
      </c>
      <c r="G1939" s="160">
        <f ca="1">OFFSET('Редактор цен '!$D$260,Цена!$A$1939,0)</f>
        <v>1117.5999999999999</v>
      </c>
      <c r="H1939" s="160">
        <f ca="1">OFFSET('Редактор цен '!$D$260,Цена!$A$1939,0)</f>
        <v>1117.5999999999999</v>
      </c>
      <c r="I1939" s="160">
        <f ca="1">OFFSET('Редактор цен '!$D$260,Цена!$A$1939,0)</f>
        <v>1117.5999999999999</v>
      </c>
      <c r="J1939" s="160">
        <f ca="1">OFFSET('Редактор цен '!$D$260,Цена!$A$1939,0)</f>
        <v>1117.5999999999999</v>
      </c>
      <c r="K1939" s="160">
        <f ca="1">OFFSET('Редактор цен '!$D$260,Цена!$A$1939,0)</f>
        <v>1117.5999999999999</v>
      </c>
      <c r="L1939" s="160">
        <f ca="1">OFFSET('Редактор цен '!$D$260,Цена!$A$1939,0)</f>
        <v>1117.5999999999999</v>
      </c>
      <c r="M1939" s="160">
        <f ca="1">OFFSET('Редактор цен '!$D$260,Цена!$A$1939,0)</f>
        <v>1117.5999999999999</v>
      </c>
    </row>
    <row r="1940" spans="1:13" ht="15" x14ac:dyDescent="0.2">
      <c r="A1940">
        <v>7</v>
      </c>
      <c r="B1940" t="s">
        <v>1050</v>
      </c>
      <c r="C1940" s="75" t="str">
        <f>B1940&amp;'Спецификация - фасады'!$AO$66</f>
        <v>UT60-WM/PS</v>
      </c>
      <c r="D1940" s="160">
        <f ca="1">OFFSET('Редактор цен '!$D$260,Цена!$A$1940,0)</f>
        <v>1117.5999999999999</v>
      </c>
      <c r="E1940" s="160">
        <f ca="1">OFFSET('Редактор цен '!$D$260,Цена!$A$1940,0)</f>
        <v>1117.5999999999999</v>
      </c>
      <c r="F1940" s="160">
        <f ca="1">OFFSET('Редактор цен '!$D$260,Цена!$A$1940,0)</f>
        <v>1117.5999999999999</v>
      </c>
      <c r="G1940" s="160">
        <f ca="1">OFFSET('Редактор цен '!$D$260,Цена!$A$1940,0)</f>
        <v>1117.5999999999999</v>
      </c>
      <c r="H1940" s="160">
        <f ca="1">OFFSET('Редактор цен '!$D$260,Цена!$A$1940,0)</f>
        <v>1117.5999999999999</v>
      </c>
      <c r="I1940" s="160">
        <f ca="1">OFFSET('Редактор цен '!$D$260,Цена!$A$1940,0)</f>
        <v>1117.5999999999999</v>
      </c>
      <c r="J1940" s="160">
        <f ca="1">OFFSET('Редактор цен '!$D$260,Цена!$A$1940,0)</f>
        <v>1117.5999999999999</v>
      </c>
      <c r="K1940" s="160">
        <f ca="1">OFFSET('Редактор цен '!$D$260,Цена!$A$1940,0)</f>
        <v>1117.5999999999999</v>
      </c>
      <c r="L1940" s="160">
        <f ca="1">OFFSET('Редактор цен '!$D$260,Цена!$A$1940,0)</f>
        <v>1117.5999999999999</v>
      </c>
      <c r="M1940" s="160">
        <f ca="1">OFFSET('Редактор цен '!$D$260,Цена!$A$1940,0)</f>
        <v>1117.5999999999999</v>
      </c>
    </row>
    <row r="1941" spans="1:13" ht="15" x14ac:dyDescent="0.2">
      <c r="A1941">
        <v>7</v>
      </c>
      <c r="B1941" t="s">
        <v>1050</v>
      </c>
      <c r="C1941" s="75" t="str">
        <f>B1941&amp;'Спецификация - фасады'!$AO$67</f>
        <v>UT60-WM/PBG</v>
      </c>
      <c r="D1941" s="160">
        <f ca="1">OFFSET('Редактор цен '!$D$260,Цена!$A$1941,0)</f>
        <v>1117.5999999999999</v>
      </c>
      <c r="E1941" s="160">
        <f ca="1">OFFSET('Редактор цен '!$D$260,Цена!$A$1941,0)</f>
        <v>1117.5999999999999</v>
      </c>
      <c r="F1941" s="160">
        <f ca="1">OFFSET('Редактор цен '!$D$260,Цена!$A$1941,0)</f>
        <v>1117.5999999999999</v>
      </c>
      <c r="G1941" s="160">
        <f ca="1">OFFSET('Редактор цен '!$D$260,Цена!$A$1941,0)</f>
        <v>1117.5999999999999</v>
      </c>
      <c r="H1941" s="160">
        <f ca="1">OFFSET('Редактор цен '!$D$260,Цена!$A$1941,0)</f>
        <v>1117.5999999999999</v>
      </c>
      <c r="I1941" s="160">
        <f ca="1">OFFSET('Редактор цен '!$D$260,Цена!$A$1941,0)</f>
        <v>1117.5999999999999</v>
      </c>
      <c r="J1941" s="160">
        <f ca="1">OFFSET('Редактор цен '!$D$260,Цена!$A$1941,0)</f>
        <v>1117.5999999999999</v>
      </c>
      <c r="K1941" s="160">
        <f ca="1">OFFSET('Редактор цен '!$D$260,Цена!$A$1941,0)</f>
        <v>1117.5999999999999</v>
      </c>
      <c r="L1941" s="160">
        <f ca="1">OFFSET('Редактор цен '!$D$260,Цена!$A$1941,0)</f>
        <v>1117.5999999999999</v>
      </c>
      <c r="M1941" s="160">
        <f ca="1">OFFSET('Редактор цен '!$D$260,Цена!$A$1941,0)</f>
        <v>1117.5999999999999</v>
      </c>
    </row>
    <row r="1942" spans="1:13" ht="15" x14ac:dyDescent="0.2">
      <c r="A1942">
        <v>7</v>
      </c>
      <c r="B1942" t="s">
        <v>1050</v>
      </c>
      <c r="C1942" s="75" t="str">
        <f>B1942&amp;'Спецификация - фасады'!$AO$68</f>
        <v>UT60-IV/PG</v>
      </c>
      <c r="D1942" s="160">
        <f ca="1">OFFSET('Редактор цен '!$D$260,Цена!$A$1942,0)</f>
        <v>1117.5999999999999</v>
      </c>
      <c r="E1942" s="160">
        <f ca="1">OFFSET('Редактор цен '!$D$260,Цена!$A$1942,0)</f>
        <v>1117.5999999999999</v>
      </c>
      <c r="F1942" s="160">
        <f ca="1">OFFSET('Редактор цен '!$D$260,Цена!$A$1942,0)</f>
        <v>1117.5999999999999</v>
      </c>
      <c r="G1942" s="160">
        <f ca="1">OFFSET('Редактор цен '!$D$260,Цена!$A$1942,0)</f>
        <v>1117.5999999999999</v>
      </c>
      <c r="H1942" s="160">
        <f ca="1">OFFSET('Редактор цен '!$D$260,Цена!$A$1942,0)</f>
        <v>1117.5999999999999</v>
      </c>
      <c r="I1942" s="160">
        <f ca="1">OFFSET('Редактор цен '!$D$260,Цена!$A$1942,0)</f>
        <v>1117.5999999999999</v>
      </c>
      <c r="J1942" s="160">
        <f ca="1">OFFSET('Редактор цен '!$D$260,Цена!$A$1942,0)</f>
        <v>1117.5999999999999</v>
      </c>
      <c r="K1942" s="160">
        <f ca="1">OFFSET('Редактор цен '!$D$260,Цена!$A$1942,0)</f>
        <v>1117.5999999999999</v>
      </c>
      <c r="L1942" s="160">
        <f ca="1">OFFSET('Редактор цен '!$D$260,Цена!$A$1942,0)</f>
        <v>1117.5999999999999</v>
      </c>
      <c r="M1942" s="160">
        <f ca="1">OFFSET('Редактор цен '!$D$260,Цена!$A$1942,0)</f>
        <v>1117.5999999999999</v>
      </c>
    </row>
    <row r="1943" spans="1:13" ht="15" x14ac:dyDescent="0.2">
      <c r="A1943">
        <v>7</v>
      </c>
      <c r="B1943" t="s">
        <v>1050</v>
      </c>
      <c r="C1943" s="75" t="str">
        <f>B1943&amp;'Спецификация - фасады'!$AO$69</f>
        <v>UT60-IV/PS</v>
      </c>
      <c r="D1943" s="160">
        <f ca="1">OFFSET('Редактор цен '!$D$260,Цена!$A$1943,0)</f>
        <v>1117.5999999999999</v>
      </c>
      <c r="E1943" s="160">
        <f ca="1">OFFSET('Редактор цен '!$D$260,Цена!$A$1943,0)</f>
        <v>1117.5999999999999</v>
      </c>
      <c r="F1943" s="160">
        <f ca="1">OFFSET('Редактор цен '!$D$260,Цена!$A$1943,0)</f>
        <v>1117.5999999999999</v>
      </c>
      <c r="G1943" s="160">
        <f ca="1">OFFSET('Редактор цен '!$D$260,Цена!$A$1943,0)</f>
        <v>1117.5999999999999</v>
      </c>
      <c r="H1943" s="160">
        <f ca="1">OFFSET('Редактор цен '!$D$260,Цена!$A$1943,0)</f>
        <v>1117.5999999999999</v>
      </c>
      <c r="I1943" s="160">
        <f ca="1">OFFSET('Редактор цен '!$D$260,Цена!$A$1943,0)</f>
        <v>1117.5999999999999</v>
      </c>
      <c r="J1943" s="160">
        <f ca="1">OFFSET('Редактор цен '!$D$260,Цена!$A$1943,0)</f>
        <v>1117.5999999999999</v>
      </c>
      <c r="K1943" s="160">
        <f ca="1">OFFSET('Редактор цен '!$D$260,Цена!$A$1943,0)</f>
        <v>1117.5999999999999</v>
      </c>
      <c r="L1943" s="160">
        <f ca="1">OFFSET('Редактор цен '!$D$260,Цена!$A$1943,0)</f>
        <v>1117.5999999999999</v>
      </c>
      <c r="M1943" s="160">
        <f ca="1">OFFSET('Редактор цен '!$D$260,Цена!$A$1943,0)</f>
        <v>1117.5999999999999</v>
      </c>
    </row>
    <row r="1944" spans="1:13" ht="15" x14ac:dyDescent="0.2">
      <c r="A1944">
        <v>7</v>
      </c>
      <c r="B1944" t="s">
        <v>1050</v>
      </c>
      <c r="C1944" s="75" t="str">
        <f>B1944&amp;'Спецификация - фасады'!$AO$70</f>
        <v>UT60-IV/PBG</v>
      </c>
      <c r="D1944" s="160">
        <f ca="1">OFFSET('Редактор цен '!$D$260,Цена!$A$1944,0)</f>
        <v>1117.5999999999999</v>
      </c>
      <c r="E1944" s="160">
        <f ca="1">OFFSET('Редактор цен '!$D$260,Цена!$A$1944,0)</f>
        <v>1117.5999999999999</v>
      </c>
      <c r="F1944" s="160">
        <f ca="1">OFFSET('Редактор цен '!$D$260,Цена!$A$1944,0)</f>
        <v>1117.5999999999999</v>
      </c>
      <c r="G1944" s="160">
        <f ca="1">OFFSET('Редактор цен '!$D$260,Цена!$A$1944,0)</f>
        <v>1117.5999999999999</v>
      </c>
      <c r="H1944" s="160">
        <f ca="1">OFFSET('Редактор цен '!$D$260,Цена!$A$1944,0)</f>
        <v>1117.5999999999999</v>
      </c>
      <c r="I1944" s="160">
        <f ca="1">OFFSET('Редактор цен '!$D$260,Цена!$A$1944,0)</f>
        <v>1117.5999999999999</v>
      </c>
      <c r="J1944" s="160">
        <f ca="1">OFFSET('Редактор цен '!$D$260,Цена!$A$1944,0)</f>
        <v>1117.5999999999999</v>
      </c>
      <c r="K1944" s="160">
        <f ca="1">OFFSET('Редактор цен '!$D$260,Цена!$A$1944,0)</f>
        <v>1117.5999999999999</v>
      </c>
      <c r="L1944" s="160">
        <f ca="1">OFFSET('Редактор цен '!$D$260,Цена!$A$1944,0)</f>
        <v>1117.5999999999999</v>
      </c>
      <c r="M1944" s="160">
        <f ca="1">OFFSET('Редактор цен '!$D$260,Цена!$A$1944,0)</f>
        <v>1117.5999999999999</v>
      </c>
    </row>
    <row r="1946" spans="1:13" ht="15" x14ac:dyDescent="0.2">
      <c r="A1946">
        <v>0</v>
      </c>
      <c r="B1946" t="s">
        <v>281</v>
      </c>
      <c r="C1946" s="75" t="str">
        <f>B1946&amp;'Спецификация - фасады'!$AO$43</f>
        <v>ДКМ80-01-PY27</v>
      </c>
      <c r="D1946" s="160">
        <f ca="1">OFFSET('Редактор цен '!$D$287,Цена!$A$1946,0)</f>
        <v>4770.7550000000001</v>
      </c>
      <c r="E1946" s="160">
        <f ca="1">OFFSET('Редактор цен '!$D$287,Цена!$A$1946,0)</f>
        <v>4770.7550000000001</v>
      </c>
      <c r="F1946" s="160">
        <f ca="1">OFFSET('Редактор цен '!$D$287,Цена!$A$1946,0)</f>
        <v>4770.7550000000001</v>
      </c>
      <c r="G1946" s="160">
        <f ca="1">OFFSET('Редактор цен '!$D$287,Цена!$A$1946,0)</f>
        <v>4770.7550000000001</v>
      </c>
      <c r="H1946" s="160">
        <f ca="1">OFFSET('Редактор цен '!$D$287,Цена!$A$1946,0)</f>
        <v>4770.7550000000001</v>
      </c>
      <c r="I1946" s="160">
        <f ca="1">OFFSET('Редактор цен '!$D$287,Цена!$A$1946,0)</f>
        <v>4770.7550000000001</v>
      </c>
      <c r="J1946" s="160">
        <f ca="1">OFFSET('Редактор цен '!$D$287,Цена!$A$1946,0)</f>
        <v>4770.7550000000001</v>
      </c>
      <c r="K1946" s="160">
        <f ca="1">OFFSET('Редактор цен '!$D$287,Цена!$A$1946,0)</f>
        <v>4770.7550000000001</v>
      </c>
      <c r="L1946" s="160">
        <f ca="1">OFFSET('Редактор цен '!$D$287,Цена!$A$1946,0)</f>
        <v>4770.7550000000001</v>
      </c>
      <c r="M1946" s="160">
        <f ca="1">OFFSET('Редактор цен '!$D$287,Цена!$A$1946,0)</f>
        <v>4770.7550000000001</v>
      </c>
    </row>
    <row r="1947" spans="1:13" ht="15" x14ac:dyDescent="0.2">
      <c r="A1947">
        <v>0</v>
      </c>
      <c r="B1947" t="s">
        <v>281</v>
      </c>
      <c r="C1947" s="75" t="str">
        <f>B1947&amp;'Спецификация - фасады'!$AO$44</f>
        <v>ДКМ80-01-WC</v>
      </c>
      <c r="D1947" s="160">
        <f ca="1">OFFSET('Редактор цен '!$D$287,Цена!$A$1947,0)</f>
        <v>4770.7550000000001</v>
      </c>
      <c r="E1947" s="160">
        <f ca="1">OFFSET('Редактор цен '!$D$287,Цена!$A$1947,0)</f>
        <v>4770.7550000000001</v>
      </c>
      <c r="F1947" s="160">
        <f ca="1">OFFSET('Редактор цен '!$D$287,Цена!$A$1947,0)</f>
        <v>4770.7550000000001</v>
      </c>
      <c r="G1947" s="160">
        <f ca="1">OFFSET('Редактор цен '!$D$287,Цена!$A$1947,0)</f>
        <v>4770.7550000000001</v>
      </c>
      <c r="H1947" s="160">
        <f ca="1">OFFSET('Редактор цен '!$D$287,Цена!$A$1947,0)</f>
        <v>4770.7550000000001</v>
      </c>
      <c r="I1947" s="160">
        <f ca="1">OFFSET('Редактор цен '!$D$287,Цена!$A$1947,0)</f>
        <v>4770.7550000000001</v>
      </c>
      <c r="J1947" s="160">
        <f ca="1">OFFSET('Редактор цен '!$D$287,Цена!$A$1947,0)</f>
        <v>4770.7550000000001</v>
      </c>
      <c r="K1947" s="160">
        <f ca="1">OFFSET('Редактор цен '!$D$287,Цена!$A$1947,0)</f>
        <v>4770.7550000000001</v>
      </c>
      <c r="L1947" s="160">
        <f ca="1">OFFSET('Редактор цен '!$D$287,Цена!$A$1947,0)</f>
        <v>4770.7550000000001</v>
      </c>
      <c r="M1947" s="160">
        <f ca="1">OFFSET('Редактор цен '!$D$287,Цена!$A$1947,0)</f>
        <v>4770.7550000000001</v>
      </c>
    </row>
    <row r="1948" spans="1:13" ht="15" x14ac:dyDescent="0.2">
      <c r="A1948">
        <v>0</v>
      </c>
      <c r="B1948" t="s">
        <v>281</v>
      </c>
      <c r="C1948" s="75" t="str">
        <f>B1948&amp;'Спецификация - фасады'!$AO$45</f>
        <v>ДКМ80-01-WP</v>
      </c>
      <c r="D1948" s="160">
        <f ca="1">OFFSET('Редактор цен '!$D$287,Цена!$A$1948,0)</f>
        <v>4770.7550000000001</v>
      </c>
      <c r="E1948" s="160">
        <f ca="1">OFFSET('Редактор цен '!$D$287,Цена!$A$1948,0)</f>
        <v>4770.7550000000001</v>
      </c>
      <c r="F1948" s="160">
        <f ca="1">OFFSET('Редактор цен '!$D$287,Цена!$A$1948,0)</f>
        <v>4770.7550000000001</v>
      </c>
      <c r="G1948" s="160">
        <f ca="1">OFFSET('Редактор цен '!$D$287,Цена!$A$1948,0)</f>
        <v>4770.7550000000001</v>
      </c>
      <c r="H1948" s="160">
        <f ca="1">OFFSET('Редактор цен '!$D$287,Цена!$A$1948,0)</f>
        <v>4770.7550000000001</v>
      </c>
      <c r="I1948" s="160">
        <f ca="1">OFFSET('Редактор цен '!$D$287,Цена!$A$1948,0)</f>
        <v>4770.7550000000001</v>
      </c>
      <c r="J1948" s="160">
        <f ca="1">OFFSET('Редактор цен '!$D$287,Цена!$A$1948,0)</f>
        <v>4770.7550000000001</v>
      </c>
      <c r="K1948" s="160">
        <f ca="1">OFFSET('Редактор цен '!$D$287,Цена!$A$1948,0)</f>
        <v>4770.7550000000001</v>
      </c>
      <c r="L1948" s="160">
        <f ca="1">OFFSET('Редактор цен '!$D$287,Цена!$A$1948,0)</f>
        <v>4770.7550000000001</v>
      </c>
      <c r="M1948" s="160">
        <f ca="1">OFFSET('Редактор цен '!$D$287,Цена!$A$1948,0)</f>
        <v>4770.7550000000001</v>
      </c>
    </row>
    <row r="1949" spans="1:13" ht="15" x14ac:dyDescent="0.2">
      <c r="A1949">
        <v>0</v>
      </c>
      <c r="B1949" t="s">
        <v>281</v>
      </c>
      <c r="C1949" s="75" t="str">
        <f>B1949&amp;'Спецификация - фасады'!$AO$46</f>
        <v>ДКМ80-01-DS</v>
      </c>
      <c r="D1949" s="160">
        <f ca="1">OFFSET('Редактор цен '!$D$287,Цена!$A$1949,0)</f>
        <v>4770.7550000000001</v>
      </c>
      <c r="E1949" s="160">
        <f ca="1">OFFSET('Редактор цен '!$D$287,Цена!$A$1949,0)</f>
        <v>4770.7550000000001</v>
      </c>
      <c r="F1949" s="160">
        <f ca="1">OFFSET('Редактор цен '!$D$287,Цена!$A$1949,0)</f>
        <v>4770.7550000000001</v>
      </c>
      <c r="G1949" s="160">
        <f ca="1">OFFSET('Редактор цен '!$D$287,Цена!$A$1949,0)</f>
        <v>4770.7550000000001</v>
      </c>
      <c r="H1949" s="160">
        <f ca="1">OFFSET('Редактор цен '!$D$287,Цена!$A$1949,0)</f>
        <v>4770.7550000000001</v>
      </c>
      <c r="I1949" s="160">
        <f ca="1">OFFSET('Редактор цен '!$D$287,Цена!$A$1949,0)</f>
        <v>4770.7550000000001</v>
      </c>
      <c r="J1949" s="160">
        <f ca="1">OFFSET('Редактор цен '!$D$287,Цена!$A$1949,0)</f>
        <v>4770.7550000000001</v>
      </c>
      <c r="K1949" s="160">
        <f ca="1">OFFSET('Редактор цен '!$D$287,Цена!$A$1949,0)</f>
        <v>4770.7550000000001</v>
      </c>
      <c r="L1949" s="160">
        <f ca="1">OFFSET('Редактор цен '!$D$287,Цена!$A$1949,0)</f>
        <v>4770.7550000000001</v>
      </c>
      <c r="M1949" s="160">
        <f ca="1">OFFSET('Редактор цен '!$D$287,Цена!$A$1949,0)</f>
        <v>4770.7550000000001</v>
      </c>
    </row>
    <row r="1950" spans="1:13" ht="15" x14ac:dyDescent="0.2">
      <c r="A1950">
        <v>0</v>
      </c>
      <c r="B1950" t="s">
        <v>281</v>
      </c>
      <c r="C1950" s="75" t="str">
        <f>B1950&amp;'Спецификация - фасады'!$AO$47</f>
        <v>ДКМ80-01-HS</v>
      </c>
      <c r="D1950" s="160">
        <f ca="1">OFFSET('Редактор цен '!$D$287,Цена!$A$1950,0)</f>
        <v>4770.7550000000001</v>
      </c>
      <c r="E1950" s="160">
        <f ca="1">OFFSET('Редактор цен '!$D$287,Цена!$A$1950,0)</f>
        <v>4770.7550000000001</v>
      </c>
      <c r="F1950" s="160">
        <f ca="1">OFFSET('Редактор цен '!$D$287,Цена!$A$1950,0)</f>
        <v>4770.7550000000001</v>
      </c>
      <c r="G1950" s="160">
        <f ca="1">OFFSET('Редактор цен '!$D$287,Цена!$A$1950,0)</f>
        <v>4770.7550000000001</v>
      </c>
      <c r="H1950" s="160">
        <f ca="1">OFFSET('Редактор цен '!$D$287,Цена!$A$1950,0)</f>
        <v>4770.7550000000001</v>
      </c>
      <c r="I1950" s="160">
        <f ca="1">OFFSET('Редактор цен '!$D$287,Цена!$A$1950,0)</f>
        <v>4770.7550000000001</v>
      </c>
      <c r="J1950" s="160">
        <f ca="1">OFFSET('Редактор цен '!$D$287,Цена!$A$1950,0)</f>
        <v>4770.7550000000001</v>
      </c>
      <c r="K1950" s="160">
        <f ca="1">OFFSET('Редактор цен '!$D$287,Цена!$A$1950,0)</f>
        <v>4770.7550000000001</v>
      </c>
      <c r="L1950" s="160">
        <f ca="1">OFFSET('Редактор цен '!$D$287,Цена!$A$1950,0)</f>
        <v>4770.7550000000001</v>
      </c>
      <c r="M1950" s="160">
        <f ca="1">OFFSET('Редактор цен '!$D$287,Цена!$A$1950,0)</f>
        <v>4770.7550000000001</v>
      </c>
    </row>
    <row r="1951" spans="1:13" ht="15" x14ac:dyDescent="0.2">
      <c r="A1951">
        <v>0</v>
      </c>
      <c r="B1951" t="s">
        <v>281</v>
      </c>
      <c r="C1951" s="75" t="str">
        <f>B1951&amp;'Спецификация - фасады'!$AO$48</f>
        <v>ДКМ80-01-VT</v>
      </c>
      <c r="D1951" s="160">
        <f ca="1">OFFSET('Редактор цен '!$D$287,Цена!$A$1951,0)</f>
        <v>4770.7550000000001</v>
      </c>
      <c r="E1951" s="160">
        <f ca="1">OFFSET('Редактор цен '!$D$287,Цена!$A$1951,0)</f>
        <v>4770.7550000000001</v>
      </c>
      <c r="F1951" s="160">
        <f ca="1">OFFSET('Редактор цен '!$D$287,Цена!$A$1951,0)</f>
        <v>4770.7550000000001</v>
      </c>
      <c r="G1951" s="160">
        <f ca="1">OFFSET('Редактор цен '!$D$287,Цена!$A$1951,0)</f>
        <v>4770.7550000000001</v>
      </c>
      <c r="H1951" s="160">
        <f ca="1">OFFSET('Редактор цен '!$D$287,Цена!$A$1951,0)</f>
        <v>4770.7550000000001</v>
      </c>
      <c r="I1951" s="160">
        <f ca="1">OFFSET('Редактор цен '!$D$287,Цена!$A$1951,0)</f>
        <v>4770.7550000000001</v>
      </c>
      <c r="J1951" s="160">
        <f ca="1">OFFSET('Редактор цен '!$D$287,Цена!$A$1951,0)</f>
        <v>4770.7550000000001</v>
      </c>
      <c r="K1951" s="160">
        <f ca="1">OFFSET('Редактор цен '!$D$287,Цена!$A$1951,0)</f>
        <v>4770.7550000000001</v>
      </c>
      <c r="L1951" s="160">
        <f ca="1">OFFSET('Редактор цен '!$D$287,Цена!$A$1951,0)</f>
        <v>4770.7550000000001</v>
      </c>
      <c r="M1951" s="160">
        <f ca="1">OFFSET('Редактор цен '!$D$287,Цена!$A$1951,0)</f>
        <v>4770.7550000000001</v>
      </c>
    </row>
    <row r="1952" spans="1:13" ht="15" x14ac:dyDescent="0.2">
      <c r="A1952">
        <v>0</v>
      </c>
      <c r="B1952" t="s">
        <v>281</v>
      </c>
      <c r="C1952" s="75" t="str">
        <f>B1952&amp;'Спецификация - фасады'!$AO$49</f>
        <v>ДКМ80-01-TD</v>
      </c>
      <c r="D1952" s="160">
        <f ca="1">OFFSET('Редактор цен '!$D$287,Цена!$A$1952,0)</f>
        <v>4770.7550000000001</v>
      </c>
      <c r="E1952" s="160">
        <f ca="1">OFFSET('Редактор цен '!$D$287,Цена!$A$1952,0)</f>
        <v>4770.7550000000001</v>
      </c>
      <c r="F1952" s="160">
        <f ca="1">OFFSET('Редактор цен '!$D$287,Цена!$A$1952,0)</f>
        <v>4770.7550000000001</v>
      </c>
      <c r="G1952" s="160">
        <f ca="1">OFFSET('Редактор цен '!$D$287,Цена!$A$1952,0)</f>
        <v>4770.7550000000001</v>
      </c>
      <c r="H1952" s="160">
        <f ca="1">OFFSET('Редактор цен '!$D$287,Цена!$A$1952,0)</f>
        <v>4770.7550000000001</v>
      </c>
      <c r="I1952" s="160">
        <f ca="1">OFFSET('Редактор цен '!$D$287,Цена!$A$1952,0)</f>
        <v>4770.7550000000001</v>
      </c>
      <c r="J1952" s="160">
        <f ca="1">OFFSET('Редактор цен '!$D$287,Цена!$A$1952,0)</f>
        <v>4770.7550000000001</v>
      </c>
      <c r="K1952" s="160">
        <f ca="1">OFFSET('Редактор цен '!$D$287,Цена!$A$1952,0)</f>
        <v>4770.7550000000001</v>
      </c>
      <c r="L1952" s="160">
        <f ca="1">OFFSET('Редактор цен '!$D$287,Цена!$A$1952,0)</f>
        <v>4770.7550000000001</v>
      </c>
      <c r="M1952" s="160">
        <f ca="1">OFFSET('Редактор цен '!$D$287,Цена!$A$1952,0)</f>
        <v>4770.7550000000001</v>
      </c>
    </row>
    <row r="1953" spans="1:13" ht="15" x14ac:dyDescent="0.2">
      <c r="A1953">
        <v>0</v>
      </c>
      <c r="B1953" t="s">
        <v>281</v>
      </c>
      <c r="C1953" s="75" t="str">
        <f>B1953&amp;'Спецификация - фасады'!$AO$50</f>
        <v>ДКМ80-01-LO</v>
      </c>
      <c r="D1953" s="160">
        <f ca="1">OFFSET('Редактор цен '!$D$287,Цена!$A$1953,0)</f>
        <v>4770.7550000000001</v>
      </c>
      <c r="E1953" s="160">
        <f ca="1">OFFSET('Редактор цен '!$D$287,Цена!$A$1953,0)</f>
        <v>4770.7550000000001</v>
      </c>
      <c r="F1953" s="160">
        <f ca="1">OFFSET('Редактор цен '!$D$287,Цена!$A$1953,0)</f>
        <v>4770.7550000000001</v>
      </c>
      <c r="G1953" s="160">
        <f ca="1">OFFSET('Редактор цен '!$D$287,Цена!$A$1953,0)</f>
        <v>4770.7550000000001</v>
      </c>
      <c r="H1953" s="160">
        <f ca="1">OFFSET('Редактор цен '!$D$287,Цена!$A$1953,0)</f>
        <v>4770.7550000000001</v>
      </c>
      <c r="I1953" s="160">
        <f ca="1">OFFSET('Редактор цен '!$D$287,Цена!$A$1953,0)</f>
        <v>4770.7550000000001</v>
      </c>
      <c r="J1953" s="160">
        <f ca="1">OFFSET('Редактор цен '!$D$287,Цена!$A$1953,0)</f>
        <v>4770.7550000000001</v>
      </c>
      <c r="K1953" s="160">
        <f ca="1">OFFSET('Редактор цен '!$D$287,Цена!$A$1953,0)</f>
        <v>4770.7550000000001</v>
      </c>
      <c r="L1953" s="160">
        <f ca="1">OFFSET('Редактор цен '!$D$287,Цена!$A$1953,0)</f>
        <v>4770.7550000000001</v>
      </c>
      <c r="M1953" s="160">
        <f ca="1">OFFSET('Редактор цен '!$D$287,Цена!$A$1953,0)</f>
        <v>4770.7550000000001</v>
      </c>
    </row>
    <row r="1954" spans="1:13" ht="15" x14ac:dyDescent="0.2">
      <c r="A1954">
        <v>0</v>
      </c>
      <c r="B1954" t="s">
        <v>281</v>
      </c>
      <c r="C1954" s="75" t="str">
        <f>B1954&amp;'Спецификация - фасады'!$AO$51</f>
        <v>ДКМ80-01-OM</v>
      </c>
      <c r="D1954" s="160">
        <f ca="1">OFFSET('Редактор цен '!$D$287,Цена!$A$1954,0)</f>
        <v>4770.7550000000001</v>
      </c>
      <c r="E1954" s="160">
        <f ca="1">OFFSET('Редактор цен '!$D$287,Цена!$A$1954,0)</f>
        <v>4770.7550000000001</v>
      </c>
      <c r="F1954" s="160">
        <f ca="1">OFFSET('Редактор цен '!$D$287,Цена!$A$1954,0)</f>
        <v>4770.7550000000001</v>
      </c>
      <c r="G1954" s="160">
        <f ca="1">OFFSET('Редактор цен '!$D$287,Цена!$A$1954,0)</f>
        <v>4770.7550000000001</v>
      </c>
      <c r="H1954" s="160">
        <f ca="1">OFFSET('Редактор цен '!$D$287,Цена!$A$1954,0)</f>
        <v>4770.7550000000001</v>
      </c>
      <c r="I1954" s="160">
        <f ca="1">OFFSET('Редактор цен '!$D$287,Цена!$A$1954,0)</f>
        <v>4770.7550000000001</v>
      </c>
      <c r="J1954" s="160">
        <f ca="1">OFFSET('Редактор цен '!$D$287,Цена!$A$1954,0)</f>
        <v>4770.7550000000001</v>
      </c>
      <c r="K1954" s="160">
        <f ca="1">OFFSET('Редактор цен '!$D$287,Цена!$A$1954,0)</f>
        <v>4770.7550000000001</v>
      </c>
      <c r="L1954" s="160">
        <f ca="1">OFFSET('Редактор цен '!$D$287,Цена!$A$1954,0)</f>
        <v>4770.7550000000001</v>
      </c>
      <c r="M1954" s="160">
        <f ca="1">OFFSET('Редактор цен '!$D$287,Цена!$A$1954,0)</f>
        <v>4770.7550000000001</v>
      </c>
    </row>
    <row r="1955" spans="1:13" ht="15" x14ac:dyDescent="0.2">
      <c r="A1955">
        <v>0</v>
      </c>
      <c r="B1955" t="s">
        <v>281</v>
      </c>
      <c r="C1955" s="75" t="str">
        <f>B1955&amp;'Спецификация - фасады'!$AO$52</f>
        <v>ДКМ80-01-OE</v>
      </c>
      <c r="D1955" s="160">
        <f ca="1">OFFSET('Редактор цен '!$D$287,Цена!$A$1955,0)</f>
        <v>4770.7550000000001</v>
      </c>
      <c r="E1955" s="160">
        <f ca="1">OFFSET('Редактор цен '!$D$287,Цена!$A$1955,0)</f>
        <v>4770.7550000000001</v>
      </c>
      <c r="F1955" s="160">
        <f ca="1">OFFSET('Редактор цен '!$D$287,Цена!$A$1955,0)</f>
        <v>4770.7550000000001</v>
      </c>
      <c r="G1955" s="160">
        <f ca="1">OFFSET('Редактор цен '!$D$287,Цена!$A$1955,0)</f>
        <v>4770.7550000000001</v>
      </c>
      <c r="H1955" s="160">
        <f ca="1">OFFSET('Редактор цен '!$D$287,Цена!$A$1955,0)</f>
        <v>4770.7550000000001</v>
      </c>
      <c r="I1955" s="160">
        <f ca="1">OFFSET('Редактор цен '!$D$287,Цена!$A$1955,0)</f>
        <v>4770.7550000000001</v>
      </c>
      <c r="J1955" s="160">
        <f ca="1">OFFSET('Редактор цен '!$D$287,Цена!$A$1955,0)</f>
        <v>4770.7550000000001</v>
      </c>
      <c r="K1955" s="160">
        <f ca="1">OFFSET('Редактор цен '!$D$287,Цена!$A$1955,0)</f>
        <v>4770.7550000000001</v>
      </c>
      <c r="L1955" s="160">
        <f ca="1">OFFSET('Редактор цен '!$D$287,Цена!$A$1955,0)</f>
        <v>4770.7550000000001</v>
      </c>
      <c r="M1955" s="160">
        <f ca="1">OFFSET('Редактор цен '!$D$287,Цена!$A$1955,0)</f>
        <v>4770.7550000000001</v>
      </c>
    </row>
    <row r="1956" spans="1:13" ht="15" x14ac:dyDescent="0.2">
      <c r="A1956">
        <v>1</v>
      </c>
      <c r="B1956" t="s">
        <v>281</v>
      </c>
      <c r="C1956" s="75" t="str">
        <f>B1956&amp;'Спецификация - фасады'!$AO$53</f>
        <v>ДКМ80-01-GS</v>
      </c>
      <c r="D1956" s="160">
        <f ca="1">OFFSET('Редактор цен '!$D$287,Цена!$A$1956,0)</f>
        <v>4770.7550000000001</v>
      </c>
      <c r="E1956" s="160">
        <f ca="1">OFFSET('Редактор цен '!$D$287,Цена!$A$1956,0)</f>
        <v>4770.7550000000001</v>
      </c>
      <c r="F1956" s="160">
        <f ca="1">OFFSET('Редактор цен '!$D$287,Цена!$A$1956,0)</f>
        <v>4770.7550000000001</v>
      </c>
      <c r="G1956" s="160">
        <f ca="1">OFFSET('Редактор цен '!$D$287,Цена!$A$1956,0)</f>
        <v>4770.7550000000001</v>
      </c>
      <c r="H1956" s="160">
        <f ca="1">OFFSET('Редактор цен '!$D$287,Цена!$A$1956,0)</f>
        <v>4770.7550000000001</v>
      </c>
      <c r="I1956" s="160">
        <f ca="1">OFFSET('Редактор цен '!$D$287,Цена!$A$1956,0)</f>
        <v>4770.7550000000001</v>
      </c>
      <c r="J1956" s="160">
        <f ca="1">OFFSET('Редактор цен '!$D$287,Цена!$A$1956,0)</f>
        <v>4770.7550000000001</v>
      </c>
      <c r="K1956" s="160">
        <f ca="1">OFFSET('Редактор цен '!$D$287,Цена!$A$1956,0)</f>
        <v>4770.7550000000001</v>
      </c>
      <c r="L1956" s="160">
        <f ca="1">OFFSET('Редактор цен '!$D$287,Цена!$A$1956,0)</f>
        <v>4770.7550000000001</v>
      </c>
      <c r="M1956" s="160">
        <f ca="1">OFFSET('Редактор цен '!$D$287,Цена!$A$1956,0)</f>
        <v>4770.7550000000001</v>
      </c>
    </row>
    <row r="1957" spans="1:13" ht="15" x14ac:dyDescent="0.2">
      <c r="A1957">
        <v>2</v>
      </c>
      <c r="B1957" t="s">
        <v>281</v>
      </c>
      <c r="C1957" s="75" t="str">
        <f>B1957&amp;'Спецификация - фасады'!$AO$54</f>
        <v>ДКМ80-01-BMO</v>
      </c>
      <c r="D1957" s="160">
        <f ca="1">OFFSET('Редактор цен '!$D$287,Цена!$A$1957,0)</f>
        <v>5280.66</v>
      </c>
      <c r="E1957" s="160">
        <f ca="1">OFFSET('Редактор цен '!$D$287,Цена!$A$1957,0)</f>
        <v>5280.66</v>
      </c>
      <c r="F1957" s="160">
        <f ca="1">OFFSET('Редактор цен '!$D$287,Цена!$A$1957,0)</f>
        <v>5280.66</v>
      </c>
      <c r="G1957" s="160">
        <f ca="1">OFFSET('Редактор цен '!$D$287,Цена!$A$1957,0)</f>
        <v>5280.66</v>
      </c>
      <c r="H1957" s="160">
        <f ca="1">OFFSET('Редактор цен '!$D$287,Цена!$A$1957,0)</f>
        <v>5280.66</v>
      </c>
      <c r="I1957" s="160">
        <f ca="1">OFFSET('Редактор цен '!$D$287,Цена!$A$1957,0)</f>
        <v>5280.66</v>
      </c>
      <c r="J1957" s="160">
        <f ca="1">OFFSET('Редактор цен '!$D$287,Цена!$A$1957,0)</f>
        <v>5280.66</v>
      </c>
      <c r="K1957" s="160">
        <f ca="1">OFFSET('Редактор цен '!$D$287,Цена!$A$1957,0)</f>
        <v>5280.66</v>
      </c>
      <c r="L1957" s="160">
        <f ca="1">OFFSET('Редактор цен '!$D$287,Цена!$A$1957,0)</f>
        <v>5280.66</v>
      </c>
      <c r="M1957" s="160">
        <f ca="1">OFFSET('Редактор цен '!$D$287,Цена!$A$1957,0)</f>
        <v>5280.66</v>
      </c>
    </row>
    <row r="1958" spans="1:13" ht="15" x14ac:dyDescent="0.2">
      <c r="A1958">
        <v>3</v>
      </c>
      <c r="B1958" t="s">
        <v>281</v>
      </c>
      <c r="C1958" s="75" t="str">
        <f>B1958&amp;'Спецификация - фасады'!$AO$55</f>
        <v>ДКМ80-01-WM</v>
      </c>
      <c r="D1958" s="160">
        <f ca="1">OFFSET('Редактор цен '!$D$287,Цена!$A$1958,0)</f>
        <v>5563.5524999999998</v>
      </c>
      <c r="E1958" s="160">
        <f ca="1">OFFSET('Редактор цен '!$D$287,Цена!$A$1958,0)</f>
        <v>5563.5524999999998</v>
      </c>
      <c r="F1958" s="160">
        <f ca="1">OFFSET('Редактор цен '!$D$287,Цена!$A$1958,0)</f>
        <v>5563.5524999999998</v>
      </c>
      <c r="G1958" s="160">
        <f ca="1">OFFSET('Редактор цен '!$D$287,Цена!$A$1958,0)</f>
        <v>5563.5524999999998</v>
      </c>
      <c r="H1958" s="160">
        <f ca="1">OFFSET('Редактор цен '!$D$287,Цена!$A$1958,0)</f>
        <v>5563.5524999999998</v>
      </c>
      <c r="I1958" s="160">
        <f ca="1">OFFSET('Редактор цен '!$D$287,Цена!$A$1958,0)</f>
        <v>5563.5524999999998</v>
      </c>
      <c r="J1958" s="160">
        <f ca="1">OFFSET('Редактор цен '!$D$287,Цена!$A$1958,0)</f>
        <v>5563.5524999999998</v>
      </c>
      <c r="K1958" s="160">
        <f ca="1">OFFSET('Редактор цен '!$D$287,Цена!$A$1958,0)</f>
        <v>5563.5524999999998</v>
      </c>
      <c r="L1958" s="160">
        <f ca="1">OFFSET('Редактор цен '!$D$287,Цена!$A$1958,0)</f>
        <v>5563.5524999999998</v>
      </c>
      <c r="M1958" s="160">
        <f ca="1">OFFSET('Редактор цен '!$D$287,Цена!$A$1958,0)</f>
        <v>5563.5524999999998</v>
      </c>
    </row>
    <row r="1959" spans="1:13" ht="15" x14ac:dyDescent="0.2">
      <c r="A1959">
        <v>3</v>
      </c>
      <c r="B1959" t="s">
        <v>281</v>
      </c>
      <c r="C1959" s="75" t="str">
        <f>B1959&amp;'Спецификация - фасады'!$AO$56</f>
        <v>ДКМ80-01-IV</v>
      </c>
      <c r="D1959" s="160">
        <f ca="1">OFFSET('Редактор цен '!$D$287,Цена!$A$1959,0)</f>
        <v>5563.5524999999998</v>
      </c>
      <c r="E1959" s="160">
        <f ca="1">OFFSET('Редактор цен '!$D$287,Цена!$A$1959,0)</f>
        <v>5563.5524999999998</v>
      </c>
      <c r="F1959" s="160">
        <f ca="1">OFFSET('Редактор цен '!$D$287,Цена!$A$1959,0)</f>
        <v>5563.5524999999998</v>
      </c>
      <c r="G1959" s="160">
        <f ca="1">OFFSET('Редактор цен '!$D$287,Цена!$A$1959,0)</f>
        <v>5563.5524999999998</v>
      </c>
      <c r="H1959" s="160">
        <f ca="1">OFFSET('Редактор цен '!$D$287,Цена!$A$1959,0)</f>
        <v>5563.5524999999998</v>
      </c>
      <c r="I1959" s="160">
        <f ca="1">OFFSET('Редактор цен '!$D$287,Цена!$A$1959,0)</f>
        <v>5563.5524999999998</v>
      </c>
      <c r="J1959" s="160">
        <f ca="1">OFFSET('Редактор цен '!$D$287,Цена!$A$1959,0)</f>
        <v>5563.5524999999998</v>
      </c>
      <c r="K1959" s="160">
        <f ca="1">OFFSET('Редактор цен '!$D$287,Цена!$A$1959,0)</f>
        <v>5563.5524999999998</v>
      </c>
      <c r="L1959" s="160">
        <f ca="1">OFFSET('Редактор цен '!$D$287,Цена!$A$1959,0)</f>
        <v>5563.5524999999998</v>
      </c>
      <c r="M1959" s="160">
        <f ca="1">OFFSET('Редактор цен '!$D$287,Цена!$A$1959,0)</f>
        <v>5563.5524999999998</v>
      </c>
    </row>
    <row r="1960" spans="1:13" ht="15" x14ac:dyDescent="0.2">
      <c r="A1960">
        <v>4</v>
      </c>
      <c r="B1960" t="s">
        <v>281</v>
      </c>
      <c r="C1960" s="75" t="str">
        <f>B1960&amp;'Спецификация - фасады'!$AO$57</f>
        <v>ДКМ80-01-WC/PG</v>
      </c>
      <c r="D1960" s="160">
        <f ca="1">OFFSET('Редактор цен '!$D$287,Цена!$A$1960,0)</f>
        <v>6303.9624999999996</v>
      </c>
      <c r="E1960" s="160">
        <f ca="1">OFFSET('Редактор цен '!$D$287,Цена!$A$1960,0)</f>
        <v>6303.9624999999996</v>
      </c>
      <c r="F1960" s="160">
        <f ca="1">OFFSET('Редактор цен '!$D$287,Цена!$A$1960,0)</f>
        <v>6303.9624999999996</v>
      </c>
      <c r="G1960" s="160">
        <f ca="1">OFFSET('Редактор цен '!$D$287,Цена!$A$1960,0)</f>
        <v>6303.9624999999996</v>
      </c>
      <c r="H1960" s="160">
        <f ca="1">OFFSET('Редактор цен '!$D$287,Цена!$A$1960,0)</f>
        <v>6303.9624999999996</v>
      </c>
      <c r="I1960" s="160">
        <f ca="1">OFFSET('Редактор цен '!$D$287,Цена!$A$1960,0)</f>
        <v>6303.9624999999996</v>
      </c>
      <c r="J1960" s="160">
        <f ca="1">OFFSET('Редактор цен '!$D$287,Цена!$A$1960,0)</f>
        <v>6303.9624999999996</v>
      </c>
      <c r="K1960" s="160">
        <f ca="1">OFFSET('Редактор цен '!$D$287,Цена!$A$1960,0)</f>
        <v>6303.9624999999996</v>
      </c>
      <c r="L1960" s="160">
        <f ca="1">OFFSET('Редактор цен '!$D$287,Цена!$A$1960,0)</f>
        <v>6303.9624999999996</v>
      </c>
      <c r="M1960" s="160">
        <f ca="1">OFFSET('Редактор цен '!$D$287,Цена!$A$1960,0)</f>
        <v>6303.9624999999996</v>
      </c>
    </row>
    <row r="1961" spans="1:13" ht="15" x14ac:dyDescent="0.2">
      <c r="A1961">
        <v>4</v>
      </c>
      <c r="B1961" t="s">
        <v>281</v>
      </c>
      <c r="C1961" s="75" t="str">
        <f>B1961&amp;'Спецификация - фасады'!$AO$58</f>
        <v>ДКМ80-01-WC/PS</v>
      </c>
      <c r="D1961" s="160">
        <f ca="1">OFFSET('Редактор цен '!$D$287,Цена!$A$1961,0)</f>
        <v>6303.9624999999996</v>
      </c>
      <c r="E1961" s="160">
        <f ca="1">OFFSET('Редактор цен '!$D$287,Цена!$A$1961,0)</f>
        <v>6303.9624999999996</v>
      </c>
      <c r="F1961" s="160">
        <f ca="1">OFFSET('Редактор цен '!$D$287,Цена!$A$1961,0)</f>
        <v>6303.9624999999996</v>
      </c>
      <c r="G1961" s="160">
        <f ca="1">OFFSET('Редактор цен '!$D$287,Цена!$A$1961,0)</f>
        <v>6303.9624999999996</v>
      </c>
      <c r="H1961" s="160">
        <f ca="1">OFFSET('Редактор цен '!$D$287,Цена!$A$1961,0)</f>
        <v>6303.9624999999996</v>
      </c>
      <c r="I1961" s="160">
        <f ca="1">OFFSET('Редактор цен '!$D$287,Цена!$A$1961,0)</f>
        <v>6303.9624999999996</v>
      </c>
      <c r="J1961" s="160">
        <f ca="1">OFFSET('Редактор цен '!$D$287,Цена!$A$1961,0)</f>
        <v>6303.9624999999996</v>
      </c>
      <c r="K1961" s="160">
        <f ca="1">OFFSET('Редактор цен '!$D$287,Цена!$A$1961,0)</f>
        <v>6303.9624999999996</v>
      </c>
      <c r="L1961" s="160">
        <f ca="1">OFFSET('Редактор цен '!$D$287,Цена!$A$1961,0)</f>
        <v>6303.9624999999996</v>
      </c>
      <c r="M1961" s="160">
        <f ca="1">OFFSET('Редактор цен '!$D$287,Цена!$A$1961,0)</f>
        <v>6303.9624999999996</v>
      </c>
    </row>
    <row r="1962" spans="1:13" ht="15" x14ac:dyDescent="0.2">
      <c r="A1962">
        <v>4</v>
      </c>
      <c r="B1962" t="s">
        <v>281</v>
      </c>
      <c r="C1962" s="75" t="str">
        <f>B1962&amp;'Спецификация - фасады'!$AO$59</f>
        <v>ДКМ80-01-WC/PBG</v>
      </c>
      <c r="D1962" s="160">
        <f ca="1">OFFSET('Редактор цен '!$D$287,Цена!$A$1962,0)</f>
        <v>6303.9624999999996</v>
      </c>
      <c r="E1962" s="160">
        <f ca="1">OFFSET('Редактор цен '!$D$287,Цена!$A$1962,0)</f>
        <v>6303.9624999999996</v>
      </c>
      <c r="F1962" s="160">
        <f ca="1">OFFSET('Редактор цен '!$D$287,Цена!$A$1962,0)</f>
        <v>6303.9624999999996</v>
      </c>
      <c r="G1962" s="160">
        <f ca="1">OFFSET('Редактор цен '!$D$287,Цена!$A$1962,0)</f>
        <v>6303.9624999999996</v>
      </c>
      <c r="H1962" s="160">
        <f ca="1">OFFSET('Редактор цен '!$D$287,Цена!$A$1962,0)</f>
        <v>6303.9624999999996</v>
      </c>
      <c r="I1962" s="160">
        <f ca="1">OFFSET('Редактор цен '!$D$287,Цена!$A$1962,0)</f>
        <v>6303.9624999999996</v>
      </c>
      <c r="J1962" s="160">
        <f ca="1">OFFSET('Редактор цен '!$D$287,Цена!$A$1962,0)</f>
        <v>6303.9624999999996</v>
      </c>
      <c r="K1962" s="160">
        <f ca="1">OFFSET('Редактор цен '!$D$287,Цена!$A$1962,0)</f>
        <v>6303.9624999999996</v>
      </c>
      <c r="L1962" s="160">
        <f ca="1">OFFSET('Редактор цен '!$D$287,Цена!$A$1962,0)</f>
        <v>6303.9624999999996</v>
      </c>
      <c r="M1962" s="160">
        <f ca="1">OFFSET('Редактор цен '!$D$287,Цена!$A$1962,0)</f>
        <v>6303.9624999999996</v>
      </c>
    </row>
    <row r="1963" spans="1:13" ht="15" x14ac:dyDescent="0.2">
      <c r="A1963">
        <v>4</v>
      </c>
      <c r="B1963" t="s">
        <v>281</v>
      </c>
      <c r="C1963" s="75" t="str">
        <f>B1963&amp;'Спецификация - фасады'!$AO$60</f>
        <v>ДКМ80-01-VT/PS</v>
      </c>
      <c r="D1963" s="160">
        <f ca="1">OFFSET('Редактор цен '!$D$287,Цена!$A$1963,0)</f>
        <v>6303.9624999999996</v>
      </c>
      <c r="E1963" s="160">
        <f ca="1">OFFSET('Редактор цен '!$D$287,Цена!$A$1963,0)</f>
        <v>6303.9624999999996</v>
      </c>
      <c r="F1963" s="160">
        <f ca="1">OFFSET('Редактор цен '!$D$287,Цена!$A$1963,0)</f>
        <v>6303.9624999999996</v>
      </c>
      <c r="G1963" s="160">
        <f ca="1">OFFSET('Редактор цен '!$D$287,Цена!$A$1963,0)</f>
        <v>6303.9624999999996</v>
      </c>
      <c r="H1963" s="160">
        <f ca="1">OFFSET('Редактор цен '!$D$287,Цена!$A$1963,0)</f>
        <v>6303.9624999999996</v>
      </c>
      <c r="I1963" s="160">
        <f ca="1">OFFSET('Редактор цен '!$D$287,Цена!$A$1963,0)</f>
        <v>6303.9624999999996</v>
      </c>
      <c r="J1963" s="160">
        <f ca="1">OFFSET('Редактор цен '!$D$287,Цена!$A$1963,0)</f>
        <v>6303.9624999999996</v>
      </c>
      <c r="K1963" s="160">
        <f ca="1">OFFSET('Редактор цен '!$D$287,Цена!$A$1963,0)</f>
        <v>6303.9624999999996</v>
      </c>
      <c r="L1963" s="160">
        <f ca="1">OFFSET('Редактор цен '!$D$287,Цена!$A$1963,0)</f>
        <v>6303.9624999999996</v>
      </c>
      <c r="M1963" s="160">
        <f ca="1">OFFSET('Редактор цен '!$D$287,Цена!$A$1963,0)</f>
        <v>6303.9624999999996</v>
      </c>
    </row>
    <row r="1964" spans="1:13" ht="15" x14ac:dyDescent="0.2">
      <c r="A1964">
        <v>5</v>
      </c>
      <c r="B1964" t="s">
        <v>281</v>
      </c>
      <c r="C1964" s="75" t="str">
        <f>B1964&amp;'Спецификация - фасады'!$AO$61</f>
        <v>ДКМ80-01-BMO/PG</v>
      </c>
      <c r="D1964" s="160">
        <f ca="1">OFFSET('Редактор цен '!$D$287,Цена!$A$1964,0)</f>
        <v>6813.8675000000003</v>
      </c>
      <c r="E1964" s="160">
        <f ca="1">OFFSET('Редактор цен '!$D$287,Цена!$A$1964,0)</f>
        <v>6813.8675000000003</v>
      </c>
      <c r="F1964" s="160">
        <f ca="1">OFFSET('Редактор цен '!$D$287,Цена!$A$1964,0)</f>
        <v>6813.8675000000003</v>
      </c>
      <c r="G1964" s="160">
        <f ca="1">OFFSET('Редактор цен '!$D$287,Цена!$A$1964,0)</f>
        <v>6813.8675000000003</v>
      </c>
      <c r="H1964" s="160">
        <f ca="1">OFFSET('Редактор цен '!$D$287,Цена!$A$1964,0)</f>
        <v>6813.8675000000003</v>
      </c>
      <c r="I1964" s="160">
        <f ca="1">OFFSET('Редактор цен '!$D$287,Цена!$A$1964,0)</f>
        <v>6813.8675000000003</v>
      </c>
      <c r="J1964" s="160">
        <f ca="1">OFFSET('Редактор цен '!$D$287,Цена!$A$1964,0)</f>
        <v>6813.8675000000003</v>
      </c>
      <c r="K1964" s="160">
        <f ca="1">OFFSET('Редактор цен '!$D$287,Цена!$A$1964,0)</f>
        <v>6813.8675000000003</v>
      </c>
      <c r="L1964" s="160">
        <f ca="1">OFFSET('Редактор цен '!$D$287,Цена!$A$1964,0)</f>
        <v>6813.8675000000003</v>
      </c>
      <c r="M1964" s="160">
        <f ca="1">OFFSET('Редактор цен '!$D$287,Цена!$A$1964,0)</f>
        <v>6813.8675000000003</v>
      </c>
    </row>
    <row r="1965" spans="1:13" ht="15" x14ac:dyDescent="0.2">
      <c r="A1965">
        <v>5</v>
      </c>
      <c r="B1965" t="s">
        <v>281</v>
      </c>
      <c r="C1965" s="75" t="str">
        <f>B1965&amp;'Спецификация - фасады'!$AO$62</f>
        <v>ДКМ80-01-BMO/PB</v>
      </c>
      <c r="D1965" s="160">
        <f ca="1">OFFSET('Редактор цен '!$D$287,Цена!$A$1965,0)</f>
        <v>6813.8675000000003</v>
      </c>
      <c r="E1965" s="160">
        <f ca="1">OFFSET('Редактор цен '!$D$287,Цена!$A$1965,0)</f>
        <v>6813.8675000000003</v>
      </c>
      <c r="F1965" s="160">
        <f ca="1">OFFSET('Редактор цен '!$D$287,Цена!$A$1965,0)</f>
        <v>6813.8675000000003</v>
      </c>
      <c r="G1965" s="160">
        <f ca="1">OFFSET('Редактор цен '!$D$287,Цена!$A$1965,0)</f>
        <v>6813.8675000000003</v>
      </c>
      <c r="H1965" s="160">
        <f ca="1">OFFSET('Редактор цен '!$D$287,Цена!$A$1965,0)</f>
        <v>6813.8675000000003</v>
      </c>
      <c r="I1965" s="160">
        <f ca="1">OFFSET('Редактор цен '!$D$287,Цена!$A$1965,0)</f>
        <v>6813.8675000000003</v>
      </c>
      <c r="J1965" s="160">
        <f ca="1">OFFSET('Редактор цен '!$D$287,Цена!$A$1965,0)</f>
        <v>6813.8675000000003</v>
      </c>
      <c r="K1965" s="160">
        <f ca="1">OFFSET('Редактор цен '!$D$287,Цена!$A$1965,0)</f>
        <v>6813.8675000000003</v>
      </c>
      <c r="L1965" s="160">
        <f ca="1">OFFSET('Редактор цен '!$D$287,Цена!$A$1965,0)</f>
        <v>6813.8675000000003</v>
      </c>
      <c r="M1965" s="160">
        <f ca="1">OFFSET('Редактор цен '!$D$287,Цена!$A$1965,0)</f>
        <v>6813.8675000000003</v>
      </c>
    </row>
    <row r="1966" spans="1:13" ht="15" x14ac:dyDescent="0.2">
      <c r="A1966">
        <v>6</v>
      </c>
      <c r="B1966" t="s">
        <v>281</v>
      </c>
      <c r="C1966" s="75" t="str">
        <f>B1966&amp;'Спецификация - фасады'!$AO$63</f>
        <v>ДКМ80-01-GS/PG</v>
      </c>
      <c r="D1966" s="160">
        <f ca="1">OFFSET('Редактор цен '!$D$287,Цена!$A$1966,0)</f>
        <v>6848.7925000000005</v>
      </c>
      <c r="E1966" s="160">
        <f ca="1">OFFSET('Редактор цен '!$D$287,Цена!$A$1966,0)</f>
        <v>6848.7925000000005</v>
      </c>
      <c r="F1966" s="160">
        <f ca="1">OFFSET('Редактор цен '!$D$287,Цена!$A$1966,0)</f>
        <v>6848.7925000000005</v>
      </c>
      <c r="G1966" s="160">
        <f ca="1">OFFSET('Редактор цен '!$D$287,Цена!$A$1966,0)</f>
        <v>6848.7925000000005</v>
      </c>
      <c r="H1966" s="160">
        <f ca="1">OFFSET('Редактор цен '!$D$287,Цена!$A$1966,0)</f>
        <v>6848.7925000000005</v>
      </c>
      <c r="I1966" s="160">
        <f ca="1">OFFSET('Редактор цен '!$D$287,Цена!$A$1966,0)</f>
        <v>6848.7925000000005</v>
      </c>
      <c r="J1966" s="160">
        <f ca="1">OFFSET('Редактор цен '!$D$287,Цена!$A$1966,0)</f>
        <v>6848.7925000000005</v>
      </c>
      <c r="K1966" s="160">
        <f ca="1">OFFSET('Редактор цен '!$D$287,Цена!$A$1966,0)</f>
        <v>6848.7925000000005</v>
      </c>
      <c r="L1966" s="160">
        <f ca="1">OFFSET('Редактор цен '!$D$287,Цена!$A$1966,0)</f>
        <v>6848.7925000000005</v>
      </c>
      <c r="M1966" s="160">
        <f ca="1">OFFSET('Редактор цен '!$D$287,Цена!$A$1966,0)</f>
        <v>6848.7925000000005</v>
      </c>
    </row>
    <row r="1967" spans="1:13" ht="15" x14ac:dyDescent="0.2">
      <c r="A1967">
        <v>6</v>
      </c>
      <c r="B1967" t="s">
        <v>281</v>
      </c>
      <c r="C1967" s="75" t="str">
        <f>B1967&amp;'Спецификация - фасады'!$AO$64</f>
        <v>ДКМ80-01-GS/PS</v>
      </c>
      <c r="D1967" s="160">
        <f ca="1">OFFSET('Редактор цен '!$D$287,Цена!$A$1967,0)</f>
        <v>6848.7925000000005</v>
      </c>
      <c r="E1967" s="160">
        <f ca="1">OFFSET('Редактор цен '!$D$287,Цена!$A$1967,0)</f>
        <v>6848.7925000000005</v>
      </c>
      <c r="F1967" s="160">
        <f ca="1">OFFSET('Редактор цен '!$D$287,Цена!$A$1967,0)</f>
        <v>6848.7925000000005</v>
      </c>
      <c r="G1967" s="160">
        <f ca="1">OFFSET('Редактор цен '!$D$287,Цена!$A$1967,0)</f>
        <v>6848.7925000000005</v>
      </c>
      <c r="H1967" s="160">
        <f ca="1">OFFSET('Редактор цен '!$D$287,Цена!$A$1967,0)</f>
        <v>6848.7925000000005</v>
      </c>
      <c r="I1967" s="160">
        <f ca="1">OFFSET('Редактор цен '!$D$287,Цена!$A$1967,0)</f>
        <v>6848.7925000000005</v>
      </c>
      <c r="J1967" s="160">
        <f ca="1">OFFSET('Редактор цен '!$D$287,Цена!$A$1967,0)</f>
        <v>6848.7925000000005</v>
      </c>
      <c r="K1967" s="160">
        <f ca="1">OFFSET('Редактор цен '!$D$287,Цена!$A$1967,0)</f>
        <v>6848.7925000000005</v>
      </c>
      <c r="L1967" s="160">
        <f ca="1">OFFSET('Редактор цен '!$D$287,Цена!$A$1967,0)</f>
        <v>6848.7925000000005</v>
      </c>
      <c r="M1967" s="160">
        <f ca="1">OFFSET('Редактор цен '!$D$287,Цена!$A$1967,0)</f>
        <v>6848.7925000000005</v>
      </c>
    </row>
    <row r="1968" spans="1:13" ht="15" x14ac:dyDescent="0.2">
      <c r="A1968">
        <v>7</v>
      </c>
      <c r="B1968" t="s">
        <v>281</v>
      </c>
      <c r="C1968" s="75" t="str">
        <f>B1968&amp;'Спецификация - фасады'!$AO$65</f>
        <v>ДКМ80-01-WM/PG</v>
      </c>
      <c r="D1968" s="160">
        <f ca="1">OFFSET('Редактор цен '!$D$287,Цена!$A$1968,0)</f>
        <v>7641.59</v>
      </c>
      <c r="E1968" s="160">
        <f ca="1">OFFSET('Редактор цен '!$D$287,Цена!$A$1968,0)</f>
        <v>7641.59</v>
      </c>
      <c r="F1968" s="160">
        <f ca="1">OFFSET('Редактор цен '!$D$287,Цена!$A$1968,0)</f>
        <v>7641.59</v>
      </c>
      <c r="G1968" s="160">
        <f ca="1">OFFSET('Редактор цен '!$D$287,Цена!$A$1968,0)</f>
        <v>7641.59</v>
      </c>
      <c r="H1968" s="160">
        <f ca="1">OFFSET('Редактор цен '!$D$287,Цена!$A$1968,0)</f>
        <v>7641.59</v>
      </c>
      <c r="I1968" s="160">
        <f ca="1">OFFSET('Редактор цен '!$D$287,Цена!$A$1968,0)</f>
        <v>7641.59</v>
      </c>
      <c r="J1968" s="160">
        <f ca="1">OFFSET('Редактор цен '!$D$287,Цена!$A$1968,0)</f>
        <v>7641.59</v>
      </c>
      <c r="K1968" s="160">
        <f ca="1">OFFSET('Редактор цен '!$D$287,Цена!$A$1968,0)</f>
        <v>7641.59</v>
      </c>
      <c r="L1968" s="160">
        <f ca="1">OFFSET('Редактор цен '!$D$287,Цена!$A$1968,0)</f>
        <v>7641.59</v>
      </c>
      <c r="M1968" s="160">
        <f ca="1">OFFSET('Редактор цен '!$D$287,Цена!$A$1968,0)</f>
        <v>7641.59</v>
      </c>
    </row>
    <row r="1969" spans="1:13" ht="15" x14ac:dyDescent="0.2">
      <c r="A1969">
        <v>7</v>
      </c>
      <c r="B1969" t="s">
        <v>281</v>
      </c>
      <c r="C1969" s="75" t="str">
        <f>B1969&amp;'Спецификация - фасады'!$AO$66</f>
        <v>ДКМ80-01-WM/PS</v>
      </c>
      <c r="D1969" s="160">
        <f ca="1">OFFSET('Редактор цен '!$D$287,Цена!$A$1969,0)</f>
        <v>7641.59</v>
      </c>
      <c r="E1969" s="160">
        <f ca="1">OFFSET('Редактор цен '!$D$287,Цена!$A$1969,0)</f>
        <v>7641.59</v>
      </c>
      <c r="F1969" s="160">
        <f ca="1">OFFSET('Редактор цен '!$D$287,Цена!$A$1969,0)</f>
        <v>7641.59</v>
      </c>
      <c r="G1969" s="160">
        <f ca="1">OFFSET('Редактор цен '!$D$287,Цена!$A$1969,0)</f>
        <v>7641.59</v>
      </c>
      <c r="H1969" s="160">
        <f ca="1">OFFSET('Редактор цен '!$D$287,Цена!$A$1969,0)</f>
        <v>7641.59</v>
      </c>
      <c r="I1969" s="160">
        <f ca="1">OFFSET('Редактор цен '!$D$287,Цена!$A$1969,0)</f>
        <v>7641.59</v>
      </c>
      <c r="J1969" s="160">
        <f ca="1">OFFSET('Редактор цен '!$D$287,Цена!$A$1969,0)</f>
        <v>7641.59</v>
      </c>
      <c r="K1969" s="160">
        <f ca="1">OFFSET('Редактор цен '!$D$287,Цена!$A$1969,0)</f>
        <v>7641.59</v>
      </c>
      <c r="L1969" s="160">
        <f ca="1">OFFSET('Редактор цен '!$D$287,Цена!$A$1969,0)</f>
        <v>7641.59</v>
      </c>
      <c r="M1969" s="160">
        <f ca="1">OFFSET('Редактор цен '!$D$287,Цена!$A$1969,0)</f>
        <v>7641.59</v>
      </c>
    </row>
    <row r="1970" spans="1:13" ht="15" x14ac:dyDescent="0.2">
      <c r="A1970">
        <v>7</v>
      </c>
      <c r="B1970" t="s">
        <v>281</v>
      </c>
      <c r="C1970" s="75" t="str">
        <f>B1970&amp;'Спецификация - фасады'!$AO$67</f>
        <v>ДКМ80-01-WM/PBG</v>
      </c>
      <c r="D1970" s="160">
        <f ca="1">OFFSET('Редактор цен '!$D$287,Цена!$A$1970,0)</f>
        <v>7641.59</v>
      </c>
      <c r="E1970" s="160">
        <f ca="1">OFFSET('Редактор цен '!$D$287,Цена!$A$1970,0)</f>
        <v>7641.59</v>
      </c>
      <c r="F1970" s="160">
        <f ca="1">OFFSET('Редактор цен '!$D$287,Цена!$A$1970,0)</f>
        <v>7641.59</v>
      </c>
      <c r="G1970" s="160">
        <f ca="1">OFFSET('Редактор цен '!$D$287,Цена!$A$1970,0)</f>
        <v>7641.59</v>
      </c>
      <c r="H1970" s="160">
        <f ca="1">OFFSET('Редактор цен '!$D$287,Цена!$A$1970,0)</f>
        <v>7641.59</v>
      </c>
      <c r="I1970" s="160">
        <f ca="1">OFFSET('Редактор цен '!$D$287,Цена!$A$1970,0)</f>
        <v>7641.59</v>
      </c>
      <c r="J1970" s="160">
        <f ca="1">OFFSET('Редактор цен '!$D$287,Цена!$A$1970,0)</f>
        <v>7641.59</v>
      </c>
      <c r="K1970" s="160">
        <f ca="1">OFFSET('Редактор цен '!$D$287,Цена!$A$1970,0)</f>
        <v>7641.59</v>
      </c>
      <c r="L1970" s="160">
        <f ca="1">OFFSET('Редактор цен '!$D$287,Цена!$A$1970,0)</f>
        <v>7641.59</v>
      </c>
      <c r="M1970" s="160">
        <f ca="1">OFFSET('Редактор цен '!$D$287,Цена!$A$1970,0)</f>
        <v>7641.59</v>
      </c>
    </row>
    <row r="1971" spans="1:13" ht="15" x14ac:dyDescent="0.2">
      <c r="A1971">
        <v>7</v>
      </c>
      <c r="B1971" t="s">
        <v>281</v>
      </c>
      <c r="C1971" s="75" t="str">
        <f>B1971&amp;'Спецификация - фасады'!$AO$68</f>
        <v>ДКМ80-01-IV/PG</v>
      </c>
      <c r="D1971" s="160">
        <f ca="1">OFFSET('Редактор цен '!$D$287,Цена!$A$1971,0)</f>
        <v>7641.59</v>
      </c>
      <c r="E1971" s="160">
        <f ca="1">OFFSET('Редактор цен '!$D$287,Цена!$A$1971,0)</f>
        <v>7641.59</v>
      </c>
      <c r="F1971" s="160">
        <f ca="1">OFFSET('Редактор цен '!$D$287,Цена!$A$1971,0)</f>
        <v>7641.59</v>
      </c>
      <c r="G1971" s="160">
        <f ca="1">OFFSET('Редактор цен '!$D$287,Цена!$A$1971,0)</f>
        <v>7641.59</v>
      </c>
      <c r="H1971" s="160">
        <f ca="1">OFFSET('Редактор цен '!$D$287,Цена!$A$1971,0)</f>
        <v>7641.59</v>
      </c>
      <c r="I1971" s="160">
        <f ca="1">OFFSET('Редактор цен '!$D$287,Цена!$A$1971,0)</f>
        <v>7641.59</v>
      </c>
      <c r="J1971" s="160">
        <f ca="1">OFFSET('Редактор цен '!$D$287,Цена!$A$1971,0)</f>
        <v>7641.59</v>
      </c>
      <c r="K1971" s="160">
        <f ca="1">OFFSET('Редактор цен '!$D$287,Цена!$A$1971,0)</f>
        <v>7641.59</v>
      </c>
      <c r="L1971" s="160">
        <f ca="1">OFFSET('Редактор цен '!$D$287,Цена!$A$1971,0)</f>
        <v>7641.59</v>
      </c>
      <c r="M1971" s="160">
        <f ca="1">OFFSET('Редактор цен '!$D$287,Цена!$A$1971,0)</f>
        <v>7641.59</v>
      </c>
    </row>
    <row r="1972" spans="1:13" ht="15" x14ac:dyDescent="0.2">
      <c r="A1972">
        <v>7</v>
      </c>
      <c r="B1972" t="s">
        <v>281</v>
      </c>
      <c r="C1972" s="75" t="str">
        <f>B1972&amp;'Спецификация - фасады'!$AO$69</f>
        <v>ДКМ80-01-IV/PS</v>
      </c>
      <c r="D1972" s="160">
        <f ca="1">OFFSET('Редактор цен '!$D$287,Цена!$A$1972,0)</f>
        <v>7641.59</v>
      </c>
      <c r="E1972" s="160">
        <f ca="1">OFFSET('Редактор цен '!$D$287,Цена!$A$1972,0)</f>
        <v>7641.59</v>
      </c>
      <c r="F1972" s="160">
        <f ca="1">OFFSET('Редактор цен '!$D$287,Цена!$A$1972,0)</f>
        <v>7641.59</v>
      </c>
      <c r="G1972" s="160">
        <f ca="1">OFFSET('Редактор цен '!$D$287,Цена!$A$1972,0)</f>
        <v>7641.59</v>
      </c>
      <c r="H1972" s="160">
        <f ca="1">OFFSET('Редактор цен '!$D$287,Цена!$A$1972,0)</f>
        <v>7641.59</v>
      </c>
      <c r="I1972" s="160">
        <f ca="1">OFFSET('Редактор цен '!$D$287,Цена!$A$1972,0)</f>
        <v>7641.59</v>
      </c>
      <c r="J1972" s="160">
        <f ca="1">OFFSET('Редактор цен '!$D$287,Цена!$A$1972,0)</f>
        <v>7641.59</v>
      </c>
      <c r="K1972" s="160">
        <f ca="1">OFFSET('Редактор цен '!$D$287,Цена!$A$1972,0)</f>
        <v>7641.59</v>
      </c>
      <c r="L1972" s="160">
        <f ca="1">OFFSET('Редактор цен '!$D$287,Цена!$A$1972,0)</f>
        <v>7641.59</v>
      </c>
      <c r="M1972" s="160">
        <f ca="1">OFFSET('Редактор цен '!$D$287,Цена!$A$1972,0)</f>
        <v>7641.59</v>
      </c>
    </row>
    <row r="1973" spans="1:13" ht="15" x14ac:dyDescent="0.2">
      <c r="A1973">
        <v>7</v>
      </c>
      <c r="B1973" t="s">
        <v>281</v>
      </c>
      <c r="C1973" s="75" t="str">
        <f>B1973&amp;'Спецификация - фасады'!$AO$70</f>
        <v>ДКМ80-01-IV/PBG</v>
      </c>
      <c r="D1973" s="160">
        <f ca="1">OFFSET('Редактор цен '!$D$287,Цена!$A$1973,0)</f>
        <v>7641.59</v>
      </c>
      <c r="E1973" s="160">
        <f ca="1">OFFSET('Редактор цен '!$D$287,Цена!$A$1973,0)</f>
        <v>7641.59</v>
      </c>
      <c r="F1973" s="160">
        <f ca="1">OFFSET('Редактор цен '!$D$287,Цена!$A$1973,0)</f>
        <v>7641.59</v>
      </c>
      <c r="G1973" s="160">
        <f ca="1">OFFSET('Редактор цен '!$D$287,Цена!$A$1973,0)</f>
        <v>7641.59</v>
      </c>
      <c r="H1973" s="160">
        <f ca="1">OFFSET('Редактор цен '!$D$287,Цена!$A$1973,0)</f>
        <v>7641.59</v>
      </c>
      <c r="I1973" s="160">
        <f ca="1">OFFSET('Редактор цен '!$D$287,Цена!$A$1973,0)</f>
        <v>7641.59</v>
      </c>
      <c r="J1973" s="160">
        <f ca="1">OFFSET('Редактор цен '!$D$287,Цена!$A$1973,0)</f>
        <v>7641.59</v>
      </c>
      <c r="K1973" s="160">
        <f ca="1">OFFSET('Редактор цен '!$D$287,Цена!$A$1973,0)</f>
        <v>7641.59</v>
      </c>
      <c r="L1973" s="160">
        <f ca="1">OFFSET('Редактор цен '!$D$287,Цена!$A$1973,0)</f>
        <v>7641.59</v>
      </c>
      <c r="M1973" s="160">
        <f ca="1">OFFSET('Редактор цен '!$D$287,Цена!$A$1973,0)</f>
        <v>7641.59</v>
      </c>
    </row>
    <row r="1975" spans="1:13" ht="15" x14ac:dyDescent="0.2">
      <c r="A1975">
        <v>0</v>
      </c>
      <c r="B1975" t="s">
        <v>149</v>
      </c>
      <c r="C1975" s="75" t="str">
        <f>B1975&amp;'Спецификация - фасады'!$AO$43</f>
        <v>ДЦ80-02-PY27</v>
      </c>
      <c r="D1975" s="160">
        <f ca="1">OFFSET('Редактор цен '!$D$170,Цена!$A$1975,0)</f>
        <v>3394.71</v>
      </c>
      <c r="E1975" s="160">
        <f ca="1">OFFSET('Редактор цен '!$D$170,Цена!$A$1975,0)</f>
        <v>3394.71</v>
      </c>
      <c r="F1975" s="160">
        <f ca="1">OFFSET('Редактор цен '!$D$170,Цена!$A$1975,0)</f>
        <v>3394.71</v>
      </c>
      <c r="G1975" s="160">
        <f ca="1">OFFSET('Редактор цен '!$D$170,Цена!$A$1975,0)</f>
        <v>3394.71</v>
      </c>
      <c r="H1975" s="160">
        <f ca="1">OFFSET('Редактор цен '!$D$170,Цена!$A$1975,0)</f>
        <v>3394.71</v>
      </c>
      <c r="I1975" s="160">
        <f ca="1">OFFSET('Редактор цен '!$D$170,Цена!$A$1975,0)</f>
        <v>3394.71</v>
      </c>
      <c r="J1975" s="160">
        <f ca="1">OFFSET('Редактор цен '!$D$170,Цена!$A$1975,0)</f>
        <v>3394.71</v>
      </c>
      <c r="K1975" s="160">
        <f ca="1">OFFSET('Редактор цен '!$D$170,Цена!$A$1975,0)</f>
        <v>3394.71</v>
      </c>
      <c r="L1975" s="160">
        <f ca="1">OFFSET('Редактор цен '!$D$170,Цена!$A$1975,0)</f>
        <v>3394.71</v>
      </c>
      <c r="M1975" s="160">
        <f ca="1">OFFSET('Редактор цен '!$D$170,Цена!$A$1975,0)</f>
        <v>3394.71</v>
      </c>
    </row>
    <row r="1976" spans="1:13" ht="15" x14ac:dyDescent="0.2">
      <c r="A1976">
        <v>0</v>
      </c>
      <c r="B1976" t="s">
        <v>149</v>
      </c>
      <c r="C1976" s="75" t="str">
        <f>B1976&amp;'Спецификация - фасады'!$AO$44</f>
        <v>ДЦ80-02-WC</v>
      </c>
      <c r="D1976" s="160">
        <f ca="1">OFFSET('Редактор цен '!$D$170,Цена!$A$1976,0)</f>
        <v>3394.71</v>
      </c>
      <c r="E1976" s="160">
        <f ca="1">OFFSET('Редактор цен '!$D$170,Цена!$A$1976,0)</f>
        <v>3394.71</v>
      </c>
      <c r="F1976" s="160">
        <f ca="1">OFFSET('Редактор цен '!$D$170,Цена!$A$1976,0)</f>
        <v>3394.71</v>
      </c>
      <c r="G1976" s="160">
        <f ca="1">OFFSET('Редактор цен '!$D$170,Цена!$A$1976,0)</f>
        <v>3394.71</v>
      </c>
      <c r="H1976" s="160">
        <f ca="1">OFFSET('Редактор цен '!$D$170,Цена!$A$1976,0)</f>
        <v>3394.71</v>
      </c>
      <c r="I1976" s="160">
        <f ca="1">OFFSET('Редактор цен '!$D$170,Цена!$A$1976,0)</f>
        <v>3394.71</v>
      </c>
      <c r="J1976" s="160">
        <f ca="1">OFFSET('Редактор цен '!$D$170,Цена!$A$1976,0)</f>
        <v>3394.71</v>
      </c>
      <c r="K1976" s="160">
        <f ca="1">OFFSET('Редактор цен '!$D$170,Цена!$A$1976,0)</f>
        <v>3394.71</v>
      </c>
      <c r="L1976" s="160">
        <f ca="1">OFFSET('Редактор цен '!$D$170,Цена!$A$1976,0)</f>
        <v>3394.71</v>
      </c>
      <c r="M1976" s="160">
        <f ca="1">OFFSET('Редактор цен '!$D$170,Цена!$A$1976,0)</f>
        <v>3394.71</v>
      </c>
    </row>
    <row r="1977" spans="1:13" ht="15" x14ac:dyDescent="0.2">
      <c r="A1977">
        <v>0</v>
      </c>
      <c r="B1977" t="s">
        <v>149</v>
      </c>
      <c r="C1977" s="75" t="str">
        <f>B1977&amp;'Спецификация - фасады'!$AO$45</f>
        <v>ДЦ80-02-WP</v>
      </c>
      <c r="D1977" s="160">
        <f ca="1">OFFSET('Редактор цен '!$D$170,Цена!$A$1977,0)</f>
        <v>3394.71</v>
      </c>
      <c r="E1977" s="160">
        <f ca="1">OFFSET('Редактор цен '!$D$170,Цена!$A$1977,0)</f>
        <v>3394.71</v>
      </c>
      <c r="F1977" s="160">
        <f ca="1">OFFSET('Редактор цен '!$D$170,Цена!$A$1977,0)</f>
        <v>3394.71</v>
      </c>
      <c r="G1977" s="160">
        <f ca="1">OFFSET('Редактор цен '!$D$170,Цена!$A$1977,0)</f>
        <v>3394.71</v>
      </c>
      <c r="H1977" s="160">
        <f ca="1">OFFSET('Редактор цен '!$D$170,Цена!$A$1977,0)</f>
        <v>3394.71</v>
      </c>
      <c r="I1977" s="160">
        <f ca="1">OFFSET('Редактор цен '!$D$170,Цена!$A$1977,0)</f>
        <v>3394.71</v>
      </c>
      <c r="J1977" s="160">
        <f ca="1">OFFSET('Редактор цен '!$D$170,Цена!$A$1977,0)</f>
        <v>3394.71</v>
      </c>
      <c r="K1977" s="160">
        <f ca="1">OFFSET('Редактор цен '!$D$170,Цена!$A$1977,0)</f>
        <v>3394.71</v>
      </c>
      <c r="L1977" s="160">
        <f ca="1">OFFSET('Редактор цен '!$D$170,Цена!$A$1977,0)</f>
        <v>3394.71</v>
      </c>
      <c r="M1977" s="160">
        <f ca="1">OFFSET('Редактор цен '!$D$170,Цена!$A$1977,0)</f>
        <v>3394.71</v>
      </c>
    </row>
    <row r="1978" spans="1:13" ht="15" x14ac:dyDescent="0.2">
      <c r="A1978">
        <v>0</v>
      </c>
      <c r="B1978" t="s">
        <v>149</v>
      </c>
      <c r="C1978" s="75" t="str">
        <f>B1978&amp;'Спецификация - фасады'!$AO$46</f>
        <v>ДЦ80-02-DS</v>
      </c>
      <c r="D1978" s="160">
        <f ca="1">OFFSET('Редактор цен '!$D$170,Цена!$A$1978,0)</f>
        <v>3394.71</v>
      </c>
      <c r="E1978" s="160">
        <f ca="1">OFFSET('Редактор цен '!$D$170,Цена!$A$1978,0)</f>
        <v>3394.71</v>
      </c>
      <c r="F1978" s="160">
        <f ca="1">OFFSET('Редактор цен '!$D$170,Цена!$A$1978,0)</f>
        <v>3394.71</v>
      </c>
      <c r="G1978" s="160">
        <f ca="1">OFFSET('Редактор цен '!$D$170,Цена!$A$1978,0)</f>
        <v>3394.71</v>
      </c>
      <c r="H1978" s="160">
        <f ca="1">OFFSET('Редактор цен '!$D$170,Цена!$A$1978,0)</f>
        <v>3394.71</v>
      </c>
      <c r="I1978" s="160">
        <f ca="1">OFFSET('Редактор цен '!$D$170,Цена!$A$1978,0)</f>
        <v>3394.71</v>
      </c>
      <c r="J1978" s="160">
        <f ca="1">OFFSET('Редактор цен '!$D$170,Цена!$A$1978,0)</f>
        <v>3394.71</v>
      </c>
      <c r="K1978" s="160">
        <f ca="1">OFFSET('Редактор цен '!$D$170,Цена!$A$1978,0)</f>
        <v>3394.71</v>
      </c>
      <c r="L1978" s="160">
        <f ca="1">OFFSET('Редактор цен '!$D$170,Цена!$A$1978,0)</f>
        <v>3394.71</v>
      </c>
      <c r="M1978" s="160">
        <f ca="1">OFFSET('Редактор цен '!$D$170,Цена!$A$1978,0)</f>
        <v>3394.71</v>
      </c>
    </row>
    <row r="1979" spans="1:13" ht="15" x14ac:dyDescent="0.2">
      <c r="A1979">
        <v>0</v>
      </c>
      <c r="B1979" t="s">
        <v>149</v>
      </c>
      <c r="C1979" s="75" t="str">
        <f>B1979&amp;'Спецификация - фасады'!$AO$47</f>
        <v>ДЦ80-02-HS</v>
      </c>
      <c r="D1979" s="160">
        <f ca="1">OFFSET('Редактор цен '!$D$170,Цена!$A$1979,0)</f>
        <v>3394.71</v>
      </c>
      <c r="E1979" s="160">
        <f ca="1">OFFSET('Редактор цен '!$D$170,Цена!$A$1979,0)</f>
        <v>3394.71</v>
      </c>
      <c r="F1979" s="160">
        <f ca="1">OFFSET('Редактор цен '!$D$170,Цена!$A$1979,0)</f>
        <v>3394.71</v>
      </c>
      <c r="G1979" s="160">
        <f ca="1">OFFSET('Редактор цен '!$D$170,Цена!$A$1979,0)</f>
        <v>3394.71</v>
      </c>
      <c r="H1979" s="160">
        <f ca="1">OFFSET('Редактор цен '!$D$170,Цена!$A$1979,0)</f>
        <v>3394.71</v>
      </c>
      <c r="I1979" s="160">
        <f ca="1">OFFSET('Редактор цен '!$D$170,Цена!$A$1979,0)</f>
        <v>3394.71</v>
      </c>
      <c r="J1979" s="160">
        <f ca="1">OFFSET('Редактор цен '!$D$170,Цена!$A$1979,0)</f>
        <v>3394.71</v>
      </c>
      <c r="K1979" s="160">
        <f ca="1">OFFSET('Редактор цен '!$D$170,Цена!$A$1979,0)</f>
        <v>3394.71</v>
      </c>
      <c r="L1979" s="160">
        <f ca="1">OFFSET('Редактор цен '!$D$170,Цена!$A$1979,0)</f>
        <v>3394.71</v>
      </c>
      <c r="M1979" s="160">
        <f ca="1">OFFSET('Редактор цен '!$D$170,Цена!$A$1979,0)</f>
        <v>3394.71</v>
      </c>
    </row>
    <row r="1980" spans="1:13" ht="15" x14ac:dyDescent="0.2">
      <c r="A1980">
        <v>0</v>
      </c>
      <c r="B1980" t="s">
        <v>149</v>
      </c>
      <c r="C1980" s="75" t="str">
        <f>B1980&amp;'Спецификация - фасады'!$AO$48</f>
        <v>ДЦ80-02-VT</v>
      </c>
      <c r="D1980" s="160">
        <f ca="1">OFFSET('Редактор цен '!$D$170,Цена!$A$1980,0)</f>
        <v>3394.71</v>
      </c>
      <c r="E1980" s="160">
        <f ca="1">OFFSET('Редактор цен '!$D$170,Цена!$A$1980,0)</f>
        <v>3394.71</v>
      </c>
      <c r="F1980" s="160">
        <f ca="1">OFFSET('Редактор цен '!$D$170,Цена!$A$1980,0)</f>
        <v>3394.71</v>
      </c>
      <c r="G1980" s="160">
        <f ca="1">OFFSET('Редактор цен '!$D$170,Цена!$A$1980,0)</f>
        <v>3394.71</v>
      </c>
      <c r="H1980" s="160">
        <f ca="1">OFFSET('Редактор цен '!$D$170,Цена!$A$1980,0)</f>
        <v>3394.71</v>
      </c>
      <c r="I1980" s="160">
        <f ca="1">OFFSET('Редактор цен '!$D$170,Цена!$A$1980,0)</f>
        <v>3394.71</v>
      </c>
      <c r="J1980" s="160">
        <f ca="1">OFFSET('Редактор цен '!$D$170,Цена!$A$1980,0)</f>
        <v>3394.71</v>
      </c>
      <c r="K1980" s="160">
        <f ca="1">OFFSET('Редактор цен '!$D$170,Цена!$A$1980,0)</f>
        <v>3394.71</v>
      </c>
      <c r="L1980" s="160">
        <f ca="1">OFFSET('Редактор цен '!$D$170,Цена!$A$1980,0)</f>
        <v>3394.71</v>
      </c>
      <c r="M1980" s="160">
        <f ca="1">OFFSET('Редактор цен '!$D$170,Цена!$A$1980,0)</f>
        <v>3394.71</v>
      </c>
    </row>
    <row r="1981" spans="1:13" ht="15" x14ac:dyDescent="0.2">
      <c r="A1981">
        <v>0</v>
      </c>
      <c r="B1981" t="s">
        <v>149</v>
      </c>
      <c r="C1981" s="75" t="str">
        <f>B1981&amp;'Спецификация - фасады'!$AO$49</f>
        <v>ДЦ80-02-TD</v>
      </c>
      <c r="D1981" s="160">
        <f ca="1">OFFSET('Редактор цен '!$D$170,Цена!$A$1981,0)</f>
        <v>3394.71</v>
      </c>
      <c r="E1981" s="160">
        <f ca="1">OFFSET('Редактор цен '!$D$170,Цена!$A$1981,0)</f>
        <v>3394.71</v>
      </c>
      <c r="F1981" s="160">
        <f ca="1">OFFSET('Редактор цен '!$D$170,Цена!$A$1981,0)</f>
        <v>3394.71</v>
      </c>
      <c r="G1981" s="160">
        <f ca="1">OFFSET('Редактор цен '!$D$170,Цена!$A$1981,0)</f>
        <v>3394.71</v>
      </c>
      <c r="H1981" s="160">
        <f ca="1">OFFSET('Редактор цен '!$D$170,Цена!$A$1981,0)</f>
        <v>3394.71</v>
      </c>
      <c r="I1981" s="160">
        <f ca="1">OFFSET('Редактор цен '!$D$170,Цена!$A$1981,0)</f>
        <v>3394.71</v>
      </c>
      <c r="J1981" s="160">
        <f ca="1">OFFSET('Редактор цен '!$D$170,Цена!$A$1981,0)</f>
        <v>3394.71</v>
      </c>
      <c r="K1981" s="160">
        <f ca="1">OFFSET('Редактор цен '!$D$170,Цена!$A$1981,0)</f>
        <v>3394.71</v>
      </c>
      <c r="L1981" s="160">
        <f ca="1">OFFSET('Редактор цен '!$D$170,Цена!$A$1981,0)</f>
        <v>3394.71</v>
      </c>
      <c r="M1981" s="160">
        <f ca="1">OFFSET('Редактор цен '!$D$170,Цена!$A$1981,0)</f>
        <v>3394.71</v>
      </c>
    </row>
    <row r="1982" spans="1:13" ht="15" x14ac:dyDescent="0.2">
      <c r="A1982">
        <v>0</v>
      </c>
      <c r="B1982" t="s">
        <v>149</v>
      </c>
      <c r="C1982" s="75" t="str">
        <f>B1982&amp;'Спецификация - фасады'!$AO$50</f>
        <v>ДЦ80-02-LO</v>
      </c>
      <c r="D1982" s="160">
        <f ca="1">OFFSET('Редактор цен '!$D$170,Цена!$A$1982,0)</f>
        <v>3394.71</v>
      </c>
      <c r="E1982" s="160">
        <f ca="1">OFFSET('Редактор цен '!$D$170,Цена!$A$1982,0)</f>
        <v>3394.71</v>
      </c>
      <c r="F1982" s="160">
        <f ca="1">OFFSET('Редактор цен '!$D$170,Цена!$A$1982,0)</f>
        <v>3394.71</v>
      </c>
      <c r="G1982" s="160">
        <f ca="1">OFFSET('Редактор цен '!$D$170,Цена!$A$1982,0)</f>
        <v>3394.71</v>
      </c>
      <c r="H1982" s="160">
        <f ca="1">OFFSET('Редактор цен '!$D$170,Цена!$A$1982,0)</f>
        <v>3394.71</v>
      </c>
      <c r="I1982" s="160">
        <f ca="1">OFFSET('Редактор цен '!$D$170,Цена!$A$1982,0)</f>
        <v>3394.71</v>
      </c>
      <c r="J1982" s="160">
        <f ca="1">OFFSET('Редактор цен '!$D$170,Цена!$A$1982,0)</f>
        <v>3394.71</v>
      </c>
      <c r="K1982" s="160">
        <f ca="1">OFFSET('Редактор цен '!$D$170,Цена!$A$1982,0)</f>
        <v>3394.71</v>
      </c>
      <c r="L1982" s="160">
        <f ca="1">OFFSET('Редактор цен '!$D$170,Цена!$A$1982,0)</f>
        <v>3394.71</v>
      </c>
      <c r="M1982" s="160">
        <f ca="1">OFFSET('Редактор цен '!$D$170,Цена!$A$1982,0)</f>
        <v>3394.71</v>
      </c>
    </row>
    <row r="1983" spans="1:13" ht="15" x14ac:dyDescent="0.2">
      <c r="A1983">
        <v>0</v>
      </c>
      <c r="B1983" t="s">
        <v>149</v>
      </c>
      <c r="C1983" s="75" t="str">
        <f>B1983&amp;'Спецификация - фасады'!$AO$51</f>
        <v>ДЦ80-02-OM</v>
      </c>
      <c r="D1983" s="160">
        <f ca="1">OFFSET('Редактор цен '!$D$170,Цена!$A$1983,0)</f>
        <v>3394.71</v>
      </c>
      <c r="E1983" s="160">
        <f ca="1">OFFSET('Редактор цен '!$D$170,Цена!$A$1983,0)</f>
        <v>3394.71</v>
      </c>
      <c r="F1983" s="160">
        <f ca="1">OFFSET('Редактор цен '!$D$170,Цена!$A$1983,0)</f>
        <v>3394.71</v>
      </c>
      <c r="G1983" s="160">
        <f ca="1">OFFSET('Редактор цен '!$D$170,Цена!$A$1983,0)</f>
        <v>3394.71</v>
      </c>
      <c r="H1983" s="160">
        <f ca="1">OFFSET('Редактор цен '!$D$170,Цена!$A$1983,0)</f>
        <v>3394.71</v>
      </c>
      <c r="I1983" s="160">
        <f ca="1">OFFSET('Редактор цен '!$D$170,Цена!$A$1983,0)</f>
        <v>3394.71</v>
      </c>
      <c r="J1983" s="160">
        <f ca="1">OFFSET('Редактор цен '!$D$170,Цена!$A$1983,0)</f>
        <v>3394.71</v>
      </c>
      <c r="K1983" s="160">
        <f ca="1">OFFSET('Редактор цен '!$D$170,Цена!$A$1983,0)</f>
        <v>3394.71</v>
      </c>
      <c r="L1983" s="160">
        <f ca="1">OFFSET('Редактор цен '!$D$170,Цена!$A$1983,0)</f>
        <v>3394.71</v>
      </c>
      <c r="M1983" s="160">
        <f ca="1">OFFSET('Редактор цен '!$D$170,Цена!$A$1983,0)</f>
        <v>3394.71</v>
      </c>
    </row>
    <row r="1984" spans="1:13" ht="15" x14ac:dyDescent="0.2">
      <c r="A1984">
        <v>0</v>
      </c>
      <c r="B1984" t="s">
        <v>149</v>
      </c>
      <c r="C1984" s="75" t="str">
        <f>B1984&amp;'Спецификация - фасады'!$AO$52</f>
        <v>ДЦ80-02-OE</v>
      </c>
      <c r="D1984" s="160">
        <f ca="1">OFFSET('Редактор цен '!$D$170,Цена!$A$1984,0)</f>
        <v>3394.71</v>
      </c>
      <c r="E1984" s="160">
        <f ca="1">OFFSET('Редактор цен '!$D$170,Цена!$A$1984,0)</f>
        <v>3394.71</v>
      </c>
      <c r="F1984" s="160">
        <f ca="1">OFFSET('Редактор цен '!$D$170,Цена!$A$1984,0)</f>
        <v>3394.71</v>
      </c>
      <c r="G1984" s="160">
        <f ca="1">OFFSET('Редактор цен '!$D$170,Цена!$A$1984,0)</f>
        <v>3394.71</v>
      </c>
      <c r="H1984" s="160">
        <f ca="1">OFFSET('Редактор цен '!$D$170,Цена!$A$1984,0)</f>
        <v>3394.71</v>
      </c>
      <c r="I1984" s="160">
        <f ca="1">OFFSET('Редактор цен '!$D$170,Цена!$A$1984,0)</f>
        <v>3394.71</v>
      </c>
      <c r="J1984" s="160">
        <f ca="1">OFFSET('Редактор цен '!$D$170,Цена!$A$1984,0)</f>
        <v>3394.71</v>
      </c>
      <c r="K1984" s="160">
        <f ca="1">OFFSET('Редактор цен '!$D$170,Цена!$A$1984,0)</f>
        <v>3394.71</v>
      </c>
      <c r="L1984" s="160">
        <f ca="1">OFFSET('Редактор цен '!$D$170,Цена!$A$1984,0)</f>
        <v>3394.71</v>
      </c>
      <c r="M1984" s="160">
        <f ca="1">OFFSET('Редактор цен '!$D$170,Цена!$A$1984,0)</f>
        <v>3394.71</v>
      </c>
    </row>
    <row r="1985" spans="1:13" ht="15" x14ac:dyDescent="0.2">
      <c r="A1985">
        <v>1</v>
      </c>
      <c r="B1985" t="s">
        <v>149</v>
      </c>
      <c r="C1985" s="75" t="str">
        <f>B1985&amp;'Спецификация - фасады'!$AO$53</f>
        <v>ДЦ80-02-GS</v>
      </c>
      <c r="D1985" s="160">
        <f ca="1">OFFSET('Редактор цен '!$D$170,Цена!$A$1985,0)</f>
        <v>3394.71</v>
      </c>
      <c r="E1985" s="160">
        <f ca="1">OFFSET('Редактор цен '!$D$170,Цена!$A$1985,0)</f>
        <v>3394.71</v>
      </c>
      <c r="F1985" s="160">
        <f ca="1">OFFSET('Редактор цен '!$D$170,Цена!$A$1985,0)</f>
        <v>3394.71</v>
      </c>
      <c r="G1985" s="160">
        <f ca="1">OFFSET('Редактор цен '!$D$170,Цена!$A$1985,0)</f>
        <v>3394.71</v>
      </c>
      <c r="H1985" s="160">
        <f ca="1">OFFSET('Редактор цен '!$D$170,Цена!$A$1985,0)</f>
        <v>3394.71</v>
      </c>
      <c r="I1985" s="160">
        <f ca="1">OFFSET('Редактор цен '!$D$170,Цена!$A$1985,0)</f>
        <v>3394.71</v>
      </c>
      <c r="J1985" s="160">
        <f ca="1">OFFSET('Редактор цен '!$D$170,Цена!$A$1985,0)</f>
        <v>3394.71</v>
      </c>
      <c r="K1985" s="160">
        <f ca="1">OFFSET('Редактор цен '!$D$170,Цена!$A$1985,0)</f>
        <v>3394.71</v>
      </c>
      <c r="L1985" s="160">
        <f ca="1">OFFSET('Редактор цен '!$D$170,Цена!$A$1985,0)</f>
        <v>3394.71</v>
      </c>
      <c r="M1985" s="160">
        <f ca="1">OFFSET('Редактор цен '!$D$170,Цена!$A$1985,0)</f>
        <v>3394.71</v>
      </c>
    </row>
    <row r="1986" spans="1:13" ht="15" x14ac:dyDescent="0.2">
      <c r="A1986">
        <v>2</v>
      </c>
      <c r="B1986" t="s">
        <v>149</v>
      </c>
      <c r="C1986" s="75" t="str">
        <f>B1986&amp;'Спецификация - фасады'!$AO$54</f>
        <v>ДЦ80-02-BMO</v>
      </c>
      <c r="D1986" s="160">
        <f ca="1">OFFSET('Редактор цен '!$D$170,Цена!$A$1986,0)</f>
        <v>3733.4825000000001</v>
      </c>
      <c r="E1986" s="160">
        <f ca="1">OFFSET('Редактор цен '!$D$170,Цена!$A$1986,0)</f>
        <v>3733.4825000000001</v>
      </c>
      <c r="F1986" s="160">
        <f ca="1">OFFSET('Редактор цен '!$D$170,Цена!$A$1986,0)</f>
        <v>3733.4825000000001</v>
      </c>
      <c r="G1986" s="160">
        <f ca="1">OFFSET('Редактор цен '!$D$170,Цена!$A$1986,0)</f>
        <v>3733.4825000000001</v>
      </c>
      <c r="H1986" s="160">
        <f ca="1">OFFSET('Редактор цен '!$D$170,Цена!$A$1986,0)</f>
        <v>3733.4825000000001</v>
      </c>
      <c r="I1986" s="160">
        <f ca="1">OFFSET('Редактор цен '!$D$170,Цена!$A$1986,0)</f>
        <v>3733.4825000000001</v>
      </c>
      <c r="J1986" s="160">
        <f ca="1">OFFSET('Редактор цен '!$D$170,Цена!$A$1986,0)</f>
        <v>3733.4825000000001</v>
      </c>
      <c r="K1986" s="160">
        <f ca="1">OFFSET('Редактор цен '!$D$170,Цена!$A$1986,0)</f>
        <v>3733.4825000000001</v>
      </c>
      <c r="L1986" s="160">
        <f ca="1">OFFSET('Редактор цен '!$D$170,Цена!$A$1986,0)</f>
        <v>3733.4825000000001</v>
      </c>
      <c r="M1986" s="160">
        <f ca="1">OFFSET('Редактор цен '!$D$170,Цена!$A$1986,0)</f>
        <v>3733.4825000000001</v>
      </c>
    </row>
    <row r="1987" spans="1:13" ht="15" x14ac:dyDescent="0.2">
      <c r="A1987">
        <v>3</v>
      </c>
      <c r="B1987" t="s">
        <v>149</v>
      </c>
      <c r="C1987" s="75" t="str">
        <f>B1987&amp;'Спецификация - фасады'!$AO$55</f>
        <v>ДЦ80-02-WM</v>
      </c>
      <c r="D1987" s="160">
        <f ca="1">OFFSET('Редактор цен '!$D$170,Цена!$A$1987,0)</f>
        <v>3922.0774999999999</v>
      </c>
      <c r="E1987" s="160">
        <f ca="1">OFFSET('Редактор цен '!$D$170,Цена!$A$1987,0)</f>
        <v>3922.0774999999999</v>
      </c>
      <c r="F1987" s="160">
        <f ca="1">OFFSET('Редактор цен '!$D$170,Цена!$A$1987,0)</f>
        <v>3922.0774999999999</v>
      </c>
      <c r="G1987" s="160">
        <f ca="1">OFFSET('Редактор цен '!$D$170,Цена!$A$1987,0)</f>
        <v>3922.0774999999999</v>
      </c>
      <c r="H1987" s="160">
        <f ca="1">OFFSET('Редактор цен '!$D$170,Цена!$A$1987,0)</f>
        <v>3922.0774999999999</v>
      </c>
      <c r="I1987" s="160">
        <f ca="1">OFFSET('Редактор цен '!$D$170,Цена!$A$1987,0)</f>
        <v>3922.0774999999999</v>
      </c>
      <c r="J1987" s="160">
        <f ca="1">OFFSET('Редактор цен '!$D$170,Цена!$A$1987,0)</f>
        <v>3922.0774999999999</v>
      </c>
      <c r="K1987" s="160">
        <f ca="1">OFFSET('Редактор цен '!$D$170,Цена!$A$1987,0)</f>
        <v>3922.0774999999999</v>
      </c>
      <c r="L1987" s="160">
        <f ca="1">OFFSET('Редактор цен '!$D$170,Цена!$A$1987,0)</f>
        <v>3922.0774999999999</v>
      </c>
      <c r="M1987" s="160">
        <f ca="1">OFFSET('Редактор цен '!$D$170,Цена!$A$1987,0)</f>
        <v>3922.0774999999999</v>
      </c>
    </row>
    <row r="1988" spans="1:13" ht="15" x14ac:dyDescent="0.2">
      <c r="A1988">
        <v>3</v>
      </c>
      <c r="B1988" t="s">
        <v>149</v>
      </c>
      <c r="C1988" s="75" t="str">
        <f>B1988&amp;'Спецификация - фасады'!$AO$56</f>
        <v>ДЦ80-02-IV</v>
      </c>
      <c r="D1988" s="160">
        <f ca="1">OFFSET('Редактор цен '!$D$170,Цена!$A$1988,0)</f>
        <v>3922.0774999999999</v>
      </c>
      <c r="E1988" s="160">
        <f ca="1">OFFSET('Редактор цен '!$D$170,Цена!$A$1988,0)</f>
        <v>3922.0774999999999</v>
      </c>
      <c r="F1988" s="160">
        <f ca="1">OFFSET('Редактор цен '!$D$170,Цена!$A$1988,0)</f>
        <v>3922.0774999999999</v>
      </c>
      <c r="G1988" s="160">
        <f ca="1">OFFSET('Редактор цен '!$D$170,Цена!$A$1988,0)</f>
        <v>3922.0774999999999</v>
      </c>
      <c r="H1988" s="160">
        <f ca="1">OFFSET('Редактор цен '!$D$170,Цена!$A$1988,0)</f>
        <v>3922.0774999999999</v>
      </c>
      <c r="I1988" s="160">
        <f ca="1">OFFSET('Редактор цен '!$D$170,Цена!$A$1988,0)</f>
        <v>3922.0774999999999</v>
      </c>
      <c r="J1988" s="160">
        <f ca="1">OFFSET('Редактор цен '!$D$170,Цена!$A$1988,0)</f>
        <v>3922.0774999999999</v>
      </c>
      <c r="K1988" s="160">
        <f ca="1">OFFSET('Редактор цен '!$D$170,Цена!$A$1988,0)</f>
        <v>3922.0774999999999</v>
      </c>
      <c r="L1988" s="160">
        <f ca="1">OFFSET('Редактор цен '!$D$170,Цена!$A$1988,0)</f>
        <v>3922.0774999999999</v>
      </c>
      <c r="M1988" s="160">
        <f ca="1">OFFSET('Редактор цен '!$D$170,Цена!$A$1988,0)</f>
        <v>3922.0774999999999</v>
      </c>
    </row>
    <row r="1989" spans="1:13" ht="15" x14ac:dyDescent="0.2">
      <c r="A1989">
        <v>4</v>
      </c>
      <c r="B1989" t="s">
        <v>149</v>
      </c>
      <c r="C1989" s="75" t="str">
        <f>B1989&amp;'Спецификация - фасады'!$AO$57</f>
        <v>ДЦ80-02-WC/PG</v>
      </c>
      <c r="D1989" s="160">
        <f ca="1">OFFSET('Редактор цен '!$D$170,Цена!$A$1989,0)</f>
        <v>4927.9175000000005</v>
      </c>
      <c r="E1989" s="160">
        <f ca="1">OFFSET('Редактор цен '!$D$170,Цена!$A$1989,0)</f>
        <v>4927.9175000000005</v>
      </c>
      <c r="F1989" s="160">
        <f ca="1">OFFSET('Редактор цен '!$D$170,Цена!$A$1989,0)</f>
        <v>4927.9175000000005</v>
      </c>
      <c r="G1989" s="160">
        <f ca="1">OFFSET('Редактор цен '!$D$170,Цена!$A$1989,0)</f>
        <v>4927.9175000000005</v>
      </c>
      <c r="H1989" s="160">
        <f ca="1">OFFSET('Редактор цен '!$D$170,Цена!$A$1989,0)</f>
        <v>4927.9175000000005</v>
      </c>
      <c r="I1989" s="160">
        <f ca="1">OFFSET('Редактор цен '!$D$170,Цена!$A$1989,0)</f>
        <v>4927.9175000000005</v>
      </c>
      <c r="J1989" s="160">
        <f ca="1">OFFSET('Редактор цен '!$D$170,Цена!$A$1989,0)</f>
        <v>4927.9175000000005</v>
      </c>
      <c r="K1989" s="160">
        <f ca="1">OFFSET('Редактор цен '!$D$170,Цена!$A$1989,0)</f>
        <v>4927.9175000000005</v>
      </c>
      <c r="L1989" s="160">
        <f ca="1">OFFSET('Редактор цен '!$D$170,Цена!$A$1989,0)</f>
        <v>4927.9175000000005</v>
      </c>
      <c r="M1989" s="160">
        <f ca="1">OFFSET('Редактор цен '!$D$170,Цена!$A$1989,0)</f>
        <v>4927.9175000000005</v>
      </c>
    </row>
    <row r="1990" spans="1:13" ht="15" x14ac:dyDescent="0.2">
      <c r="A1990">
        <v>4</v>
      </c>
      <c r="B1990" t="s">
        <v>149</v>
      </c>
      <c r="C1990" s="75" t="str">
        <f>B1990&amp;'Спецификация - фасады'!$AO$58</f>
        <v>ДЦ80-02-WC/PS</v>
      </c>
      <c r="D1990" s="160">
        <f ca="1">OFFSET('Редактор цен '!$D$170,Цена!$A$1990,0)</f>
        <v>4927.9175000000005</v>
      </c>
      <c r="E1990" s="160">
        <f ca="1">OFFSET('Редактор цен '!$D$170,Цена!$A$1990,0)</f>
        <v>4927.9175000000005</v>
      </c>
      <c r="F1990" s="160">
        <f ca="1">OFFSET('Редактор цен '!$D$170,Цена!$A$1990,0)</f>
        <v>4927.9175000000005</v>
      </c>
      <c r="G1990" s="160">
        <f ca="1">OFFSET('Редактор цен '!$D$170,Цена!$A$1990,0)</f>
        <v>4927.9175000000005</v>
      </c>
      <c r="H1990" s="160">
        <f ca="1">OFFSET('Редактор цен '!$D$170,Цена!$A$1990,0)</f>
        <v>4927.9175000000005</v>
      </c>
      <c r="I1990" s="160">
        <f ca="1">OFFSET('Редактор цен '!$D$170,Цена!$A$1990,0)</f>
        <v>4927.9175000000005</v>
      </c>
      <c r="J1990" s="160">
        <f ca="1">OFFSET('Редактор цен '!$D$170,Цена!$A$1990,0)</f>
        <v>4927.9175000000005</v>
      </c>
      <c r="K1990" s="160">
        <f ca="1">OFFSET('Редактор цен '!$D$170,Цена!$A$1990,0)</f>
        <v>4927.9175000000005</v>
      </c>
      <c r="L1990" s="160">
        <f ca="1">OFFSET('Редактор цен '!$D$170,Цена!$A$1990,0)</f>
        <v>4927.9175000000005</v>
      </c>
      <c r="M1990" s="160">
        <f ca="1">OFFSET('Редактор цен '!$D$170,Цена!$A$1990,0)</f>
        <v>4927.9175000000005</v>
      </c>
    </row>
    <row r="1991" spans="1:13" ht="15" x14ac:dyDescent="0.2">
      <c r="A1991">
        <v>4</v>
      </c>
      <c r="B1991" t="s">
        <v>149</v>
      </c>
      <c r="C1991" s="75" t="str">
        <f>B1991&amp;'Спецификация - фасады'!$AO$59</f>
        <v>ДЦ80-02-WC/PBG</v>
      </c>
      <c r="D1991" s="160">
        <f ca="1">OFFSET('Редактор цен '!$D$170,Цена!$A$1991,0)</f>
        <v>4927.9175000000005</v>
      </c>
      <c r="E1991" s="160">
        <f ca="1">OFFSET('Редактор цен '!$D$170,Цена!$A$1991,0)</f>
        <v>4927.9175000000005</v>
      </c>
      <c r="F1991" s="160">
        <f ca="1">OFFSET('Редактор цен '!$D$170,Цена!$A$1991,0)</f>
        <v>4927.9175000000005</v>
      </c>
      <c r="G1991" s="160">
        <f ca="1">OFFSET('Редактор цен '!$D$170,Цена!$A$1991,0)</f>
        <v>4927.9175000000005</v>
      </c>
      <c r="H1991" s="160">
        <f ca="1">OFFSET('Редактор цен '!$D$170,Цена!$A$1991,0)</f>
        <v>4927.9175000000005</v>
      </c>
      <c r="I1991" s="160">
        <f ca="1">OFFSET('Редактор цен '!$D$170,Цена!$A$1991,0)</f>
        <v>4927.9175000000005</v>
      </c>
      <c r="J1991" s="160">
        <f ca="1">OFFSET('Редактор цен '!$D$170,Цена!$A$1991,0)</f>
        <v>4927.9175000000005</v>
      </c>
      <c r="K1991" s="160">
        <f ca="1">OFFSET('Редактор цен '!$D$170,Цена!$A$1991,0)</f>
        <v>4927.9175000000005</v>
      </c>
      <c r="L1991" s="160">
        <f ca="1">OFFSET('Редактор цен '!$D$170,Цена!$A$1991,0)</f>
        <v>4927.9175000000005</v>
      </c>
      <c r="M1991" s="160">
        <f ca="1">OFFSET('Редактор цен '!$D$170,Цена!$A$1991,0)</f>
        <v>4927.9175000000005</v>
      </c>
    </row>
    <row r="1992" spans="1:13" ht="15" x14ac:dyDescent="0.2">
      <c r="A1992">
        <v>4</v>
      </c>
      <c r="B1992" t="s">
        <v>149</v>
      </c>
      <c r="C1992" s="75" t="str">
        <f>B1992&amp;'Спецификация - фасады'!$AO$60</f>
        <v>ДЦ80-02-VT/PS</v>
      </c>
      <c r="D1992" s="160">
        <f ca="1">OFFSET('Редактор цен '!$D$170,Цена!$A$1992,0)</f>
        <v>4927.9175000000005</v>
      </c>
      <c r="E1992" s="160">
        <f ca="1">OFFSET('Редактор цен '!$D$170,Цена!$A$1992,0)</f>
        <v>4927.9175000000005</v>
      </c>
      <c r="F1992" s="160">
        <f ca="1">OFFSET('Редактор цен '!$D$170,Цена!$A$1992,0)</f>
        <v>4927.9175000000005</v>
      </c>
      <c r="G1992" s="160">
        <f ca="1">OFFSET('Редактор цен '!$D$170,Цена!$A$1992,0)</f>
        <v>4927.9175000000005</v>
      </c>
      <c r="H1992" s="160">
        <f ca="1">OFFSET('Редактор цен '!$D$170,Цена!$A$1992,0)</f>
        <v>4927.9175000000005</v>
      </c>
      <c r="I1992" s="160">
        <f ca="1">OFFSET('Редактор цен '!$D$170,Цена!$A$1992,0)</f>
        <v>4927.9175000000005</v>
      </c>
      <c r="J1992" s="160">
        <f ca="1">OFFSET('Редактор цен '!$D$170,Цена!$A$1992,0)</f>
        <v>4927.9175000000005</v>
      </c>
      <c r="K1992" s="160">
        <f ca="1">OFFSET('Редактор цен '!$D$170,Цена!$A$1992,0)</f>
        <v>4927.9175000000005</v>
      </c>
      <c r="L1992" s="160">
        <f ca="1">OFFSET('Редактор цен '!$D$170,Цена!$A$1992,0)</f>
        <v>4927.9175000000005</v>
      </c>
      <c r="M1992" s="160">
        <f ca="1">OFFSET('Редактор цен '!$D$170,Цена!$A$1992,0)</f>
        <v>4927.9175000000005</v>
      </c>
    </row>
    <row r="1993" spans="1:13" ht="15" x14ac:dyDescent="0.2">
      <c r="A1993">
        <v>5</v>
      </c>
      <c r="B1993" t="s">
        <v>149</v>
      </c>
      <c r="C1993" s="75" t="str">
        <f>B1993&amp;'Спецификация - фасады'!$AO$61</f>
        <v>ДЦ80-02-BMO/PG</v>
      </c>
      <c r="D1993" s="160">
        <f ca="1">OFFSET('Редактор цен '!$D$170,Цена!$A$1993,0)</f>
        <v>5266.6900000000005</v>
      </c>
      <c r="E1993" s="160">
        <f ca="1">OFFSET('Редактор цен '!$D$170,Цена!$A$1993,0)</f>
        <v>5266.6900000000005</v>
      </c>
      <c r="F1993" s="160">
        <f ca="1">OFFSET('Редактор цен '!$D$170,Цена!$A$1993,0)</f>
        <v>5266.6900000000005</v>
      </c>
      <c r="G1993" s="160">
        <f ca="1">OFFSET('Редактор цен '!$D$170,Цена!$A$1993,0)</f>
        <v>5266.6900000000005</v>
      </c>
      <c r="H1993" s="160">
        <f ca="1">OFFSET('Редактор цен '!$D$170,Цена!$A$1993,0)</f>
        <v>5266.6900000000005</v>
      </c>
      <c r="I1993" s="160">
        <f ca="1">OFFSET('Редактор цен '!$D$170,Цена!$A$1993,0)</f>
        <v>5266.6900000000005</v>
      </c>
      <c r="J1993" s="160">
        <f ca="1">OFFSET('Редактор цен '!$D$170,Цена!$A$1993,0)</f>
        <v>5266.6900000000005</v>
      </c>
      <c r="K1993" s="160">
        <f ca="1">OFFSET('Редактор цен '!$D$170,Цена!$A$1993,0)</f>
        <v>5266.6900000000005</v>
      </c>
      <c r="L1993" s="160">
        <f ca="1">OFFSET('Редактор цен '!$D$170,Цена!$A$1993,0)</f>
        <v>5266.6900000000005</v>
      </c>
      <c r="M1993" s="160">
        <f ca="1">OFFSET('Редактор цен '!$D$170,Цена!$A$1993,0)</f>
        <v>5266.6900000000005</v>
      </c>
    </row>
    <row r="1994" spans="1:13" ht="15" x14ac:dyDescent="0.2">
      <c r="A1994">
        <v>5</v>
      </c>
      <c r="B1994" t="s">
        <v>149</v>
      </c>
      <c r="C1994" s="75" t="str">
        <f>B1994&amp;'Спецификация - фасады'!$AO$62</f>
        <v>ДЦ80-02-BMO/PB</v>
      </c>
      <c r="D1994" s="160">
        <f ca="1">OFFSET('Редактор цен '!$D$170,Цена!$A$1994,0)</f>
        <v>5266.6900000000005</v>
      </c>
      <c r="E1994" s="160">
        <f ca="1">OFFSET('Редактор цен '!$D$170,Цена!$A$1994,0)</f>
        <v>5266.6900000000005</v>
      </c>
      <c r="F1994" s="160">
        <f ca="1">OFFSET('Редактор цен '!$D$170,Цена!$A$1994,0)</f>
        <v>5266.6900000000005</v>
      </c>
      <c r="G1994" s="160">
        <f ca="1">OFFSET('Редактор цен '!$D$170,Цена!$A$1994,0)</f>
        <v>5266.6900000000005</v>
      </c>
      <c r="H1994" s="160">
        <f ca="1">OFFSET('Редактор цен '!$D$170,Цена!$A$1994,0)</f>
        <v>5266.6900000000005</v>
      </c>
      <c r="I1994" s="160">
        <f ca="1">OFFSET('Редактор цен '!$D$170,Цена!$A$1994,0)</f>
        <v>5266.6900000000005</v>
      </c>
      <c r="J1994" s="160">
        <f ca="1">OFFSET('Редактор цен '!$D$170,Цена!$A$1994,0)</f>
        <v>5266.6900000000005</v>
      </c>
      <c r="K1994" s="160">
        <f ca="1">OFFSET('Редактор цен '!$D$170,Цена!$A$1994,0)</f>
        <v>5266.6900000000005</v>
      </c>
      <c r="L1994" s="160">
        <f ca="1">OFFSET('Редактор цен '!$D$170,Цена!$A$1994,0)</f>
        <v>5266.6900000000005</v>
      </c>
      <c r="M1994" s="160">
        <f ca="1">OFFSET('Редактор цен '!$D$170,Цена!$A$1994,0)</f>
        <v>5266.6900000000005</v>
      </c>
    </row>
    <row r="1995" spans="1:13" ht="15" x14ac:dyDescent="0.2">
      <c r="A1995">
        <v>6</v>
      </c>
      <c r="B1995" t="s">
        <v>149</v>
      </c>
      <c r="C1995" s="75" t="str">
        <f>B1995&amp;'Спецификация - фасады'!$AO$63</f>
        <v>ДЦ80-02-GS/PG</v>
      </c>
      <c r="D1995" s="160">
        <f ca="1">OFFSET('Редактор цен '!$D$170,Цена!$A$1995,0)</f>
        <v>5472.7475000000004</v>
      </c>
      <c r="E1995" s="160">
        <f ca="1">OFFSET('Редактор цен '!$D$170,Цена!$A$1995,0)</f>
        <v>5472.7475000000004</v>
      </c>
      <c r="F1995" s="160">
        <f ca="1">OFFSET('Редактор цен '!$D$170,Цена!$A$1995,0)</f>
        <v>5472.7475000000004</v>
      </c>
      <c r="G1995" s="160">
        <f ca="1">OFFSET('Редактор цен '!$D$170,Цена!$A$1995,0)</f>
        <v>5472.7475000000004</v>
      </c>
      <c r="H1995" s="160">
        <f ca="1">OFFSET('Редактор цен '!$D$170,Цена!$A$1995,0)</f>
        <v>5472.7475000000004</v>
      </c>
      <c r="I1995" s="160">
        <f ca="1">OFFSET('Редактор цен '!$D$170,Цена!$A$1995,0)</f>
        <v>5472.7475000000004</v>
      </c>
      <c r="J1995" s="160">
        <f ca="1">OFFSET('Редактор цен '!$D$170,Цена!$A$1995,0)</f>
        <v>5472.7475000000004</v>
      </c>
      <c r="K1995" s="160">
        <f ca="1">OFFSET('Редактор цен '!$D$170,Цена!$A$1995,0)</f>
        <v>5472.7475000000004</v>
      </c>
      <c r="L1995" s="160">
        <f ca="1">OFFSET('Редактор цен '!$D$170,Цена!$A$1995,0)</f>
        <v>5472.7475000000004</v>
      </c>
      <c r="M1995" s="160">
        <f ca="1">OFFSET('Редактор цен '!$D$170,Цена!$A$1995,0)</f>
        <v>5472.7475000000004</v>
      </c>
    </row>
    <row r="1996" spans="1:13" ht="15" x14ac:dyDescent="0.2">
      <c r="A1996">
        <v>6</v>
      </c>
      <c r="B1996" t="s">
        <v>149</v>
      </c>
      <c r="C1996" s="75" t="str">
        <f>B1996&amp;'Спецификация - фасады'!$AO$64</f>
        <v>ДЦ80-02-GS/PS</v>
      </c>
      <c r="D1996" s="160">
        <f ca="1">OFFSET('Редактор цен '!$D$170,Цена!$A$1996,0)</f>
        <v>5472.7475000000004</v>
      </c>
      <c r="E1996" s="160">
        <f ca="1">OFFSET('Редактор цен '!$D$170,Цена!$A$1996,0)</f>
        <v>5472.7475000000004</v>
      </c>
      <c r="F1996" s="160">
        <f ca="1">OFFSET('Редактор цен '!$D$170,Цена!$A$1996,0)</f>
        <v>5472.7475000000004</v>
      </c>
      <c r="G1996" s="160">
        <f ca="1">OFFSET('Редактор цен '!$D$170,Цена!$A$1996,0)</f>
        <v>5472.7475000000004</v>
      </c>
      <c r="H1996" s="160">
        <f ca="1">OFFSET('Редактор цен '!$D$170,Цена!$A$1996,0)</f>
        <v>5472.7475000000004</v>
      </c>
      <c r="I1996" s="160">
        <f ca="1">OFFSET('Редактор цен '!$D$170,Цена!$A$1996,0)</f>
        <v>5472.7475000000004</v>
      </c>
      <c r="J1996" s="160">
        <f ca="1">OFFSET('Редактор цен '!$D$170,Цена!$A$1996,0)</f>
        <v>5472.7475000000004</v>
      </c>
      <c r="K1996" s="160">
        <f ca="1">OFFSET('Редактор цен '!$D$170,Цена!$A$1996,0)</f>
        <v>5472.7475000000004</v>
      </c>
      <c r="L1996" s="160">
        <f ca="1">OFFSET('Редактор цен '!$D$170,Цена!$A$1996,0)</f>
        <v>5472.7475000000004</v>
      </c>
      <c r="M1996" s="160">
        <f ca="1">OFFSET('Редактор цен '!$D$170,Цена!$A$1996,0)</f>
        <v>5472.7475000000004</v>
      </c>
    </row>
    <row r="1997" spans="1:13" ht="15" x14ac:dyDescent="0.2">
      <c r="A1997">
        <v>7</v>
      </c>
      <c r="B1997" t="s">
        <v>149</v>
      </c>
      <c r="C1997" s="75" t="str">
        <f>B1997&amp;'Спецификация - фасады'!$AO$65</f>
        <v>ДЦ80-02-WM/PG</v>
      </c>
      <c r="D1997" s="160">
        <f ca="1">OFFSET('Редактор цен '!$D$170,Цена!$A$1997,0)</f>
        <v>6000.1149999999998</v>
      </c>
      <c r="E1997" s="160">
        <f ca="1">OFFSET('Редактор цен '!$D$170,Цена!$A$1997,0)</f>
        <v>6000.1149999999998</v>
      </c>
      <c r="F1997" s="160">
        <f ca="1">OFFSET('Редактор цен '!$D$170,Цена!$A$1997,0)</f>
        <v>6000.1149999999998</v>
      </c>
      <c r="G1997" s="160">
        <f ca="1">OFFSET('Редактор цен '!$D$170,Цена!$A$1997,0)</f>
        <v>6000.1149999999998</v>
      </c>
      <c r="H1997" s="160">
        <f ca="1">OFFSET('Редактор цен '!$D$170,Цена!$A$1997,0)</f>
        <v>6000.1149999999998</v>
      </c>
      <c r="I1997" s="160">
        <f ca="1">OFFSET('Редактор цен '!$D$170,Цена!$A$1997,0)</f>
        <v>6000.1149999999998</v>
      </c>
      <c r="J1997" s="160">
        <f ca="1">OFFSET('Редактор цен '!$D$170,Цена!$A$1997,0)</f>
        <v>6000.1149999999998</v>
      </c>
      <c r="K1997" s="160">
        <f ca="1">OFFSET('Редактор цен '!$D$170,Цена!$A$1997,0)</f>
        <v>6000.1149999999998</v>
      </c>
      <c r="L1997" s="160">
        <f ca="1">OFFSET('Редактор цен '!$D$170,Цена!$A$1997,0)</f>
        <v>6000.1149999999998</v>
      </c>
      <c r="M1997" s="160">
        <f ca="1">OFFSET('Редактор цен '!$D$170,Цена!$A$1997,0)</f>
        <v>6000.1149999999998</v>
      </c>
    </row>
    <row r="1998" spans="1:13" ht="15" x14ac:dyDescent="0.2">
      <c r="A1998">
        <v>7</v>
      </c>
      <c r="B1998" t="s">
        <v>149</v>
      </c>
      <c r="C1998" s="75" t="str">
        <f>B1998&amp;'Спецификация - фасады'!$AO$66</f>
        <v>ДЦ80-02-WM/PS</v>
      </c>
      <c r="D1998" s="160">
        <f ca="1">OFFSET('Редактор цен '!$D$170,Цена!$A$1998,0)</f>
        <v>6000.1149999999998</v>
      </c>
      <c r="E1998" s="160">
        <f ca="1">OFFSET('Редактор цен '!$D$170,Цена!$A$1998,0)</f>
        <v>6000.1149999999998</v>
      </c>
      <c r="F1998" s="160">
        <f ca="1">OFFSET('Редактор цен '!$D$170,Цена!$A$1998,0)</f>
        <v>6000.1149999999998</v>
      </c>
      <c r="G1998" s="160">
        <f ca="1">OFFSET('Редактор цен '!$D$170,Цена!$A$1998,0)</f>
        <v>6000.1149999999998</v>
      </c>
      <c r="H1998" s="160">
        <f ca="1">OFFSET('Редактор цен '!$D$170,Цена!$A$1998,0)</f>
        <v>6000.1149999999998</v>
      </c>
      <c r="I1998" s="160">
        <f ca="1">OFFSET('Редактор цен '!$D$170,Цена!$A$1998,0)</f>
        <v>6000.1149999999998</v>
      </c>
      <c r="J1998" s="160">
        <f ca="1">OFFSET('Редактор цен '!$D$170,Цена!$A$1998,0)</f>
        <v>6000.1149999999998</v>
      </c>
      <c r="K1998" s="160">
        <f ca="1">OFFSET('Редактор цен '!$D$170,Цена!$A$1998,0)</f>
        <v>6000.1149999999998</v>
      </c>
      <c r="L1998" s="160">
        <f ca="1">OFFSET('Редактор цен '!$D$170,Цена!$A$1998,0)</f>
        <v>6000.1149999999998</v>
      </c>
      <c r="M1998" s="160">
        <f ca="1">OFFSET('Редактор цен '!$D$170,Цена!$A$1998,0)</f>
        <v>6000.1149999999998</v>
      </c>
    </row>
    <row r="1999" spans="1:13" ht="15" x14ac:dyDescent="0.2">
      <c r="A1999">
        <v>7</v>
      </c>
      <c r="B1999" t="s">
        <v>149</v>
      </c>
      <c r="C1999" s="75" t="str">
        <f>B1999&amp;'Спецификация - фасады'!$AO$67</f>
        <v>ДЦ80-02-WM/PBG</v>
      </c>
      <c r="D1999" s="160">
        <f ca="1">OFFSET('Редактор цен '!$D$170,Цена!$A$1999,0)</f>
        <v>6000.1149999999998</v>
      </c>
      <c r="E1999" s="160">
        <f ca="1">OFFSET('Редактор цен '!$D$170,Цена!$A$1999,0)</f>
        <v>6000.1149999999998</v>
      </c>
      <c r="F1999" s="160">
        <f ca="1">OFFSET('Редактор цен '!$D$170,Цена!$A$1999,0)</f>
        <v>6000.1149999999998</v>
      </c>
      <c r="G1999" s="160">
        <f ca="1">OFFSET('Редактор цен '!$D$170,Цена!$A$1999,0)</f>
        <v>6000.1149999999998</v>
      </c>
      <c r="H1999" s="160">
        <f ca="1">OFFSET('Редактор цен '!$D$170,Цена!$A$1999,0)</f>
        <v>6000.1149999999998</v>
      </c>
      <c r="I1999" s="160">
        <f ca="1">OFFSET('Редактор цен '!$D$170,Цена!$A$1999,0)</f>
        <v>6000.1149999999998</v>
      </c>
      <c r="J1999" s="160">
        <f ca="1">OFFSET('Редактор цен '!$D$170,Цена!$A$1999,0)</f>
        <v>6000.1149999999998</v>
      </c>
      <c r="K1999" s="160">
        <f ca="1">OFFSET('Редактор цен '!$D$170,Цена!$A$1999,0)</f>
        <v>6000.1149999999998</v>
      </c>
      <c r="L1999" s="160">
        <f ca="1">OFFSET('Редактор цен '!$D$170,Цена!$A$1999,0)</f>
        <v>6000.1149999999998</v>
      </c>
      <c r="M1999" s="160">
        <f ca="1">OFFSET('Редактор цен '!$D$170,Цена!$A$1999,0)</f>
        <v>6000.1149999999998</v>
      </c>
    </row>
    <row r="2000" spans="1:13" ht="15" x14ac:dyDescent="0.2">
      <c r="A2000">
        <v>7</v>
      </c>
      <c r="B2000" t="s">
        <v>149</v>
      </c>
      <c r="C2000" s="75" t="str">
        <f>B2000&amp;'Спецификация - фасады'!$AO$68</f>
        <v>ДЦ80-02-IV/PG</v>
      </c>
      <c r="D2000" s="160">
        <f ca="1">OFFSET('Редактор цен '!$D$170,Цена!$A$2000,0)</f>
        <v>6000.1149999999998</v>
      </c>
      <c r="E2000" s="160">
        <f ca="1">OFFSET('Редактор цен '!$D$170,Цена!$A$2000,0)</f>
        <v>6000.1149999999998</v>
      </c>
      <c r="F2000" s="160">
        <f ca="1">OFFSET('Редактор цен '!$D$170,Цена!$A$2000,0)</f>
        <v>6000.1149999999998</v>
      </c>
      <c r="G2000" s="160">
        <f ca="1">OFFSET('Редактор цен '!$D$170,Цена!$A$2000,0)</f>
        <v>6000.1149999999998</v>
      </c>
      <c r="H2000" s="160">
        <f ca="1">OFFSET('Редактор цен '!$D$170,Цена!$A$2000,0)</f>
        <v>6000.1149999999998</v>
      </c>
      <c r="I2000" s="160">
        <f ca="1">OFFSET('Редактор цен '!$D$170,Цена!$A$2000,0)</f>
        <v>6000.1149999999998</v>
      </c>
      <c r="J2000" s="160">
        <f ca="1">OFFSET('Редактор цен '!$D$170,Цена!$A$2000,0)</f>
        <v>6000.1149999999998</v>
      </c>
      <c r="K2000" s="160">
        <f ca="1">OFFSET('Редактор цен '!$D$170,Цена!$A$2000,0)</f>
        <v>6000.1149999999998</v>
      </c>
      <c r="L2000" s="160">
        <f ca="1">OFFSET('Редактор цен '!$D$170,Цена!$A$2000,0)</f>
        <v>6000.1149999999998</v>
      </c>
      <c r="M2000" s="160">
        <f ca="1">OFFSET('Редактор цен '!$D$170,Цена!$A$2000,0)</f>
        <v>6000.1149999999998</v>
      </c>
    </row>
    <row r="2001" spans="1:13" ht="15" x14ac:dyDescent="0.2">
      <c r="A2001">
        <v>7</v>
      </c>
      <c r="B2001" t="s">
        <v>149</v>
      </c>
      <c r="C2001" s="75" t="str">
        <f>B2001&amp;'Спецификация - фасады'!$AO$69</f>
        <v>ДЦ80-02-IV/PS</v>
      </c>
      <c r="D2001" s="160">
        <f ca="1">OFFSET('Редактор цен '!$D$170,Цена!$A$2001,0)</f>
        <v>6000.1149999999998</v>
      </c>
      <c r="E2001" s="160">
        <f ca="1">OFFSET('Редактор цен '!$D$170,Цена!$A$2001,0)</f>
        <v>6000.1149999999998</v>
      </c>
      <c r="F2001" s="160">
        <f ca="1">OFFSET('Редактор цен '!$D$170,Цена!$A$2001,0)</f>
        <v>6000.1149999999998</v>
      </c>
      <c r="G2001" s="160">
        <f ca="1">OFFSET('Редактор цен '!$D$170,Цена!$A$2001,0)</f>
        <v>6000.1149999999998</v>
      </c>
      <c r="H2001" s="160">
        <f ca="1">OFFSET('Редактор цен '!$D$170,Цена!$A$2001,0)</f>
        <v>6000.1149999999998</v>
      </c>
      <c r="I2001" s="160">
        <f ca="1">OFFSET('Редактор цен '!$D$170,Цена!$A$2001,0)</f>
        <v>6000.1149999999998</v>
      </c>
      <c r="J2001" s="160">
        <f ca="1">OFFSET('Редактор цен '!$D$170,Цена!$A$2001,0)</f>
        <v>6000.1149999999998</v>
      </c>
      <c r="K2001" s="160">
        <f ca="1">OFFSET('Редактор цен '!$D$170,Цена!$A$2001,0)</f>
        <v>6000.1149999999998</v>
      </c>
      <c r="L2001" s="160">
        <f ca="1">OFFSET('Редактор цен '!$D$170,Цена!$A$2001,0)</f>
        <v>6000.1149999999998</v>
      </c>
      <c r="M2001" s="160">
        <f ca="1">OFFSET('Редактор цен '!$D$170,Цена!$A$2001,0)</f>
        <v>6000.1149999999998</v>
      </c>
    </row>
    <row r="2002" spans="1:13" ht="15" x14ac:dyDescent="0.2">
      <c r="A2002">
        <v>7</v>
      </c>
      <c r="B2002" t="s">
        <v>149</v>
      </c>
      <c r="C2002" s="75" t="str">
        <f>B2002&amp;'Спецификация - фасады'!$AO$70</f>
        <v>ДЦ80-02-IV/PBG</v>
      </c>
      <c r="D2002" s="160">
        <f ca="1">OFFSET('Редактор цен '!$D$170,Цена!$A$2002,0)</f>
        <v>6000.1149999999998</v>
      </c>
      <c r="E2002" s="160">
        <f ca="1">OFFSET('Редактор цен '!$D$170,Цена!$A$2002,0)</f>
        <v>6000.1149999999998</v>
      </c>
      <c r="F2002" s="160">
        <f ca="1">OFFSET('Редактор цен '!$D$170,Цена!$A$2002,0)</f>
        <v>6000.1149999999998</v>
      </c>
      <c r="G2002" s="160">
        <f ca="1">OFFSET('Редактор цен '!$D$170,Цена!$A$2002,0)</f>
        <v>6000.1149999999998</v>
      </c>
      <c r="H2002" s="160">
        <f ca="1">OFFSET('Редактор цен '!$D$170,Цена!$A$2002,0)</f>
        <v>6000.1149999999998</v>
      </c>
      <c r="I2002" s="160">
        <f ca="1">OFFSET('Редактор цен '!$D$170,Цена!$A$2002,0)</f>
        <v>6000.1149999999998</v>
      </c>
      <c r="J2002" s="160">
        <f ca="1">OFFSET('Редактор цен '!$D$170,Цена!$A$2002,0)</f>
        <v>6000.1149999999998</v>
      </c>
      <c r="K2002" s="160">
        <f ca="1">OFFSET('Редактор цен '!$D$170,Цена!$A$2002,0)</f>
        <v>6000.1149999999998</v>
      </c>
      <c r="L2002" s="160">
        <f ca="1">OFFSET('Редактор цен '!$D$170,Цена!$A$2002,0)</f>
        <v>6000.1149999999998</v>
      </c>
      <c r="M2002" s="160">
        <f ca="1">OFFSET('Редактор цен '!$D$170,Цена!$A$2002,0)</f>
        <v>6000.1149999999998</v>
      </c>
    </row>
    <row r="2004" spans="1:13" ht="15" x14ac:dyDescent="0.2">
      <c r="A2004">
        <v>0</v>
      </c>
      <c r="B2004" t="s">
        <v>688</v>
      </c>
      <c r="C2004" s="75" t="str">
        <f>B2004&amp;'Спецификация - фасады'!$AO$43</f>
        <v>U.2.P1350x60-PY27</v>
      </c>
      <c r="D2004" s="160">
        <f ca="1">OFFSET('Редактор цен '!$D$276,Цена!$A$2004,0)</f>
        <v>1763.7125000000001</v>
      </c>
      <c r="E2004" s="160">
        <f ca="1">OFFSET('Редактор цен '!$D$276,Цена!$A$2004,0)</f>
        <v>1763.7125000000001</v>
      </c>
      <c r="F2004" s="160">
        <f ca="1">OFFSET('Редактор цен '!$D$276,Цена!$A$2004,0)</f>
        <v>1763.7125000000001</v>
      </c>
      <c r="G2004" s="160">
        <f ca="1">OFFSET('Редактор цен '!$D$276,Цена!$A$2004,0)</f>
        <v>1763.7125000000001</v>
      </c>
      <c r="H2004" s="160">
        <f ca="1">OFFSET('Редактор цен '!$D$276,Цена!$A$2004,0)</f>
        <v>1763.7125000000001</v>
      </c>
      <c r="I2004" s="160">
        <f ca="1">OFFSET('Редактор цен '!$D$276,Цена!$A$2004,0)</f>
        <v>1763.7125000000001</v>
      </c>
      <c r="J2004" s="160">
        <f ca="1">OFFSET('Редактор цен '!$D$276,Цена!$A$2004,0)</f>
        <v>1763.7125000000001</v>
      </c>
      <c r="K2004" s="160">
        <f ca="1">OFFSET('Редактор цен '!$D$276,Цена!$A$2004,0)</f>
        <v>1763.7125000000001</v>
      </c>
      <c r="L2004" s="160">
        <f ca="1">OFFSET('Редактор цен '!$D$276,Цена!$A$2004,0)</f>
        <v>1763.7125000000001</v>
      </c>
      <c r="M2004" s="160">
        <f ca="1">OFFSET('Редактор цен '!$D$276,Цена!$A$2004,0)</f>
        <v>1763.7125000000001</v>
      </c>
    </row>
    <row r="2005" spans="1:13" ht="15" x14ac:dyDescent="0.2">
      <c r="A2005">
        <v>0</v>
      </c>
      <c r="B2005" t="s">
        <v>688</v>
      </c>
      <c r="C2005" s="75" t="str">
        <f>B2005&amp;'Спецификация - фасады'!$AO$44</f>
        <v>U.2.P1350x60-WC</v>
      </c>
      <c r="D2005" s="160">
        <f ca="1">OFFSET('Редактор цен '!$D$276,Цена!$A$2005,0)</f>
        <v>1763.7125000000001</v>
      </c>
      <c r="E2005" s="160">
        <f ca="1">OFFSET('Редактор цен '!$D$276,Цена!$A$2005,0)</f>
        <v>1763.7125000000001</v>
      </c>
      <c r="F2005" s="160">
        <f ca="1">OFFSET('Редактор цен '!$D$276,Цена!$A$2005,0)</f>
        <v>1763.7125000000001</v>
      </c>
      <c r="G2005" s="160">
        <f ca="1">OFFSET('Редактор цен '!$D$276,Цена!$A$2005,0)</f>
        <v>1763.7125000000001</v>
      </c>
      <c r="H2005" s="160">
        <f ca="1">OFFSET('Редактор цен '!$D$276,Цена!$A$2005,0)</f>
        <v>1763.7125000000001</v>
      </c>
      <c r="I2005" s="160">
        <f ca="1">OFFSET('Редактор цен '!$D$276,Цена!$A$2005,0)</f>
        <v>1763.7125000000001</v>
      </c>
      <c r="J2005" s="160">
        <f ca="1">OFFSET('Редактор цен '!$D$276,Цена!$A$2005,0)</f>
        <v>1763.7125000000001</v>
      </c>
      <c r="K2005" s="160">
        <f ca="1">OFFSET('Редактор цен '!$D$276,Цена!$A$2005,0)</f>
        <v>1763.7125000000001</v>
      </c>
      <c r="L2005" s="160">
        <f ca="1">OFFSET('Редактор цен '!$D$276,Цена!$A$2005,0)</f>
        <v>1763.7125000000001</v>
      </c>
      <c r="M2005" s="160">
        <f ca="1">OFFSET('Редактор цен '!$D$276,Цена!$A$2005,0)</f>
        <v>1763.7125000000001</v>
      </c>
    </row>
    <row r="2006" spans="1:13" ht="15" x14ac:dyDescent="0.2">
      <c r="A2006">
        <v>0</v>
      </c>
      <c r="B2006" t="s">
        <v>688</v>
      </c>
      <c r="C2006" s="75" t="str">
        <f>B2006&amp;'Спецификация - фасады'!$AO$45</f>
        <v>U.2.P1350x60-WP</v>
      </c>
      <c r="D2006" s="160">
        <f ca="1">OFFSET('Редактор цен '!$D$276,Цена!$A$2006,0)</f>
        <v>1763.7125000000001</v>
      </c>
      <c r="E2006" s="160">
        <f ca="1">OFFSET('Редактор цен '!$D$276,Цена!$A$2006,0)</f>
        <v>1763.7125000000001</v>
      </c>
      <c r="F2006" s="160">
        <f ca="1">OFFSET('Редактор цен '!$D$276,Цена!$A$2006,0)</f>
        <v>1763.7125000000001</v>
      </c>
      <c r="G2006" s="160">
        <f ca="1">OFFSET('Редактор цен '!$D$276,Цена!$A$2006,0)</f>
        <v>1763.7125000000001</v>
      </c>
      <c r="H2006" s="160">
        <f ca="1">OFFSET('Редактор цен '!$D$276,Цена!$A$2006,0)</f>
        <v>1763.7125000000001</v>
      </c>
      <c r="I2006" s="160">
        <f ca="1">OFFSET('Редактор цен '!$D$276,Цена!$A$2006,0)</f>
        <v>1763.7125000000001</v>
      </c>
      <c r="J2006" s="160">
        <f ca="1">OFFSET('Редактор цен '!$D$276,Цена!$A$2006,0)</f>
        <v>1763.7125000000001</v>
      </c>
      <c r="K2006" s="160">
        <f ca="1">OFFSET('Редактор цен '!$D$276,Цена!$A$2006,0)</f>
        <v>1763.7125000000001</v>
      </c>
      <c r="L2006" s="160">
        <f ca="1">OFFSET('Редактор цен '!$D$276,Цена!$A$2006,0)</f>
        <v>1763.7125000000001</v>
      </c>
      <c r="M2006" s="160">
        <f ca="1">OFFSET('Редактор цен '!$D$276,Цена!$A$2006,0)</f>
        <v>1763.7125000000001</v>
      </c>
    </row>
    <row r="2007" spans="1:13" ht="15" x14ac:dyDescent="0.2">
      <c r="A2007">
        <v>0</v>
      </c>
      <c r="B2007" t="s">
        <v>688</v>
      </c>
      <c r="C2007" s="75" t="str">
        <f>B2007&amp;'Спецификация - фасады'!$AO$46</f>
        <v>U.2.P1350x60-DS</v>
      </c>
      <c r="D2007" s="160">
        <f ca="1">OFFSET('Редактор цен '!$D$276,Цена!$A$2007,0)</f>
        <v>1763.7125000000001</v>
      </c>
      <c r="E2007" s="160">
        <f ca="1">OFFSET('Редактор цен '!$D$276,Цена!$A$2007,0)</f>
        <v>1763.7125000000001</v>
      </c>
      <c r="F2007" s="160">
        <f ca="1">OFFSET('Редактор цен '!$D$276,Цена!$A$2007,0)</f>
        <v>1763.7125000000001</v>
      </c>
      <c r="G2007" s="160">
        <f ca="1">OFFSET('Редактор цен '!$D$276,Цена!$A$2007,0)</f>
        <v>1763.7125000000001</v>
      </c>
      <c r="H2007" s="160">
        <f ca="1">OFFSET('Редактор цен '!$D$276,Цена!$A$2007,0)</f>
        <v>1763.7125000000001</v>
      </c>
      <c r="I2007" s="160">
        <f ca="1">OFFSET('Редактор цен '!$D$276,Цена!$A$2007,0)</f>
        <v>1763.7125000000001</v>
      </c>
      <c r="J2007" s="160">
        <f ca="1">OFFSET('Редактор цен '!$D$276,Цена!$A$2007,0)</f>
        <v>1763.7125000000001</v>
      </c>
      <c r="K2007" s="160">
        <f ca="1">OFFSET('Редактор цен '!$D$276,Цена!$A$2007,0)</f>
        <v>1763.7125000000001</v>
      </c>
      <c r="L2007" s="160">
        <f ca="1">OFFSET('Редактор цен '!$D$276,Цена!$A$2007,0)</f>
        <v>1763.7125000000001</v>
      </c>
      <c r="M2007" s="160">
        <f ca="1">OFFSET('Редактор цен '!$D$276,Цена!$A$2007,0)</f>
        <v>1763.7125000000001</v>
      </c>
    </row>
    <row r="2008" spans="1:13" ht="15" x14ac:dyDescent="0.2">
      <c r="A2008">
        <v>0</v>
      </c>
      <c r="B2008" t="s">
        <v>688</v>
      </c>
      <c r="C2008" s="75" t="str">
        <f>B2008&amp;'Спецификация - фасады'!$AO$47</f>
        <v>U.2.P1350x60-HS</v>
      </c>
      <c r="D2008" s="160">
        <f ca="1">OFFSET('Редактор цен '!$D$276,Цена!$A$2008,0)</f>
        <v>1763.7125000000001</v>
      </c>
      <c r="E2008" s="160">
        <f ca="1">OFFSET('Редактор цен '!$D$276,Цена!$A$2008,0)</f>
        <v>1763.7125000000001</v>
      </c>
      <c r="F2008" s="160">
        <f ca="1">OFFSET('Редактор цен '!$D$276,Цена!$A$2008,0)</f>
        <v>1763.7125000000001</v>
      </c>
      <c r="G2008" s="160">
        <f ca="1">OFFSET('Редактор цен '!$D$276,Цена!$A$2008,0)</f>
        <v>1763.7125000000001</v>
      </c>
      <c r="H2008" s="160">
        <f ca="1">OFFSET('Редактор цен '!$D$276,Цена!$A$2008,0)</f>
        <v>1763.7125000000001</v>
      </c>
      <c r="I2008" s="160">
        <f ca="1">OFFSET('Редактор цен '!$D$276,Цена!$A$2008,0)</f>
        <v>1763.7125000000001</v>
      </c>
      <c r="J2008" s="160">
        <f ca="1">OFFSET('Редактор цен '!$D$276,Цена!$A$2008,0)</f>
        <v>1763.7125000000001</v>
      </c>
      <c r="K2008" s="160">
        <f ca="1">OFFSET('Редактор цен '!$D$276,Цена!$A$2008,0)</f>
        <v>1763.7125000000001</v>
      </c>
      <c r="L2008" s="160">
        <f ca="1">OFFSET('Редактор цен '!$D$276,Цена!$A$2008,0)</f>
        <v>1763.7125000000001</v>
      </c>
      <c r="M2008" s="160">
        <f ca="1">OFFSET('Редактор цен '!$D$276,Цена!$A$2008,0)</f>
        <v>1763.7125000000001</v>
      </c>
    </row>
    <row r="2009" spans="1:13" ht="15" x14ac:dyDescent="0.2">
      <c r="A2009">
        <v>0</v>
      </c>
      <c r="B2009" t="s">
        <v>688</v>
      </c>
      <c r="C2009" s="75" t="str">
        <f>B2009&amp;'Спецификация - фасады'!$AO$48</f>
        <v>U.2.P1350x60-VT</v>
      </c>
      <c r="D2009" s="160">
        <f ca="1">OFFSET('Редактор цен '!$D$276,Цена!$A$2009,0)</f>
        <v>1763.7125000000001</v>
      </c>
      <c r="E2009" s="160">
        <f ca="1">OFFSET('Редактор цен '!$D$276,Цена!$A$2009,0)</f>
        <v>1763.7125000000001</v>
      </c>
      <c r="F2009" s="160">
        <f ca="1">OFFSET('Редактор цен '!$D$276,Цена!$A$2009,0)</f>
        <v>1763.7125000000001</v>
      </c>
      <c r="G2009" s="160">
        <f ca="1">OFFSET('Редактор цен '!$D$276,Цена!$A$2009,0)</f>
        <v>1763.7125000000001</v>
      </c>
      <c r="H2009" s="160">
        <f ca="1">OFFSET('Редактор цен '!$D$276,Цена!$A$2009,0)</f>
        <v>1763.7125000000001</v>
      </c>
      <c r="I2009" s="160">
        <f ca="1">OFFSET('Редактор цен '!$D$276,Цена!$A$2009,0)</f>
        <v>1763.7125000000001</v>
      </c>
      <c r="J2009" s="160">
        <f ca="1">OFFSET('Редактор цен '!$D$276,Цена!$A$2009,0)</f>
        <v>1763.7125000000001</v>
      </c>
      <c r="K2009" s="160">
        <f ca="1">OFFSET('Редактор цен '!$D$276,Цена!$A$2009,0)</f>
        <v>1763.7125000000001</v>
      </c>
      <c r="L2009" s="160">
        <f ca="1">OFFSET('Редактор цен '!$D$276,Цена!$A$2009,0)</f>
        <v>1763.7125000000001</v>
      </c>
      <c r="M2009" s="160">
        <f ca="1">OFFSET('Редактор цен '!$D$276,Цена!$A$2009,0)</f>
        <v>1763.7125000000001</v>
      </c>
    </row>
    <row r="2010" spans="1:13" ht="15" x14ac:dyDescent="0.2">
      <c r="A2010">
        <v>0</v>
      </c>
      <c r="B2010" t="s">
        <v>688</v>
      </c>
      <c r="C2010" s="75" t="str">
        <f>B2010&amp;'Спецификация - фасады'!$AO$49</f>
        <v>U.2.P1350x60-TD</v>
      </c>
      <c r="D2010" s="160">
        <f ca="1">OFFSET('Редактор цен '!$D$276,Цена!$A$2010,0)</f>
        <v>1763.7125000000001</v>
      </c>
      <c r="E2010" s="160">
        <f ca="1">OFFSET('Редактор цен '!$D$276,Цена!$A$2010,0)</f>
        <v>1763.7125000000001</v>
      </c>
      <c r="F2010" s="160">
        <f ca="1">OFFSET('Редактор цен '!$D$276,Цена!$A$2010,0)</f>
        <v>1763.7125000000001</v>
      </c>
      <c r="G2010" s="160">
        <f ca="1">OFFSET('Редактор цен '!$D$276,Цена!$A$2010,0)</f>
        <v>1763.7125000000001</v>
      </c>
      <c r="H2010" s="160">
        <f ca="1">OFFSET('Редактор цен '!$D$276,Цена!$A$2010,0)</f>
        <v>1763.7125000000001</v>
      </c>
      <c r="I2010" s="160">
        <f ca="1">OFFSET('Редактор цен '!$D$276,Цена!$A$2010,0)</f>
        <v>1763.7125000000001</v>
      </c>
      <c r="J2010" s="160">
        <f ca="1">OFFSET('Редактор цен '!$D$276,Цена!$A$2010,0)</f>
        <v>1763.7125000000001</v>
      </c>
      <c r="K2010" s="160">
        <f ca="1">OFFSET('Редактор цен '!$D$276,Цена!$A$2010,0)</f>
        <v>1763.7125000000001</v>
      </c>
      <c r="L2010" s="160">
        <f ca="1">OFFSET('Редактор цен '!$D$276,Цена!$A$2010,0)</f>
        <v>1763.7125000000001</v>
      </c>
      <c r="M2010" s="160">
        <f ca="1">OFFSET('Редактор цен '!$D$276,Цена!$A$2010,0)</f>
        <v>1763.7125000000001</v>
      </c>
    </row>
    <row r="2011" spans="1:13" ht="15" x14ac:dyDescent="0.2">
      <c r="A2011">
        <v>0</v>
      </c>
      <c r="B2011" t="s">
        <v>688</v>
      </c>
      <c r="C2011" s="75" t="str">
        <f>B2011&amp;'Спецификация - фасады'!$AO$50</f>
        <v>U.2.P1350x60-LO</v>
      </c>
      <c r="D2011" s="160">
        <f ca="1">OFFSET('Редактор цен '!$D$276,Цена!$A$2011,0)</f>
        <v>1763.7125000000001</v>
      </c>
      <c r="E2011" s="160">
        <f ca="1">OFFSET('Редактор цен '!$D$276,Цена!$A$2011,0)</f>
        <v>1763.7125000000001</v>
      </c>
      <c r="F2011" s="160">
        <f ca="1">OFFSET('Редактор цен '!$D$276,Цена!$A$2011,0)</f>
        <v>1763.7125000000001</v>
      </c>
      <c r="G2011" s="160">
        <f ca="1">OFFSET('Редактор цен '!$D$276,Цена!$A$2011,0)</f>
        <v>1763.7125000000001</v>
      </c>
      <c r="H2011" s="160">
        <f ca="1">OFFSET('Редактор цен '!$D$276,Цена!$A$2011,0)</f>
        <v>1763.7125000000001</v>
      </c>
      <c r="I2011" s="160">
        <f ca="1">OFFSET('Редактор цен '!$D$276,Цена!$A$2011,0)</f>
        <v>1763.7125000000001</v>
      </c>
      <c r="J2011" s="160">
        <f ca="1">OFFSET('Редактор цен '!$D$276,Цена!$A$2011,0)</f>
        <v>1763.7125000000001</v>
      </c>
      <c r="K2011" s="160">
        <f ca="1">OFFSET('Редактор цен '!$D$276,Цена!$A$2011,0)</f>
        <v>1763.7125000000001</v>
      </c>
      <c r="L2011" s="160">
        <f ca="1">OFFSET('Редактор цен '!$D$276,Цена!$A$2011,0)</f>
        <v>1763.7125000000001</v>
      </c>
      <c r="M2011" s="160">
        <f ca="1">OFFSET('Редактор цен '!$D$276,Цена!$A$2011,0)</f>
        <v>1763.7125000000001</v>
      </c>
    </row>
    <row r="2012" spans="1:13" ht="15" x14ac:dyDescent="0.2">
      <c r="A2012">
        <v>0</v>
      </c>
      <c r="B2012" t="s">
        <v>688</v>
      </c>
      <c r="C2012" s="75" t="str">
        <f>B2012&amp;'Спецификация - фасады'!$AO$51</f>
        <v>U.2.P1350x60-OM</v>
      </c>
      <c r="D2012" s="160">
        <f ca="1">OFFSET('Редактор цен '!$D$276,Цена!$A$2012,0)</f>
        <v>1763.7125000000001</v>
      </c>
      <c r="E2012" s="160">
        <f ca="1">OFFSET('Редактор цен '!$D$276,Цена!$A$2012,0)</f>
        <v>1763.7125000000001</v>
      </c>
      <c r="F2012" s="160">
        <f ca="1">OFFSET('Редактор цен '!$D$276,Цена!$A$2012,0)</f>
        <v>1763.7125000000001</v>
      </c>
      <c r="G2012" s="160">
        <f ca="1">OFFSET('Редактор цен '!$D$276,Цена!$A$2012,0)</f>
        <v>1763.7125000000001</v>
      </c>
      <c r="H2012" s="160">
        <f ca="1">OFFSET('Редактор цен '!$D$276,Цена!$A$2012,0)</f>
        <v>1763.7125000000001</v>
      </c>
      <c r="I2012" s="160">
        <f ca="1">OFFSET('Редактор цен '!$D$276,Цена!$A$2012,0)</f>
        <v>1763.7125000000001</v>
      </c>
      <c r="J2012" s="160">
        <f ca="1">OFFSET('Редактор цен '!$D$276,Цена!$A$2012,0)</f>
        <v>1763.7125000000001</v>
      </c>
      <c r="K2012" s="160">
        <f ca="1">OFFSET('Редактор цен '!$D$276,Цена!$A$2012,0)</f>
        <v>1763.7125000000001</v>
      </c>
      <c r="L2012" s="160">
        <f ca="1">OFFSET('Редактор цен '!$D$276,Цена!$A$2012,0)</f>
        <v>1763.7125000000001</v>
      </c>
      <c r="M2012" s="160">
        <f ca="1">OFFSET('Редактор цен '!$D$276,Цена!$A$2012,0)</f>
        <v>1763.7125000000001</v>
      </c>
    </row>
    <row r="2013" spans="1:13" ht="15" x14ac:dyDescent="0.2">
      <c r="A2013">
        <v>0</v>
      </c>
      <c r="B2013" t="s">
        <v>688</v>
      </c>
      <c r="C2013" s="75" t="str">
        <f>B2013&amp;'Спецификация - фасады'!$AO$52</f>
        <v>U.2.P1350x60-OE</v>
      </c>
      <c r="D2013" s="160">
        <f ca="1">OFFSET('Редактор цен '!$D$276,Цена!$A$2013,0)</f>
        <v>1763.7125000000001</v>
      </c>
      <c r="E2013" s="160">
        <f ca="1">OFFSET('Редактор цен '!$D$276,Цена!$A$2013,0)</f>
        <v>1763.7125000000001</v>
      </c>
      <c r="F2013" s="160">
        <f ca="1">OFFSET('Редактор цен '!$D$276,Цена!$A$2013,0)</f>
        <v>1763.7125000000001</v>
      </c>
      <c r="G2013" s="160">
        <f ca="1">OFFSET('Редактор цен '!$D$276,Цена!$A$2013,0)</f>
        <v>1763.7125000000001</v>
      </c>
      <c r="H2013" s="160">
        <f ca="1">OFFSET('Редактор цен '!$D$276,Цена!$A$2013,0)</f>
        <v>1763.7125000000001</v>
      </c>
      <c r="I2013" s="160">
        <f ca="1">OFFSET('Редактор цен '!$D$276,Цена!$A$2013,0)</f>
        <v>1763.7125000000001</v>
      </c>
      <c r="J2013" s="160">
        <f ca="1">OFFSET('Редактор цен '!$D$276,Цена!$A$2013,0)</f>
        <v>1763.7125000000001</v>
      </c>
      <c r="K2013" s="160">
        <f ca="1">OFFSET('Редактор цен '!$D$276,Цена!$A$2013,0)</f>
        <v>1763.7125000000001</v>
      </c>
      <c r="L2013" s="160">
        <f ca="1">OFFSET('Редактор цен '!$D$276,Цена!$A$2013,0)</f>
        <v>1763.7125000000001</v>
      </c>
      <c r="M2013" s="160">
        <f ca="1">OFFSET('Редактор цен '!$D$276,Цена!$A$2013,0)</f>
        <v>1763.7125000000001</v>
      </c>
    </row>
    <row r="2014" spans="1:13" ht="15" x14ac:dyDescent="0.2">
      <c r="A2014">
        <v>1</v>
      </c>
      <c r="B2014" t="s">
        <v>688</v>
      </c>
      <c r="C2014" s="75" t="str">
        <f>B2014&amp;'Спецификация - фасады'!$AO$53</f>
        <v>U.2.P1350x60-GS</v>
      </c>
      <c r="D2014" s="160">
        <f ca="1">OFFSET('Редактор цен '!$D$276,Цена!$A$2014,0)</f>
        <v>1763.7125000000001</v>
      </c>
      <c r="E2014" s="160">
        <f ca="1">OFFSET('Редактор цен '!$D$276,Цена!$A$2014,0)</f>
        <v>1763.7125000000001</v>
      </c>
      <c r="F2014" s="160">
        <f ca="1">OFFSET('Редактор цен '!$D$276,Цена!$A$2014,0)</f>
        <v>1763.7125000000001</v>
      </c>
      <c r="G2014" s="160">
        <f ca="1">OFFSET('Редактор цен '!$D$276,Цена!$A$2014,0)</f>
        <v>1763.7125000000001</v>
      </c>
      <c r="H2014" s="160">
        <f ca="1">OFFSET('Редактор цен '!$D$276,Цена!$A$2014,0)</f>
        <v>1763.7125000000001</v>
      </c>
      <c r="I2014" s="160">
        <f ca="1">OFFSET('Редактор цен '!$D$276,Цена!$A$2014,0)</f>
        <v>1763.7125000000001</v>
      </c>
      <c r="J2014" s="160">
        <f ca="1">OFFSET('Редактор цен '!$D$276,Цена!$A$2014,0)</f>
        <v>1763.7125000000001</v>
      </c>
      <c r="K2014" s="160">
        <f ca="1">OFFSET('Редактор цен '!$D$276,Цена!$A$2014,0)</f>
        <v>1763.7125000000001</v>
      </c>
      <c r="L2014" s="160">
        <f ca="1">OFFSET('Редактор цен '!$D$276,Цена!$A$2014,0)</f>
        <v>1763.7125000000001</v>
      </c>
      <c r="M2014" s="160">
        <f ca="1">OFFSET('Редактор цен '!$D$276,Цена!$A$2014,0)</f>
        <v>1763.7125000000001</v>
      </c>
    </row>
    <row r="2015" spans="1:13" ht="15" x14ac:dyDescent="0.2">
      <c r="A2015">
        <v>2</v>
      </c>
      <c r="B2015" t="s">
        <v>688</v>
      </c>
      <c r="C2015" s="75" t="str">
        <f>B2015&amp;'Спецификация - фасады'!$AO$54</f>
        <v>U.2.P1350x60-BMO</v>
      </c>
      <c r="D2015" s="160">
        <f ca="1">OFFSET('Редактор цен '!$D$276,Цена!$A$2015,0)</f>
        <v>2071.0525000000002</v>
      </c>
      <c r="E2015" s="160">
        <f ca="1">OFFSET('Редактор цен '!$D$276,Цена!$A$2015,0)</f>
        <v>2071.0525000000002</v>
      </c>
      <c r="F2015" s="160">
        <f ca="1">OFFSET('Редактор цен '!$D$276,Цена!$A$2015,0)</f>
        <v>2071.0525000000002</v>
      </c>
      <c r="G2015" s="160">
        <f ca="1">OFFSET('Редактор цен '!$D$276,Цена!$A$2015,0)</f>
        <v>2071.0525000000002</v>
      </c>
      <c r="H2015" s="160">
        <f ca="1">OFFSET('Редактор цен '!$D$276,Цена!$A$2015,0)</f>
        <v>2071.0525000000002</v>
      </c>
      <c r="I2015" s="160">
        <f ca="1">OFFSET('Редактор цен '!$D$276,Цена!$A$2015,0)</f>
        <v>2071.0525000000002</v>
      </c>
      <c r="J2015" s="160">
        <f ca="1">OFFSET('Редактор цен '!$D$276,Цена!$A$2015,0)</f>
        <v>2071.0525000000002</v>
      </c>
      <c r="K2015" s="160">
        <f ca="1">OFFSET('Редактор цен '!$D$276,Цена!$A$2015,0)</f>
        <v>2071.0525000000002</v>
      </c>
      <c r="L2015" s="160">
        <f ca="1">OFFSET('Редактор цен '!$D$276,Цена!$A$2015,0)</f>
        <v>2071.0525000000002</v>
      </c>
      <c r="M2015" s="160">
        <f ca="1">OFFSET('Редактор цен '!$D$276,Цена!$A$2015,0)</f>
        <v>2071.0525000000002</v>
      </c>
    </row>
    <row r="2016" spans="1:13" ht="15" x14ac:dyDescent="0.2">
      <c r="A2016">
        <v>3</v>
      </c>
      <c r="B2016" t="s">
        <v>688</v>
      </c>
      <c r="C2016" s="75" t="str">
        <f>B2016&amp;'Спецификация - фасады'!$AO$55</f>
        <v>U.2.P1350x60-WM</v>
      </c>
      <c r="D2016" s="160">
        <f ca="1">OFFSET('Редактор цен '!$D$276,Цена!$A$2016,0)</f>
        <v>2130.4250000000002</v>
      </c>
      <c r="E2016" s="160">
        <f ca="1">OFFSET('Редактор цен '!$D$276,Цена!$A$2016,0)</f>
        <v>2130.4250000000002</v>
      </c>
      <c r="F2016" s="160">
        <f ca="1">OFFSET('Редактор цен '!$D$276,Цена!$A$2016,0)</f>
        <v>2130.4250000000002</v>
      </c>
      <c r="G2016" s="160">
        <f ca="1">OFFSET('Редактор цен '!$D$276,Цена!$A$2016,0)</f>
        <v>2130.4250000000002</v>
      </c>
      <c r="H2016" s="160">
        <f ca="1">OFFSET('Редактор цен '!$D$276,Цена!$A$2016,0)</f>
        <v>2130.4250000000002</v>
      </c>
      <c r="I2016" s="160">
        <f ca="1">OFFSET('Редактор цен '!$D$276,Цена!$A$2016,0)</f>
        <v>2130.4250000000002</v>
      </c>
      <c r="J2016" s="160">
        <f ca="1">OFFSET('Редактор цен '!$D$276,Цена!$A$2016,0)</f>
        <v>2130.4250000000002</v>
      </c>
      <c r="K2016" s="160">
        <f ca="1">OFFSET('Редактор цен '!$D$276,Цена!$A$2016,0)</f>
        <v>2130.4250000000002</v>
      </c>
      <c r="L2016" s="160">
        <f ca="1">OFFSET('Редактор цен '!$D$276,Цена!$A$2016,0)</f>
        <v>2130.4250000000002</v>
      </c>
      <c r="M2016" s="160">
        <f ca="1">OFFSET('Редактор цен '!$D$276,Цена!$A$2016,0)</f>
        <v>2130.4250000000002</v>
      </c>
    </row>
    <row r="2017" spans="1:13" ht="15" x14ac:dyDescent="0.2">
      <c r="A2017">
        <v>3</v>
      </c>
      <c r="B2017" t="s">
        <v>688</v>
      </c>
      <c r="C2017" s="75" t="str">
        <f>B2017&amp;'Спецификация - фасады'!$AO$56</f>
        <v>U.2.P1350x60-IV</v>
      </c>
      <c r="D2017" s="160">
        <f ca="1">OFFSET('Редактор цен '!$D$276,Цена!$A$2017,0)</f>
        <v>2130.4250000000002</v>
      </c>
      <c r="E2017" s="160">
        <f ca="1">OFFSET('Редактор цен '!$D$276,Цена!$A$2017,0)</f>
        <v>2130.4250000000002</v>
      </c>
      <c r="F2017" s="160">
        <f ca="1">OFFSET('Редактор цен '!$D$276,Цена!$A$2017,0)</f>
        <v>2130.4250000000002</v>
      </c>
      <c r="G2017" s="160">
        <f ca="1">OFFSET('Редактор цен '!$D$276,Цена!$A$2017,0)</f>
        <v>2130.4250000000002</v>
      </c>
      <c r="H2017" s="160">
        <f ca="1">OFFSET('Редактор цен '!$D$276,Цена!$A$2017,0)</f>
        <v>2130.4250000000002</v>
      </c>
      <c r="I2017" s="160">
        <f ca="1">OFFSET('Редактор цен '!$D$276,Цена!$A$2017,0)</f>
        <v>2130.4250000000002</v>
      </c>
      <c r="J2017" s="160">
        <f ca="1">OFFSET('Редактор цен '!$D$276,Цена!$A$2017,0)</f>
        <v>2130.4250000000002</v>
      </c>
      <c r="K2017" s="160">
        <f ca="1">OFFSET('Редактор цен '!$D$276,Цена!$A$2017,0)</f>
        <v>2130.4250000000002</v>
      </c>
      <c r="L2017" s="160">
        <f ca="1">OFFSET('Редактор цен '!$D$276,Цена!$A$2017,0)</f>
        <v>2130.4250000000002</v>
      </c>
      <c r="M2017" s="160">
        <f ca="1">OFFSET('Редактор цен '!$D$276,Цена!$A$2017,0)</f>
        <v>2130.4250000000002</v>
      </c>
    </row>
    <row r="2018" spans="1:13" ht="15" x14ac:dyDescent="0.2">
      <c r="A2018">
        <v>4</v>
      </c>
      <c r="B2018" t="s">
        <v>688</v>
      </c>
      <c r="C2018" s="75" t="str">
        <f>B2018&amp;'Спецификация - фасады'!$AO$57</f>
        <v>U.2.P1350x60-WC/PG</v>
      </c>
      <c r="D2018" s="160">
        <f ca="1">OFFSET('Редактор цен '!$D$276,Цена!$A$2018,0)</f>
        <v>2511.1075000000001</v>
      </c>
      <c r="E2018" s="160">
        <f ca="1">OFFSET('Редактор цен '!$D$276,Цена!$A$2018,0)</f>
        <v>2511.1075000000001</v>
      </c>
      <c r="F2018" s="160">
        <f ca="1">OFFSET('Редактор цен '!$D$276,Цена!$A$2018,0)</f>
        <v>2511.1075000000001</v>
      </c>
      <c r="G2018" s="160">
        <f ca="1">OFFSET('Редактор цен '!$D$276,Цена!$A$2018,0)</f>
        <v>2511.1075000000001</v>
      </c>
      <c r="H2018" s="160">
        <f ca="1">OFFSET('Редактор цен '!$D$276,Цена!$A$2018,0)</f>
        <v>2511.1075000000001</v>
      </c>
      <c r="I2018" s="160">
        <f ca="1">OFFSET('Редактор цен '!$D$276,Цена!$A$2018,0)</f>
        <v>2511.1075000000001</v>
      </c>
      <c r="J2018" s="160">
        <f ca="1">OFFSET('Редактор цен '!$D$276,Цена!$A$2018,0)</f>
        <v>2511.1075000000001</v>
      </c>
      <c r="K2018" s="160">
        <f ca="1">OFFSET('Редактор цен '!$D$276,Цена!$A$2018,0)</f>
        <v>2511.1075000000001</v>
      </c>
      <c r="L2018" s="160">
        <f ca="1">OFFSET('Редактор цен '!$D$276,Цена!$A$2018,0)</f>
        <v>2511.1075000000001</v>
      </c>
      <c r="M2018" s="160">
        <f ca="1">OFFSET('Редактор цен '!$D$276,Цена!$A$2018,0)</f>
        <v>2511.1075000000001</v>
      </c>
    </row>
    <row r="2019" spans="1:13" ht="15" x14ac:dyDescent="0.2">
      <c r="A2019">
        <v>4</v>
      </c>
      <c r="B2019" t="s">
        <v>688</v>
      </c>
      <c r="C2019" s="75" t="str">
        <f>B2019&amp;'Спецификация - фасады'!$AO$58</f>
        <v>U.2.P1350x60-WC/PS</v>
      </c>
      <c r="D2019" s="160">
        <f ca="1">OFFSET('Редактор цен '!$D$276,Цена!$A$2019,0)</f>
        <v>2511.1075000000001</v>
      </c>
      <c r="E2019" s="160">
        <f ca="1">OFFSET('Редактор цен '!$D$276,Цена!$A$2019,0)</f>
        <v>2511.1075000000001</v>
      </c>
      <c r="F2019" s="160">
        <f ca="1">OFFSET('Редактор цен '!$D$276,Цена!$A$2019,0)</f>
        <v>2511.1075000000001</v>
      </c>
      <c r="G2019" s="160">
        <f ca="1">OFFSET('Редактор цен '!$D$276,Цена!$A$2019,0)</f>
        <v>2511.1075000000001</v>
      </c>
      <c r="H2019" s="160">
        <f ca="1">OFFSET('Редактор цен '!$D$276,Цена!$A$2019,0)</f>
        <v>2511.1075000000001</v>
      </c>
      <c r="I2019" s="160">
        <f ca="1">OFFSET('Редактор цен '!$D$276,Цена!$A$2019,0)</f>
        <v>2511.1075000000001</v>
      </c>
      <c r="J2019" s="160">
        <f ca="1">OFFSET('Редактор цен '!$D$276,Цена!$A$2019,0)</f>
        <v>2511.1075000000001</v>
      </c>
      <c r="K2019" s="160">
        <f ca="1">OFFSET('Редактор цен '!$D$276,Цена!$A$2019,0)</f>
        <v>2511.1075000000001</v>
      </c>
      <c r="L2019" s="160">
        <f ca="1">OFFSET('Редактор цен '!$D$276,Цена!$A$2019,0)</f>
        <v>2511.1075000000001</v>
      </c>
      <c r="M2019" s="160">
        <f ca="1">OFFSET('Редактор цен '!$D$276,Цена!$A$2019,0)</f>
        <v>2511.1075000000001</v>
      </c>
    </row>
    <row r="2020" spans="1:13" ht="15" x14ac:dyDescent="0.2">
      <c r="A2020">
        <v>4</v>
      </c>
      <c r="B2020" t="s">
        <v>688</v>
      </c>
      <c r="C2020" s="75" t="str">
        <f>B2020&amp;'Спецификация - фасады'!$AO$59</f>
        <v>U.2.P1350x60-WC/PBG</v>
      </c>
      <c r="D2020" s="160">
        <f ca="1">OFFSET('Редактор цен '!$D$276,Цена!$A$2020,0)</f>
        <v>2511.1075000000001</v>
      </c>
      <c r="E2020" s="160">
        <f ca="1">OFFSET('Редактор цен '!$D$276,Цена!$A$2020,0)</f>
        <v>2511.1075000000001</v>
      </c>
      <c r="F2020" s="160">
        <f ca="1">OFFSET('Редактор цен '!$D$276,Цена!$A$2020,0)</f>
        <v>2511.1075000000001</v>
      </c>
      <c r="G2020" s="160">
        <f ca="1">OFFSET('Редактор цен '!$D$276,Цена!$A$2020,0)</f>
        <v>2511.1075000000001</v>
      </c>
      <c r="H2020" s="160">
        <f ca="1">OFFSET('Редактор цен '!$D$276,Цена!$A$2020,0)</f>
        <v>2511.1075000000001</v>
      </c>
      <c r="I2020" s="160">
        <f ca="1">OFFSET('Редактор цен '!$D$276,Цена!$A$2020,0)</f>
        <v>2511.1075000000001</v>
      </c>
      <c r="J2020" s="160">
        <f ca="1">OFFSET('Редактор цен '!$D$276,Цена!$A$2020,0)</f>
        <v>2511.1075000000001</v>
      </c>
      <c r="K2020" s="160">
        <f ca="1">OFFSET('Редактор цен '!$D$276,Цена!$A$2020,0)</f>
        <v>2511.1075000000001</v>
      </c>
      <c r="L2020" s="160">
        <f ca="1">OFFSET('Редактор цен '!$D$276,Цена!$A$2020,0)</f>
        <v>2511.1075000000001</v>
      </c>
      <c r="M2020" s="160">
        <f ca="1">OFFSET('Редактор цен '!$D$276,Цена!$A$2020,0)</f>
        <v>2511.1075000000001</v>
      </c>
    </row>
    <row r="2021" spans="1:13" ht="15" x14ac:dyDescent="0.2">
      <c r="A2021">
        <v>4</v>
      </c>
      <c r="B2021" t="s">
        <v>688</v>
      </c>
      <c r="C2021" s="75" t="str">
        <f>B2021&amp;'Спецификация - фасады'!$AO$60</f>
        <v>U.2.P1350x60-VT/PS</v>
      </c>
      <c r="D2021" s="160">
        <f ca="1">OFFSET('Редактор цен '!$D$276,Цена!$A$2021,0)</f>
        <v>2511.1075000000001</v>
      </c>
      <c r="E2021" s="160">
        <f ca="1">OFFSET('Редактор цен '!$D$276,Цена!$A$2021,0)</f>
        <v>2511.1075000000001</v>
      </c>
      <c r="F2021" s="160">
        <f ca="1">OFFSET('Редактор цен '!$D$276,Цена!$A$2021,0)</f>
        <v>2511.1075000000001</v>
      </c>
      <c r="G2021" s="160">
        <f ca="1">OFFSET('Редактор цен '!$D$276,Цена!$A$2021,0)</f>
        <v>2511.1075000000001</v>
      </c>
      <c r="H2021" s="160">
        <f ca="1">OFFSET('Редактор цен '!$D$276,Цена!$A$2021,0)</f>
        <v>2511.1075000000001</v>
      </c>
      <c r="I2021" s="160">
        <f ca="1">OFFSET('Редактор цен '!$D$276,Цена!$A$2021,0)</f>
        <v>2511.1075000000001</v>
      </c>
      <c r="J2021" s="160">
        <f ca="1">OFFSET('Редактор цен '!$D$276,Цена!$A$2021,0)</f>
        <v>2511.1075000000001</v>
      </c>
      <c r="K2021" s="160">
        <f ca="1">OFFSET('Редактор цен '!$D$276,Цена!$A$2021,0)</f>
        <v>2511.1075000000001</v>
      </c>
      <c r="L2021" s="160">
        <f ca="1">OFFSET('Редактор цен '!$D$276,Цена!$A$2021,0)</f>
        <v>2511.1075000000001</v>
      </c>
      <c r="M2021" s="160">
        <f ca="1">OFFSET('Редактор цен '!$D$276,Цена!$A$2021,0)</f>
        <v>2511.1075000000001</v>
      </c>
    </row>
    <row r="2022" spans="1:13" ht="15" x14ac:dyDescent="0.2">
      <c r="A2022">
        <v>5</v>
      </c>
      <c r="B2022" t="s">
        <v>688</v>
      </c>
      <c r="C2022" s="75" t="str">
        <f>B2022&amp;'Спецификация - фасады'!$AO$61</f>
        <v>U.2.P1350x60-BMO/PG</v>
      </c>
      <c r="D2022" s="160">
        <f ca="1">OFFSET('Редактор цен '!$D$276,Цена!$A$2022,0)</f>
        <v>2818.4475000000002</v>
      </c>
      <c r="E2022" s="160">
        <f ca="1">OFFSET('Редактор цен '!$D$276,Цена!$A$2022,0)</f>
        <v>2818.4475000000002</v>
      </c>
      <c r="F2022" s="160">
        <f ca="1">OFFSET('Редактор цен '!$D$276,Цена!$A$2022,0)</f>
        <v>2818.4475000000002</v>
      </c>
      <c r="G2022" s="160">
        <f ca="1">OFFSET('Редактор цен '!$D$276,Цена!$A$2022,0)</f>
        <v>2818.4475000000002</v>
      </c>
      <c r="H2022" s="160">
        <f ca="1">OFFSET('Редактор цен '!$D$276,Цена!$A$2022,0)</f>
        <v>2818.4475000000002</v>
      </c>
      <c r="I2022" s="160">
        <f ca="1">OFFSET('Редактор цен '!$D$276,Цена!$A$2022,0)</f>
        <v>2818.4475000000002</v>
      </c>
      <c r="J2022" s="160">
        <f ca="1">OFFSET('Редактор цен '!$D$276,Цена!$A$2022,0)</f>
        <v>2818.4475000000002</v>
      </c>
      <c r="K2022" s="160">
        <f ca="1">OFFSET('Редактор цен '!$D$276,Цена!$A$2022,0)</f>
        <v>2818.4475000000002</v>
      </c>
      <c r="L2022" s="160">
        <f ca="1">OFFSET('Редактор цен '!$D$276,Цена!$A$2022,0)</f>
        <v>2818.4475000000002</v>
      </c>
      <c r="M2022" s="160">
        <f ca="1">OFFSET('Редактор цен '!$D$276,Цена!$A$2022,0)</f>
        <v>2818.4475000000002</v>
      </c>
    </row>
    <row r="2023" spans="1:13" ht="15" x14ac:dyDescent="0.2">
      <c r="A2023">
        <v>5</v>
      </c>
      <c r="B2023" t="s">
        <v>688</v>
      </c>
      <c r="C2023" s="75" t="str">
        <f>B2023&amp;'Спецификация - фасады'!$AO$62</f>
        <v>U.2.P1350x60-BMO/PB</v>
      </c>
      <c r="D2023" s="160">
        <f ca="1">OFFSET('Редактор цен '!$D$276,Цена!$A$2023,0)</f>
        <v>2818.4475000000002</v>
      </c>
      <c r="E2023" s="160">
        <f ca="1">OFFSET('Редактор цен '!$D$276,Цена!$A$2023,0)</f>
        <v>2818.4475000000002</v>
      </c>
      <c r="F2023" s="160">
        <f ca="1">OFFSET('Редактор цен '!$D$276,Цена!$A$2023,0)</f>
        <v>2818.4475000000002</v>
      </c>
      <c r="G2023" s="160">
        <f ca="1">OFFSET('Редактор цен '!$D$276,Цена!$A$2023,0)</f>
        <v>2818.4475000000002</v>
      </c>
      <c r="H2023" s="160">
        <f ca="1">OFFSET('Редактор цен '!$D$276,Цена!$A$2023,0)</f>
        <v>2818.4475000000002</v>
      </c>
      <c r="I2023" s="160">
        <f ca="1">OFFSET('Редактор цен '!$D$276,Цена!$A$2023,0)</f>
        <v>2818.4475000000002</v>
      </c>
      <c r="J2023" s="160">
        <f ca="1">OFFSET('Редактор цен '!$D$276,Цена!$A$2023,0)</f>
        <v>2818.4475000000002</v>
      </c>
      <c r="K2023" s="160">
        <f ca="1">OFFSET('Редактор цен '!$D$276,Цена!$A$2023,0)</f>
        <v>2818.4475000000002</v>
      </c>
      <c r="L2023" s="160">
        <f ca="1">OFFSET('Редактор цен '!$D$276,Цена!$A$2023,0)</f>
        <v>2818.4475000000002</v>
      </c>
      <c r="M2023" s="160">
        <f ca="1">OFFSET('Редактор цен '!$D$276,Цена!$A$2023,0)</f>
        <v>2818.4475000000002</v>
      </c>
    </row>
    <row r="2024" spans="1:13" ht="15" x14ac:dyDescent="0.2">
      <c r="A2024">
        <v>6</v>
      </c>
      <c r="B2024" t="s">
        <v>688</v>
      </c>
      <c r="C2024" s="75" t="str">
        <f>B2024&amp;'Спецификация - фасады'!$AO$63</f>
        <v>U.2.P1350x60-GS/PG</v>
      </c>
      <c r="D2024" s="160">
        <f ca="1">OFFSET('Редактор цен '!$D$276,Цена!$A$2024,0)</f>
        <v>2776.5374999999999</v>
      </c>
      <c r="E2024" s="160">
        <f ca="1">OFFSET('Редактор цен '!$D$276,Цена!$A$2024,0)</f>
        <v>2776.5374999999999</v>
      </c>
      <c r="F2024" s="160">
        <f ca="1">OFFSET('Редактор цен '!$D$276,Цена!$A$2024,0)</f>
        <v>2776.5374999999999</v>
      </c>
      <c r="G2024" s="160">
        <f ca="1">OFFSET('Редактор цен '!$D$276,Цена!$A$2024,0)</f>
        <v>2776.5374999999999</v>
      </c>
      <c r="H2024" s="160">
        <f ca="1">OFFSET('Редактор цен '!$D$276,Цена!$A$2024,0)</f>
        <v>2776.5374999999999</v>
      </c>
      <c r="I2024" s="160">
        <f ca="1">OFFSET('Редактор цен '!$D$276,Цена!$A$2024,0)</f>
        <v>2776.5374999999999</v>
      </c>
      <c r="J2024" s="160">
        <f ca="1">OFFSET('Редактор цен '!$D$276,Цена!$A$2024,0)</f>
        <v>2776.5374999999999</v>
      </c>
      <c r="K2024" s="160">
        <f ca="1">OFFSET('Редактор цен '!$D$276,Цена!$A$2024,0)</f>
        <v>2776.5374999999999</v>
      </c>
      <c r="L2024" s="160">
        <f ca="1">OFFSET('Редактор цен '!$D$276,Цена!$A$2024,0)</f>
        <v>2776.5374999999999</v>
      </c>
      <c r="M2024" s="160">
        <f ca="1">OFFSET('Редактор цен '!$D$276,Цена!$A$2024,0)</f>
        <v>2776.5374999999999</v>
      </c>
    </row>
    <row r="2025" spans="1:13" ht="15" x14ac:dyDescent="0.2">
      <c r="A2025">
        <v>6</v>
      </c>
      <c r="B2025" t="s">
        <v>688</v>
      </c>
      <c r="C2025" s="75" t="str">
        <f>B2025&amp;'Спецификация - фасады'!$AO$64</f>
        <v>U.2.P1350x60-GS/PS</v>
      </c>
      <c r="D2025" s="160">
        <f ca="1">OFFSET('Редактор цен '!$D$276,Цена!$A$2025,0)</f>
        <v>2776.5374999999999</v>
      </c>
      <c r="E2025" s="160">
        <f ca="1">OFFSET('Редактор цен '!$D$276,Цена!$A$2025,0)</f>
        <v>2776.5374999999999</v>
      </c>
      <c r="F2025" s="160">
        <f ca="1">OFFSET('Редактор цен '!$D$276,Цена!$A$2025,0)</f>
        <v>2776.5374999999999</v>
      </c>
      <c r="G2025" s="160">
        <f ca="1">OFFSET('Редактор цен '!$D$276,Цена!$A$2025,0)</f>
        <v>2776.5374999999999</v>
      </c>
      <c r="H2025" s="160">
        <f ca="1">OFFSET('Редактор цен '!$D$276,Цена!$A$2025,0)</f>
        <v>2776.5374999999999</v>
      </c>
      <c r="I2025" s="160">
        <f ca="1">OFFSET('Редактор цен '!$D$276,Цена!$A$2025,0)</f>
        <v>2776.5374999999999</v>
      </c>
      <c r="J2025" s="160">
        <f ca="1">OFFSET('Редактор цен '!$D$276,Цена!$A$2025,0)</f>
        <v>2776.5374999999999</v>
      </c>
      <c r="K2025" s="160">
        <f ca="1">OFFSET('Редактор цен '!$D$276,Цена!$A$2025,0)</f>
        <v>2776.5374999999999</v>
      </c>
      <c r="L2025" s="160">
        <f ca="1">OFFSET('Редактор цен '!$D$276,Цена!$A$2025,0)</f>
        <v>2776.5374999999999</v>
      </c>
      <c r="M2025" s="160">
        <f ca="1">OFFSET('Редактор цен '!$D$276,Цена!$A$2025,0)</f>
        <v>2776.5374999999999</v>
      </c>
    </row>
    <row r="2026" spans="1:13" ht="15" x14ac:dyDescent="0.2">
      <c r="A2026">
        <v>7</v>
      </c>
      <c r="B2026" t="s">
        <v>688</v>
      </c>
      <c r="C2026" s="75" t="str">
        <f>B2026&amp;'Спецификация - фасады'!$AO$65</f>
        <v>U.2.P1350x60-WM/PG</v>
      </c>
      <c r="D2026" s="160">
        <f ca="1">OFFSET('Редактор цен '!$D$276,Цена!$A$2026,0)</f>
        <v>3143.25</v>
      </c>
      <c r="E2026" s="160">
        <f ca="1">OFFSET('Редактор цен '!$D$276,Цена!$A$2026,0)</f>
        <v>3143.25</v>
      </c>
      <c r="F2026" s="160">
        <f ca="1">OFFSET('Редактор цен '!$D$276,Цена!$A$2026,0)</f>
        <v>3143.25</v>
      </c>
      <c r="G2026" s="160">
        <f ca="1">OFFSET('Редактор цен '!$D$276,Цена!$A$2026,0)</f>
        <v>3143.25</v>
      </c>
      <c r="H2026" s="160">
        <f ca="1">OFFSET('Редактор цен '!$D$276,Цена!$A$2026,0)</f>
        <v>3143.25</v>
      </c>
      <c r="I2026" s="160">
        <f ca="1">OFFSET('Редактор цен '!$D$276,Цена!$A$2026,0)</f>
        <v>3143.25</v>
      </c>
      <c r="J2026" s="160">
        <f ca="1">OFFSET('Редактор цен '!$D$276,Цена!$A$2026,0)</f>
        <v>3143.25</v>
      </c>
      <c r="K2026" s="160">
        <f ca="1">OFFSET('Редактор цен '!$D$276,Цена!$A$2026,0)</f>
        <v>3143.25</v>
      </c>
      <c r="L2026" s="160">
        <f ca="1">OFFSET('Редактор цен '!$D$276,Цена!$A$2026,0)</f>
        <v>3143.25</v>
      </c>
      <c r="M2026" s="160">
        <f ca="1">OFFSET('Редактор цен '!$D$276,Цена!$A$2026,0)</f>
        <v>3143.25</v>
      </c>
    </row>
    <row r="2027" spans="1:13" ht="15" x14ac:dyDescent="0.2">
      <c r="A2027">
        <v>7</v>
      </c>
      <c r="B2027" t="s">
        <v>688</v>
      </c>
      <c r="C2027" s="75" t="str">
        <f>B2027&amp;'Спецификация - фасады'!$AO$66</f>
        <v>U.2.P1350x60-WM/PS</v>
      </c>
      <c r="D2027" s="160">
        <f ca="1">OFFSET('Редактор цен '!$D$276,Цена!$A$2027,0)</f>
        <v>3143.25</v>
      </c>
      <c r="E2027" s="160">
        <f ca="1">OFFSET('Редактор цен '!$D$276,Цена!$A$2027,0)</f>
        <v>3143.25</v>
      </c>
      <c r="F2027" s="160">
        <f ca="1">OFFSET('Редактор цен '!$D$276,Цена!$A$2027,0)</f>
        <v>3143.25</v>
      </c>
      <c r="G2027" s="160">
        <f ca="1">OFFSET('Редактор цен '!$D$276,Цена!$A$2027,0)</f>
        <v>3143.25</v>
      </c>
      <c r="H2027" s="160">
        <f ca="1">OFFSET('Редактор цен '!$D$276,Цена!$A$2027,0)</f>
        <v>3143.25</v>
      </c>
      <c r="I2027" s="160">
        <f ca="1">OFFSET('Редактор цен '!$D$276,Цена!$A$2027,0)</f>
        <v>3143.25</v>
      </c>
      <c r="J2027" s="160">
        <f ca="1">OFFSET('Редактор цен '!$D$276,Цена!$A$2027,0)</f>
        <v>3143.25</v>
      </c>
      <c r="K2027" s="160">
        <f ca="1">OFFSET('Редактор цен '!$D$276,Цена!$A$2027,0)</f>
        <v>3143.25</v>
      </c>
      <c r="L2027" s="160">
        <f ca="1">OFFSET('Редактор цен '!$D$276,Цена!$A$2027,0)</f>
        <v>3143.25</v>
      </c>
      <c r="M2027" s="160">
        <f ca="1">OFFSET('Редактор цен '!$D$276,Цена!$A$2027,0)</f>
        <v>3143.25</v>
      </c>
    </row>
    <row r="2028" spans="1:13" ht="15" x14ac:dyDescent="0.2">
      <c r="A2028">
        <v>7</v>
      </c>
      <c r="B2028" t="s">
        <v>688</v>
      </c>
      <c r="C2028" s="75" t="str">
        <f>B2028&amp;'Спецификация - фасады'!$AO$67</f>
        <v>U.2.P1350x60-WM/PBG</v>
      </c>
      <c r="D2028" s="160">
        <f ca="1">OFFSET('Редактор цен '!$D$276,Цена!$A$2028,0)</f>
        <v>3143.25</v>
      </c>
      <c r="E2028" s="160">
        <f ca="1">OFFSET('Редактор цен '!$D$276,Цена!$A$2028,0)</f>
        <v>3143.25</v>
      </c>
      <c r="F2028" s="160">
        <f ca="1">OFFSET('Редактор цен '!$D$276,Цена!$A$2028,0)</f>
        <v>3143.25</v>
      </c>
      <c r="G2028" s="160">
        <f ca="1">OFFSET('Редактор цен '!$D$276,Цена!$A$2028,0)</f>
        <v>3143.25</v>
      </c>
      <c r="H2028" s="160">
        <f ca="1">OFFSET('Редактор цен '!$D$276,Цена!$A$2028,0)</f>
        <v>3143.25</v>
      </c>
      <c r="I2028" s="160">
        <f ca="1">OFFSET('Редактор цен '!$D$276,Цена!$A$2028,0)</f>
        <v>3143.25</v>
      </c>
      <c r="J2028" s="160">
        <f ca="1">OFFSET('Редактор цен '!$D$276,Цена!$A$2028,0)</f>
        <v>3143.25</v>
      </c>
      <c r="K2028" s="160">
        <f ca="1">OFFSET('Редактор цен '!$D$276,Цена!$A$2028,0)</f>
        <v>3143.25</v>
      </c>
      <c r="L2028" s="160">
        <f ca="1">OFFSET('Редактор цен '!$D$276,Цена!$A$2028,0)</f>
        <v>3143.25</v>
      </c>
      <c r="M2028" s="160">
        <f ca="1">OFFSET('Редактор цен '!$D$276,Цена!$A$2028,0)</f>
        <v>3143.25</v>
      </c>
    </row>
    <row r="2029" spans="1:13" ht="15" x14ac:dyDescent="0.2">
      <c r="A2029">
        <v>7</v>
      </c>
      <c r="B2029" t="s">
        <v>688</v>
      </c>
      <c r="C2029" s="75" t="str">
        <f>B2029&amp;'Спецификация - фасады'!$AO$68</f>
        <v>U.2.P1350x60-IV/PG</v>
      </c>
      <c r="D2029" s="160">
        <f ca="1">OFFSET('Редактор цен '!$D$276,Цена!$A$2029,0)</f>
        <v>3143.25</v>
      </c>
      <c r="E2029" s="160">
        <f ca="1">OFFSET('Редактор цен '!$D$276,Цена!$A$2029,0)</f>
        <v>3143.25</v>
      </c>
      <c r="F2029" s="160">
        <f ca="1">OFFSET('Редактор цен '!$D$276,Цена!$A$2029,0)</f>
        <v>3143.25</v>
      </c>
      <c r="G2029" s="160">
        <f ca="1">OFFSET('Редактор цен '!$D$276,Цена!$A$2029,0)</f>
        <v>3143.25</v>
      </c>
      <c r="H2029" s="160">
        <f ca="1">OFFSET('Редактор цен '!$D$276,Цена!$A$2029,0)</f>
        <v>3143.25</v>
      </c>
      <c r="I2029" s="160">
        <f ca="1">OFFSET('Редактор цен '!$D$276,Цена!$A$2029,0)</f>
        <v>3143.25</v>
      </c>
      <c r="J2029" s="160">
        <f ca="1">OFFSET('Редактор цен '!$D$276,Цена!$A$2029,0)</f>
        <v>3143.25</v>
      </c>
      <c r="K2029" s="160">
        <f ca="1">OFFSET('Редактор цен '!$D$276,Цена!$A$2029,0)</f>
        <v>3143.25</v>
      </c>
      <c r="L2029" s="160">
        <f ca="1">OFFSET('Редактор цен '!$D$276,Цена!$A$2029,0)</f>
        <v>3143.25</v>
      </c>
      <c r="M2029" s="160">
        <f ca="1">OFFSET('Редактор цен '!$D$276,Цена!$A$2029,0)</f>
        <v>3143.25</v>
      </c>
    </row>
    <row r="2030" spans="1:13" ht="15" x14ac:dyDescent="0.2">
      <c r="A2030">
        <v>7</v>
      </c>
      <c r="B2030" t="s">
        <v>688</v>
      </c>
      <c r="C2030" s="75" t="str">
        <f>B2030&amp;'Спецификация - фасады'!$AO$69</f>
        <v>U.2.P1350x60-IV/PS</v>
      </c>
      <c r="D2030" s="160">
        <f ca="1">OFFSET('Редактор цен '!$D$276,Цена!$A$2030,0)</f>
        <v>3143.25</v>
      </c>
      <c r="E2030" s="160">
        <f ca="1">OFFSET('Редактор цен '!$D$276,Цена!$A$2030,0)</f>
        <v>3143.25</v>
      </c>
      <c r="F2030" s="160">
        <f ca="1">OFFSET('Редактор цен '!$D$276,Цена!$A$2030,0)</f>
        <v>3143.25</v>
      </c>
      <c r="G2030" s="160">
        <f ca="1">OFFSET('Редактор цен '!$D$276,Цена!$A$2030,0)</f>
        <v>3143.25</v>
      </c>
      <c r="H2030" s="160">
        <f ca="1">OFFSET('Редактор цен '!$D$276,Цена!$A$2030,0)</f>
        <v>3143.25</v>
      </c>
      <c r="I2030" s="160">
        <f ca="1">OFFSET('Редактор цен '!$D$276,Цена!$A$2030,0)</f>
        <v>3143.25</v>
      </c>
      <c r="J2030" s="160">
        <f ca="1">OFFSET('Редактор цен '!$D$276,Цена!$A$2030,0)</f>
        <v>3143.25</v>
      </c>
      <c r="K2030" s="160">
        <f ca="1">OFFSET('Редактор цен '!$D$276,Цена!$A$2030,0)</f>
        <v>3143.25</v>
      </c>
      <c r="L2030" s="160">
        <f ca="1">OFFSET('Редактор цен '!$D$276,Цена!$A$2030,0)</f>
        <v>3143.25</v>
      </c>
      <c r="M2030" s="160">
        <f ca="1">OFFSET('Редактор цен '!$D$276,Цена!$A$2030,0)</f>
        <v>3143.25</v>
      </c>
    </row>
    <row r="2031" spans="1:13" ht="15" x14ac:dyDescent="0.2">
      <c r="A2031">
        <v>7</v>
      </c>
      <c r="B2031" t="s">
        <v>688</v>
      </c>
      <c r="C2031" s="75" t="str">
        <f>B2031&amp;'Спецификация - фасады'!$AO$70</f>
        <v>U.2.P1350x60-IV/PBG</v>
      </c>
      <c r="D2031" s="160">
        <f ca="1">OFFSET('Редактор цен '!$D$276,Цена!$A$2031,0)</f>
        <v>3143.25</v>
      </c>
      <c r="E2031" s="160">
        <f ca="1">OFFSET('Редактор цен '!$D$276,Цена!$A$2031,0)</f>
        <v>3143.25</v>
      </c>
      <c r="F2031" s="160">
        <f ca="1">OFFSET('Редактор цен '!$D$276,Цена!$A$2031,0)</f>
        <v>3143.25</v>
      </c>
      <c r="G2031" s="160">
        <f ca="1">OFFSET('Редактор цен '!$D$276,Цена!$A$2031,0)</f>
        <v>3143.25</v>
      </c>
      <c r="H2031" s="160">
        <f ca="1">OFFSET('Редактор цен '!$D$276,Цена!$A$2031,0)</f>
        <v>3143.25</v>
      </c>
      <c r="I2031" s="160">
        <f ca="1">OFFSET('Редактор цен '!$D$276,Цена!$A$2031,0)</f>
        <v>3143.25</v>
      </c>
      <c r="J2031" s="160">
        <f ca="1">OFFSET('Редактор цен '!$D$276,Цена!$A$2031,0)</f>
        <v>3143.25</v>
      </c>
      <c r="K2031" s="160">
        <f ca="1">OFFSET('Редактор цен '!$D$276,Цена!$A$2031,0)</f>
        <v>3143.25</v>
      </c>
      <c r="L2031" s="160">
        <f ca="1">OFFSET('Редактор цен '!$D$276,Цена!$A$2031,0)</f>
        <v>3143.25</v>
      </c>
      <c r="M2031" s="160">
        <f ca="1">OFFSET('Редактор цен '!$D$276,Цена!$A$2031,0)</f>
        <v>3143.25</v>
      </c>
    </row>
    <row r="2033" spans="1:13" ht="15" x14ac:dyDescent="0.2">
      <c r="A2033">
        <v>0</v>
      </c>
      <c r="B2033" t="s">
        <v>1014</v>
      </c>
      <c r="C2033" s="75" t="str">
        <f>B2033&amp;'Спецификация - фасады'!$AO$43</f>
        <v>PD60-01/1+1-PY27</v>
      </c>
      <c r="D2033" s="160">
        <f ca="1">OFFSET('Расчёт фасадов'!$J$1698,Цена!$A$2033,0)</f>
        <v>0</v>
      </c>
      <c r="E2033" s="160">
        <f ca="1">OFFSET('Расчёт фасадов2'!$J$1698,Цена!$A$2033,0)</f>
        <v>0</v>
      </c>
      <c r="F2033" s="160">
        <f ca="1">OFFSET('Расчёт фасадов3'!$J$1698,Цена!$A$2033,0)</f>
        <v>0</v>
      </c>
      <c r="G2033" s="160">
        <f ca="1">OFFSET('Расчёт фасадов4'!$J$1698,Цена!$A$2033,0)</f>
        <v>0</v>
      </c>
      <c r="H2033" s="160">
        <f ca="1">OFFSET('Расчёт фасадов5'!$J$1698,Цена!$A$2033,0)</f>
        <v>0</v>
      </c>
      <c r="I2033" s="160">
        <f ca="1">OFFSET('Расчёт фасадов6'!$J$1698,Цена!$A$2033,0)</f>
        <v>0</v>
      </c>
      <c r="J2033" s="160">
        <f ca="1">OFFSET('Расчёт фасадов7'!$J$1698,Цена!$A$2033,0)</f>
        <v>0</v>
      </c>
      <c r="K2033" s="160">
        <f ca="1">OFFSET('Расчёт фасадов8'!$J$1698,Цена!$A$2033,0)</f>
        <v>0</v>
      </c>
      <c r="L2033" s="160">
        <f ca="1">OFFSET('Расчёт фасадов9'!$J$1698,Цена!$A$2033,0)</f>
        <v>0</v>
      </c>
      <c r="M2033" s="160">
        <f ca="1">OFFSET('Расчёт фасадов10'!$J$1698,Цена!$A$2033,0)</f>
        <v>0</v>
      </c>
    </row>
    <row r="2034" spans="1:13" ht="15" x14ac:dyDescent="0.2">
      <c r="A2034">
        <v>0</v>
      </c>
      <c r="B2034" t="s">
        <v>1014</v>
      </c>
      <c r="C2034" s="75" t="str">
        <f>B2034&amp;'Спецификация - фасады'!$AO$44</f>
        <v>PD60-01/1+1-WC</v>
      </c>
      <c r="D2034" s="160">
        <f ca="1">OFFSET('Расчёт фасадов'!$J$1698,Цена!$A$2034,0)</f>
        <v>0</v>
      </c>
      <c r="E2034" s="160">
        <f ca="1">OFFSET('Расчёт фасадов2'!$J$1698,Цена!$A$2034,0)</f>
        <v>0</v>
      </c>
      <c r="F2034" s="160">
        <f ca="1">OFFSET('Расчёт фасадов3'!$J$1698,Цена!$A$2034,0)</f>
        <v>0</v>
      </c>
      <c r="G2034" s="160">
        <f ca="1">OFFSET('Расчёт фасадов4'!$J$1698,Цена!$A$2034,0)</f>
        <v>0</v>
      </c>
      <c r="H2034" s="160">
        <f ca="1">OFFSET('Расчёт фасадов5'!$J$1698,Цена!$A$2034,0)</f>
        <v>0</v>
      </c>
      <c r="I2034" s="160">
        <f ca="1">OFFSET('Расчёт фасадов6'!$J$1698,Цена!$A$2034,0)</f>
        <v>0</v>
      </c>
      <c r="J2034" s="160">
        <f ca="1">OFFSET('Расчёт фасадов7'!$J$1698,Цена!$A$2034,0)</f>
        <v>0</v>
      </c>
      <c r="K2034" s="160">
        <f ca="1">OFFSET('Расчёт фасадов8'!$J$1698,Цена!$A$2034,0)</f>
        <v>0</v>
      </c>
      <c r="L2034" s="160">
        <f ca="1">OFFSET('Расчёт фасадов9'!$J$1698,Цена!$A$2034,0)</f>
        <v>0</v>
      </c>
      <c r="M2034" s="160">
        <f ca="1">OFFSET('Расчёт фасадов10'!$J$1698,Цена!$A$2034,0)</f>
        <v>0</v>
      </c>
    </row>
    <row r="2035" spans="1:13" ht="15" x14ac:dyDescent="0.2">
      <c r="A2035">
        <v>0</v>
      </c>
      <c r="B2035" t="s">
        <v>1014</v>
      </c>
      <c r="C2035" s="75" t="str">
        <f>B2035&amp;'Спецификация - фасады'!$AO$45</f>
        <v>PD60-01/1+1-WP</v>
      </c>
      <c r="D2035" s="160">
        <f ca="1">OFFSET('Расчёт фасадов'!$J$1698,Цена!$A$2035,0)</f>
        <v>0</v>
      </c>
      <c r="E2035" s="160">
        <f ca="1">OFFSET('Расчёт фасадов2'!$J$1698,Цена!$A$2035,0)</f>
        <v>0</v>
      </c>
      <c r="F2035" s="160">
        <f ca="1">OFFSET('Расчёт фасадов3'!$J$1698,Цена!$A$2035,0)</f>
        <v>0</v>
      </c>
      <c r="G2035" s="160">
        <f ca="1">OFFSET('Расчёт фасадов4'!$J$1698,Цена!$A$2035,0)</f>
        <v>0</v>
      </c>
      <c r="H2035" s="160">
        <f ca="1">OFFSET('Расчёт фасадов5'!$J$1698,Цена!$A$2035,0)</f>
        <v>0</v>
      </c>
      <c r="I2035" s="160">
        <f ca="1">OFFSET('Расчёт фасадов6'!$J$1698,Цена!$A$2035,0)</f>
        <v>0</v>
      </c>
      <c r="J2035" s="160">
        <f ca="1">OFFSET('Расчёт фасадов7'!$J$1698,Цена!$A$2035,0)</f>
        <v>0</v>
      </c>
      <c r="K2035" s="160">
        <f ca="1">OFFSET('Расчёт фасадов8'!$J$1698,Цена!$A$2035,0)</f>
        <v>0</v>
      </c>
      <c r="L2035" s="160">
        <f ca="1">OFFSET('Расчёт фасадов9'!$J$1698,Цена!$A$2035,0)</f>
        <v>0</v>
      </c>
      <c r="M2035" s="160">
        <f ca="1">OFFSET('Расчёт фасадов10'!$J$1698,Цена!$A$2035,0)</f>
        <v>0</v>
      </c>
    </row>
    <row r="2036" spans="1:13" ht="15" x14ac:dyDescent="0.2">
      <c r="A2036">
        <v>0</v>
      </c>
      <c r="B2036" t="s">
        <v>1014</v>
      </c>
      <c r="C2036" s="75" t="str">
        <f>B2036&amp;'Спецификация - фасады'!$AO$46</f>
        <v>PD60-01/1+1-DS</v>
      </c>
      <c r="D2036" s="160">
        <f ca="1">OFFSET('Расчёт фасадов'!$J$1698,Цена!$A$2036,0)</f>
        <v>0</v>
      </c>
      <c r="E2036" s="160">
        <f ca="1">OFFSET('Расчёт фасадов2'!$J$1698,Цена!$A$2036,0)</f>
        <v>0</v>
      </c>
      <c r="F2036" s="160">
        <f ca="1">OFFSET('Расчёт фасадов3'!$J$1698,Цена!$A$2036,0)</f>
        <v>0</v>
      </c>
      <c r="G2036" s="160">
        <f ca="1">OFFSET('Расчёт фасадов4'!$J$1698,Цена!$A$2036,0)</f>
        <v>0</v>
      </c>
      <c r="H2036" s="160">
        <f ca="1">OFFSET('Расчёт фасадов5'!$J$1698,Цена!$A$2036,0)</f>
        <v>0</v>
      </c>
      <c r="I2036" s="160">
        <f ca="1">OFFSET('Расчёт фасадов6'!$J$1698,Цена!$A$2036,0)</f>
        <v>0</v>
      </c>
      <c r="J2036" s="160">
        <f ca="1">OFFSET('Расчёт фасадов7'!$J$1698,Цена!$A$2036,0)</f>
        <v>0</v>
      </c>
      <c r="K2036" s="160">
        <f ca="1">OFFSET('Расчёт фасадов8'!$J$1698,Цена!$A$2036,0)</f>
        <v>0</v>
      </c>
      <c r="L2036" s="160">
        <f ca="1">OFFSET('Расчёт фасадов9'!$J$1698,Цена!$A$2036,0)</f>
        <v>0</v>
      </c>
      <c r="M2036" s="160">
        <f ca="1">OFFSET('Расчёт фасадов10'!$J$1698,Цена!$A$2036,0)</f>
        <v>0</v>
      </c>
    </row>
    <row r="2037" spans="1:13" ht="15" x14ac:dyDescent="0.2">
      <c r="A2037">
        <v>0</v>
      </c>
      <c r="B2037" t="s">
        <v>1014</v>
      </c>
      <c r="C2037" s="75" t="str">
        <f>B2037&amp;'Спецификация - фасады'!$AO$47</f>
        <v>PD60-01/1+1-HS</v>
      </c>
      <c r="D2037" s="160">
        <f ca="1">OFFSET('Расчёт фасадов'!$J$1698,Цена!$A$2037,0)</f>
        <v>0</v>
      </c>
      <c r="E2037" s="160">
        <f ca="1">OFFSET('Расчёт фасадов2'!$J$1698,Цена!$A$2037,0)</f>
        <v>0</v>
      </c>
      <c r="F2037" s="160">
        <f ca="1">OFFSET('Расчёт фасадов3'!$J$1698,Цена!$A$2037,0)</f>
        <v>0</v>
      </c>
      <c r="G2037" s="160">
        <f ca="1">OFFSET('Расчёт фасадов4'!$J$1698,Цена!$A$2037,0)</f>
        <v>0</v>
      </c>
      <c r="H2037" s="160">
        <f ca="1">OFFSET('Расчёт фасадов5'!$J$1698,Цена!$A$2037,0)</f>
        <v>0</v>
      </c>
      <c r="I2037" s="160">
        <f ca="1">OFFSET('Расчёт фасадов6'!$J$1698,Цена!$A$2037,0)</f>
        <v>0</v>
      </c>
      <c r="J2037" s="160">
        <f ca="1">OFFSET('Расчёт фасадов7'!$J$1698,Цена!$A$2037,0)</f>
        <v>0</v>
      </c>
      <c r="K2037" s="160">
        <f ca="1">OFFSET('Расчёт фасадов8'!$J$1698,Цена!$A$2037,0)</f>
        <v>0</v>
      </c>
      <c r="L2037" s="160">
        <f ca="1">OFFSET('Расчёт фасадов9'!$J$1698,Цена!$A$2037,0)</f>
        <v>0</v>
      </c>
      <c r="M2037" s="160">
        <f ca="1">OFFSET('Расчёт фасадов10'!$J$1698,Цена!$A$2037,0)</f>
        <v>0</v>
      </c>
    </row>
    <row r="2038" spans="1:13" ht="15" x14ac:dyDescent="0.2">
      <c r="A2038">
        <v>0</v>
      </c>
      <c r="B2038" t="s">
        <v>1014</v>
      </c>
      <c r="C2038" s="75" t="str">
        <f>B2038&amp;'Спецификация - фасады'!$AO$48</f>
        <v>PD60-01/1+1-VT</v>
      </c>
      <c r="D2038" s="160">
        <f ca="1">OFFSET('Расчёт фасадов'!$J$1698,Цена!$A$2038,0)</f>
        <v>0</v>
      </c>
      <c r="E2038" s="160">
        <f ca="1">OFFSET('Расчёт фасадов2'!$J$1698,Цена!$A$2038,0)</f>
        <v>0</v>
      </c>
      <c r="F2038" s="160">
        <f ca="1">OFFSET('Расчёт фасадов3'!$J$1698,Цена!$A$2038,0)</f>
        <v>0</v>
      </c>
      <c r="G2038" s="160">
        <f ca="1">OFFSET('Расчёт фасадов4'!$J$1698,Цена!$A$2038,0)</f>
        <v>0</v>
      </c>
      <c r="H2038" s="160">
        <f ca="1">OFFSET('Расчёт фасадов5'!$J$1698,Цена!$A$2038,0)</f>
        <v>0</v>
      </c>
      <c r="I2038" s="160">
        <f ca="1">OFFSET('Расчёт фасадов6'!$J$1698,Цена!$A$2038,0)</f>
        <v>0</v>
      </c>
      <c r="J2038" s="160">
        <f ca="1">OFFSET('Расчёт фасадов7'!$J$1698,Цена!$A$2038,0)</f>
        <v>0</v>
      </c>
      <c r="K2038" s="160">
        <f ca="1">OFFSET('Расчёт фасадов8'!$J$1698,Цена!$A$2038,0)</f>
        <v>0</v>
      </c>
      <c r="L2038" s="160">
        <f ca="1">OFFSET('Расчёт фасадов9'!$J$1698,Цена!$A$2038,0)</f>
        <v>0</v>
      </c>
      <c r="M2038" s="160">
        <f ca="1">OFFSET('Расчёт фасадов10'!$J$1698,Цена!$A$2038,0)</f>
        <v>0</v>
      </c>
    </row>
    <row r="2039" spans="1:13" ht="15" x14ac:dyDescent="0.2">
      <c r="A2039">
        <v>0</v>
      </c>
      <c r="B2039" t="s">
        <v>1014</v>
      </c>
      <c r="C2039" s="75" t="str">
        <f>B2039&amp;'Спецификация - фасады'!$AO$49</f>
        <v>PD60-01/1+1-TD</v>
      </c>
      <c r="D2039" s="160">
        <f ca="1">OFFSET('Расчёт фасадов'!$J$1698,Цена!$A$2039,0)</f>
        <v>0</v>
      </c>
      <c r="E2039" s="160">
        <f ca="1">OFFSET('Расчёт фасадов2'!$J$1698,Цена!$A$2039,0)</f>
        <v>0</v>
      </c>
      <c r="F2039" s="160">
        <f ca="1">OFFSET('Расчёт фасадов3'!$J$1698,Цена!$A$2039,0)</f>
        <v>0</v>
      </c>
      <c r="G2039" s="160">
        <f ca="1">OFFSET('Расчёт фасадов4'!$J$1698,Цена!$A$2039,0)</f>
        <v>0</v>
      </c>
      <c r="H2039" s="160">
        <f ca="1">OFFSET('Расчёт фасадов5'!$J$1698,Цена!$A$2039,0)</f>
        <v>0</v>
      </c>
      <c r="I2039" s="160">
        <f ca="1">OFFSET('Расчёт фасадов6'!$J$1698,Цена!$A$2039,0)</f>
        <v>0</v>
      </c>
      <c r="J2039" s="160">
        <f ca="1">OFFSET('Расчёт фасадов7'!$J$1698,Цена!$A$2039,0)</f>
        <v>0</v>
      </c>
      <c r="K2039" s="160">
        <f ca="1">OFFSET('Расчёт фасадов8'!$J$1698,Цена!$A$2039,0)</f>
        <v>0</v>
      </c>
      <c r="L2039" s="160">
        <f ca="1">OFFSET('Расчёт фасадов9'!$J$1698,Цена!$A$2039,0)</f>
        <v>0</v>
      </c>
      <c r="M2039" s="160">
        <f ca="1">OFFSET('Расчёт фасадов10'!$J$1698,Цена!$A$2039,0)</f>
        <v>0</v>
      </c>
    </row>
    <row r="2040" spans="1:13" ht="15" x14ac:dyDescent="0.2">
      <c r="A2040">
        <v>0</v>
      </c>
      <c r="B2040" t="s">
        <v>1014</v>
      </c>
      <c r="C2040" s="75" t="str">
        <f>B2040&amp;'Спецификация - фасады'!$AO$50</f>
        <v>PD60-01/1+1-LO</v>
      </c>
      <c r="D2040" s="160">
        <f ca="1">OFFSET('Расчёт фасадов'!$J$1698,Цена!$A$2040,0)</f>
        <v>0</v>
      </c>
      <c r="E2040" s="160">
        <f ca="1">OFFSET('Расчёт фасадов2'!$J$1698,Цена!$A$2040,0)</f>
        <v>0</v>
      </c>
      <c r="F2040" s="160">
        <f ca="1">OFFSET('Расчёт фасадов3'!$J$1698,Цена!$A$2040,0)</f>
        <v>0</v>
      </c>
      <c r="G2040" s="160">
        <f ca="1">OFFSET('Расчёт фасадов4'!$J$1698,Цена!$A$2040,0)</f>
        <v>0</v>
      </c>
      <c r="H2040" s="160">
        <f ca="1">OFFSET('Расчёт фасадов5'!$J$1698,Цена!$A$2040,0)</f>
        <v>0</v>
      </c>
      <c r="I2040" s="160">
        <f ca="1">OFFSET('Расчёт фасадов6'!$J$1698,Цена!$A$2040,0)</f>
        <v>0</v>
      </c>
      <c r="J2040" s="160">
        <f ca="1">OFFSET('Расчёт фасадов7'!$J$1698,Цена!$A$2040,0)</f>
        <v>0</v>
      </c>
      <c r="K2040" s="160">
        <f ca="1">OFFSET('Расчёт фасадов8'!$J$1698,Цена!$A$2040,0)</f>
        <v>0</v>
      </c>
      <c r="L2040" s="160">
        <f ca="1">OFFSET('Расчёт фасадов9'!$J$1698,Цена!$A$2040,0)</f>
        <v>0</v>
      </c>
      <c r="M2040" s="160">
        <f ca="1">OFFSET('Расчёт фасадов10'!$J$1698,Цена!$A$2040,0)</f>
        <v>0</v>
      </c>
    </row>
    <row r="2041" spans="1:13" ht="15" x14ac:dyDescent="0.2">
      <c r="A2041">
        <v>0</v>
      </c>
      <c r="B2041" t="s">
        <v>1014</v>
      </c>
      <c r="C2041" s="75" t="str">
        <f>B2041&amp;'Спецификация - фасады'!$AO$51</f>
        <v>PD60-01/1+1-OM</v>
      </c>
      <c r="D2041" s="160">
        <f ca="1">OFFSET('Расчёт фасадов'!$J$1698,Цена!$A$2041,0)</f>
        <v>0</v>
      </c>
      <c r="E2041" s="160">
        <f ca="1">OFFSET('Расчёт фасадов2'!$J$1698,Цена!$A$2041,0)</f>
        <v>0</v>
      </c>
      <c r="F2041" s="160">
        <f ca="1">OFFSET('Расчёт фасадов3'!$J$1698,Цена!$A$2041,0)</f>
        <v>0</v>
      </c>
      <c r="G2041" s="160">
        <f ca="1">OFFSET('Расчёт фасадов4'!$J$1698,Цена!$A$2041,0)</f>
        <v>0</v>
      </c>
      <c r="H2041" s="160">
        <f ca="1">OFFSET('Расчёт фасадов5'!$J$1698,Цена!$A$2041,0)</f>
        <v>0</v>
      </c>
      <c r="I2041" s="160">
        <f ca="1">OFFSET('Расчёт фасадов6'!$J$1698,Цена!$A$2041,0)</f>
        <v>0</v>
      </c>
      <c r="J2041" s="160">
        <f ca="1">OFFSET('Расчёт фасадов7'!$J$1698,Цена!$A$2041,0)</f>
        <v>0</v>
      </c>
      <c r="K2041" s="160">
        <f ca="1">OFFSET('Расчёт фасадов8'!$J$1698,Цена!$A$2041,0)</f>
        <v>0</v>
      </c>
      <c r="L2041" s="160">
        <f ca="1">OFFSET('Расчёт фасадов9'!$J$1698,Цена!$A$2041,0)</f>
        <v>0</v>
      </c>
      <c r="M2041" s="160">
        <f ca="1">OFFSET('Расчёт фасадов10'!$J$1698,Цена!$A$2041,0)</f>
        <v>0</v>
      </c>
    </row>
    <row r="2042" spans="1:13" ht="15" x14ac:dyDescent="0.2">
      <c r="A2042">
        <v>0</v>
      </c>
      <c r="B2042" t="s">
        <v>1014</v>
      </c>
      <c r="C2042" s="75" t="str">
        <f>B2042&amp;'Спецификация - фасады'!$AO$52</f>
        <v>PD60-01/1+1-OE</v>
      </c>
      <c r="D2042" s="160">
        <f ca="1">OFFSET('Расчёт фасадов'!$J$1698,Цена!$A$2042,0)</f>
        <v>0</v>
      </c>
      <c r="E2042" s="160">
        <f ca="1">OFFSET('Расчёт фасадов2'!$J$1698,Цена!$A$2042,0)</f>
        <v>0</v>
      </c>
      <c r="F2042" s="160">
        <f ca="1">OFFSET('Расчёт фасадов3'!$J$1698,Цена!$A$2042,0)</f>
        <v>0</v>
      </c>
      <c r="G2042" s="160">
        <f ca="1">OFFSET('Расчёт фасадов4'!$J$1698,Цена!$A$2042,0)</f>
        <v>0</v>
      </c>
      <c r="H2042" s="160">
        <f ca="1">OFFSET('Расчёт фасадов5'!$J$1698,Цена!$A$2042,0)</f>
        <v>0</v>
      </c>
      <c r="I2042" s="160">
        <f ca="1">OFFSET('Расчёт фасадов6'!$J$1698,Цена!$A$2042,0)</f>
        <v>0</v>
      </c>
      <c r="J2042" s="160">
        <f ca="1">OFFSET('Расчёт фасадов7'!$J$1698,Цена!$A$2042,0)</f>
        <v>0</v>
      </c>
      <c r="K2042" s="160">
        <f ca="1">OFFSET('Расчёт фасадов8'!$J$1698,Цена!$A$2042,0)</f>
        <v>0</v>
      </c>
      <c r="L2042" s="160">
        <f ca="1">OFFSET('Расчёт фасадов9'!$J$1698,Цена!$A$2042,0)</f>
        <v>0</v>
      </c>
      <c r="M2042" s="160">
        <f ca="1">OFFSET('Расчёт фасадов10'!$J$1698,Цена!$A$2042,0)</f>
        <v>0</v>
      </c>
    </row>
    <row r="2043" spans="1:13" ht="15" x14ac:dyDescent="0.2">
      <c r="A2043">
        <v>0</v>
      </c>
      <c r="B2043" t="s">
        <v>1014</v>
      </c>
      <c r="C2043" s="75" t="str">
        <f>B2043&amp;'Спецификация - фасады'!$AO$53</f>
        <v>PD60-01/1+1-GS</v>
      </c>
      <c r="D2043" s="160">
        <f ca="1">OFFSET('Расчёт фасадов'!$J$1698,Цена!$A$2043,0)</f>
        <v>0</v>
      </c>
      <c r="E2043" s="160">
        <f ca="1">OFFSET('Расчёт фасадов2'!$J$1698,Цена!$A$2043,0)</f>
        <v>0</v>
      </c>
      <c r="F2043" s="160">
        <f ca="1">OFFSET('Расчёт фасадов3'!$J$1698,Цена!$A$2043,0)</f>
        <v>0</v>
      </c>
      <c r="G2043" s="160">
        <f ca="1">OFFSET('Расчёт фасадов4'!$J$1698,Цена!$A$2043,0)</f>
        <v>0</v>
      </c>
      <c r="H2043" s="160">
        <f ca="1">OFFSET('Расчёт фасадов5'!$J$1698,Цена!$A$2043,0)</f>
        <v>0</v>
      </c>
      <c r="I2043" s="160">
        <f ca="1">OFFSET('Расчёт фасадов6'!$J$1698,Цена!$A$2043,0)</f>
        <v>0</v>
      </c>
      <c r="J2043" s="160">
        <f ca="1">OFFSET('Расчёт фасадов7'!$J$1698,Цена!$A$2043,0)</f>
        <v>0</v>
      </c>
      <c r="K2043" s="160">
        <f ca="1">OFFSET('Расчёт фасадов8'!$J$1698,Цена!$A$2043,0)</f>
        <v>0</v>
      </c>
      <c r="L2043" s="160">
        <f ca="1">OFFSET('Расчёт фасадов9'!$J$1698,Цена!$A$2043,0)</f>
        <v>0</v>
      </c>
      <c r="M2043" s="160">
        <f ca="1">OFFSET('Расчёт фасадов10'!$J$1698,Цена!$A$2043,0)</f>
        <v>0</v>
      </c>
    </row>
    <row r="2044" spans="1:13" ht="15" x14ac:dyDescent="0.2">
      <c r="A2044">
        <v>1</v>
      </c>
      <c r="B2044" t="s">
        <v>1014</v>
      </c>
      <c r="C2044" s="75" t="str">
        <f>B2044&amp;'Спецификация - фасады'!$AO$54</f>
        <v>PD60-01/1+1-BMO</v>
      </c>
      <c r="D2044" s="160">
        <f ca="1">OFFSET('Расчёт фасадов'!$J$1698,Цена!$A$2044,0)</f>
        <v>0</v>
      </c>
      <c r="E2044" s="160">
        <f ca="1">OFFSET('Расчёт фасадов2'!$J$1698,Цена!$A$2044,0)</f>
        <v>0</v>
      </c>
      <c r="F2044" s="160">
        <f ca="1">OFFSET('Расчёт фасадов3'!$J$1698,Цена!$A$2044,0)</f>
        <v>0</v>
      </c>
      <c r="G2044" s="160">
        <f ca="1">OFFSET('Расчёт фасадов4'!$J$1698,Цена!$A$2044,0)</f>
        <v>0</v>
      </c>
      <c r="H2044" s="160">
        <f ca="1">OFFSET('Расчёт фасадов5'!$J$1698,Цена!$A$2044,0)</f>
        <v>0</v>
      </c>
      <c r="I2044" s="160">
        <f ca="1">OFFSET('Расчёт фасадов6'!$J$1698,Цена!$A$2044,0)</f>
        <v>0</v>
      </c>
      <c r="J2044" s="160">
        <f ca="1">OFFSET('Расчёт фасадов7'!$J$1698,Цена!$A$2044,0)</f>
        <v>0</v>
      </c>
      <c r="K2044" s="160">
        <f ca="1">OFFSET('Расчёт фасадов8'!$J$1698,Цена!$A$2044,0)</f>
        <v>0</v>
      </c>
      <c r="L2044" s="160">
        <f ca="1">OFFSET('Расчёт фасадов9'!$J$1698,Цена!$A$2044,0)</f>
        <v>0</v>
      </c>
      <c r="M2044" s="160">
        <f ca="1">OFFSET('Расчёт фасадов10'!$J$1698,Цена!$A$2044,0)</f>
        <v>0</v>
      </c>
    </row>
    <row r="2045" spans="1:13" ht="15" x14ac:dyDescent="0.2">
      <c r="A2045">
        <v>2</v>
      </c>
      <c r="B2045" t="s">
        <v>1014</v>
      </c>
      <c r="C2045" s="75" t="str">
        <f>B2045&amp;'Спецификация - фасады'!$AO$55</f>
        <v>PD60-01/1+1-WM</v>
      </c>
      <c r="D2045" s="160">
        <f ca="1">OFFSET('Расчёт фасадов'!$J$1698,Цена!$A$2045,0)</f>
        <v>0</v>
      </c>
      <c r="E2045" s="160">
        <f ca="1">OFFSET('Расчёт фасадов2'!$J$1698,Цена!$A$2045,0)</f>
        <v>0</v>
      </c>
      <c r="F2045" s="160">
        <f ca="1">OFFSET('Расчёт фасадов3'!$J$1698,Цена!$A$2045,0)</f>
        <v>0</v>
      </c>
      <c r="G2045" s="160">
        <f ca="1">OFFSET('Расчёт фасадов4'!$J$1698,Цена!$A$2045,0)</f>
        <v>0</v>
      </c>
      <c r="H2045" s="160">
        <f ca="1">OFFSET('Расчёт фасадов5'!$J$1698,Цена!$A$2045,0)</f>
        <v>0</v>
      </c>
      <c r="I2045" s="160">
        <f ca="1">OFFSET('Расчёт фасадов6'!$J$1698,Цена!$A$2045,0)</f>
        <v>0</v>
      </c>
      <c r="J2045" s="160">
        <f ca="1">OFFSET('Расчёт фасадов7'!$J$1698,Цена!$A$2045,0)</f>
        <v>0</v>
      </c>
      <c r="K2045" s="160">
        <f ca="1">OFFSET('Расчёт фасадов8'!$J$1698,Цена!$A$2045,0)</f>
        <v>0</v>
      </c>
      <c r="L2045" s="160">
        <f ca="1">OFFSET('Расчёт фасадов9'!$J$1698,Цена!$A$2045,0)</f>
        <v>0</v>
      </c>
      <c r="M2045" s="160">
        <f ca="1">OFFSET('Расчёт фасадов10'!$J$1698,Цена!$A$2045,0)</f>
        <v>0</v>
      </c>
    </row>
    <row r="2046" spans="1:13" ht="15" x14ac:dyDescent="0.2">
      <c r="A2046">
        <v>2</v>
      </c>
      <c r="B2046" t="s">
        <v>1014</v>
      </c>
      <c r="C2046" s="75" t="str">
        <f>B2046&amp;'Спецификация - фасады'!$AO$56</f>
        <v>PD60-01/1+1-IV</v>
      </c>
      <c r="D2046" s="160">
        <f ca="1">OFFSET('Расчёт фасадов'!$J$1698,Цена!$A$2046,0)</f>
        <v>0</v>
      </c>
      <c r="E2046" s="160">
        <f ca="1">OFFSET('Расчёт фасадов2'!$J$1698,Цена!$A$2046,0)</f>
        <v>0</v>
      </c>
      <c r="F2046" s="160">
        <f ca="1">OFFSET('Расчёт фасадов3'!$J$1698,Цена!$A$2046,0)</f>
        <v>0</v>
      </c>
      <c r="G2046" s="160">
        <f ca="1">OFFSET('Расчёт фасадов4'!$J$1698,Цена!$A$2046,0)</f>
        <v>0</v>
      </c>
      <c r="H2046" s="160">
        <f ca="1">OFFSET('Расчёт фасадов5'!$J$1698,Цена!$A$2046,0)</f>
        <v>0</v>
      </c>
      <c r="I2046" s="160">
        <f ca="1">OFFSET('Расчёт фасадов6'!$J$1698,Цена!$A$2046,0)</f>
        <v>0</v>
      </c>
      <c r="J2046" s="160">
        <f ca="1">OFFSET('Расчёт фасадов7'!$J$1698,Цена!$A$2046,0)</f>
        <v>0</v>
      </c>
      <c r="K2046" s="160">
        <f ca="1">OFFSET('Расчёт фасадов8'!$J$1698,Цена!$A$2046,0)</f>
        <v>0</v>
      </c>
      <c r="L2046" s="160">
        <f ca="1">OFFSET('Расчёт фасадов9'!$J$1698,Цена!$A$2046,0)</f>
        <v>0</v>
      </c>
      <c r="M2046" s="160">
        <f ca="1">OFFSET('Расчёт фасадов10'!$J$1698,Цена!$A$2046,0)</f>
        <v>0</v>
      </c>
    </row>
    <row r="2047" spans="1:13" ht="15" x14ac:dyDescent="0.2">
      <c r="A2047">
        <v>3</v>
      </c>
      <c r="B2047" t="s">
        <v>1014</v>
      </c>
      <c r="C2047" s="75" t="str">
        <f>B2047&amp;'Спецификация - фасады'!$AO$57</f>
        <v>PD60-01/1+1-WC/PG</v>
      </c>
      <c r="D2047" s="160">
        <f ca="1">OFFSET('Расчёт фасадов'!$J$1698,Цена!$A$2047,0)</f>
        <v>0</v>
      </c>
      <c r="E2047" s="160">
        <f ca="1">OFFSET('Расчёт фасадов2'!$J$1698,Цена!$A$2047,0)</f>
        <v>0</v>
      </c>
      <c r="F2047" s="160">
        <f ca="1">OFFSET('Расчёт фасадов3'!$J$1698,Цена!$A$2047,0)</f>
        <v>0</v>
      </c>
      <c r="G2047" s="160">
        <f ca="1">OFFSET('Расчёт фасадов4'!$J$1698,Цена!$A$2047,0)</f>
        <v>0</v>
      </c>
      <c r="H2047" s="160">
        <f ca="1">OFFSET('Расчёт фасадов5'!$J$1698,Цена!$A$2047,0)</f>
        <v>0</v>
      </c>
      <c r="I2047" s="160">
        <f ca="1">OFFSET('Расчёт фасадов6'!$J$1698,Цена!$A$2047,0)</f>
        <v>0</v>
      </c>
      <c r="J2047" s="160">
        <f ca="1">OFFSET('Расчёт фасадов7'!$J$1698,Цена!$A$2047,0)</f>
        <v>0</v>
      </c>
      <c r="K2047" s="160">
        <f ca="1">OFFSET('Расчёт фасадов8'!$J$1698,Цена!$A$2047,0)</f>
        <v>0</v>
      </c>
      <c r="L2047" s="160">
        <f ca="1">OFFSET('Расчёт фасадов9'!$J$1698,Цена!$A$2047,0)</f>
        <v>0</v>
      </c>
      <c r="M2047" s="160">
        <f ca="1">OFFSET('Расчёт фасадов10'!$J$1698,Цена!$A$2047,0)</f>
        <v>0</v>
      </c>
    </row>
    <row r="2048" spans="1:13" ht="15" x14ac:dyDescent="0.2">
      <c r="A2048">
        <v>3</v>
      </c>
      <c r="B2048" t="s">
        <v>1014</v>
      </c>
      <c r="C2048" s="75" t="str">
        <f>B2048&amp;'Спецификация - фасады'!$AO$58</f>
        <v>PD60-01/1+1-WC/PS</v>
      </c>
      <c r="D2048" s="160">
        <f ca="1">OFFSET('Расчёт фасадов'!$J$1698,Цена!$A$2048,0)</f>
        <v>0</v>
      </c>
      <c r="E2048" s="160">
        <f ca="1">OFFSET('Расчёт фасадов2'!$J$1698,Цена!$A$2048,0)</f>
        <v>0</v>
      </c>
      <c r="F2048" s="160">
        <f ca="1">OFFSET('Расчёт фасадов3'!$J$1698,Цена!$A$2048,0)</f>
        <v>0</v>
      </c>
      <c r="G2048" s="160">
        <f ca="1">OFFSET('Расчёт фасадов4'!$J$1698,Цена!$A$2048,0)</f>
        <v>0</v>
      </c>
      <c r="H2048" s="160">
        <f ca="1">OFFSET('Расчёт фасадов5'!$J$1698,Цена!$A$2048,0)</f>
        <v>0</v>
      </c>
      <c r="I2048" s="160">
        <f ca="1">OFFSET('Расчёт фасадов6'!$J$1698,Цена!$A$2048,0)</f>
        <v>0</v>
      </c>
      <c r="J2048" s="160">
        <f ca="1">OFFSET('Расчёт фасадов7'!$J$1698,Цена!$A$2048,0)</f>
        <v>0</v>
      </c>
      <c r="K2048" s="160">
        <f ca="1">OFFSET('Расчёт фасадов8'!$J$1698,Цена!$A$2048,0)</f>
        <v>0</v>
      </c>
      <c r="L2048" s="160">
        <f ca="1">OFFSET('Расчёт фасадов9'!$J$1698,Цена!$A$2048,0)</f>
        <v>0</v>
      </c>
      <c r="M2048" s="160">
        <f ca="1">OFFSET('Расчёт фасадов10'!$J$1698,Цена!$A$2048,0)</f>
        <v>0</v>
      </c>
    </row>
    <row r="2049" spans="1:13" ht="15" x14ac:dyDescent="0.2">
      <c r="A2049">
        <v>3</v>
      </c>
      <c r="B2049" t="s">
        <v>1014</v>
      </c>
      <c r="C2049" s="75" t="str">
        <f>B2049&amp;'Спецификация - фасады'!$AO$59</f>
        <v>PD60-01/1+1-WC/PBG</v>
      </c>
      <c r="D2049" s="160">
        <f ca="1">OFFSET('Расчёт фасадов'!$J$1698,Цена!$A$2049,0)</f>
        <v>0</v>
      </c>
      <c r="E2049" s="160">
        <f ca="1">OFFSET('Расчёт фасадов2'!$J$1698,Цена!$A$2049,0)</f>
        <v>0</v>
      </c>
      <c r="F2049" s="160">
        <f ca="1">OFFSET('Расчёт фасадов3'!$J$1698,Цена!$A$2049,0)</f>
        <v>0</v>
      </c>
      <c r="G2049" s="160">
        <f ca="1">OFFSET('Расчёт фасадов4'!$J$1698,Цена!$A$2049,0)</f>
        <v>0</v>
      </c>
      <c r="H2049" s="160">
        <f ca="1">OFFSET('Расчёт фасадов5'!$J$1698,Цена!$A$2049,0)</f>
        <v>0</v>
      </c>
      <c r="I2049" s="160">
        <f ca="1">OFFSET('Расчёт фасадов6'!$J$1698,Цена!$A$2049,0)</f>
        <v>0</v>
      </c>
      <c r="J2049" s="160">
        <f ca="1">OFFSET('Расчёт фасадов7'!$J$1698,Цена!$A$2049,0)</f>
        <v>0</v>
      </c>
      <c r="K2049" s="160">
        <f ca="1">OFFSET('Расчёт фасадов8'!$J$1698,Цена!$A$2049,0)</f>
        <v>0</v>
      </c>
      <c r="L2049" s="160">
        <f ca="1">OFFSET('Расчёт фасадов9'!$J$1698,Цена!$A$2049,0)</f>
        <v>0</v>
      </c>
      <c r="M2049" s="160">
        <f ca="1">OFFSET('Расчёт фасадов10'!$J$1698,Цена!$A$2049,0)</f>
        <v>0</v>
      </c>
    </row>
    <row r="2050" spans="1:13" ht="15" x14ac:dyDescent="0.2">
      <c r="A2050">
        <v>3</v>
      </c>
      <c r="B2050" t="s">
        <v>1014</v>
      </c>
      <c r="C2050" s="75" t="str">
        <f>B2050&amp;'Спецификация - фасады'!$AO$60</f>
        <v>PD60-01/1+1-VT/PS</v>
      </c>
      <c r="D2050" s="160">
        <f ca="1">OFFSET('Расчёт фасадов'!$J$1698,Цена!$A$2050,0)</f>
        <v>0</v>
      </c>
      <c r="E2050" s="160">
        <f ca="1">OFFSET('Расчёт фасадов2'!$J$1698,Цена!$A$2050,0)</f>
        <v>0</v>
      </c>
      <c r="F2050" s="160">
        <f ca="1">OFFSET('Расчёт фасадов3'!$J$1698,Цена!$A$2050,0)</f>
        <v>0</v>
      </c>
      <c r="G2050" s="160">
        <f ca="1">OFFSET('Расчёт фасадов4'!$J$1698,Цена!$A$2050,0)</f>
        <v>0</v>
      </c>
      <c r="H2050" s="160">
        <f ca="1">OFFSET('Расчёт фасадов5'!$J$1698,Цена!$A$2050,0)</f>
        <v>0</v>
      </c>
      <c r="I2050" s="160">
        <f ca="1">OFFSET('Расчёт фасадов6'!$J$1698,Цена!$A$2050,0)</f>
        <v>0</v>
      </c>
      <c r="J2050" s="160">
        <f ca="1">OFFSET('Расчёт фасадов7'!$J$1698,Цена!$A$2050,0)</f>
        <v>0</v>
      </c>
      <c r="K2050" s="160">
        <f ca="1">OFFSET('Расчёт фасадов8'!$J$1698,Цена!$A$2050,0)</f>
        <v>0</v>
      </c>
      <c r="L2050" s="160">
        <f ca="1">OFFSET('Расчёт фасадов9'!$J$1698,Цена!$A$2050,0)</f>
        <v>0</v>
      </c>
      <c r="M2050" s="160">
        <f ca="1">OFFSET('Расчёт фасадов10'!$J$1698,Цена!$A$2050,0)</f>
        <v>0</v>
      </c>
    </row>
    <row r="2051" spans="1:13" ht="15" x14ac:dyDescent="0.2">
      <c r="A2051">
        <v>4</v>
      </c>
      <c r="B2051" t="s">
        <v>1014</v>
      </c>
      <c r="C2051" s="75" t="str">
        <f>B2051&amp;'Спецификация - фасады'!$AO$61</f>
        <v>PD60-01/1+1-BMO/PG</v>
      </c>
      <c r="D2051" s="160">
        <f ca="1">OFFSET('Расчёт фасадов'!$J$1698,Цена!$A$2051,0)</f>
        <v>0</v>
      </c>
      <c r="E2051" s="160">
        <f ca="1">OFFSET('Расчёт фасадов2'!$J$1698,Цена!$A$2051,0)</f>
        <v>0</v>
      </c>
      <c r="F2051" s="160">
        <f ca="1">OFFSET('Расчёт фасадов3'!$J$1698,Цена!$A$2051,0)</f>
        <v>0</v>
      </c>
      <c r="G2051" s="160">
        <f ca="1">OFFSET('Расчёт фасадов4'!$J$1698,Цена!$A$2051,0)</f>
        <v>0</v>
      </c>
      <c r="H2051" s="160">
        <f ca="1">OFFSET('Расчёт фасадов5'!$J$1698,Цена!$A$2051,0)</f>
        <v>0</v>
      </c>
      <c r="I2051" s="160">
        <f ca="1">OFFSET('Расчёт фасадов6'!$J$1698,Цена!$A$2051,0)</f>
        <v>0</v>
      </c>
      <c r="J2051" s="160">
        <f ca="1">OFFSET('Расчёт фасадов7'!$J$1698,Цена!$A$2051,0)</f>
        <v>0</v>
      </c>
      <c r="K2051" s="160">
        <f ca="1">OFFSET('Расчёт фасадов8'!$J$1698,Цена!$A$2051,0)</f>
        <v>0</v>
      </c>
      <c r="L2051" s="160">
        <f ca="1">OFFSET('Расчёт фасадов9'!$J$1698,Цена!$A$2051,0)</f>
        <v>0</v>
      </c>
      <c r="M2051" s="160">
        <f ca="1">OFFSET('Расчёт фасадов10'!$J$1698,Цена!$A$2051,0)</f>
        <v>0</v>
      </c>
    </row>
    <row r="2052" spans="1:13" ht="15" x14ac:dyDescent="0.2">
      <c r="A2052">
        <v>4</v>
      </c>
      <c r="B2052" t="s">
        <v>1014</v>
      </c>
      <c r="C2052" s="75" t="str">
        <f>B2052&amp;'Спецификация - фасады'!$AO$62</f>
        <v>PD60-01/1+1-BMO/PB</v>
      </c>
      <c r="D2052" s="160">
        <f ca="1">OFFSET('Расчёт фасадов'!$J$1698,Цена!$A$2052,0)</f>
        <v>0</v>
      </c>
      <c r="E2052" s="160">
        <f ca="1">OFFSET('Расчёт фасадов2'!$J$1698,Цена!$A$2052,0)</f>
        <v>0</v>
      </c>
      <c r="F2052" s="160">
        <f ca="1">OFFSET('Расчёт фасадов3'!$J$1698,Цена!$A$2052,0)</f>
        <v>0</v>
      </c>
      <c r="G2052" s="160">
        <f ca="1">OFFSET('Расчёт фасадов4'!$J$1698,Цена!$A$2052,0)</f>
        <v>0</v>
      </c>
      <c r="H2052" s="160">
        <f ca="1">OFFSET('Расчёт фасадов5'!$J$1698,Цена!$A$2052,0)</f>
        <v>0</v>
      </c>
      <c r="I2052" s="160">
        <f ca="1">OFFSET('Расчёт фасадов6'!$J$1698,Цена!$A$2052,0)</f>
        <v>0</v>
      </c>
      <c r="J2052" s="160">
        <f ca="1">OFFSET('Расчёт фасадов7'!$J$1698,Цена!$A$2052,0)</f>
        <v>0</v>
      </c>
      <c r="K2052" s="160">
        <f ca="1">OFFSET('Расчёт фасадов8'!$J$1698,Цена!$A$2052,0)</f>
        <v>0</v>
      </c>
      <c r="L2052" s="160">
        <f ca="1">OFFSET('Расчёт фасадов9'!$J$1698,Цена!$A$2052,0)</f>
        <v>0</v>
      </c>
      <c r="M2052" s="160">
        <f ca="1">OFFSET('Расчёт фасадов10'!$J$1698,Цена!$A$2052,0)</f>
        <v>0</v>
      </c>
    </row>
    <row r="2053" spans="1:13" ht="15" x14ac:dyDescent="0.2">
      <c r="A2053">
        <v>5</v>
      </c>
      <c r="B2053" t="s">
        <v>1014</v>
      </c>
      <c r="C2053" s="75" t="str">
        <f>B2053&amp;'Спецификация - фасады'!$AO$63</f>
        <v>PD60-01/1+1-GS/PG</v>
      </c>
      <c r="D2053" s="160">
        <f ca="1">OFFSET('Расчёт фасадов'!$J$1698,Цена!$A$2053,0)</f>
        <v>0</v>
      </c>
      <c r="E2053" s="160">
        <f ca="1">OFFSET('Расчёт фасадов2'!$J$1698,Цена!$A$2053,0)</f>
        <v>0</v>
      </c>
      <c r="F2053" s="160">
        <f ca="1">OFFSET('Расчёт фасадов3'!$J$1698,Цена!$A$2053,0)</f>
        <v>0</v>
      </c>
      <c r="G2053" s="160">
        <f ca="1">OFFSET('Расчёт фасадов4'!$J$1698,Цена!$A$2053,0)</f>
        <v>0</v>
      </c>
      <c r="H2053" s="160">
        <f ca="1">OFFSET('Расчёт фасадов5'!$J$1698,Цена!$A$2053,0)</f>
        <v>0</v>
      </c>
      <c r="I2053" s="160">
        <f ca="1">OFFSET('Расчёт фасадов6'!$J$1698,Цена!$A$2053,0)</f>
        <v>0</v>
      </c>
      <c r="J2053" s="160">
        <f ca="1">OFFSET('Расчёт фасадов7'!$J$1698,Цена!$A$2053,0)</f>
        <v>0</v>
      </c>
      <c r="K2053" s="160">
        <f ca="1">OFFSET('Расчёт фасадов8'!$J$1698,Цена!$A$2053,0)</f>
        <v>0</v>
      </c>
      <c r="L2053" s="160">
        <f ca="1">OFFSET('Расчёт фасадов9'!$J$1698,Цена!$A$2053,0)</f>
        <v>0</v>
      </c>
      <c r="M2053" s="160">
        <f ca="1">OFFSET('Расчёт фасадов10'!$J$1698,Цена!$A$2053,0)</f>
        <v>0</v>
      </c>
    </row>
    <row r="2054" spans="1:13" ht="15" x14ac:dyDescent="0.2">
      <c r="A2054">
        <v>5</v>
      </c>
      <c r="B2054" t="s">
        <v>1014</v>
      </c>
      <c r="C2054" s="75" t="str">
        <f>B2054&amp;'Спецификация - фасады'!$AO$64</f>
        <v>PD60-01/1+1-GS/PS</v>
      </c>
      <c r="D2054" s="160">
        <f ca="1">OFFSET('Расчёт фасадов'!$J$1698,Цена!$A$2054,0)</f>
        <v>0</v>
      </c>
      <c r="E2054" s="160">
        <f ca="1">OFFSET('Расчёт фасадов2'!$J$1698,Цена!$A$2054,0)</f>
        <v>0</v>
      </c>
      <c r="F2054" s="160">
        <f ca="1">OFFSET('Расчёт фасадов3'!$J$1698,Цена!$A$2054,0)</f>
        <v>0</v>
      </c>
      <c r="G2054" s="160">
        <f ca="1">OFFSET('Расчёт фасадов4'!$J$1698,Цена!$A$2054,0)</f>
        <v>0</v>
      </c>
      <c r="H2054" s="160">
        <f ca="1">OFFSET('Расчёт фасадов5'!$J$1698,Цена!$A$2054,0)</f>
        <v>0</v>
      </c>
      <c r="I2054" s="160">
        <f ca="1">OFFSET('Расчёт фасадов6'!$J$1698,Цена!$A$2054,0)</f>
        <v>0</v>
      </c>
      <c r="J2054" s="160">
        <f ca="1">OFFSET('Расчёт фасадов7'!$J$1698,Цена!$A$2054,0)</f>
        <v>0</v>
      </c>
      <c r="K2054" s="160">
        <f ca="1">OFFSET('Расчёт фасадов8'!$J$1698,Цена!$A$2054,0)</f>
        <v>0</v>
      </c>
      <c r="L2054" s="160">
        <f ca="1">OFFSET('Расчёт фасадов9'!$J$1698,Цена!$A$2054,0)</f>
        <v>0</v>
      </c>
      <c r="M2054" s="160">
        <f ca="1">OFFSET('Расчёт фасадов10'!$J$1698,Цена!$A$2054,0)</f>
        <v>0</v>
      </c>
    </row>
    <row r="2055" spans="1:13" ht="15" x14ac:dyDescent="0.2">
      <c r="A2055">
        <v>6</v>
      </c>
      <c r="B2055" t="s">
        <v>1014</v>
      </c>
      <c r="C2055" s="75" t="str">
        <f>B2055&amp;'Спецификация - фасады'!$AO$65</f>
        <v>PD60-01/1+1-WM/PG</v>
      </c>
      <c r="D2055" s="160">
        <f ca="1">OFFSET('Расчёт фасадов'!$J$1698,Цена!$A$2055,0)</f>
        <v>0</v>
      </c>
      <c r="E2055" s="160">
        <f ca="1">OFFSET('Расчёт фасадов2'!$J$1698,Цена!$A$2055,0)</f>
        <v>0</v>
      </c>
      <c r="F2055" s="160">
        <f ca="1">OFFSET('Расчёт фасадов3'!$J$1698,Цена!$A$2055,0)</f>
        <v>0</v>
      </c>
      <c r="G2055" s="160">
        <f ca="1">OFFSET('Расчёт фасадов4'!$J$1698,Цена!$A$2055,0)</f>
        <v>0</v>
      </c>
      <c r="H2055" s="160">
        <f ca="1">OFFSET('Расчёт фасадов5'!$J$1698,Цена!$A$2055,0)</f>
        <v>0</v>
      </c>
      <c r="I2055" s="160">
        <f ca="1">OFFSET('Расчёт фасадов6'!$J$1698,Цена!$A$2055,0)</f>
        <v>0</v>
      </c>
      <c r="J2055" s="160">
        <f ca="1">OFFSET('Расчёт фасадов7'!$J$1698,Цена!$A$2055,0)</f>
        <v>0</v>
      </c>
      <c r="K2055" s="160">
        <f ca="1">OFFSET('Расчёт фасадов8'!$J$1698,Цена!$A$2055,0)</f>
        <v>0</v>
      </c>
      <c r="L2055" s="160">
        <f ca="1">OFFSET('Расчёт фасадов9'!$J$1698,Цена!$A$2055,0)</f>
        <v>0</v>
      </c>
      <c r="M2055" s="160">
        <f ca="1">OFFSET('Расчёт фасадов10'!$J$1698,Цена!$A$2055,0)</f>
        <v>0</v>
      </c>
    </row>
    <row r="2056" spans="1:13" ht="15" x14ac:dyDescent="0.2">
      <c r="A2056">
        <v>6</v>
      </c>
      <c r="B2056" t="s">
        <v>1014</v>
      </c>
      <c r="C2056" s="75" t="str">
        <f>B2056&amp;'Спецификация - фасады'!$AO$66</f>
        <v>PD60-01/1+1-WM/PS</v>
      </c>
      <c r="D2056" s="160">
        <f ca="1">OFFSET('Расчёт фасадов'!$J$1698,Цена!$A$2056,0)</f>
        <v>0</v>
      </c>
      <c r="E2056" s="160">
        <f ca="1">OFFSET('Расчёт фасадов2'!$J$1698,Цена!$A$2056,0)</f>
        <v>0</v>
      </c>
      <c r="F2056" s="160">
        <f ca="1">OFFSET('Расчёт фасадов3'!$J$1698,Цена!$A$2056,0)</f>
        <v>0</v>
      </c>
      <c r="G2056" s="160">
        <f ca="1">OFFSET('Расчёт фасадов4'!$J$1698,Цена!$A$2056,0)</f>
        <v>0</v>
      </c>
      <c r="H2056" s="160">
        <f ca="1">OFFSET('Расчёт фасадов5'!$J$1698,Цена!$A$2056,0)</f>
        <v>0</v>
      </c>
      <c r="I2056" s="160">
        <f ca="1">OFFSET('Расчёт фасадов6'!$J$1698,Цена!$A$2056,0)</f>
        <v>0</v>
      </c>
      <c r="J2056" s="160">
        <f ca="1">OFFSET('Расчёт фасадов7'!$J$1698,Цена!$A$2056,0)</f>
        <v>0</v>
      </c>
      <c r="K2056" s="160">
        <f ca="1">OFFSET('Расчёт фасадов8'!$J$1698,Цена!$A$2056,0)</f>
        <v>0</v>
      </c>
      <c r="L2056" s="160">
        <f ca="1">OFFSET('Расчёт фасадов9'!$J$1698,Цена!$A$2056,0)</f>
        <v>0</v>
      </c>
      <c r="M2056" s="160">
        <f ca="1">OFFSET('Расчёт фасадов10'!$J$1698,Цена!$A$2056,0)</f>
        <v>0</v>
      </c>
    </row>
    <row r="2057" spans="1:13" ht="15" x14ac:dyDescent="0.2">
      <c r="A2057">
        <v>6</v>
      </c>
      <c r="B2057" t="s">
        <v>1014</v>
      </c>
      <c r="C2057" s="75" t="str">
        <f>B2057&amp;'Спецификация - фасады'!$AO$67</f>
        <v>PD60-01/1+1-WM/PBG</v>
      </c>
      <c r="D2057" s="160">
        <f ca="1">OFFSET('Расчёт фасадов'!$J$1698,Цена!$A$2057,0)</f>
        <v>0</v>
      </c>
      <c r="E2057" s="160">
        <f ca="1">OFFSET('Расчёт фасадов2'!$J$1698,Цена!$A$2057,0)</f>
        <v>0</v>
      </c>
      <c r="F2057" s="160">
        <f ca="1">OFFSET('Расчёт фасадов3'!$J$1698,Цена!$A$2057,0)</f>
        <v>0</v>
      </c>
      <c r="G2057" s="160">
        <f ca="1">OFFSET('Расчёт фасадов4'!$J$1698,Цена!$A$2057,0)</f>
        <v>0</v>
      </c>
      <c r="H2057" s="160">
        <f ca="1">OFFSET('Расчёт фасадов5'!$J$1698,Цена!$A$2057,0)</f>
        <v>0</v>
      </c>
      <c r="I2057" s="160">
        <f ca="1">OFFSET('Расчёт фасадов6'!$J$1698,Цена!$A$2057,0)</f>
        <v>0</v>
      </c>
      <c r="J2057" s="160">
        <f ca="1">OFFSET('Расчёт фасадов7'!$J$1698,Цена!$A$2057,0)</f>
        <v>0</v>
      </c>
      <c r="K2057" s="160">
        <f ca="1">OFFSET('Расчёт фасадов8'!$J$1698,Цена!$A$2057,0)</f>
        <v>0</v>
      </c>
      <c r="L2057" s="160">
        <f ca="1">OFFSET('Расчёт фасадов9'!$J$1698,Цена!$A$2057,0)</f>
        <v>0</v>
      </c>
      <c r="M2057" s="160">
        <f ca="1">OFFSET('Расчёт фасадов10'!$J$1698,Цена!$A$2057,0)</f>
        <v>0</v>
      </c>
    </row>
    <row r="2058" spans="1:13" ht="15" x14ac:dyDescent="0.2">
      <c r="A2058">
        <v>6</v>
      </c>
      <c r="B2058" t="s">
        <v>1014</v>
      </c>
      <c r="C2058" s="75" t="str">
        <f>B2058&amp;'Спецификация - фасады'!$AO$68</f>
        <v>PD60-01/1+1-IV/PG</v>
      </c>
      <c r="D2058" s="160">
        <f ca="1">OFFSET('Расчёт фасадов'!$J$1698,Цена!$A$2058,0)</f>
        <v>0</v>
      </c>
      <c r="E2058" s="160">
        <f ca="1">OFFSET('Расчёт фасадов2'!$J$1698,Цена!$A$2058,0)</f>
        <v>0</v>
      </c>
      <c r="F2058" s="160">
        <f ca="1">OFFSET('Расчёт фасадов3'!$J$1698,Цена!$A$2058,0)</f>
        <v>0</v>
      </c>
      <c r="G2058" s="160">
        <f ca="1">OFFSET('Расчёт фасадов4'!$J$1698,Цена!$A$2058,0)</f>
        <v>0</v>
      </c>
      <c r="H2058" s="160">
        <f ca="1">OFFSET('Расчёт фасадов5'!$J$1698,Цена!$A$2058,0)</f>
        <v>0</v>
      </c>
      <c r="I2058" s="160">
        <f ca="1">OFFSET('Расчёт фасадов6'!$J$1698,Цена!$A$2058,0)</f>
        <v>0</v>
      </c>
      <c r="J2058" s="160">
        <f ca="1">OFFSET('Расчёт фасадов7'!$J$1698,Цена!$A$2058,0)</f>
        <v>0</v>
      </c>
      <c r="K2058" s="160">
        <f ca="1">OFFSET('Расчёт фасадов8'!$J$1698,Цена!$A$2058,0)</f>
        <v>0</v>
      </c>
      <c r="L2058" s="160">
        <f ca="1">OFFSET('Расчёт фасадов9'!$J$1698,Цена!$A$2058,0)</f>
        <v>0</v>
      </c>
      <c r="M2058" s="160">
        <f ca="1">OFFSET('Расчёт фасадов10'!$J$1698,Цена!$A$2058,0)</f>
        <v>0</v>
      </c>
    </row>
    <row r="2059" spans="1:13" ht="15" x14ac:dyDescent="0.2">
      <c r="A2059">
        <v>6</v>
      </c>
      <c r="B2059" t="s">
        <v>1014</v>
      </c>
      <c r="C2059" s="75" t="str">
        <f>B2059&amp;'Спецификация - фасады'!$AO$69</f>
        <v>PD60-01/1+1-IV/PS</v>
      </c>
      <c r="D2059" s="160">
        <f ca="1">OFFSET('Расчёт фасадов'!$J$1698,Цена!$A$2059,0)</f>
        <v>0</v>
      </c>
      <c r="E2059" s="160">
        <f ca="1">OFFSET('Расчёт фасадов2'!$J$1698,Цена!$A$2059,0)</f>
        <v>0</v>
      </c>
      <c r="F2059" s="160">
        <f ca="1">OFFSET('Расчёт фасадов3'!$J$1698,Цена!$A$2059,0)</f>
        <v>0</v>
      </c>
      <c r="G2059" s="160">
        <f ca="1">OFFSET('Расчёт фасадов4'!$J$1698,Цена!$A$2059,0)</f>
        <v>0</v>
      </c>
      <c r="H2059" s="160">
        <f ca="1">OFFSET('Расчёт фасадов5'!$J$1698,Цена!$A$2059,0)</f>
        <v>0</v>
      </c>
      <c r="I2059" s="160">
        <f ca="1">OFFSET('Расчёт фасадов6'!$J$1698,Цена!$A$2059,0)</f>
        <v>0</v>
      </c>
      <c r="J2059" s="160">
        <f ca="1">OFFSET('Расчёт фасадов7'!$J$1698,Цена!$A$2059,0)</f>
        <v>0</v>
      </c>
      <c r="K2059" s="160">
        <f ca="1">OFFSET('Расчёт фасадов8'!$J$1698,Цена!$A$2059,0)</f>
        <v>0</v>
      </c>
      <c r="L2059" s="160">
        <f ca="1">OFFSET('Расчёт фасадов9'!$J$1698,Цена!$A$2059,0)</f>
        <v>0</v>
      </c>
      <c r="M2059" s="160">
        <f ca="1">OFFSET('Расчёт фасадов10'!$J$1698,Цена!$A$2059,0)</f>
        <v>0</v>
      </c>
    </row>
    <row r="2060" spans="1:13" ht="15" x14ac:dyDescent="0.2">
      <c r="A2060">
        <v>6</v>
      </c>
      <c r="B2060" t="s">
        <v>1014</v>
      </c>
      <c r="C2060" s="75" t="str">
        <f>B2060&amp;'Спецификация - фасады'!$AO$70</f>
        <v>PD60-01/1+1-IV/PBG</v>
      </c>
      <c r="D2060" s="160">
        <f ca="1">OFFSET('Расчёт фасадов'!$J$1698,Цена!$A$2060,0)</f>
        <v>0</v>
      </c>
      <c r="E2060" s="160">
        <f ca="1">OFFSET('Расчёт фасадов2'!$J$1698,Цена!$A$2060,0)</f>
        <v>0</v>
      </c>
      <c r="F2060" s="160">
        <f ca="1">OFFSET('Расчёт фасадов3'!$J$1698,Цена!$A$2060,0)</f>
        <v>0</v>
      </c>
      <c r="G2060" s="160">
        <f ca="1">OFFSET('Расчёт фасадов4'!$J$1698,Цена!$A$2060,0)</f>
        <v>0</v>
      </c>
      <c r="H2060" s="160">
        <f ca="1">OFFSET('Расчёт фасадов5'!$J$1698,Цена!$A$2060,0)</f>
        <v>0</v>
      </c>
      <c r="I2060" s="160">
        <f ca="1">OFFSET('Расчёт фасадов6'!$J$1698,Цена!$A$2060,0)</f>
        <v>0</v>
      </c>
      <c r="J2060" s="160">
        <f ca="1">OFFSET('Расчёт фасадов7'!$J$1698,Цена!$A$2060,0)</f>
        <v>0</v>
      </c>
      <c r="K2060" s="160">
        <f ca="1">OFFSET('Расчёт фасадов8'!$J$1698,Цена!$A$2060,0)</f>
        <v>0</v>
      </c>
      <c r="L2060" s="160">
        <f ca="1">OFFSET('Расчёт фасадов9'!$J$1698,Цена!$A$2060,0)</f>
        <v>0</v>
      </c>
      <c r="M2060" s="160">
        <f ca="1">OFFSET('Расчёт фасадов10'!$J$1698,Цена!$A$2060,0)</f>
        <v>0</v>
      </c>
    </row>
    <row r="2062" spans="1:13" ht="15" x14ac:dyDescent="0.2">
      <c r="C2062" s="75" t="s">
        <v>264</v>
      </c>
      <c r="D2062" s="160">
        <f>'Редактор цен '!$D$234</f>
        <v>1990.1153999999999</v>
      </c>
      <c r="E2062" s="160">
        <f>'Редактор цен '!$D$234</f>
        <v>1990.1153999999999</v>
      </c>
      <c r="F2062" s="160">
        <f>'Редактор цен '!$D$234</f>
        <v>1990.1153999999999</v>
      </c>
      <c r="G2062" s="160">
        <f>'Редактор цен '!$D$234</f>
        <v>1990.1153999999999</v>
      </c>
      <c r="H2062" s="160">
        <f>'Редактор цен '!$D$234</f>
        <v>1990.1153999999999</v>
      </c>
      <c r="I2062" s="160">
        <f>'Редактор цен '!$D$234</f>
        <v>1990.1153999999999</v>
      </c>
      <c r="J2062" s="160">
        <f>'Редактор цен '!$D$234</f>
        <v>1990.1153999999999</v>
      </c>
      <c r="K2062" s="160">
        <f>'Редактор цен '!$D$234</f>
        <v>1990.1153999999999</v>
      </c>
      <c r="L2062" s="160">
        <f>'Редактор цен '!$D$234</f>
        <v>1990.1153999999999</v>
      </c>
      <c r="M2062" s="160">
        <f>'Редактор цен '!$D$234</f>
        <v>1990.1153999999999</v>
      </c>
    </row>
    <row r="2063" spans="1:13" ht="15" x14ac:dyDescent="0.2">
      <c r="C2063" s="75" t="s">
        <v>265</v>
      </c>
      <c r="D2063" s="160">
        <f>'Редактор цен '!$D$235</f>
        <v>2679.0015000000003</v>
      </c>
      <c r="E2063" s="160">
        <f>'Редактор цен '!$D$235</f>
        <v>2679.0015000000003</v>
      </c>
      <c r="F2063" s="160">
        <f>'Редактор цен '!$D$235</f>
        <v>2679.0015000000003</v>
      </c>
      <c r="G2063" s="160">
        <f>'Редактор цен '!$D$235</f>
        <v>2679.0015000000003</v>
      </c>
      <c r="H2063" s="160">
        <f>'Редактор цен '!$D$235</f>
        <v>2679.0015000000003</v>
      </c>
      <c r="I2063" s="160">
        <f>'Редактор цен '!$D$235</f>
        <v>2679.0015000000003</v>
      </c>
      <c r="J2063" s="160">
        <f>'Редактор цен '!$D$235</f>
        <v>2679.0015000000003</v>
      </c>
      <c r="K2063" s="160">
        <f>'Редактор цен '!$D$235</f>
        <v>2679.0015000000003</v>
      </c>
      <c r="L2063" s="160">
        <f>'Редактор цен '!$D$235</f>
        <v>2679.0015000000003</v>
      </c>
      <c r="M2063" s="160">
        <f>'Редактор цен '!$D$235</f>
        <v>2679.0015000000003</v>
      </c>
    </row>
    <row r="2064" spans="1:13" ht="15" x14ac:dyDescent="0.2">
      <c r="C2064" s="75" t="s">
        <v>274</v>
      </c>
      <c r="D2064" s="160">
        <f>'Редактор цен '!$D$236</f>
        <v>2915.92</v>
      </c>
      <c r="E2064" s="160">
        <f>'Редактор цен '!$D$236</f>
        <v>2915.92</v>
      </c>
      <c r="F2064" s="160">
        <f>'Редактор цен '!$D$236</f>
        <v>2915.92</v>
      </c>
      <c r="G2064" s="160">
        <f>'Редактор цен '!$D$236</f>
        <v>2915.92</v>
      </c>
      <c r="H2064" s="160">
        <f>'Редактор цен '!$D$236</f>
        <v>2915.92</v>
      </c>
      <c r="I2064" s="160">
        <f>'Редактор цен '!$D$236</f>
        <v>2915.92</v>
      </c>
      <c r="J2064" s="160">
        <f>'Редактор цен '!$D$236</f>
        <v>2915.92</v>
      </c>
      <c r="K2064" s="160">
        <f>'Редактор цен '!$D$236</f>
        <v>2915.92</v>
      </c>
      <c r="L2064" s="160">
        <f>'Редактор цен '!$D$236</f>
        <v>2915.92</v>
      </c>
      <c r="M2064" s="160">
        <f>'Редактор цен '!$D$236</f>
        <v>2915.92</v>
      </c>
    </row>
    <row r="2065" spans="3:13" ht="15" x14ac:dyDescent="0.2">
      <c r="C2065" s="75" t="s">
        <v>275</v>
      </c>
      <c r="D2065" s="160">
        <f>'Редактор цен '!$D$237</f>
        <v>1301.2293000000002</v>
      </c>
      <c r="E2065" s="160">
        <f>'Редактор цен '!$D$237</f>
        <v>1301.2293000000002</v>
      </c>
      <c r="F2065" s="160">
        <f>'Редактор цен '!$D$237</f>
        <v>1301.2293000000002</v>
      </c>
      <c r="G2065" s="160">
        <f>'Редактор цен '!$D$237</f>
        <v>1301.2293000000002</v>
      </c>
      <c r="H2065" s="160">
        <f>'Редактор цен '!$D$237</f>
        <v>1301.2293000000002</v>
      </c>
      <c r="I2065" s="160">
        <f>'Редактор цен '!$D$237</f>
        <v>1301.2293000000002</v>
      </c>
      <c r="J2065" s="160">
        <f>'Редактор цен '!$D$237</f>
        <v>1301.2293000000002</v>
      </c>
      <c r="K2065" s="160">
        <f>'Редактор цен '!$D$237</f>
        <v>1301.2293000000002</v>
      </c>
      <c r="L2065" s="160">
        <f>'Редактор цен '!$D$237</f>
        <v>1301.2293000000002</v>
      </c>
      <c r="M2065" s="160">
        <f>'Редактор цен '!$D$237</f>
        <v>1301.2293000000002</v>
      </c>
    </row>
    <row r="2066" spans="3:13" ht="15" x14ac:dyDescent="0.2">
      <c r="C2066" s="75" t="s">
        <v>276</v>
      </c>
      <c r="D2066" s="160">
        <f>'Редактор цен '!$D$238</f>
        <v>2646.1974</v>
      </c>
      <c r="E2066" s="160">
        <f>'Редактор цен '!$D$238</f>
        <v>2646.1974</v>
      </c>
      <c r="F2066" s="160">
        <f>'Редактор цен '!$D$238</f>
        <v>2646.1974</v>
      </c>
      <c r="G2066" s="160">
        <f>'Редактор цен '!$D$238</f>
        <v>2646.1974</v>
      </c>
      <c r="H2066" s="160">
        <f>'Редактор цен '!$D$238</f>
        <v>2646.1974</v>
      </c>
      <c r="I2066" s="160">
        <f>'Редактор цен '!$D$238</f>
        <v>2646.1974</v>
      </c>
      <c r="J2066" s="160">
        <f>'Редактор цен '!$D$238</f>
        <v>2646.1974</v>
      </c>
      <c r="K2066" s="160">
        <f>'Редактор цен '!$D$238</f>
        <v>2646.1974</v>
      </c>
      <c r="L2066" s="160">
        <f>'Редактор цен '!$D$238</f>
        <v>2646.1974</v>
      </c>
      <c r="M2066" s="160">
        <f>'Редактор цен '!$D$238</f>
        <v>2646.1974</v>
      </c>
    </row>
    <row r="2067" spans="3:13" ht="15" x14ac:dyDescent="0.2">
      <c r="C2067" s="75" t="s">
        <v>277</v>
      </c>
      <c r="D2067" s="160">
        <f>'Редактор цен '!$D$239</f>
        <v>1224.6864</v>
      </c>
      <c r="E2067" s="160">
        <f>'Редактор цен '!$D$239</f>
        <v>1224.6864</v>
      </c>
      <c r="F2067" s="160">
        <f>'Редактор цен '!$D$239</f>
        <v>1224.6864</v>
      </c>
      <c r="G2067" s="160">
        <f>'Редактор цен '!$D$239</f>
        <v>1224.6864</v>
      </c>
      <c r="H2067" s="160">
        <f>'Редактор цен '!$D$239</f>
        <v>1224.6864</v>
      </c>
      <c r="I2067" s="160">
        <f>'Редактор цен '!$D$239</f>
        <v>1224.6864</v>
      </c>
      <c r="J2067" s="160">
        <f>'Редактор цен '!$D$239</f>
        <v>1224.6864</v>
      </c>
      <c r="K2067" s="160">
        <f>'Редактор цен '!$D$239</f>
        <v>1224.6864</v>
      </c>
      <c r="L2067" s="160">
        <f>'Редактор цен '!$D$239</f>
        <v>1224.6864</v>
      </c>
      <c r="M2067" s="160">
        <f>'Редактор цен '!$D$239</f>
        <v>1224.6864</v>
      </c>
    </row>
    <row r="2068" spans="3:13" ht="15" x14ac:dyDescent="0.2">
      <c r="C2068" s="75" t="s">
        <v>299</v>
      </c>
      <c r="D2068" s="160">
        <f>'Редактор цен '!$D$240</f>
        <v>7945.8820000000005</v>
      </c>
      <c r="E2068" s="160">
        <f>'Редактор цен '!$D$240</f>
        <v>7945.8820000000005</v>
      </c>
      <c r="F2068" s="160">
        <f>'Редактор цен '!$D$240</f>
        <v>7945.8820000000005</v>
      </c>
      <c r="G2068" s="160">
        <f>'Редактор цен '!$D$240</f>
        <v>7945.8820000000005</v>
      </c>
      <c r="H2068" s="160">
        <f>'Редактор цен '!$D$240</f>
        <v>7945.8820000000005</v>
      </c>
      <c r="I2068" s="160">
        <f>'Редактор цен '!$D$240</f>
        <v>7945.8820000000005</v>
      </c>
      <c r="J2068" s="160">
        <f>'Редактор цен '!$D$240</f>
        <v>7945.8820000000005</v>
      </c>
      <c r="K2068" s="160">
        <f>'Редактор цен '!$D$240</f>
        <v>7945.8820000000005</v>
      </c>
      <c r="L2068" s="160">
        <f>'Редактор цен '!$D$240</f>
        <v>7945.8820000000005</v>
      </c>
      <c r="M2068" s="160">
        <f>'Редактор цен '!$D$240</f>
        <v>7945.8820000000005</v>
      </c>
    </row>
    <row r="2069" spans="3:13" ht="15" x14ac:dyDescent="0.2">
      <c r="C2069" s="75" t="s">
        <v>300</v>
      </c>
      <c r="D2069" s="160">
        <f>'Редактор цен '!$D$241</f>
        <v>5769.8766999999998</v>
      </c>
      <c r="E2069" s="160">
        <f>'Редактор цен '!$D$241</f>
        <v>5769.8766999999998</v>
      </c>
      <c r="F2069" s="160">
        <f>'Редактор цен '!$D$241</f>
        <v>5769.8766999999998</v>
      </c>
      <c r="G2069" s="160">
        <f>'Редактор цен '!$D$241</f>
        <v>5769.8766999999998</v>
      </c>
      <c r="H2069" s="160">
        <f>'Редактор цен '!$D$241</f>
        <v>5769.8766999999998</v>
      </c>
      <c r="I2069" s="160">
        <f>'Редактор цен '!$D$241</f>
        <v>5769.8766999999998</v>
      </c>
      <c r="J2069" s="160">
        <f>'Редактор цен '!$D$241</f>
        <v>5769.8766999999998</v>
      </c>
      <c r="K2069" s="160">
        <f>'Редактор цен '!$D$241</f>
        <v>5769.8766999999998</v>
      </c>
      <c r="L2069" s="160">
        <f>'Редактор цен '!$D$241</f>
        <v>5769.8766999999998</v>
      </c>
      <c r="M2069" s="160">
        <f>'Редактор цен '!$D$241</f>
        <v>5769.8766999999998</v>
      </c>
    </row>
    <row r="2070" spans="3:13" ht="15" x14ac:dyDescent="0.2">
      <c r="C2070" s="75" t="s">
        <v>665</v>
      </c>
      <c r="D2070" s="160" t="e">
        <f>'Редактор цен '!$D$242</f>
        <v>#N/A</v>
      </c>
      <c r="E2070" s="160" t="e">
        <f>'Редактор цен '!$D$242</f>
        <v>#N/A</v>
      </c>
      <c r="F2070" s="160" t="e">
        <f>'Редактор цен '!$D$242</f>
        <v>#N/A</v>
      </c>
      <c r="G2070" s="160" t="e">
        <f>'Редактор цен '!$D$242</f>
        <v>#N/A</v>
      </c>
      <c r="H2070" s="160" t="e">
        <f>'Редактор цен '!$D$242</f>
        <v>#N/A</v>
      </c>
      <c r="I2070" s="160" t="e">
        <f>'Редактор цен '!$D$242</f>
        <v>#N/A</v>
      </c>
      <c r="J2070" s="160" t="e">
        <f>'Редактор цен '!$D$242</f>
        <v>#N/A</v>
      </c>
      <c r="K2070" s="160" t="e">
        <f>'Редактор цен '!$D$242</f>
        <v>#N/A</v>
      </c>
      <c r="L2070" s="160" t="e">
        <f>'Редактор цен '!$D$242</f>
        <v>#N/A</v>
      </c>
      <c r="M2070" s="160" t="e">
        <f>'Редактор цен '!$D$242</f>
        <v>#N/A</v>
      </c>
    </row>
    <row r="2071" spans="3:13" ht="15" x14ac:dyDescent="0.2">
      <c r="C2071" s="75" t="s">
        <v>667</v>
      </c>
      <c r="D2071" s="160">
        <f>'Редактор цен '!$D$243</f>
        <v>2595.1687999999999</v>
      </c>
      <c r="E2071" s="160">
        <f>'Редактор цен '!$D$243</f>
        <v>2595.1687999999999</v>
      </c>
      <c r="F2071" s="160">
        <f>'Редактор цен '!$D$243</f>
        <v>2595.1687999999999</v>
      </c>
      <c r="G2071" s="160">
        <f>'Редактор цен '!$D$243</f>
        <v>2595.1687999999999</v>
      </c>
      <c r="H2071" s="160">
        <f>'Редактор цен '!$D$243</f>
        <v>2595.1687999999999</v>
      </c>
      <c r="I2071" s="160">
        <f>'Редактор цен '!$D$243</f>
        <v>2595.1687999999999</v>
      </c>
      <c r="J2071" s="160">
        <f>'Редактор цен '!$D$243</f>
        <v>2595.1687999999999</v>
      </c>
      <c r="K2071" s="160">
        <f>'Редактор цен '!$D$243</f>
        <v>2595.1687999999999</v>
      </c>
      <c r="L2071" s="160">
        <f>'Редактор цен '!$D$243</f>
        <v>2595.1687999999999</v>
      </c>
      <c r="M2071" s="160">
        <f>'Редактор цен '!$D$243</f>
        <v>2595.1687999999999</v>
      </c>
    </row>
    <row r="2072" spans="3:13" ht="15" x14ac:dyDescent="0.2">
      <c r="C2072" s="75" t="s">
        <v>669</v>
      </c>
      <c r="D2072" s="160" t="e">
        <f>'Редактор цен '!$D$244</f>
        <v>#N/A</v>
      </c>
      <c r="E2072" s="160" t="e">
        <f>'Редактор цен '!$D$244</f>
        <v>#N/A</v>
      </c>
      <c r="F2072" s="160" t="e">
        <f>'Редактор цен '!$D$244</f>
        <v>#N/A</v>
      </c>
      <c r="G2072" s="160" t="e">
        <f>'Редактор цен '!$D$244</f>
        <v>#N/A</v>
      </c>
      <c r="H2072" s="160" t="e">
        <f>'Редактор цен '!$D$244</f>
        <v>#N/A</v>
      </c>
      <c r="I2072" s="160" t="e">
        <f>'Редактор цен '!$D$244</f>
        <v>#N/A</v>
      </c>
      <c r="J2072" s="160" t="e">
        <f>'Редактор цен '!$D$244</f>
        <v>#N/A</v>
      </c>
      <c r="K2072" s="160" t="e">
        <f>'Редактор цен '!$D$244</f>
        <v>#N/A</v>
      </c>
      <c r="L2072" s="160" t="e">
        <f>'Редактор цен '!$D$244</f>
        <v>#N/A</v>
      </c>
      <c r="M2072" s="160" t="e">
        <f>'Редактор цен '!$D$244</f>
        <v>#N/A</v>
      </c>
    </row>
    <row r="2073" spans="3:13" ht="15" x14ac:dyDescent="0.2">
      <c r="C2073" s="75" t="s">
        <v>671</v>
      </c>
      <c r="D2073" s="160" t="e">
        <f>'Редактор цен '!$D$245</f>
        <v>#N/A</v>
      </c>
      <c r="E2073" s="160" t="e">
        <f>'Редактор цен '!$D$245</f>
        <v>#N/A</v>
      </c>
      <c r="F2073" s="160" t="e">
        <f>'Редактор цен '!$D$245</f>
        <v>#N/A</v>
      </c>
      <c r="G2073" s="160" t="e">
        <f>'Редактор цен '!$D$245</f>
        <v>#N/A</v>
      </c>
      <c r="H2073" s="160" t="e">
        <f>'Редактор цен '!$D$245</f>
        <v>#N/A</v>
      </c>
      <c r="I2073" s="160" t="e">
        <f>'Редактор цен '!$D$245</f>
        <v>#N/A</v>
      </c>
      <c r="J2073" s="160" t="e">
        <f>'Редактор цен '!$D$245</f>
        <v>#N/A</v>
      </c>
      <c r="K2073" s="160" t="e">
        <f>'Редактор цен '!$D$245</f>
        <v>#N/A</v>
      </c>
      <c r="L2073" s="160" t="e">
        <f>'Редактор цен '!$D$245</f>
        <v>#N/A</v>
      </c>
      <c r="M2073" s="160" t="e">
        <f>'Редактор цен '!$D$245</f>
        <v>#N/A</v>
      </c>
    </row>
    <row r="2074" spans="3:13" ht="15" x14ac:dyDescent="0.2">
      <c r="C2074" s="75" t="s">
        <v>673</v>
      </c>
      <c r="D2074" s="160" t="e">
        <f>'Редактор цен '!$D$246</f>
        <v>#N/A</v>
      </c>
      <c r="E2074" s="160" t="e">
        <f>'Редактор цен '!$D$246</f>
        <v>#N/A</v>
      </c>
      <c r="F2074" s="160" t="e">
        <f>'Редактор цен '!$D$246</f>
        <v>#N/A</v>
      </c>
      <c r="G2074" s="160" t="e">
        <f>'Редактор цен '!$D$246</f>
        <v>#N/A</v>
      </c>
      <c r="H2074" s="160" t="e">
        <f>'Редактор цен '!$D$246</f>
        <v>#N/A</v>
      </c>
      <c r="I2074" s="160" t="e">
        <f>'Редактор цен '!$D$246</f>
        <v>#N/A</v>
      </c>
      <c r="J2074" s="160" t="e">
        <f>'Редактор цен '!$D$246</f>
        <v>#N/A</v>
      </c>
      <c r="K2074" s="160" t="e">
        <f>'Редактор цен '!$D$246</f>
        <v>#N/A</v>
      </c>
      <c r="L2074" s="160" t="e">
        <f>'Редактор цен '!$D$246</f>
        <v>#N/A</v>
      </c>
      <c r="M2074" s="160" t="e">
        <f>'Редактор цен '!$D$246</f>
        <v>#N/A</v>
      </c>
    </row>
    <row r="2075" spans="3:13" ht="15" x14ac:dyDescent="0.2">
      <c r="C2075" s="75" t="s">
        <v>675</v>
      </c>
      <c r="D2075" s="160" t="e">
        <f>'Редактор цен '!$D$247</f>
        <v>#N/A</v>
      </c>
      <c r="E2075" s="160" t="e">
        <f>'Редактор цен '!$D$247</f>
        <v>#N/A</v>
      </c>
      <c r="F2075" s="160" t="e">
        <f>'Редактор цен '!$D$247</f>
        <v>#N/A</v>
      </c>
      <c r="G2075" s="160" t="e">
        <f>'Редактор цен '!$D$247</f>
        <v>#N/A</v>
      </c>
      <c r="H2075" s="160" t="e">
        <f>'Редактор цен '!$D$247</f>
        <v>#N/A</v>
      </c>
      <c r="I2075" s="160" t="e">
        <f>'Редактор цен '!$D$247</f>
        <v>#N/A</v>
      </c>
      <c r="J2075" s="160" t="e">
        <f>'Редактор цен '!$D$247</f>
        <v>#N/A</v>
      </c>
      <c r="K2075" s="160" t="e">
        <f>'Редактор цен '!$D$247</f>
        <v>#N/A</v>
      </c>
      <c r="L2075" s="160" t="e">
        <f>'Редактор цен '!$D$247</f>
        <v>#N/A</v>
      </c>
      <c r="M2075" s="160" t="e">
        <f>'Редактор цен '!$D$247</f>
        <v>#N/A</v>
      </c>
    </row>
    <row r="2076" spans="3:13" ht="15" x14ac:dyDescent="0.2">
      <c r="C2076" s="75" t="s">
        <v>677</v>
      </c>
      <c r="D2076" s="160">
        <f>'Редактор цен '!$D$248</f>
        <v>4982.5783000000001</v>
      </c>
      <c r="E2076" s="160">
        <f>'Редактор цен '!$D$248</f>
        <v>4982.5783000000001</v>
      </c>
      <c r="F2076" s="160">
        <f>'Редактор цен '!$D$248</f>
        <v>4982.5783000000001</v>
      </c>
      <c r="G2076" s="160">
        <f>'Редактор цен '!$D$248</f>
        <v>4982.5783000000001</v>
      </c>
      <c r="H2076" s="160">
        <f>'Редактор цен '!$D$248</f>
        <v>4982.5783000000001</v>
      </c>
      <c r="I2076" s="160">
        <f>'Редактор цен '!$D$248</f>
        <v>4982.5783000000001</v>
      </c>
      <c r="J2076" s="160">
        <f>'Редактор цен '!$D$248</f>
        <v>4982.5783000000001</v>
      </c>
      <c r="K2076" s="160">
        <f>'Редактор цен '!$D$248</f>
        <v>4982.5783000000001</v>
      </c>
      <c r="L2076" s="160">
        <f>'Редактор цен '!$D$248</f>
        <v>4982.5783000000001</v>
      </c>
      <c r="M2076" s="160">
        <f>'Редактор цен '!$D$248</f>
        <v>4982.5783000000001</v>
      </c>
    </row>
    <row r="2077" spans="3:13" ht="15" x14ac:dyDescent="0.2">
      <c r="C2077" s="75" t="s">
        <v>679</v>
      </c>
      <c r="D2077" s="160">
        <f>'Редактор цен '!$D$249</f>
        <v>3109.0997000000002</v>
      </c>
      <c r="E2077" s="160">
        <f>'Редактор цен '!$D$249</f>
        <v>3109.0997000000002</v>
      </c>
      <c r="F2077" s="160">
        <f>'Редактор цен '!$D$249</f>
        <v>3109.0997000000002</v>
      </c>
      <c r="G2077" s="160">
        <f>'Редактор цен '!$D$249</f>
        <v>3109.0997000000002</v>
      </c>
      <c r="H2077" s="160">
        <f>'Редактор цен '!$D$249</f>
        <v>3109.0997000000002</v>
      </c>
      <c r="I2077" s="160">
        <f>'Редактор цен '!$D$249</f>
        <v>3109.0997000000002</v>
      </c>
      <c r="J2077" s="160">
        <f>'Редактор цен '!$D$249</f>
        <v>3109.0997000000002</v>
      </c>
      <c r="K2077" s="160">
        <f>'Редактор цен '!$D$249</f>
        <v>3109.0997000000002</v>
      </c>
      <c r="L2077" s="160">
        <f>'Редактор цен '!$D$249</f>
        <v>3109.0997000000002</v>
      </c>
      <c r="M2077" s="160">
        <f>'Редактор цен '!$D$249</f>
        <v>3109.0997000000002</v>
      </c>
    </row>
    <row r="2078" spans="3:13" ht="15" x14ac:dyDescent="0.2">
      <c r="C2078" s="75" t="s">
        <v>681</v>
      </c>
    </row>
    <row r="2079" spans="3:13" ht="15" x14ac:dyDescent="0.2">
      <c r="C2079" s="75" t="s">
        <v>683</v>
      </c>
    </row>
    <row r="2080" spans="3:13" ht="15" x14ac:dyDescent="0.2">
      <c r="C2080" s="75"/>
    </row>
    <row r="2081" spans="1:13" ht="15" x14ac:dyDescent="0.2">
      <c r="A2081">
        <v>0</v>
      </c>
      <c r="B2081" t="s">
        <v>587</v>
      </c>
      <c r="C2081" s="75" t="str">
        <f>B2081&amp;'Спецификация - фасады'!$AO$43</f>
        <v>U.PI80-01-PY27</v>
      </c>
      <c r="D2081" s="160">
        <f ca="1">OFFSET('Редактор цен '!$D$367,Цена!$A$2081,0)</f>
        <v>775.1606544</v>
      </c>
      <c r="E2081" s="160">
        <f ca="1">OFFSET('Редактор цен '!$D$367,Цена!$A$2081,0)</f>
        <v>775.1606544</v>
      </c>
      <c r="F2081" s="160">
        <f ca="1">OFFSET('Редактор цен '!$D$367,Цена!$A$2081,0)</f>
        <v>775.1606544</v>
      </c>
      <c r="G2081" s="160">
        <f ca="1">OFFSET('Редактор цен '!$D$367,Цена!$A$2081,0)</f>
        <v>775.1606544</v>
      </c>
      <c r="H2081" s="160">
        <f ca="1">OFFSET('Редактор цен '!$D$367,Цена!$A$2081,0)</f>
        <v>775.1606544</v>
      </c>
      <c r="I2081" s="160">
        <f ca="1">OFFSET('Редактор цен '!$D$367,Цена!$A$2081,0)</f>
        <v>775.1606544</v>
      </c>
      <c r="J2081" s="160">
        <f ca="1">OFFSET('Редактор цен '!$D$367,Цена!$A$2081,0)</f>
        <v>775.1606544</v>
      </c>
      <c r="K2081" s="160">
        <f ca="1">OFFSET('Редактор цен '!$D$367,Цена!$A$2081,0)</f>
        <v>775.1606544</v>
      </c>
      <c r="L2081" s="160">
        <f ca="1">OFFSET('Редактор цен '!$D$367,Цена!$A$2081,0)</f>
        <v>775.1606544</v>
      </c>
      <c r="M2081" s="160">
        <f ca="1">OFFSET('Редактор цен '!$D$367,Цена!$A$2081,0)</f>
        <v>775.1606544</v>
      </c>
    </row>
    <row r="2082" spans="1:13" ht="15" x14ac:dyDescent="0.2">
      <c r="A2082">
        <v>0</v>
      </c>
      <c r="B2082" t="s">
        <v>587</v>
      </c>
      <c r="C2082" s="75" t="str">
        <f>B2082&amp;'Спецификация - фасады'!$AO$44</f>
        <v>U.PI80-01-WC</v>
      </c>
      <c r="D2082" s="160">
        <f ca="1">OFFSET('Редактор цен '!$D$367,Цена!$A$2082,0)</f>
        <v>775.1606544</v>
      </c>
      <c r="E2082" s="160">
        <f ca="1">OFFSET('Редактор цен '!$D$367,Цена!$A$2082,0)</f>
        <v>775.1606544</v>
      </c>
      <c r="F2082" s="160">
        <f ca="1">OFFSET('Редактор цен '!$D$367,Цена!$A$2082,0)</f>
        <v>775.1606544</v>
      </c>
      <c r="G2082" s="160">
        <f ca="1">OFFSET('Редактор цен '!$D$367,Цена!$A$2082,0)</f>
        <v>775.1606544</v>
      </c>
      <c r="H2082" s="160">
        <f ca="1">OFFSET('Редактор цен '!$D$367,Цена!$A$2082,0)</f>
        <v>775.1606544</v>
      </c>
      <c r="I2082" s="160">
        <f ca="1">OFFSET('Редактор цен '!$D$367,Цена!$A$2082,0)</f>
        <v>775.1606544</v>
      </c>
      <c r="J2082" s="160">
        <f ca="1">OFFSET('Редактор цен '!$D$367,Цена!$A$2082,0)</f>
        <v>775.1606544</v>
      </c>
      <c r="K2082" s="160">
        <f ca="1">OFFSET('Редактор цен '!$D$367,Цена!$A$2082,0)</f>
        <v>775.1606544</v>
      </c>
      <c r="L2082" s="160">
        <f ca="1">OFFSET('Редактор цен '!$D$367,Цена!$A$2082,0)</f>
        <v>775.1606544</v>
      </c>
      <c r="M2082" s="160">
        <f ca="1">OFFSET('Редактор цен '!$D$367,Цена!$A$2082,0)</f>
        <v>775.1606544</v>
      </c>
    </row>
    <row r="2083" spans="1:13" ht="15" x14ac:dyDescent="0.2">
      <c r="A2083">
        <v>0</v>
      </c>
      <c r="B2083" t="s">
        <v>587</v>
      </c>
      <c r="C2083" s="75" t="str">
        <f>B2083&amp;'Спецификация - фасады'!$AO$45</f>
        <v>U.PI80-01-WP</v>
      </c>
      <c r="D2083" s="160">
        <f ca="1">OFFSET('Редактор цен '!$D$367,Цена!$A$2083,0)</f>
        <v>775.1606544</v>
      </c>
      <c r="E2083" s="160">
        <f ca="1">OFFSET('Редактор цен '!$D$367,Цена!$A$2083,0)</f>
        <v>775.1606544</v>
      </c>
      <c r="F2083" s="160">
        <f ca="1">OFFSET('Редактор цен '!$D$367,Цена!$A$2083,0)</f>
        <v>775.1606544</v>
      </c>
      <c r="G2083" s="160">
        <f ca="1">OFFSET('Редактор цен '!$D$367,Цена!$A$2083,0)</f>
        <v>775.1606544</v>
      </c>
      <c r="H2083" s="160">
        <f ca="1">OFFSET('Редактор цен '!$D$367,Цена!$A$2083,0)</f>
        <v>775.1606544</v>
      </c>
      <c r="I2083" s="160">
        <f ca="1">OFFSET('Редактор цен '!$D$367,Цена!$A$2083,0)</f>
        <v>775.1606544</v>
      </c>
      <c r="J2083" s="160">
        <f ca="1">OFFSET('Редактор цен '!$D$367,Цена!$A$2083,0)</f>
        <v>775.1606544</v>
      </c>
      <c r="K2083" s="160">
        <f ca="1">OFFSET('Редактор цен '!$D$367,Цена!$A$2083,0)</f>
        <v>775.1606544</v>
      </c>
      <c r="L2083" s="160">
        <f ca="1">OFFSET('Редактор цен '!$D$367,Цена!$A$2083,0)</f>
        <v>775.1606544</v>
      </c>
      <c r="M2083" s="160">
        <f ca="1">OFFSET('Редактор цен '!$D$367,Цена!$A$2083,0)</f>
        <v>775.1606544</v>
      </c>
    </row>
    <row r="2084" spans="1:13" ht="15" x14ac:dyDescent="0.2">
      <c r="A2084">
        <v>0</v>
      </c>
      <c r="B2084" t="s">
        <v>587</v>
      </c>
      <c r="C2084" s="75" t="str">
        <f>B2084&amp;'Спецификация - фасады'!$AO$46</f>
        <v>U.PI80-01-DS</v>
      </c>
      <c r="D2084" s="160">
        <f ca="1">OFFSET('Редактор цен '!$D$367,Цена!$A$2084,0)</f>
        <v>775.1606544</v>
      </c>
      <c r="E2084" s="160">
        <f ca="1">OFFSET('Редактор цен '!$D$367,Цена!$A$2084,0)</f>
        <v>775.1606544</v>
      </c>
      <c r="F2084" s="160">
        <f ca="1">OFFSET('Редактор цен '!$D$367,Цена!$A$2084,0)</f>
        <v>775.1606544</v>
      </c>
      <c r="G2084" s="160">
        <f ca="1">OFFSET('Редактор цен '!$D$367,Цена!$A$2084,0)</f>
        <v>775.1606544</v>
      </c>
      <c r="H2084" s="160">
        <f ca="1">OFFSET('Редактор цен '!$D$367,Цена!$A$2084,0)</f>
        <v>775.1606544</v>
      </c>
      <c r="I2084" s="160">
        <f ca="1">OFFSET('Редактор цен '!$D$367,Цена!$A$2084,0)</f>
        <v>775.1606544</v>
      </c>
      <c r="J2084" s="160">
        <f ca="1">OFFSET('Редактор цен '!$D$367,Цена!$A$2084,0)</f>
        <v>775.1606544</v>
      </c>
      <c r="K2084" s="160">
        <f ca="1">OFFSET('Редактор цен '!$D$367,Цена!$A$2084,0)</f>
        <v>775.1606544</v>
      </c>
      <c r="L2084" s="160">
        <f ca="1">OFFSET('Редактор цен '!$D$367,Цена!$A$2084,0)</f>
        <v>775.1606544</v>
      </c>
      <c r="M2084" s="160">
        <f ca="1">OFFSET('Редактор цен '!$D$367,Цена!$A$2084,0)</f>
        <v>775.1606544</v>
      </c>
    </row>
    <row r="2085" spans="1:13" ht="15" x14ac:dyDescent="0.2">
      <c r="A2085">
        <v>0</v>
      </c>
      <c r="B2085" t="s">
        <v>587</v>
      </c>
      <c r="C2085" s="75" t="str">
        <f>B2085&amp;'Спецификация - фасады'!$AO$47</f>
        <v>U.PI80-01-HS</v>
      </c>
      <c r="D2085" s="160">
        <f ca="1">OFFSET('Редактор цен '!$D$367,Цена!$A$2085,0)</f>
        <v>775.1606544</v>
      </c>
      <c r="E2085" s="160">
        <f ca="1">OFFSET('Редактор цен '!$D$367,Цена!$A$2085,0)</f>
        <v>775.1606544</v>
      </c>
      <c r="F2085" s="160">
        <f ca="1">OFFSET('Редактор цен '!$D$367,Цена!$A$2085,0)</f>
        <v>775.1606544</v>
      </c>
      <c r="G2085" s="160">
        <f ca="1">OFFSET('Редактор цен '!$D$367,Цена!$A$2085,0)</f>
        <v>775.1606544</v>
      </c>
      <c r="H2085" s="160">
        <f ca="1">OFFSET('Редактор цен '!$D$367,Цена!$A$2085,0)</f>
        <v>775.1606544</v>
      </c>
      <c r="I2085" s="160">
        <f ca="1">OFFSET('Редактор цен '!$D$367,Цена!$A$2085,0)</f>
        <v>775.1606544</v>
      </c>
      <c r="J2085" s="160">
        <f ca="1">OFFSET('Редактор цен '!$D$367,Цена!$A$2085,0)</f>
        <v>775.1606544</v>
      </c>
      <c r="K2085" s="160">
        <f ca="1">OFFSET('Редактор цен '!$D$367,Цена!$A$2085,0)</f>
        <v>775.1606544</v>
      </c>
      <c r="L2085" s="160">
        <f ca="1">OFFSET('Редактор цен '!$D$367,Цена!$A$2085,0)</f>
        <v>775.1606544</v>
      </c>
      <c r="M2085" s="160">
        <f ca="1">OFFSET('Редактор цен '!$D$367,Цена!$A$2085,0)</f>
        <v>775.1606544</v>
      </c>
    </row>
    <row r="2086" spans="1:13" ht="15" x14ac:dyDescent="0.2">
      <c r="A2086">
        <v>0</v>
      </c>
      <c r="B2086" t="s">
        <v>587</v>
      </c>
      <c r="C2086" s="75" t="str">
        <f>B2086&amp;'Спецификация - фасады'!$AO$48</f>
        <v>U.PI80-01-VT</v>
      </c>
      <c r="D2086" s="160">
        <f ca="1">OFFSET('Редактор цен '!$D$367,Цена!$A$2086,0)</f>
        <v>775.1606544</v>
      </c>
      <c r="E2086" s="160">
        <f ca="1">OFFSET('Редактор цен '!$D$367,Цена!$A$2086,0)</f>
        <v>775.1606544</v>
      </c>
      <c r="F2086" s="160">
        <f ca="1">OFFSET('Редактор цен '!$D$367,Цена!$A$2086,0)</f>
        <v>775.1606544</v>
      </c>
      <c r="G2086" s="160">
        <f ca="1">OFFSET('Редактор цен '!$D$367,Цена!$A$2086,0)</f>
        <v>775.1606544</v>
      </c>
      <c r="H2086" s="160">
        <f ca="1">OFFSET('Редактор цен '!$D$367,Цена!$A$2086,0)</f>
        <v>775.1606544</v>
      </c>
      <c r="I2086" s="160">
        <f ca="1">OFFSET('Редактор цен '!$D$367,Цена!$A$2086,0)</f>
        <v>775.1606544</v>
      </c>
      <c r="J2086" s="160">
        <f ca="1">OFFSET('Редактор цен '!$D$367,Цена!$A$2086,0)</f>
        <v>775.1606544</v>
      </c>
      <c r="K2086" s="160">
        <f ca="1">OFFSET('Редактор цен '!$D$367,Цена!$A$2086,0)</f>
        <v>775.1606544</v>
      </c>
      <c r="L2086" s="160">
        <f ca="1">OFFSET('Редактор цен '!$D$367,Цена!$A$2086,0)</f>
        <v>775.1606544</v>
      </c>
      <c r="M2086" s="160">
        <f ca="1">OFFSET('Редактор цен '!$D$367,Цена!$A$2086,0)</f>
        <v>775.1606544</v>
      </c>
    </row>
    <row r="2087" spans="1:13" ht="15" x14ac:dyDescent="0.2">
      <c r="A2087">
        <v>0</v>
      </c>
      <c r="B2087" t="s">
        <v>587</v>
      </c>
      <c r="C2087" s="75" t="str">
        <f>B2087&amp;'Спецификация - фасады'!$AO$49</f>
        <v>U.PI80-01-TD</v>
      </c>
      <c r="D2087" s="160">
        <f ca="1">OFFSET('Редактор цен '!$D$367,Цена!$A$2087,0)</f>
        <v>775.1606544</v>
      </c>
      <c r="E2087" s="160">
        <f ca="1">OFFSET('Редактор цен '!$D$367,Цена!$A$2087,0)</f>
        <v>775.1606544</v>
      </c>
      <c r="F2087" s="160">
        <f ca="1">OFFSET('Редактор цен '!$D$367,Цена!$A$2087,0)</f>
        <v>775.1606544</v>
      </c>
      <c r="G2087" s="160">
        <f ca="1">OFFSET('Редактор цен '!$D$367,Цена!$A$2087,0)</f>
        <v>775.1606544</v>
      </c>
      <c r="H2087" s="160">
        <f ca="1">OFFSET('Редактор цен '!$D$367,Цена!$A$2087,0)</f>
        <v>775.1606544</v>
      </c>
      <c r="I2087" s="160">
        <f ca="1">OFFSET('Редактор цен '!$D$367,Цена!$A$2087,0)</f>
        <v>775.1606544</v>
      </c>
      <c r="J2087" s="160">
        <f ca="1">OFFSET('Редактор цен '!$D$367,Цена!$A$2087,0)</f>
        <v>775.1606544</v>
      </c>
      <c r="K2087" s="160">
        <f ca="1">OFFSET('Редактор цен '!$D$367,Цена!$A$2087,0)</f>
        <v>775.1606544</v>
      </c>
      <c r="L2087" s="160">
        <f ca="1">OFFSET('Редактор цен '!$D$367,Цена!$A$2087,0)</f>
        <v>775.1606544</v>
      </c>
      <c r="M2087" s="160">
        <f ca="1">OFFSET('Редактор цен '!$D$367,Цена!$A$2087,0)</f>
        <v>775.1606544</v>
      </c>
    </row>
    <row r="2088" spans="1:13" ht="15" x14ac:dyDescent="0.2">
      <c r="A2088">
        <v>0</v>
      </c>
      <c r="B2088" t="s">
        <v>587</v>
      </c>
      <c r="C2088" s="75" t="str">
        <f>B2088&amp;'Спецификация - фасады'!$AO$50</f>
        <v>U.PI80-01-LO</v>
      </c>
      <c r="D2088" s="160">
        <f ca="1">OFFSET('Редактор цен '!$D$367,Цена!$A$2088,0)</f>
        <v>775.1606544</v>
      </c>
      <c r="E2088" s="160">
        <f ca="1">OFFSET('Редактор цен '!$D$367,Цена!$A$2088,0)</f>
        <v>775.1606544</v>
      </c>
      <c r="F2088" s="160">
        <f ca="1">OFFSET('Редактор цен '!$D$367,Цена!$A$2088,0)</f>
        <v>775.1606544</v>
      </c>
      <c r="G2088" s="160">
        <f ca="1">OFFSET('Редактор цен '!$D$367,Цена!$A$2088,0)</f>
        <v>775.1606544</v>
      </c>
      <c r="H2088" s="160">
        <f ca="1">OFFSET('Редактор цен '!$D$367,Цена!$A$2088,0)</f>
        <v>775.1606544</v>
      </c>
      <c r="I2088" s="160">
        <f ca="1">OFFSET('Редактор цен '!$D$367,Цена!$A$2088,0)</f>
        <v>775.1606544</v>
      </c>
      <c r="J2088" s="160">
        <f ca="1">OFFSET('Редактор цен '!$D$367,Цена!$A$2088,0)</f>
        <v>775.1606544</v>
      </c>
      <c r="K2088" s="160">
        <f ca="1">OFFSET('Редактор цен '!$D$367,Цена!$A$2088,0)</f>
        <v>775.1606544</v>
      </c>
      <c r="L2088" s="160">
        <f ca="1">OFFSET('Редактор цен '!$D$367,Цена!$A$2088,0)</f>
        <v>775.1606544</v>
      </c>
      <c r="M2088" s="160">
        <f ca="1">OFFSET('Редактор цен '!$D$367,Цена!$A$2088,0)</f>
        <v>775.1606544</v>
      </c>
    </row>
    <row r="2089" spans="1:13" ht="15" x14ac:dyDescent="0.2">
      <c r="A2089">
        <v>0</v>
      </c>
      <c r="B2089" t="s">
        <v>587</v>
      </c>
      <c r="C2089" s="75" t="str">
        <f>B2089&amp;'Спецификация - фасады'!$AO$51</f>
        <v>U.PI80-01-OM</v>
      </c>
      <c r="D2089" s="160">
        <f ca="1">OFFSET('Редактор цен '!$D$367,Цена!$A$2089,0)</f>
        <v>775.1606544</v>
      </c>
      <c r="E2089" s="160">
        <f ca="1">OFFSET('Редактор цен '!$D$367,Цена!$A$2089,0)</f>
        <v>775.1606544</v>
      </c>
      <c r="F2089" s="160">
        <f ca="1">OFFSET('Редактор цен '!$D$367,Цена!$A$2089,0)</f>
        <v>775.1606544</v>
      </c>
      <c r="G2089" s="160">
        <f ca="1">OFFSET('Редактор цен '!$D$367,Цена!$A$2089,0)</f>
        <v>775.1606544</v>
      </c>
      <c r="H2089" s="160">
        <f ca="1">OFFSET('Редактор цен '!$D$367,Цена!$A$2089,0)</f>
        <v>775.1606544</v>
      </c>
      <c r="I2089" s="160">
        <f ca="1">OFFSET('Редактор цен '!$D$367,Цена!$A$2089,0)</f>
        <v>775.1606544</v>
      </c>
      <c r="J2089" s="160">
        <f ca="1">OFFSET('Редактор цен '!$D$367,Цена!$A$2089,0)</f>
        <v>775.1606544</v>
      </c>
      <c r="K2089" s="160">
        <f ca="1">OFFSET('Редактор цен '!$D$367,Цена!$A$2089,0)</f>
        <v>775.1606544</v>
      </c>
      <c r="L2089" s="160">
        <f ca="1">OFFSET('Редактор цен '!$D$367,Цена!$A$2089,0)</f>
        <v>775.1606544</v>
      </c>
      <c r="M2089" s="160">
        <f ca="1">OFFSET('Редактор цен '!$D$367,Цена!$A$2089,0)</f>
        <v>775.1606544</v>
      </c>
    </row>
    <row r="2090" spans="1:13" ht="15" x14ac:dyDescent="0.2">
      <c r="A2090">
        <v>0</v>
      </c>
      <c r="B2090" t="s">
        <v>587</v>
      </c>
      <c r="C2090" s="75" t="str">
        <f>B2090&amp;'Спецификация - фасады'!$AO$52</f>
        <v>U.PI80-01-OE</v>
      </c>
      <c r="D2090" s="160">
        <f ca="1">OFFSET('Редактор цен '!$D$367,Цена!$A$2090,0)</f>
        <v>775.1606544</v>
      </c>
      <c r="E2090" s="160">
        <f ca="1">OFFSET('Редактор цен '!$D$367,Цена!$A$2090,0)</f>
        <v>775.1606544</v>
      </c>
      <c r="F2090" s="160">
        <f ca="1">OFFSET('Редактор цен '!$D$367,Цена!$A$2090,0)</f>
        <v>775.1606544</v>
      </c>
      <c r="G2090" s="160">
        <f ca="1">OFFSET('Редактор цен '!$D$367,Цена!$A$2090,0)</f>
        <v>775.1606544</v>
      </c>
      <c r="H2090" s="160">
        <f ca="1">OFFSET('Редактор цен '!$D$367,Цена!$A$2090,0)</f>
        <v>775.1606544</v>
      </c>
      <c r="I2090" s="160">
        <f ca="1">OFFSET('Редактор цен '!$D$367,Цена!$A$2090,0)</f>
        <v>775.1606544</v>
      </c>
      <c r="J2090" s="160">
        <f ca="1">OFFSET('Редактор цен '!$D$367,Цена!$A$2090,0)</f>
        <v>775.1606544</v>
      </c>
      <c r="K2090" s="160">
        <f ca="1">OFFSET('Редактор цен '!$D$367,Цена!$A$2090,0)</f>
        <v>775.1606544</v>
      </c>
      <c r="L2090" s="160">
        <f ca="1">OFFSET('Редактор цен '!$D$367,Цена!$A$2090,0)</f>
        <v>775.1606544</v>
      </c>
      <c r="M2090" s="160">
        <f ca="1">OFFSET('Редактор цен '!$D$367,Цена!$A$2090,0)</f>
        <v>775.1606544</v>
      </c>
    </row>
    <row r="2091" spans="1:13" ht="15" x14ac:dyDescent="0.2">
      <c r="A2091">
        <v>1</v>
      </c>
      <c r="B2091" t="s">
        <v>587</v>
      </c>
      <c r="C2091" s="75" t="str">
        <f>B2091&amp;'Спецификация - фасады'!$AO$53</f>
        <v>U.PI80-01-GS</v>
      </c>
      <c r="D2091" s="160">
        <f ca="1">OFFSET('Редактор цен '!$D$367,Цена!$A$2091,0)</f>
        <v>775.1606544</v>
      </c>
      <c r="E2091" s="160">
        <f ca="1">OFFSET('Редактор цен '!$D$367,Цена!$A$2091,0)</f>
        <v>775.1606544</v>
      </c>
      <c r="F2091" s="160">
        <f ca="1">OFFSET('Редактор цен '!$D$367,Цена!$A$2091,0)</f>
        <v>775.1606544</v>
      </c>
      <c r="G2091" s="160">
        <f ca="1">OFFSET('Редактор цен '!$D$367,Цена!$A$2091,0)</f>
        <v>775.1606544</v>
      </c>
      <c r="H2091" s="160">
        <f ca="1">OFFSET('Редактор цен '!$D$367,Цена!$A$2091,0)</f>
        <v>775.1606544</v>
      </c>
      <c r="I2091" s="160">
        <f ca="1">OFFSET('Редактор цен '!$D$367,Цена!$A$2091,0)</f>
        <v>775.1606544</v>
      </c>
      <c r="J2091" s="160">
        <f ca="1">OFFSET('Редактор цен '!$D$367,Цена!$A$2091,0)</f>
        <v>775.1606544</v>
      </c>
      <c r="K2091" s="160">
        <f ca="1">OFFSET('Редактор цен '!$D$367,Цена!$A$2091,0)</f>
        <v>775.1606544</v>
      </c>
      <c r="L2091" s="160">
        <f ca="1">OFFSET('Редактор цен '!$D$367,Цена!$A$2091,0)</f>
        <v>775.1606544</v>
      </c>
      <c r="M2091" s="160">
        <f ca="1">OFFSET('Редактор цен '!$D$367,Цена!$A$2091,0)</f>
        <v>775.1606544</v>
      </c>
    </row>
    <row r="2092" spans="1:13" ht="15" x14ac:dyDescent="0.2">
      <c r="A2092">
        <v>2</v>
      </c>
      <c r="B2092" t="s">
        <v>587</v>
      </c>
      <c r="C2092" s="75" t="str">
        <f>B2092&amp;'Спецификация - фасады'!$AO$54</f>
        <v>U.PI80-01-BMO</v>
      </c>
      <c r="D2092" s="160">
        <f ca="1">OFFSET('Редактор цен '!$D$367,Цена!$A$2092,0)</f>
        <v>822.14008799999999</v>
      </c>
      <c r="E2092" s="160">
        <f ca="1">OFFSET('Редактор цен '!$D$367,Цена!$A$2092,0)</f>
        <v>822.14008799999999</v>
      </c>
      <c r="F2092" s="160">
        <f ca="1">OFFSET('Редактор цен '!$D$367,Цена!$A$2092,0)</f>
        <v>822.14008799999999</v>
      </c>
      <c r="G2092" s="160">
        <f ca="1">OFFSET('Редактор цен '!$D$367,Цена!$A$2092,0)</f>
        <v>822.14008799999999</v>
      </c>
      <c r="H2092" s="160">
        <f ca="1">OFFSET('Редактор цен '!$D$367,Цена!$A$2092,0)</f>
        <v>822.14008799999999</v>
      </c>
      <c r="I2092" s="160">
        <f ca="1">OFFSET('Редактор цен '!$D$367,Цена!$A$2092,0)</f>
        <v>822.14008799999999</v>
      </c>
      <c r="J2092" s="160">
        <f ca="1">OFFSET('Редактор цен '!$D$367,Цена!$A$2092,0)</f>
        <v>822.14008799999999</v>
      </c>
      <c r="K2092" s="160">
        <f ca="1">OFFSET('Редактор цен '!$D$367,Цена!$A$2092,0)</f>
        <v>822.14008799999999</v>
      </c>
      <c r="L2092" s="160">
        <f ca="1">OFFSET('Редактор цен '!$D$367,Цена!$A$2092,0)</f>
        <v>822.14008799999999</v>
      </c>
      <c r="M2092" s="160">
        <f ca="1">OFFSET('Редактор цен '!$D$367,Цена!$A$2092,0)</f>
        <v>822.14008799999999</v>
      </c>
    </row>
    <row r="2093" spans="1:13" ht="15" x14ac:dyDescent="0.2">
      <c r="A2093">
        <v>3</v>
      </c>
      <c r="B2093" t="s">
        <v>587</v>
      </c>
      <c r="C2093" s="75" t="str">
        <f>B2093&amp;'Спецификация - фасады'!$AO$55</f>
        <v>U.PI80-01-WM</v>
      </c>
      <c r="D2093" s="160">
        <f ca="1">OFFSET('Редактор цен '!$D$367,Цена!$A$2093,0)</f>
        <v>939.58867199999997</v>
      </c>
      <c r="E2093" s="160">
        <f ca="1">OFFSET('Редактор цен '!$D$367,Цена!$A$2093,0)</f>
        <v>939.58867199999997</v>
      </c>
      <c r="F2093" s="160">
        <f ca="1">OFFSET('Редактор цен '!$D$367,Цена!$A$2093,0)</f>
        <v>939.58867199999997</v>
      </c>
      <c r="G2093" s="160">
        <f ca="1">OFFSET('Редактор цен '!$D$367,Цена!$A$2093,0)</f>
        <v>939.58867199999997</v>
      </c>
      <c r="H2093" s="160">
        <f ca="1">OFFSET('Редактор цен '!$D$367,Цена!$A$2093,0)</f>
        <v>939.58867199999997</v>
      </c>
      <c r="I2093" s="160">
        <f ca="1">OFFSET('Редактор цен '!$D$367,Цена!$A$2093,0)</f>
        <v>939.58867199999997</v>
      </c>
      <c r="J2093" s="160">
        <f ca="1">OFFSET('Редактор цен '!$D$367,Цена!$A$2093,0)</f>
        <v>939.58867199999997</v>
      </c>
      <c r="K2093" s="160">
        <f ca="1">OFFSET('Редактор цен '!$D$367,Цена!$A$2093,0)</f>
        <v>939.58867199999997</v>
      </c>
      <c r="L2093" s="160">
        <f ca="1">OFFSET('Редактор цен '!$D$367,Цена!$A$2093,0)</f>
        <v>939.58867199999997</v>
      </c>
      <c r="M2093" s="160">
        <f ca="1">OFFSET('Редактор цен '!$D$367,Цена!$A$2093,0)</f>
        <v>939.58867199999997</v>
      </c>
    </row>
    <row r="2094" spans="1:13" ht="15" x14ac:dyDescent="0.2">
      <c r="A2094">
        <v>3</v>
      </c>
      <c r="B2094" t="s">
        <v>587</v>
      </c>
      <c r="C2094" s="75" t="str">
        <f>B2094&amp;'Спецификация - фасады'!$AO$56</f>
        <v>U.PI80-01-IV</v>
      </c>
      <c r="D2094" s="160">
        <f ca="1">OFFSET('Редактор цен '!$D$367,Цена!$A$2094,0)</f>
        <v>939.58867199999997</v>
      </c>
      <c r="E2094" s="160">
        <f ca="1">OFFSET('Редактор цен '!$D$367,Цена!$A$2094,0)</f>
        <v>939.58867199999997</v>
      </c>
      <c r="F2094" s="160">
        <f ca="1">OFFSET('Редактор цен '!$D$367,Цена!$A$2094,0)</f>
        <v>939.58867199999997</v>
      </c>
      <c r="G2094" s="160">
        <f ca="1">OFFSET('Редактор цен '!$D$367,Цена!$A$2094,0)</f>
        <v>939.58867199999997</v>
      </c>
      <c r="H2094" s="160">
        <f ca="1">OFFSET('Редактор цен '!$D$367,Цена!$A$2094,0)</f>
        <v>939.58867199999997</v>
      </c>
      <c r="I2094" s="160">
        <f ca="1">OFFSET('Редактор цен '!$D$367,Цена!$A$2094,0)</f>
        <v>939.58867199999997</v>
      </c>
      <c r="J2094" s="160">
        <f ca="1">OFFSET('Редактор цен '!$D$367,Цена!$A$2094,0)</f>
        <v>939.58867199999997</v>
      </c>
      <c r="K2094" s="160">
        <f ca="1">OFFSET('Редактор цен '!$D$367,Цена!$A$2094,0)</f>
        <v>939.58867199999997</v>
      </c>
      <c r="L2094" s="160">
        <f ca="1">OFFSET('Редактор цен '!$D$367,Цена!$A$2094,0)</f>
        <v>939.58867199999997</v>
      </c>
      <c r="M2094" s="160">
        <f ca="1">OFFSET('Редактор цен '!$D$367,Цена!$A$2094,0)</f>
        <v>939.58867199999997</v>
      </c>
    </row>
    <row r="2095" spans="1:13" ht="15" x14ac:dyDescent="0.2">
      <c r="A2095">
        <v>4</v>
      </c>
      <c r="B2095" t="s">
        <v>587</v>
      </c>
      <c r="C2095" s="75" t="str">
        <f>B2095&amp;'Спецификация - фасады'!$AO$57</f>
        <v>U.PI80-01-WC/PG</v>
      </c>
      <c r="D2095" s="160">
        <f ca="1">OFFSET('Редактор цен '!$D$367,Цена!$A$2095,0)</f>
        <v>986.56810559999974</v>
      </c>
      <c r="E2095" s="160">
        <f ca="1">OFFSET('Редактор цен '!$D$367,Цена!$A$2095,0)</f>
        <v>986.56810559999974</v>
      </c>
      <c r="F2095" s="160">
        <f ca="1">OFFSET('Редактор цен '!$D$367,Цена!$A$2095,0)</f>
        <v>986.56810559999974</v>
      </c>
      <c r="G2095" s="160">
        <f ca="1">OFFSET('Редактор цен '!$D$367,Цена!$A$2095,0)</f>
        <v>986.56810559999974</v>
      </c>
      <c r="H2095" s="160">
        <f ca="1">OFFSET('Редактор цен '!$D$367,Цена!$A$2095,0)</f>
        <v>986.56810559999974</v>
      </c>
      <c r="I2095" s="160">
        <f ca="1">OFFSET('Редактор цен '!$D$367,Цена!$A$2095,0)</f>
        <v>986.56810559999974</v>
      </c>
      <c r="J2095" s="160">
        <f ca="1">OFFSET('Редактор цен '!$D$367,Цена!$A$2095,0)</f>
        <v>986.56810559999974</v>
      </c>
      <c r="K2095" s="160">
        <f ca="1">OFFSET('Редактор цен '!$D$367,Цена!$A$2095,0)</f>
        <v>986.56810559999974</v>
      </c>
      <c r="L2095" s="160">
        <f ca="1">OFFSET('Редактор цен '!$D$367,Цена!$A$2095,0)</f>
        <v>986.56810559999974</v>
      </c>
      <c r="M2095" s="160">
        <f ca="1">OFFSET('Редактор цен '!$D$367,Цена!$A$2095,0)</f>
        <v>986.56810559999974</v>
      </c>
    </row>
    <row r="2096" spans="1:13" ht="15" x14ac:dyDescent="0.2">
      <c r="A2096">
        <v>4</v>
      </c>
      <c r="B2096" t="s">
        <v>587</v>
      </c>
      <c r="C2096" s="75" t="str">
        <f>B2096&amp;'Спецификация - фасады'!$AO$58</f>
        <v>U.PI80-01-WC/PS</v>
      </c>
      <c r="D2096" s="160">
        <f ca="1">OFFSET('Редактор цен '!$D$367,Цена!$A$2096,0)</f>
        <v>986.56810559999974</v>
      </c>
      <c r="E2096" s="160">
        <f ca="1">OFFSET('Редактор цен '!$D$367,Цена!$A$2096,0)</f>
        <v>986.56810559999974</v>
      </c>
      <c r="F2096" s="160">
        <f ca="1">OFFSET('Редактор цен '!$D$367,Цена!$A$2096,0)</f>
        <v>986.56810559999974</v>
      </c>
      <c r="G2096" s="160">
        <f ca="1">OFFSET('Редактор цен '!$D$367,Цена!$A$2096,0)</f>
        <v>986.56810559999974</v>
      </c>
      <c r="H2096" s="160">
        <f ca="1">OFFSET('Редактор цен '!$D$367,Цена!$A$2096,0)</f>
        <v>986.56810559999974</v>
      </c>
      <c r="I2096" s="160">
        <f ca="1">OFFSET('Редактор цен '!$D$367,Цена!$A$2096,0)</f>
        <v>986.56810559999974</v>
      </c>
      <c r="J2096" s="160">
        <f ca="1">OFFSET('Редактор цен '!$D$367,Цена!$A$2096,0)</f>
        <v>986.56810559999974</v>
      </c>
      <c r="K2096" s="160">
        <f ca="1">OFFSET('Редактор цен '!$D$367,Цена!$A$2096,0)</f>
        <v>986.56810559999974</v>
      </c>
      <c r="L2096" s="160">
        <f ca="1">OFFSET('Редактор цен '!$D$367,Цена!$A$2096,0)</f>
        <v>986.56810559999974</v>
      </c>
      <c r="M2096" s="160">
        <f ca="1">OFFSET('Редактор цен '!$D$367,Цена!$A$2096,0)</f>
        <v>986.56810559999974</v>
      </c>
    </row>
    <row r="2097" spans="1:13" ht="15" x14ac:dyDescent="0.2">
      <c r="A2097">
        <v>4</v>
      </c>
      <c r="B2097" t="s">
        <v>587</v>
      </c>
      <c r="C2097" s="75" t="str">
        <f>B2097&amp;'Спецификация - фасады'!$AO$59</f>
        <v>U.PI80-01-WC/PBG</v>
      </c>
      <c r="D2097" s="160">
        <f ca="1">OFFSET('Редактор цен '!$D$367,Цена!$A$2097,0)</f>
        <v>986.56810559999974</v>
      </c>
      <c r="E2097" s="160">
        <f ca="1">OFFSET('Редактор цен '!$D$367,Цена!$A$2097,0)</f>
        <v>986.56810559999974</v>
      </c>
      <c r="F2097" s="160">
        <f ca="1">OFFSET('Редактор цен '!$D$367,Цена!$A$2097,0)</f>
        <v>986.56810559999974</v>
      </c>
      <c r="G2097" s="160">
        <f ca="1">OFFSET('Редактор цен '!$D$367,Цена!$A$2097,0)</f>
        <v>986.56810559999974</v>
      </c>
      <c r="H2097" s="160">
        <f ca="1">OFFSET('Редактор цен '!$D$367,Цена!$A$2097,0)</f>
        <v>986.56810559999974</v>
      </c>
      <c r="I2097" s="160">
        <f ca="1">OFFSET('Редактор цен '!$D$367,Цена!$A$2097,0)</f>
        <v>986.56810559999974</v>
      </c>
      <c r="J2097" s="160">
        <f ca="1">OFFSET('Редактор цен '!$D$367,Цена!$A$2097,0)</f>
        <v>986.56810559999974</v>
      </c>
      <c r="K2097" s="160">
        <f ca="1">OFFSET('Редактор цен '!$D$367,Цена!$A$2097,0)</f>
        <v>986.56810559999974</v>
      </c>
      <c r="L2097" s="160">
        <f ca="1">OFFSET('Редактор цен '!$D$367,Цена!$A$2097,0)</f>
        <v>986.56810559999974</v>
      </c>
      <c r="M2097" s="160">
        <f ca="1">OFFSET('Редактор цен '!$D$367,Цена!$A$2097,0)</f>
        <v>986.56810559999974</v>
      </c>
    </row>
    <row r="2098" spans="1:13" ht="15" x14ac:dyDescent="0.2">
      <c r="A2098">
        <v>4</v>
      </c>
      <c r="B2098" t="s">
        <v>587</v>
      </c>
      <c r="C2098" s="75" t="str">
        <f>B2098&amp;'Спецификация - фасады'!$AO$60</f>
        <v>U.PI80-01-VT/PS</v>
      </c>
      <c r="D2098" s="160">
        <f ca="1">OFFSET('Редактор цен '!$D$367,Цена!$A$2098,0)</f>
        <v>986.56810559999974</v>
      </c>
      <c r="E2098" s="160">
        <f ca="1">OFFSET('Редактор цен '!$D$367,Цена!$A$2098,0)</f>
        <v>986.56810559999974</v>
      </c>
      <c r="F2098" s="160">
        <f ca="1">OFFSET('Редактор цен '!$D$367,Цена!$A$2098,0)</f>
        <v>986.56810559999974</v>
      </c>
      <c r="G2098" s="160">
        <f ca="1">OFFSET('Редактор цен '!$D$367,Цена!$A$2098,0)</f>
        <v>986.56810559999974</v>
      </c>
      <c r="H2098" s="160">
        <f ca="1">OFFSET('Редактор цен '!$D$367,Цена!$A$2098,0)</f>
        <v>986.56810559999974</v>
      </c>
      <c r="I2098" s="160">
        <f ca="1">OFFSET('Редактор цен '!$D$367,Цена!$A$2098,0)</f>
        <v>986.56810559999974</v>
      </c>
      <c r="J2098" s="160">
        <f ca="1">OFFSET('Редактор цен '!$D$367,Цена!$A$2098,0)</f>
        <v>986.56810559999974</v>
      </c>
      <c r="K2098" s="160">
        <f ca="1">OFFSET('Редактор цен '!$D$367,Цена!$A$2098,0)</f>
        <v>986.56810559999974</v>
      </c>
      <c r="L2098" s="160">
        <f ca="1">OFFSET('Редактор цен '!$D$367,Цена!$A$2098,0)</f>
        <v>986.56810559999974</v>
      </c>
      <c r="M2098" s="160">
        <f ca="1">OFFSET('Редактор цен '!$D$367,Цена!$A$2098,0)</f>
        <v>986.56810559999974</v>
      </c>
    </row>
    <row r="2099" spans="1:13" ht="15" x14ac:dyDescent="0.2">
      <c r="A2099">
        <v>5</v>
      </c>
      <c r="B2099" t="s">
        <v>587</v>
      </c>
      <c r="C2099" s="75" t="str">
        <f>B2099&amp;'Спецификация - фасады'!$AO$61</f>
        <v>U.PI80-01-BMO/PG</v>
      </c>
      <c r="D2099" s="160">
        <f ca="1">OFFSET('Редактор цен '!$D$367,Цена!$A$2099,0)</f>
        <v>1033.5475391999998</v>
      </c>
      <c r="E2099" s="160">
        <f ca="1">OFFSET('Редактор цен '!$D$367,Цена!$A$2099,0)</f>
        <v>1033.5475391999998</v>
      </c>
      <c r="F2099" s="160">
        <f ca="1">OFFSET('Редактор цен '!$D$367,Цена!$A$2099,0)</f>
        <v>1033.5475391999998</v>
      </c>
      <c r="G2099" s="160">
        <f ca="1">OFFSET('Редактор цен '!$D$367,Цена!$A$2099,0)</f>
        <v>1033.5475391999998</v>
      </c>
      <c r="H2099" s="160">
        <f ca="1">OFFSET('Редактор цен '!$D$367,Цена!$A$2099,0)</f>
        <v>1033.5475391999998</v>
      </c>
      <c r="I2099" s="160">
        <f ca="1">OFFSET('Редактор цен '!$D$367,Цена!$A$2099,0)</f>
        <v>1033.5475391999998</v>
      </c>
      <c r="J2099" s="160">
        <f ca="1">OFFSET('Редактор цен '!$D$367,Цена!$A$2099,0)</f>
        <v>1033.5475391999998</v>
      </c>
      <c r="K2099" s="160">
        <f ca="1">OFFSET('Редактор цен '!$D$367,Цена!$A$2099,0)</f>
        <v>1033.5475391999998</v>
      </c>
      <c r="L2099" s="160">
        <f ca="1">OFFSET('Редактор цен '!$D$367,Цена!$A$2099,0)</f>
        <v>1033.5475391999998</v>
      </c>
      <c r="M2099" s="160">
        <f ca="1">OFFSET('Редактор цен '!$D$367,Цена!$A$2099,0)</f>
        <v>1033.5475391999998</v>
      </c>
    </row>
    <row r="2100" spans="1:13" ht="15" x14ac:dyDescent="0.2">
      <c r="A2100">
        <v>5</v>
      </c>
      <c r="B2100" t="s">
        <v>587</v>
      </c>
      <c r="C2100" s="75" t="str">
        <f>B2100&amp;'Спецификация - фасады'!$AO$62</f>
        <v>U.PI80-01-BMO/PB</v>
      </c>
      <c r="D2100" s="160">
        <f ca="1">OFFSET('Редактор цен '!$D$367,Цена!$A$2100,0)</f>
        <v>1033.5475391999998</v>
      </c>
      <c r="E2100" s="160">
        <f ca="1">OFFSET('Редактор цен '!$D$367,Цена!$A$2100,0)</f>
        <v>1033.5475391999998</v>
      </c>
      <c r="F2100" s="160">
        <f ca="1">OFFSET('Редактор цен '!$D$367,Цена!$A$2100,0)</f>
        <v>1033.5475391999998</v>
      </c>
      <c r="G2100" s="160">
        <f ca="1">OFFSET('Редактор цен '!$D$367,Цена!$A$2100,0)</f>
        <v>1033.5475391999998</v>
      </c>
      <c r="H2100" s="160">
        <f ca="1">OFFSET('Редактор цен '!$D$367,Цена!$A$2100,0)</f>
        <v>1033.5475391999998</v>
      </c>
      <c r="I2100" s="160">
        <f ca="1">OFFSET('Редактор цен '!$D$367,Цена!$A$2100,0)</f>
        <v>1033.5475391999998</v>
      </c>
      <c r="J2100" s="160">
        <f ca="1">OFFSET('Редактор цен '!$D$367,Цена!$A$2100,0)</f>
        <v>1033.5475391999998</v>
      </c>
      <c r="K2100" s="160">
        <f ca="1">OFFSET('Редактор цен '!$D$367,Цена!$A$2100,0)</f>
        <v>1033.5475391999998</v>
      </c>
      <c r="L2100" s="160">
        <f ca="1">OFFSET('Редактор цен '!$D$367,Цена!$A$2100,0)</f>
        <v>1033.5475391999998</v>
      </c>
      <c r="M2100" s="160">
        <f ca="1">OFFSET('Редактор цен '!$D$367,Цена!$A$2100,0)</f>
        <v>1033.5475391999998</v>
      </c>
    </row>
    <row r="2101" spans="1:13" ht="15" x14ac:dyDescent="0.2">
      <c r="A2101">
        <v>6</v>
      </c>
      <c r="B2101" t="s">
        <v>587</v>
      </c>
      <c r="C2101" s="75" t="str">
        <f>B2101&amp;'Спецификация - фасады'!$AO$63</f>
        <v>U.PI80-01-GS/PG</v>
      </c>
      <c r="D2101" s="160">
        <f ca="1">OFFSET('Редактор цен '!$D$367,Цена!$A$2101,0)</f>
        <v>1080.5269728000001</v>
      </c>
      <c r="E2101" s="160">
        <f ca="1">OFFSET('Редактор цен '!$D$367,Цена!$A$2101,0)</f>
        <v>1080.5269728000001</v>
      </c>
      <c r="F2101" s="160">
        <f ca="1">OFFSET('Редактор цен '!$D$367,Цена!$A$2101,0)</f>
        <v>1080.5269728000001</v>
      </c>
      <c r="G2101" s="160">
        <f ca="1">OFFSET('Редактор цен '!$D$367,Цена!$A$2101,0)</f>
        <v>1080.5269728000001</v>
      </c>
      <c r="H2101" s="160">
        <f ca="1">OFFSET('Редактор цен '!$D$367,Цена!$A$2101,0)</f>
        <v>1080.5269728000001</v>
      </c>
      <c r="I2101" s="160">
        <f ca="1">OFFSET('Редактор цен '!$D$367,Цена!$A$2101,0)</f>
        <v>1080.5269728000001</v>
      </c>
      <c r="J2101" s="160">
        <f ca="1">OFFSET('Редактор цен '!$D$367,Цена!$A$2101,0)</f>
        <v>1080.5269728000001</v>
      </c>
      <c r="K2101" s="160">
        <f ca="1">OFFSET('Редактор цен '!$D$367,Цена!$A$2101,0)</f>
        <v>1080.5269728000001</v>
      </c>
      <c r="L2101" s="160">
        <f ca="1">OFFSET('Редактор цен '!$D$367,Цена!$A$2101,0)</f>
        <v>1080.5269728000001</v>
      </c>
      <c r="M2101" s="160">
        <f ca="1">OFFSET('Редактор цен '!$D$367,Цена!$A$2101,0)</f>
        <v>1080.5269728000001</v>
      </c>
    </row>
    <row r="2102" spans="1:13" ht="15" x14ac:dyDescent="0.2">
      <c r="A2102">
        <v>6</v>
      </c>
      <c r="B2102" t="s">
        <v>587</v>
      </c>
      <c r="C2102" s="75" t="str">
        <f>B2102&amp;'Спецификация - фасады'!$AO$64</f>
        <v>U.PI80-01-GS/PS</v>
      </c>
      <c r="D2102" s="160">
        <f ca="1">OFFSET('Редактор цен '!$D$367,Цена!$A$2102,0)</f>
        <v>1080.5269728000001</v>
      </c>
      <c r="E2102" s="160">
        <f ca="1">OFFSET('Редактор цен '!$D$367,Цена!$A$2102,0)</f>
        <v>1080.5269728000001</v>
      </c>
      <c r="F2102" s="160">
        <f ca="1">OFFSET('Редактор цен '!$D$367,Цена!$A$2102,0)</f>
        <v>1080.5269728000001</v>
      </c>
      <c r="G2102" s="160">
        <f ca="1">OFFSET('Редактор цен '!$D$367,Цена!$A$2102,0)</f>
        <v>1080.5269728000001</v>
      </c>
      <c r="H2102" s="160">
        <f ca="1">OFFSET('Редактор цен '!$D$367,Цена!$A$2102,0)</f>
        <v>1080.5269728000001</v>
      </c>
      <c r="I2102" s="160">
        <f ca="1">OFFSET('Редактор цен '!$D$367,Цена!$A$2102,0)</f>
        <v>1080.5269728000001</v>
      </c>
      <c r="J2102" s="160">
        <f ca="1">OFFSET('Редактор цен '!$D$367,Цена!$A$2102,0)</f>
        <v>1080.5269728000001</v>
      </c>
      <c r="K2102" s="160">
        <f ca="1">OFFSET('Редактор цен '!$D$367,Цена!$A$2102,0)</f>
        <v>1080.5269728000001</v>
      </c>
      <c r="L2102" s="160">
        <f ca="1">OFFSET('Редактор цен '!$D$367,Цена!$A$2102,0)</f>
        <v>1080.5269728000001</v>
      </c>
      <c r="M2102" s="160">
        <f ca="1">OFFSET('Редактор цен '!$D$367,Цена!$A$2102,0)</f>
        <v>1080.5269728000001</v>
      </c>
    </row>
    <row r="2103" spans="1:13" ht="15" x14ac:dyDescent="0.2">
      <c r="A2103">
        <v>7</v>
      </c>
      <c r="B2103" t="s">
        <v>587</v>
      </c>
      <c r="C2103" s="75" t="str">
        <f>B2103&amp;'Спецификация - фасады'!$AO$65</f>
        <v>U.PI80-01-WM/PG</v>
      </c>
      <c r="D2103" s="160">
        <f ca="1">OFFSET('Редактор цен '!$D$367,Цена!$A$2103,0)</f>
        <v>1150.9961231999998</v>
      </c>
      <c r="E2103" s="160">
        <f ca="1">OFFSET('Редактор цен '!$D$367,Цена!$A$2103,0)</f>
        <v>1150.9961231999998</v>
      </c>
      <c r="F2103" s="160">
        <f ca="1">OFFSET('Редактор цен '!$D$367,Цена!$A$2103,0)</f>
        <v>1150.9961231999998</v>
      </c>
      <c r="G2103" s="160">
        <f ca="1">OFFSET('Редактор цен '!$D$367,Цена!$A$2103,0)</f>
        <v>1150.9961231999998</v>
      </c>
      <c r="H2103" s="160">
        <f ca="1">OFFSET('Редактор цен '!$D$367,Цена!$A$2103,0)</f>
        <v>1150.9961231999998</v>
      </c>
      <c r="I2103" s="160">
        <f ca="1">OFFSET('Редактор цен '!$D$367,Цена!$A$2103,0)</f>
        <v>1150.9961231999998</v>
      </c>
      <c r="J2103" s="160">
        <f ca="1">OFFSET('Редактор цен '!$D$367,Цена!$A$2103,0)</f>
        <v>1150.9961231999998</v>
      </c>
      <c r="K2103" s="160">
        <f ca="1">OFFSET('Редактор цен '!$D$367,Цена!$A$2103,0)</f>
        <v>1150.9961231999998</v>
      </c>
      <c r="L2103" s="160">
        <f ca="1">OFFSET('Редактор цен '!$D$367,Цена!$A$2103,0)</f>
        <v>1150.9961231999998</v>
      </c>
      <c r="M2103" s="160">
        <f ca="1">OFFSET('Редактор цен '!$D$367,Цена!$A$2103,0)</f>
        <v>1150.9961231999998</v>
      </c>
    </row>
    <row r="2104" spans="1:13" ht="15" x14ac:dyDescent="0.2">
      <c r="A2104">
        <v>7</v>
      </c>
      <c r="B2104" t="s">
        <v>587</v>
      </c>
      <c r="C2104" s="75" t="str">
        <f>B2104&amp;'Спецификация - фасады'!$AO$66</f>
        <v>U.PI80-01-WM/PS</v>
      </c>
      <c r="D2104" s="160">
        <f ca="1">OFFSET('Редактор цен '!$D$367,Цена!$A$2104,0)</f>
        <v>1150.9961231999998</v>
      </c>
      <c r="E2104" s="160">
        <f ca="1">OFFSET('Редактор цен '!$D$367,Цена!$A$2104,0)</f>
        <v>1150.9961231999998</v>
      </c>
      <c r="F2104" s="160">
        <f ca="1">OFFSET('Редактор цен '!$D$367,Цена!$A$2104,0)</f>
        <v>1150.9961231999998</v>
      </c>
      <c r="G2104" s="160">
        <f ca="1">OFFSET('Редактор цен '!$D$367,Цена!$A$2104,0)</f>
        <v>1150.9961231999998</v>
      </c>
      <c r="H2104" s="160">
        <f ca="1">OFFSET('Редактор цен '!$D$367,Цена!$A$2104,0)</f>
        <v>1150.9961231999998</v>
      </c>
      <c r="I2104" s="160">
        <f ca="1">OFFSET('Редактор цен '!$D$367,Цена!$A$2104,0)</f>
        <v>1150.9961231999998</v>
      </c>
      <c r="J2104" s="160">
        <f ca="1">OFFSET('Редактор цен '!$D$367,Цена!$A$2104,0)</f>
        <v>1150.9961231999998</v>
      </c>
      <c r="K2104" s="160">
        <f ca="1">OFFSET('Редактор цен '!$D$367,Цена!$A$2104,0)</f>
        <v>1150.9961231999998</v>
      </c>
      <c r="L2104" s="160">
        <f ca="1">OFFSET('Редактор цен '!$D$367,Цена!$A$2104,0)</f>
        <v>1150.9961231999998</v>
      </c>
      <c r="M2104" s="160">
        <f ca="1">OFFSET('Редактор цен '!$D$367,Цена!$A$2104,0)</f>
        <v>1150.9961231999998</v>
      </c>
    </row>
    <row r="2105" spans="1:13" ht="15" x14ac:dyDescent="0.2">
      <c r="A2105">
        <v>7</v>
      </c>
      <c r="B2105" t="s">
        <v>587</v>
      </c>
      <c r="C2105" s="75" t="str">
        <f>B2105&amp;'Спецификация - фасады'!$AO$67</f>
        <v>U.PI80-01-WM/PBG</v>
      </c>
      <c r="D2105" s="160">
        <f ca="1">OFFSET('Редактор цен '!$D$367,Цена!$A$2105,0)</f>
        <v>1150.9961231999998</v>
      </c>
      <c r="E2105" s="160">
        <f ca="1">OFFSET('Редактор цен '!$D$367,Цена!$A$2105,0)</f>
        <v>1150.9961231999998</v>
      </c>
      <c r="F2105" s="160">
        <f ca="1">OFFSET('Редактор цен '!$D$367,Цена!$A$2105,0)</f>
        <v>1150.9961231999998</v>
      </c>
      <c r="G2105" s="160">
        <f ca="1">OFFSET('Редактор цен '!$D$367,Цена!$A$2105,0)</f>
        <v>1150.9961231999998</v>
      </c>
      <c r="H2105" s="160">
        <f ca="1">OFFSET('Редактор цен '!$D$367,Цена!$A$2105,0)</f>
        <v>1150.9961231999998</v>
      </c>
      <c r="I2105" s="160">
        <f ca="1">OFFSET('Редактор цен '!$D$367,Цена!$A$2105,0)</f>
        <v>1150.9961231999998</v>
      </c>
      <c r="J2105" s="160">
        <f ca="1">OFFSET('Редактор цен '!$D$367,Цена!$A$2105,0)</f>
        <v>1150.9961231999998</v>
      </c>
      <c r="K2105" s="160">
        <f ca="1">OFFSET('Редактор цен '!$D$367,Цена!$A$2105,0)</f>
        <v>1150.9961231999998</v>
      </c>
      <c r="L2105" s="160">
        <f ca="1">OFFSET('Редактор цен '!$D$367,Цена!$A$2105,0)</f>
        <v>1150.9961231999998</v>
      </c>
      <c r="M2105" s="160">
        <f ca="1">OFFSET('Редактор цен '!$D$367,Цена!$A$2105,0)</f>
        <v>1150.9961231999998</v>
      </c>
    </row>
    <row r="2106" spans="1:13" ht="15" x14ac:dyDescent="0.2">
      <c r="A2106">
        <v>7</v>
      </c>
      <c r="B2106" t="s">
        <v>587</v>
      </c>
      <c r="C2106" s="75" t="str">
        <f>B2106&amp;'Спецификация - фасады'!$AO$68</f>
        <v>U.PI80-01-IV/PG</v>
      </c>
      <c r="D2106" s="160">
        <f ca="1">OFFSET('Редактор цен '!$D$367,Цена!$A$2106,0)</f>
        <v>1150.9961231999998</v>
      </c>
      <c r="E2106" s="160">
        <f ca="1">OFFSET('Редактор цен '!$D$367,Цена!$A$2106,0)</f>
        <v>1150.9961231999998</v>
      </c>
      <c r="F2106" s="160">
        <f ca="1">OFFSET('Редактор цен '!$D$367,Цена!$A$2106,0)</f>
        <v>1150.9961231999998</v>
      </c>
      <c r="G2106" s="160">
        <f ca="1">OFFSET('Редактор цен '!$D$367,Цена!$A$2106,0)</f>
        <v>1150.9961231999998</v>
      </c>
      <c r="H2106" s="160">
        <f ca="1">OFFSET('Редактор цен '!$D$367,Цена!$A$2106,0)</f>
        <v>1150.9961231999998</v>
      </c>
      <c r="I2106" s="160">
        <f ca="1">OFFSET('Редактор цен '!$D$367,Цена!$A$2106,0)</f>
        <v>1150.9961231999998</v>
      </c>
      <c r="J2106" s="160">
        <f ca="1">OFFSET('Редактор цен '!$D$367,Цена!$A$2106,0)</f>
        <v>1150.9961231999998</v>
      </c>
      <c r="K2106" s="160">
        <f ca="1">OFFSET('Редактор цен '!$D$367,Цена!$A$2106,0)</f>
        <v>1150.9961231999998</v>
      </c>
      <c r="L2106" s="160">
        <f ca="1">OFFSET('Редактор цен '!$D$367,Цена!$A$2106,0)</f>
        <v>1150.9961231999998</v>
      </c>
      <c r="M2106" s="160">
        <f ca="1">OFFSET('Редактор цен '!$D$367,Цена!$A$2106,0)</f>
        <v>1150.9961231999998</v>
      </c>
    </row>
    <row r="2107" spans="1:13" ht="15" x14ac:dyDescent="0.2">
      <c r="A2107">
        <v>7</v>
      </c>
      <c r="B2107" t="s">
        <v>587</v>
      </c>
      <c r="C2107" s="75" t="str">
        <f>B2107&amp;'Спецификация - фасады'!$AO$69</f>
        <v>U.PI80-01-IV/PS</v>
      </c>
      <c r="D2107" s="160">
        <f ca="1">OFFSET('Редактор цен '!$D$367,Цена!$A$2107,0)</f>
        <v>1150.9961231999998</v>
      </c>
      <c r="E2107" s="160">
        <f ca="1">OFFSET('Редактор цен '!$D$367,Цена!$A$2107,0)</f>
        <v>1150.9961231999998</v>
      </c>
      <c r="F2107" s="160">
        <f ca="1">OFFSET('Редактор цен '!$D$367,Цена!$A$2107,0)</f>
        <v>1150.9961231999998</v>
      </c>
      <c r="G2107" s="160">
        <f ca="1">OFFSET('Редактор цен '!$D$367,Цена!$A$2107,0)</f>
        <v>1150.9961231999998</v>
      </c>
      <c r="H2107" s="160">
        <f ca="1">OFFSET('Редактор цен '!$D$367,Цена!$A$2107,0)</f>
        <v>1150.9961231999998</v>
      </c>
      <c r="I2107" s="160">
        <f ca="1">OFFSET('Редактор цен '!$D$367,Цена!$A$2107,0)</f>
        <v>1150.9961231999998</v>
      </c>
      <c r="J2107" s="160">
        <f ca="1">OFFSET('Редактор цен '!$D$367,Цена!$A$2107,0)</f>
        <v>1150.9961231999998</v>
      </c>
      <c r="K2107" s="160">
        <f ca="1">OFFSET('Редактор цен '!$D$367,Цена!$A$2107,0)</f>
        <v>1150.9961231999998</v>
      </c>
      <c r="L2107" s="160">
        <f ca="1">OFFSET('Редактор цен '!$D$367,Цена!$A$2107,0)</f>
        <v>1150.9961231999998</v>
      </c>
      <c r="M2107" s="160">
        <f ca="1">OFFSET('Редактор цен '!$D$367,Цена!$A$2107,0)</f>
        <v>1150.9961231999998</v>
      </c>
    </row>
    <row r="2108" spans="1:13" ht="15" x14ac:dyDescent="0.2">
      <c r="A2108">
        <v>7</v>
      </c>
      <c r="B2108" t="s">
        <v>587</v>
      </c>
      <c r="C2108" s="75" t="str">
        <f>B2108&amp;'Спецификация - фасады'!$AO$70</f>
        <v>U.PI80-01-IV/PBG</v>
      </c>
      <c r="D2108" s="160">
        <f ca="1">OFFSET('Редактор цен '!$D$367,Цена!$A$2108,0)</f>
        <v>1150.9961231999998</v>
      </c>
      <c r="E2108" s="160">
        <f ca="1">OFFSET('Редактор цен '!$D$367,Цена!$A$2108,0)</f>
        <v>1150.9961231999998</v>
      </c>
      <c r="F2108" s="160">
        <f ca="1">OFFSET('Редактор цен '!$D$367,Цена!$A$2108,0)</f>
        <v>1150.9961231999998</v>
      </c>
      <c r="G2108" s="160">
        <f ca="1">OFFSET('Редактор цен '!$D$367,Цена!$A$2108,0)</f>
        <v>1150.9961231999998</v>
      </c>
      <c r="H2108" s="160">
        <f ca="1">OFFSET('Редактор цен '!$D$367,Цена!$A$2108,0)</f>
        <v>1150.9961231999998</v>
      </c>
      <c r="I2108" s="160">
        <f ca="1">OFFSET('Редактор цен '!$D$367,Цена!$A$2108,0)</f>
        <v>1150.9961231999998</v>
      </c>
      <c r="J2108" s="160">
        <f ca="1">OFFSET('Редактор цен '!$D$367,Цена!$A$2108,0)</f>
        <v>1150.9961231999998</v>
      </c>
      <c r="K2108" s="160">
        <f ca="1">OFFSET('Редактор цен '!$D$367,Цена!$A$2108,0)</f>
        <v>1150.9961231999998</v>
      </c>
      <c r="L2108" s="160">
        <f ca="1">OFFSET('Редактор цен '!$D$367,Цена!$A$2108,0)</f>
        <v>1150.9961231999998</v>
      </c>
      <c r="M2108" s="160">
        <f ca="1">OFFSET('Редактор цен '!$D$367,Цена!$A$2108,0)</f>
        <v>1150.9961231999998</v>
      </c>
    </row>
    <row r="2109" spans="1:13" ht="15" x14ac:dyDescent="0.2">
      <c r="C2109" s="75"/>
    </row>
    <row r="2110" spans="1:13" ht="15" x14ac:dyDescent="0.2">
      <c r="A2110">
        <v>0</v>
      </c>
      <c r="B2110" t="s">
        <v>724</v>
      </c>
      <c r="C2110" s="75" t="str">
        <f>B2110&amp;'Спецификация - фасады'!$AO$43</f>
        <v>U.PI80-02-PY27</v>
      </c>
      <c r="D2110" s="160">
        <f ca="1">OFFSET('Редактор цен '!$D$375,Цена!$A$2110,0)</f>
        <v>751.67093759999977</v>
      </c>
      <c r="E2110" s="160">
        <f ca="1">OFFSET('Редактор цен '!$D$375,Цена!$A$2110,0)</f>
        <v>751.67093759999977</v>
      </c>
      <c r="F2110" s="160">
        <f ca="1">OFFSET('Редактор цен '!$D$375,Цена!$A$2110,0)</f>
        <v>751.67093759999977</v>
      </c>
      <c r="G2110" s="160">
        <f ca="1">OFFSET('Редактор цен '!$D$375,Цена!$A$2110,0)</f>
        <v>751.67093759999977</v>
      </c>
      <c r="H2110" s="160">
        <f ca="1">OFFSET('Редактор цен '!$D$375,Цена!$A$2110,0)</f>
        <v>751.67093759999977</v>
      </c>
      <c r="I2110" s="160">
        <f ca="1">OFFSET('Редактор цен '!$D$375,Цена!$A$2110,0)</f>
        <v>751.67093759999977</v>
      </c>
      <c r="J2110" s="160">
        <f ca="1">OFFSET('Редактор цен '!$D$375,Цена!$A$2110,0)</f>
        <v>751.67093759999977</v>
      </c>
      <c r="K2110" s="160">
        <f ca="1">OFFSET('Редактор цен '!$D$375,Цена!$A$2110,0)</f>
        <v>751.67093759999977</v>
      </c>
      <c r="L2110" s="160">
        <f ca="1">OFFSET('Редактор цен '!$D$375,Цена!$A$2110,0)</f>
        <v>751.67093759999977</v>
      </c>
      <c r="M2110" s="160">
        <f ca="1">OFFSET('Редактор цен '!$D$375,Цена!$A$2110,0)</f>
        <v>751.67093759999977</v>
      </c>
    </row>
    <row r="2111" spans="1:13" ht="15" x14ac:dyDescent="0.2">
      <c r="A2111">
        <v>0</v>
      </c>
      <c r="B2111" t="s">
        <v>724</v>
      </c>
      <c r="C2111" s="75" t="str">
        <f>B2111&amp;'Спецификация - фасады'!$AO$44</f>
        <v>U.PI80-02-WC</v>
      </c>
      <c r="D2111" s="160">
        <f ca="1">OFFSET('Редактор цен '!$D$375,Цена!$A$2111,0)</f>
        <v>751.67093759999977</v>
      </c>
      <c r="E2111" s="160">
        <f ca="1">OFFSET('Редактор цен '!$D$375,Цена!$A$2111,0)</f>
        <v>751.67093759999977</v>
      </c>
      <c r="F2111" s="160">
        <f ca="1">OFFSET('Редактор цен '!$D$375,Цена!$A$2111,0)</f>
        <v>751.67093759999977</v>
      </c>
      <c r="G2111" s="160">
        <f ca="1">OFFSET('Редактор цен '!$D$375,Цена!$A$2111,0)</f>
        <v>751.67093759999977</v>
      </c>
      <c r="H2111" s="160">
        <f ca="1">OFFSET('Редактор цен '!$D$375,Цена!$A$2111,0)</f>
        <v>751.67093759999977</v>
      </c>
      <c r="I2111" s="160">
        <f ca="1">OFFSET('Редактор цен '!$D$375,Цена!$A$2111,0)</f>
        <v>751.67093759999977</v>
      </c>
      <c r="J2111" s="160">
        <f ca="1">OFFSET('Редактор цен '!$D$375,Цена!$A$2111,0)</f>
        <v>751.67093759999977</v>
      </c>
      <c r="K2111" s="160">
        <f ca="1">OFFSET('Редактор цен '!$D$375,Цена!$A$2111,0)</f>
        <v>751.67093759999977</v>
      </c>
      <c r="L2111" s="160">
        <f ca="1">OFFSET('Редактор цен '!$D$375,Цена!$A$2111,0)</f>
        <v>751.67093759999977</v>
      </c>
      <c r="M2111" s="160">
        <f ca="1">OFFSET('Редактор цен '!$D$375,Цена!$A$2111,0)</f>
        <v>751.67093759999977</v>
      </c>
    </row>
    <row r="2112" spans="1:13" ht="15" x14ac:dyDescent="0.2">
      <c r="A2112">
        <v>0</v>
      </c>
      <c r="B2112" t="s">
        <v>724</v>
      </c>
      <c r="C2112" s="75" t="str">
        <f>B2112&amp;'Спецификация - фасады'!$AO$45</f>
        <v>U.PI80-02-WP</v>
      </c>
      <c r="D2112" s="160">
        <f ca="1">OFFSET('Редактор цен '!$D$375,Цена!$A$2112,0)</f>
        <v>751.67093759999977</v>
      </c>
      <c r="E2112" s="160">
        <f ca="1">OFFSET('Редактор цен '!$D$375,Цена!$A$2112,0)</f>
        <v>751.67093759999977</v>
      </c>
      <c r="F2112" s="160">
        <f ca="1">OFFSET('Редактор цен '!$D$375,Цена!$A$2112,0)</f>
        <v>751.67093759999977</v>
      </c>
      <c r="G2112" s="160">
        <f ca="1">OFFSET('Редактор цен '!$D$375,Цена!$A$2112,0)</f>
        <v>751.67093759999977</v>
      </c>
      <c r="H2112" s="160">
        <f ca="1">OFFSET('Редактор цен '!$D$375,Цена!$A$2112,0)</f>
        <v>751.67093759999977</v>
      </c>
      <c r="I2112" s="160">
        <f ca="1">OFFSET('Редактор цен '!$D$375,Цена!$A$2112,0)</f>
        <v>751.67093759999977</v>
      </c>
      <c r="J2112" s="160">
        <f ca="1">OFFSET('Редактор цен '!$D$375,Цена!$A$2112,0)</f>
        <v>751.67093759999977</v>
      </c>
      <c r="K2112" s="160">
        <f ca="1">OFFSET('Редактор цен '!$D$375,Цена!$A$2112,0)</f>
        <v>751.67093759999977</v>
      </c>
      <c r="L2112" s="160">
        <f ca="1">OFFSET('Редактор цен '!$D$375,Цена!$A$2112,0)</f>
        <v>751.67093759999977</v>
      </c>
      <c r="M2112" s="160">
        <f ca="1">OFFSET('Редактор цен '!$D$375,Цена!$A$2112,0)</f>
        <v>751.67093759999977</v>
      </c>
    </row>
    <row r="2113" spans="1:13" ht="15" x14ac:dyDescent="0.2">
      <c r="A2113">
        <v>0</v>
      </c>
      <c r="B2113" t="s">
        <v>724</v>
      </c>
      <c r="C2113" s="75" t="str">
        <f>B2113&amp;'Спецификация - фасады'!$AO$46</f>
        <v>U.PI80-02-DS</v>
      </c>
      <c r="D2113" s="160">
        <f ca="1">OFFSET('Редактор цен '!$D$375,Цена!$A$2113,0)</f>
        <v>751.67093759999977</v>
      </c>
      <c r="E2113" s="160">
        <f ca="1">OFFSET('Редактор цен '!$D$375,Цена!$A$2113,0)</f>
        <v>751.67093759999977</v>
      </c>
      <c r="F2113" s="160">
        <f ca="1">OFFSET('Редактор цен '!$D$375,Цена!$A$2113,0)</f>
        <v>751.67093759999977</v>
      </c>
      <c r="G2113" s="160">
        <f ca="1">OFFSET('Редактор цен '!$D$375,Цена!$A$2113,0)</f>
        <v>751.67093759999977</v>
      </c>
      <c r="H2113" s="160">
        <f ca="1">OFFSET('Редактор цен '!$D$375,Цена!$A$2113,0)</f>
        <v>751.67093759999977</v>
      </c>
      <c r="I2113" s="160">
        <f ca="1">OFFSET('Редактор цен '!$D$375,Цена!$A$2113,0)</f>
        <v>751.67093759999977</v>
      </c>
      <c r="J2113" s="160">
        <f ca="1">OFFSET('Редактор цен '!$D$375,Цена!$A$2113,0)</f>
        <v>751.67093759999977</v>
      </c>
      <c r="K2113" s="160">
        <f ca="1">OFFSET('Редактор цен '!$D$375,Цена!$A$2113,0)</f>
        <v>751.67093759999977</v>
      </c>
      <c r="L2113" s="160">
        <f ca="1">OFFSET('Редактор цен '!$D$375,Цена!$A$2113,0)</f>
        <v>751.67093759999977</v>
      </c>
      <c r="M2113" s="160">
        <f ca="1">OFFSET('Редактор цен '!$D$375,Цена!$A$2113,0)</f>
        <v>751.67093759999977</v>
      </c>
    </row>
    <row r="2114" spans="1:13" ht="15" x14ac:dyDescent="0.2">
      <c r="A2114">
        <v>0</v>
      </c>
      <c r="B2114" t="s">
        <v>724</v>
      </c>
      <c r="C2114" s="75" t="str">
        <f>B2114&amp;'Спецификация - фасады'!$AO$47</f>
        <v>U.PI80-02-HS</v>
      </c>
      <c r="D2114" s="160">
        <f ca="1">OFFSET('Редактор цен '!$D$375,Цена!$A$2114,0)</f>
        <v>751.67093759999977</v>
      </c>
      <c r="E2114" s="160">
        <f ca="1">OFFSET('Редактор цен '!$D$375,Цена!$A$2114,0)</f>
        <v>751.67093759999977</v>
      </c>
      <c r="F2114" s="160">
        <f ca="1">OFFSET('Редактор цен '!$D$375,Цена!$A$2114,0)</f>
        <v>751.67093759999977</v>
      </c>
      <c r="G2114" s="160">
        <f ca="1">OFFSET('Редактор цен '!$D$375,Цена!$A$2114,0)</f>
        <v>751.67093759999977</v>
      </c>
      <c r="H2114" s="160">
        <f ca="1">OFFSET('Редактор цен '!$D$375,Цена!$A$2114,0)</f>
        <v>751.67093759999977</v>
      </c>
      <c r="I2114" s="160">
        <f ca="1">OFFSET('Редактор цен '!$D$375,Цена!$A$2114,0)</f>
        <v>751.67093759999977</v>
      </c>
      <c r="J2114" s="160">
        <f ca="1">OFFSET('Редактор цен '!$D$375,Цена!$A$2114,0)</f>
        <v>751.67093759999977</v>
      </c>
      <c r="K2114" s="160">
        <f ca="1">OFFSET('Редактор цен '!$D$375,Цена!$A$2114,0)</f>
        <v>751.67093759999977</v>
      </c>
      <c r="L2114" s="160">
        <f ca="1">OFFSET('Редактор цен '!$D$375,Цена!$A$2114,0)</f>
        <v>751.67093759999977</v>
      </c>
      <c r="M2114" s="160">
        <f ca="1">OFFSET('Редактор цен '!$D$375,Цена!$A$2114,0)</f>
        <v>751.67093759999977</v>
      </c>
    </row>
    <row r="2115" spans="1:13" ht="15" x14ac:dyDescent="0.2">
      <c r="A2115">
        <v>0</v>
      </c>
      <c r="B2115" t="s">
        <v>724</v>
      </c>
      <c r="C2115" s="75" t="str">
        <f>B2115&amp;'Спецификация - фасады'!$AO$48</f>
        <v>U.PI80-02-VT</v>
      </c>
      <c r="D2115" s="160">
        <f ca="1">OFFSET('Редактор цен '!$D$375,Цена!$A$2115,0)</f>
        <v>751.67093759999977</v>
      </c>
      <c r="E2115" s="160">
        <f ca="1">OFFSET('Редактор цен '!$D$375,Цена!$A$2115,0)</f>
        <v>751.67093759999977</v>
      </c>
      <c r="F2115" s="160">
        <f ca="1">OFFSET('Редактор цен '!$D$375,Цена!$A$2115,0)</f>
        <v>751.67093759999977</v>
      </c>
      <c r="G2115" s="160">
        <f ca="1">OFFSET('Редактор цен '!$D$375,Цена!$A$2115,0)</f>
        <v>751.67093759999977</v>
      </c>
      <c r="H2115" s="160">
        <f ca="1">OFFSET('Редактор цен '!$D$375,Цена!$A$2115,0)</f>
        <v>751.67093759999977</v>
      </c>
      <c r="I2115" s="160">
        <f ca="1">OFFSET('Редактор цен '!$D$375,Цена!$A$2115,0)</f>
        <v>751.67093759999977</v>
      </c>
      <c r="J2115" s="160">
        <f ca="1">OFFSET('Редактор цен '!$D$375,Цена!$A$2115,0)</f>
        <v>751.67093759999977</v>
      </c>
      <c r="K2115" s="160">
        <f ca="1">OFFSET('Редактор цен '!$D$375,Цена!$A$2115,0)</f>
        <v>751.67093759999977</v>
      </c>
      <c r="L2115" s="160">
        <f ca="1">OFFSET('Редактор цен '!$D$375,Цена!$A$2115,0)</f>
        <v>751.67093759999977</v>
      </c>
      <c r="M2115" s="160">
        <f ca="1">OFFSET('Редактор цен '!$D$375,Цена!$A$2115,0)</f>
        <v>751.67093759999977</v>
      </c>
    </row>
    <row r="2116" spans="1:13" ht="15" x14ac:dyDescent="0.2">
      <c r="A2116">
        <v>0</v>
      </c>
      <c r="B2116" t="s">
        <v>724</v>
      </c>
      <c r="C2116" s="75" t="str">
        <f>B2116&amp;'Спецификация - фасады'!$AO$49</f>
        <v>U.PI80-02-TD</v>
      </c>
      <c r="D2116" s="160">
        <f ca="1">OFFSET('Редактор цен '!$D$375,Цена!$A$2116,0)</f>
        <v>751.67093759999977</v>
      </c>
      <c r="E2116" s="160">
        <f ca="1">OFFSET('Редактор цен '!$D$375,Цена!$A$2116,0)</f>
        <v>751.67093759999977</v>
      </c>
      <c r="F2116" s="160">
        <f ca="1">OFFSET('Редактор цен '!$D$375,Цена!$A$2116,0)</f>
        <v>751.67093759999977</v>
      </c>
      <c r="G2116" s="160">
        <f ca="1">OFFSET('Редактор цен '!$D$375,Цена!$A$2116,0)</f>
        <v>751.67093759999977</v>
      </c>
      <c r="H2116" s="160">
        <f ca="1">OFFSET('Редактор цен '!$D$375,Цена!$A$2116,0)</f>
        <v>751.67093759999977</v>
      </c>
      <c r="I2116" s="160">
        <f ca="1">OFFSET('Редактор цен '!$D$375,Цена!$A$2116,0)</f>
        <v>751.67093759999977</v>
      </c>
      <c r="J2116" s="160">
        <f ca="1">OFFSET('Редактор цен '!$D$375,Цена!$A$2116,0)</f>
        <v>751.67093759999977</v>
      </c>
      <c r="K2116" s="160">
        <f ca="1">OFFSET('Редактор цен '!$D$375,Цена!$A$2116,0)</f>
        <v>751.67093759999977</v>
      </c>
      <c r="L2116" s="160">
        <f ca="1">OFFSET('Редактор цен '!$D$375,Цена!$A$2116,0)</f>
        <v>751.67093759999977</v>
      </c>
      <c r="M2116" s="160">
        <f ca="1">OFFSET('Редактор цен '!$D$375,Цена!$A$2116,0)</f>
        <v>751.67093759999977</v>
      </c>
    </row>
    <row r="2117" spans="1:13" ht="15" x14ac:dyDescent="0.2">
      <c r="A2117">
        <v>0</v>
      </c>
      <c r="B2117" t="s">
        <v>724</v>
      </c>
      <c r="C2117" s="75" t="str">
        <f>B2117&amp;'Спецификация - фасады'!$AO$50</f>
        <v>U.PI80-02-LO</v>
      </c>
      <c r="D2117" s="160">
        <f ca="1">OFFSET('Редактор цен '!$D$375,Цена!$A$2117,0)</f>
        <v>751.67093759999977</v>
      </c>
      <c r="E2117" s="160">
        <f ca="1">OFFSET('Редактор цен '!$D$375,Цена!$A$2117,0)</f>
        <v>751.67093759999977</v>
      </c>
      <c r="F2117" s="160">
        <f ca="1">OFFSET('Редактор цен '!$D$375,Цена!$A$2117,0)</f>
        <v>751.67093759999977</v>
      </c>
      <c r="G2117" s="160">
        <f ca="1">OFFSET('Редактор цен '!$D$375,Цена!$A$2117,0)</f>
        <v>751.67093759999977</v>
      </c>
      <c r="H2117" s="160">
        <f ca="1">OFFSET('Редактор цен '!$D$375,Цена!$A$2117,0)</f>
        <v>751.67093759999977</v>
      </c>
      <c r="I2117" s="160">
        <f ca="1">OFFSET('Редактор цен '!$D$375,Цена!$A$2117,0)</f>
        <v>751.67093759999977</v>
      </c>
      <c r="J2117" s="160">
        <f ca="1">OFFSET('Редактор цен '!$D$375,Цена!$A$2117,0)</f>
        <v>751.67093759999977</v>
      </c>
      <c r="K2117" s="160">
        <f ca="1">OFFSET('Редактор цен '!$D$375,Цена!$A$2117,0)</f>
        <v>751.67093759999977</v>
      </c>
      <c r="L2117" s="160">
        <f ca="1">OFFSET('Редактор цен '!$D$375,Цена!$A$2117,0)</f>
        <v>751.67093759999977</v>
      </c>
      <c r="M2117" s="160">
        <f ca="1">OFFSET('Редактор цен '!$D$375,Цена!$A$2117,0)</f>
        <v>751.67093759999977</v>
      </c>
    </row>
    <row r="2118" spans="1:13" ht="15" x14ac:dyDescent="0.2">
      <c r="A2118">
        <v>0</v>
      </c>
      <c r="B2118" t="s">
        <v>724</v>
      </c>
      <c r="C2118" s="75" t="str">
        <f>B2118&amp;'Спецификация - фасады'!$AO$51</f>
        <v>U.PI80-02-OM</v>
      </c>
      <c r="D2118" s="160">
        <f ca="1">OFFSET('Редактор цен '!$D$375,Цена!$A$2118,0)</f>
        <v>751.67093759999977</v>
      </c>
      <c r="E2118" s="160">
        <f ca="1">OFFSET('Редактор цен '!$D$375,Цена!$A$2118,0)</f>
        <v>751.67093759999977</v>
      </c>
      <c r="F2118" s="160">
        <f ca="1">OFFSET('Редактор цен '!$D$375,Цена!$A$2118,0)</f>
        <v>751.67093759999977</v>
      </c>
      <c r="G2118" s="160">
        <f ca="1">OFFSET('Редактор цен '!$D$375,Цена!$A$2118,0)</f>
        <v>751.67093759999977</v>
      </c>
      <c r="H2118" s="160">
        <f ca="1">OFFSET('Редактор цен '!$D$375,Цена!$A$2118,0)</f>
        <v>751.67093759999977</v>
      </c>
      <c r="I2118" s="160">
        <f ca="1">OFFSET('Редактор цен '!$D$375,Цена!$A$2118,0)</f>
        <v>751.67093759999977</v>
      </c>
      <c r="J2118" s="160">
        <f ca="1">OFFSET('Редактор цен '!$D$375,Цена!$A$2118,0)</f>
        <v>751.67093759999977</v>
      </c>
      <c r="K2118" s="160">
        <f ca="1">OFFSET('Редактор цен '!$D$375,Цена!$A$2118,0)</f>
        <v>751.67093759999977</v>
      </c>
      <c r="L2118" s="160">
        <f ca="1">OFFSET('Редактор цен '!$D$375,Цена!$A$2118,0)</f>
        <v>751.67093759999977</v>
      </c>
      <c r="M2118" s="160">
        <f ca="1">OFFSET('Редактор цен '!$D$375,Цена!$A$2118,0)</f>
        <v>751.67093759999977</v>
      </c>
    </row>
    <row r="2119" spans="1:13" ht="15" x14ac:dyDescent="0.2">
      <c r="A2119">
        <v>0</v>
      </c>
      <c r="B2119" t="s">
        <v>724</v>
      </c>
      <c r="C2119" s="75" t="str">
        <f>B2119&amp;'Спецификация - фасады'!$AO$52</f>
        <v>U.PI80-02-OE</v>
      </c>
      <c r="D2119" s="160">
        <f ca="1">OFFSET('Редактор цен '!$D$375,Цена!$A$2119,0)</f>
        <v>751.67093759999977</v>
      </c>
      <c r="E2119" s="160">
        <f ca="1">OFFSET('Редактор цен '!$D$375,Цена!$A$2119,0)</f>
        <v>751.67093759999977</v>
      </c>
      <c r="F2119" s="160">
        <f ca="1">OFFSET('Редактор цен '!$D$375,Цена!$A$2119,0)</f>
        <v>751.67093759999977</v>
      </c>
      <c r="G2119" s="160">
        <f ca="1">OFFSET('Редактор цен '!$D$375,Цена!$A$2119,0)</f>
        <v>751.67093759999977</v>
      </c>
      <c r="H2119" s="160">
        <f ca="1">OFFSET('Редактор цен '!$D$375,Цена!$A$2119,0)</f>
        <v>751.67093759999977</v>
      </c>
      <c r="I2119" s="160">
        <f ca="1">OFFSET('Редактор цен '!$D$375,Цена!$A$2119,0)</f>
        <v>751.67093759999977</v>
      </c>
      <c r="J2119" s="160">
        <f ca="1">OFFSET('Редактор цен '!$D$375,Цена!$A$2119,0)</f>
        <v>751.67093759999977</v>
      </c>
      <c r="K2119" s="160">
        <f ca="1">OFFSET('Редактор цен '!$D$375,Цена!$A$2119,0)</f>
        <v>751.67093759999977</v>
      </c>
      <c r="L2119" s="160">
        <f ca="1">OFFSET('Редактор цен '!$D$375,Цена!$A$2119,0)</f>
        <v>751.67093759999977</v>
      </c>
      <c r="M2119" s="160">
        <f ca="1">OFFSET('Редактор цен '!$D$375,Цена!$A$2119,0)</f>
        <v>751.67093759999977</v>
      </c>
    </row>
    <row r="2120" spans="1:13" ht="15" x14ac:dyDescent="0.2">
      <c r="A2120">
        <v>1</v>
      </c>
      <c r="B2120" t="s">
        <v>724</v>
      </c>
      <c r="C2120" s="75" t="str">
        <f>B2120&amp;'Спецификация - фасады'!$AO$53</f>
        <v>U.PI80-02-GS</v>
      </c>
      <c r="D2120" s="160">
        <f ca="1">OFFSET('Редактор цен '!$D$375,Цена!$A$2120,0)</f>
        <v>751.67093759999977</v>
      </c>
      <c r="E2120" s="160">
        <f ca="1">OFFSET('Редактор цен '!$D$375,Цена!$A$2120,0)</f>
        <v>751.67093759999977</v>
      </c>
      <c r="F2120" s="160">
        <f ca="1">OFFSET('Редактор цен '!$D$375,Цена!$A$2120,0)</f>
        <v>751.67093759999977</v>
      </c>
      <c r="G2120" s="160">
        <f ca="1">OFFSET('Редактор цен '!$D$375,Цена!$A$2120,0)</f>
        <v>751.67093759999977</v>
      </c>
      <c r="H2120" s="160">
        <f ca="1">OFFSET('Редактор цен '!$D$375,Цена!$A$2120,0)</f>
        <v>751.67093759999977</v>
      </c>
      <c r="I2120" s="160">
        <f ca="1">OFFSET('Редактор цен '!$D$375,Цена!$A$2120,0)</f>
        <v>751.67093759999977</v>
      </c>
      <c r="J2120" s="160">
        <f ca="1">OFFSET('Редактор цен '!$D$375,Цена!$A$2120,0)</f>
        <v>751.67093759999977</v>
      </c>
      <c r="K2120" s="160">
        <f ca="1">OFFSET('Редактор цен '!$D$375,Цена!$A$2120,0)</f>
        <v>751.67093759999977</v>
      </c>
      <c r="L2120" s="160">
        <f ca="1">OFFSET('Редактор цен '!$D$375,Цена!$A$2120,0)</f>
        <v>751.67093759999977</v>
      </c>
      <c r="M2120" s="160">
        <f ca="1">OFFSET('Редактор цен '!$D$375,Цена!$A$2120,0)</f>
        <v>751.67093759999977</v>
      </c>
    </row>
    <row r="2121" spans="1:13" ht="15" x14ac:dyDescent="0.2">
      <c r="A2121">
        <v>2</v>
      </c>
      <c r="B2121" t="s">
        <v>724</v>
      </c>
      <c r="C2121" s="75" t="str">
        <f>B2121&amp;'Спецификация - фасады'!$AO$54</f>
        <v>U.PI80-02-BMO</v>
      </c>
      <c r="D2121" s="160">
        <f ca="1">OFFSET('Редактор цен '!$D$375,Цена!$A$2121,0)</f>
        <v>798.65037119999988</v>
      </c>
      <c r="E2121" s="160">
        <f ca="1">OFFSET('Редактор цен '!$D$375,Цена!$A$2121,0)</f>
        <v>798.65037119999988</v>
      </c>
      <c r="F2121" s="160">
        <f ca="1">OFFSET('Редактор цен '!$D$375,Цена!$A$2121,0)</f>
        <v>798.65037119999988</v>
      </c>
      <c r="G2121" s="160">
        <f ca="1">OFFSET('Редактор цен '!$D$375,Цена!$A$2121,0)</f>
        <v>798.65037119999988</v>
      </c>
      <c r="H2121" s="160">
        <f ca="1">OFFSET('Редактор цен '!$D$375,Цена!$A$2121,0)</f>
        <v>798.65037119999988</v>
      </c>
      <c r="I2121" s="160">
        <f ca="1">OFFSET('Редактор цен '!$D$375,Цена!$A$2121,0)</f>
        <v>798.65037119999988</v>
      </c>
      <c r="J2121" s="160">
        <f ca="1">OFFSET('Редактор цен '!$D$375,Цена!$A$2121,0)</f>
        <v>798.65037119999988</v>
      </c>
      <c r="K2121" s="160">
        <f ca="1">OFFSET('Редактор цен '!$D$375,Цена!$A$2121,0)</f>
        <v>798.65037119999988</v>
      </c>
      <c r="L2121" s="160">
        <f ca="1">OFFSET('Редактор цен '!$D$375,Цена!$A$2121,0)</f>
        <v>798.65037119999988</v>
      </c>
      <c r="M2121" s="160">
        <f ca="1">OFFSET('Редактор цен '!$D$375,Цена!$A$2121,0)</f>
        <v>798.65037119999988</v>
      </c>
    </row>
    <row r="2122" spans="1:13" ht="15" x14ac:dyDescent="0.2">
      <c r="A2122">
        <v>3</v>
      </c>
      <c r="B2122" t="s">
        <v>724</v>
      </c>
      <c r="C2122" s="75" t="str">
        <f>B2122&amp;'Спецификация - фасады'!$AO$55</f>
        <v>U.PI80-02-WM</v>
      </c>
      <c r="D2122" s="160">
        <f ca="1">OFFSET('Редактор цен '!$D$375,Цена!$A$2122,0)</f>
        <v>916.09895519999975</v>
      </c>
      <c r="E2122" s="160">
        <f ca="1">OFFSET('Редактор цен '!$D$375,Цена!$A$2122,0)</f>
        <v>916.09895519999975</v>
      </c>
      <c r="F2122" s="160">
        <f ca="1">OFFSET('Редактор цен '!$D$375,Цена!$A$2122,0)</f>
        <v>916.09895519999975</v>
      </c>
      <c r="G2122" s="160">
        <f ca="1">OFFSET('Редактор цен '!$D$375,Цена!$A$2122,0)</f>
        <v>916.09895519999975</v>
      </c>
      <c r="H2122" s="160">
        <f ca="1">OFFSET('Редактор цен '!$D$375,Цена!$A$2122,0)</f>
        <v>916.09895519999975</v>
      </c>
      <c r="I2122" s="160">
        <f ca="1">OFFSET('Редактор цен '!$D$375,Цена!$A$2122,0)</f>
        <v>916.09895519999975</v>
      </c>
      <c r="J2122" s="160">
        <f ca="1">OFFSET('Редактор цен '!$D$375,Цена!$A$2122,0)</f>
        <v>916.09895519999975</v>
      </c>
      <c r="K2122" s="160">
        <f ca="1">OFFSET('Редактор цен '!$D$375,Цена!$A$2122,0)</f>
        <v>916.09895519999975</v>
      </c>
      <c r="L2122" s="160">
        <f ca="1">OFFSET('Редактор цен '!$D$375,Цена!$A$2122,0)</f>
        <v>916.09895519999975</v>
      </c>
      <c r="M2122" s="160">
        <f ca="1">OFFSET('Редактор цен '!$D$375,Цена!$A$2122,0)</f>
        <v>916.09895519999975</v>
      </c>
    </row>
    <row r="2123" spans="1:13" ht="15" x14ac:dyDescent="0.2">
      <c r="A2123">
        <v>3</v>
      </c>
      <c r="B2123" t="s">
        <v>724</v>
      </c>
      <c r="C2123" s="75" t="str">
        <f>B2123&amp;'Спецификация - фасады'!$AO$56</f>
        <v>U.PI80-02-IV</v>
      </c>
      <c r="D2123" s="160">
        <f ca="1">OFFSET('Редактор цен '!$D$375,Цена!$A$2123,0)</f>
        <v>916.09895519999975</v>
      </c>
      <c r="E2123" s="160">
        <f ca="1">OFFSET('Редактор цен '!$D$375,Цена!$A$2123,0)</f>
        <v>916.09895519999975</v>
      </c>
      <c r="F2123" s="160">
        <f ca="1">OFFSET('Редактор цен '!$D$375,Цена!$A$2123,0)</f>
        <v>916.09895519999975</v>
      </c>
      <c r="G2123" s="160">
        <f ca="1">OFFSET('Редактор цен '!$D$375,Цена!$A$2123,0)</f>
        <v>916.09895519999975</v>
      </c>
      <c r="H2123" s="160">
        <f ca="1">OFFSET('Редактор цен '!$D$375,Цена!$A$2123,0)</f>
        <v>916.09895519999975</v>
      </c>
      <c r="I2123" s="160">
        <f ca="1">OFFSET('Редактор цен '!$D$375,Цена!$A$2123,0)</f>
        <v>916.09895519999975</v>
      </c>
      <c r="J2123" s="160">
        <f ca="1">OFFSET('Редактор цен '!$D$375,Цена!$A$2123,0)</f>
        <v>916.09895519999975</v>
      </c>
      <c r="K2123" s="160">
        <f ca="1">OFFSET('Редактор цен '!$D$375,Цена!$A$2123,0)</f>
        <v>916.09895519999975</v>
      </c>
      <c r="L2123" s="160">
        <f ca="1">OFFSET('Редактор цен '!$D$375,Цена!$A$2123,0)</f>
        <v>916.09895519999975</v>
      </c>
      <c r="M2123" s="160">
        <f ca="1">OFFSET('Редактор цен '!$D$375,Цена!$A$2123,0)</f>
        <v>916.09895519999975</v>
      </c>
    </row>
    <row r="2124" spans="1:13" ht="15" x14ac:dyDescent="0.2">
      <c r="A2124">
        <v>4</v>
      </c>
      <c r="B2124" t="s">
        <v>724</v>
      </c>
      <c r="C2124" s="75" t="str">
        <f>B2124&amp;'Спецификация - фасады'!$AO$57</f>
        <v>U.PI80-02-WC/PG</v>
      </c>
      <c r="D2124" s="160">
        <f ca="1">OFFSET('Редактор цен '!$D$375,Цена!$A$2124,0)</f>
        <v>963.07838879999986</v>
      </c>
      <c r="E2124" s="160">
        <f ca="1">OFFSET('Редактор цен '!$D$375,Цена!$A$2124,0)</f>
        <v>963.07838879999986</v>
      </c>
      <c r="F2124" s="160">
        <f ca="1">OFFSET('Редактор цен '!$D$375,Цена!$A$2124,0)</f>
        <v>963.07838879999986</v>
      </c>
      <c r="G2124" s="160">
        <f ca="1">OFFSET('Редактор цен '!$D$375,Цена!$A$2124,0)</f>
        <v>963.07838879999986</v>
      </c>
      <c r="H2124" s="160">
        <f ca="1">OFFSET('Редактор цен '!$D$375,Цена!$A$2124,0)</f>
        <v>963.07838879999986</v>
      </c>
      <c r="I2124" s="160">
        <f ca="1">OFFSET('Редактор цен '!$D$375,Цена!$A$2124,0)</f>
        <v>963.07838879999986</v>
      </c>
      <c r="J2124" s="160">
        <f ca="1">OFFSET('Редактор цен '!$D$375,Цена!$A$2124,0)</f>
        <v>963.07838879999986</v>
      </c>
      <c r="K2124" s="160">
        <f ca="1">OFFSET('Редактор цен '!$D$375,Цена!$A$2124,0)</f>
        <v>963.07838879999986</v>
      </c>
      <c r="L2124" s="160">
        <f ca="1">OFFSET('Редактор цен '!$D$375,Цена!$A$2124,0)</f>
        <v>963.07838879999986</v>
      </c>
      <c r="M2124" s="160">
        <f ca="1">OFFSET('Редактор цен '!$D$375,Цена!$A$2124,0)</f>
        <v>963.07838879999986</v>
      </c>
    </row>
    <row r="2125" spans="1:13" ht="15" x14ac:dyDescent="0.2">
      <c r="A2125">
        <v>4</v>
      </c>
      <c r="B2125" t="s">
        <v>724</v>
      </c>
      <c r="C2125" s="75" t="str">
        <f>B2125&amp;'Спецификация - фасады'!$AO$58</f>
        <v>U.PI80-02-WC/PS</v>
      </c>
      <c r="D2125" s="160">
        <f ca="1">OFFSET('Редактор цен '!$D$375,Цена!$A$2125,0)</f>
        <v>963.07838879999986</v>
      </c>
      <c r="E2125" s="160">
        <f ca="1">OFFSET('Редактор цен '!$D$375,Цена!$A$2125,0)</f>
        <v>963.07838879999986</v>
      </c>
      <c r="F2125" s="160">
        <f ca="1">OFFSET('Редактор цен '!$D$375,Цена!$A$2125,0)</f>
        <v>963.07838879999986</v>
      </c>
      <c r="G2125" s="160">
        <f ca="1">OFFSET('Редактор цен '!$D$375,Цена!$A$2125,0)</f>
        <v>963.07838879999986</v>
      </c>
      <c r="H2125" s="160">
        <f ca="1">OFFSET('Редактор цен '!$D$375,Цена!$A$2125,0)</f>
        <v>963.07838879999986</v>
      </c>
      <c r="I2125" s="160">
        <f ca="1">OFFSET('Редактор цен '!$D$375,Цена!$A$2125,0)</f>
        <v>963.07838879999986</v>
      </c>
      <c r="J2125" s="160">
        <f ca="1">OFFSET('Редактор цен '!$D$375,Цена!$A$2125,0)</f>
        <v>963.07838879999986</v>
      </c>
      <c r="K2125" s="160">
        <f ca="1">OFFSET('Редактор цен '!$D$375,Цена!$A$2125,0)</f>
        <v>963.07838879999986</v>
      </c>
      <c r="L2125" s="160">
        <f ca="1">OFFSET('Редактор цен '!$D$375,Цена!$A$2125,0)</f>
        <v>963.07838879999986</v>
      </c>
      <c r="M2125" s="160">
        <f ca="1">OFFSET('Редактор цен '!$D$375,Цена!$A$2125,0)</f>
        <v>963.07838879999986</v>
      </c>
    </row>
    <row r="2126" spans="1:13" ht="15" x14ac:dyDescent="0.2">
      <c r="A2126">
        <v>4</v>
      </c>
      <c r="B2126" t="s">
        <v>724</v>
      </c>
      <c r="C2126" s="75" t="str">
        <f>B2126&amp;'Спецификация - фасады'!$AO$59</f>
        <v>U.PI80-02-WC/PBG</v>
      </c>
      <c r="D2126" s="160">
        <f ca="1">OFFSET('Редактор цен '!$D$375,Цена!$A$2126,0)</f>
        <v>963.07838879999986</v>
      </c>
      <c r="E2126" s="160">
        <f ca="1">OFFSET('Редактор цен '!$D$375,Цена!$A$2126,0)</f>
        <v>963.07838879999986</v>
      </c>
      <c r="F2126" s="160">
        <f ca="1">OFFSET('Редактор цен '!$D$375,Цена!$A$2126,0)</f>
        <v>963.07838879999986</v>
      </c>
      <c r="G2126" s="160">
        <f ca="1">OFFSET('Редактор цен '!$D$375,Цена!$A$2126,0)</f>
        <v>963.07838879999986</v>
      </c>
      <c r="H2126" s="160">
        <f ca="1">OFFSET('Редактор цен '!$D$375,Цена!$A$2126,0)</f>
        <v>963.07838879999986</v>
      </c>
      <c r="I2126" s="160">
        <f ca="1">OFFSET('Редактор цен '!$D$375,Цена!$A$2126,0)</f>
        <v>963.07838879999986</v>
      </c>
      <c r="J2126" s="160">
        <f ca="1">OFFSET('Редактор цен '!$D$375,Цена!$A$2126,0)</f>
        <v>963.07838879999986</v>
      </c>
      <c r="K2126" s="160">
        <f ca="1">OFFSET('Редактор цен '!$D$375,Цена!$A$2126,0)</f>
        <v>963.07838879999986</v>
      </c>
      <c r="L2126" s="160">
        <f ca="1">OFFSET('Редактор цен '!$D$375,Цена!$A$2126,0)</f>
        <v>963.07838879999986</v>
      </c>
      <c r="M2126" s="160">
        <f ca="1">OFFSET('Редактор цен '!$D$375,Цена!$A$2126,0)</f>
        <v>963.07838879999986</v>
      </c>
    </row>
    <row r="2127" spans="1:13" ht="15" x14ac:dyDescent="0.2">
      <c r="A2127">
        <v>4</v>
      </c>
      <c r="B2127" t="s">
        <v>724</v>
      </c>
      <c r="C2127" s="75" t="str">
        <f>B2127&amp;'Спецификация - фасады'!$AO$60</f>
        <v>U.PI80-02-VT/PS</v>
      </c>
      <c r="D2127" s="160">
        <f ca="1">OFFSET('Редактор цен '!$D$375,Цена!$A$2127,0)</f>
        <v>963.07838879999986</v>
      </c>
      <c r="E2127" s="160">
        <f ca="1">OFFSET('Редактор цен '!$D$375,Цена!$A$2127,0)</f>
        <v>963.07838879999986</v>
      </c>
      <c r="F2127" s="160">
        <f ca="1">OFFSET('Редактор цен '!$D$375,Цена!$A$2127,0)</f>
        <v>963.07838879999986</v>
      </c>
      <c r="G2127" s="160">
        <f ca="1">OFFSET('Редактор цен '!$D$375,Цена!$A$2127,0)</f>
        <v>963.07838879999986</v>
      </c>
      <c r="H2127" s="160">
        <f ca="1">OFFSET('Редактор цен '!$D$375,Цена!$A$2127,0)</f>
        <v>963.07838879999986</v>
      </c>
      <c r="I2127" s="160">
        <f ca="1">OFFSET('Редактор цен '!$D$375,Цена!$A$2127,0)</f>
        <v>963.07838879999986</v>
      </c>
      <c r="J2127" s="160">
        <f ca="1">OFFSET('Редактор цен '!$D$375,Цена!$A$2127,0)</f>
        <v>963.07838879999986</v>
      </c>
      <c r="K2127" s="160">
        <f ca="1">OFFSET('Редактор цен '!$D$375,Цена!$A$2127,0)</f>
        <v>963.07838879999986</v>
      </c>
      <c r="L2127" s="160">
        <f ca="1">OFFSET('Редактор цен '!$D$375,Цена!$A$2127,0)</f>
        <v>963.07838879999986</v>
      </c>
      <c r="M2127" s="160">
        <f ca="1">OFFSET('Редактор цен '!$D$375,Цена!$A$2127,0)</f>
        <v>963.07838879999986</v>
      </c>
    </row>
    <row r="2128" spans="1:13" ht="15" x14ac:dyDescent="0.2">
      <c r="A2128">
        <v>5</v>
      </c>
      <c r="B2128" t="s">
        <v>724</v>
      </c>
      <c r="C2128" s="75" t="str">
        <f>B2128&amp;'Спецификация - фасады'!$AO$61</f>
        <v>U.PI80-02-BMO/PG</v>
      </c>
      <c r="D2128" s="160">
        <f ca="1">OFFSET('Редактор цен '!$D$375,Цена!$A$2128,0)</f>
        <v>1010.0578224</v>
      </c>
      <c r="E2128" s="160">
        <f ca="1">OFFSET('Редактор цен '!$D$375,Цена!$A$2128,0)</f>
        <v>1010.0578224</v>
      </c>
      <c r="F2128" s="160">
        <f ca="1">OFFSET('Редактор цен '!$D$375,Цена!$A$2128,0)</f>
        <v>1010.0578224</v>
      </c>
      <c r="G2128" s="160">
        <f ca="1">OFFSET('Редактор цен '!$D$375,Цена!$A$2128,0)</f>
        <v>1010.0578224</v>
      </c>
      <c r="H2128" s="160">
        <f ca="1">OFFSET('Редактор цен '!$D$375,Цена!$A$2128,0)</f>
        <v>1010.0578224</v>
      </c>
      <c r="I2128" s="160">
        <f ca="1">OFFSET('Редактор цен '!$D$375,Цена!$A$2128,0)</f>
        <v>1010.0578224</v>
      </c>
      <c r="J2128" s="160">
        <f ca="1">OFFSET('Редактор цен '!$D$375,Цена!$A$2128,0)</f>
        <v>1010.0578224</v>
      </c>
      <c r="K2128" s="160">
        <f ca="1">OFFSET('Редактор цен '!$D$375,Цена!$A$2128,0)</f>
        <v>1010.0578224</v>
      </c>
      <c r="L2128" s="160">
        <f ca="1">OFFSET('Редактор цен '!$D$375,Цена!$A$2128,0)</f>
        <v>1010.0578224</v>
      </c>
      <c r="M2128" s="160">
        <f ca="1">OFFSET('Редактор цен '!$D$375,Цена!$A$2128,0)</f>
        <v>1010.0578224</v>
      </c>
    </row>
    <row r="2129" spans="1:13" ht="15" x14ac:dyDescent="0.2">
      <c r="A2129">
        <v>5</v>
      </c>
      <c r="B2129" t="s">
        <v>724</v>
      </c>
      <c r="C2129" s="75" t="str">
        <f>B2129&amp;'Спецификация - фасады'!$AO$62</f>
        <v>U.PI80-02-BMO/PB</v>
      </c>
      <c r="D2129" s="160">
        <f ca="1">OFFSET('Редактор цен '!$D$375,Цена!$A$2129,0)</f>
        <v>1010.0578224</v>
      </c>
      <c r="E2129" s="160">
        <f ca="1">OFFSET('Редактор цен '!$D$375,Цена!$A$2129,0)</f>
        <v>1010.0578224</v>
      </c>
      <c r="F2129" s="160">
        <f ca="1">OFFSET('Редактор цен '!$D$375,Цена!$A$2129,0)</f>
        <v>1010.0578224</v>
      </c>
      <c r="G2129" s="160">
        <f ca="1">OFFSET('Редактор цен '!$D$375,Цена!$A$2129,0)</f>
        <v>1010.0578224</v>
      </c>
      <c r="H2129" s="160">
        <f ca="1">OFFSET('Редактор цен '!$D$375,Цена!$A$2129,0)</f>
        <v>1010.0578224</v>
      </c>
      <c r="I2129" s="160">
        <f ca="1">OFFSET('Редактор цен '!$D$375,Цена!$A$2129,0)</f>
        <v>1010.0578224</v>
      </c>
      <c r="J2129" s="160">
        <f ca="1">OFFSET('Редактор цен '!$D$375,Цена!$A$2129,0)</f>
        <v>1010.0578224</v>
      </c>
      <c r="K2129" s="160">
        <f ca="1">OFFSET('Редактор цен '!$D$375,Цена!$A$2129,0)</f>
        <v>1010.0578224</v>
      </c>
      <c r="L2129" s="160">
        <f ca="1">OFFSET('Редактор цен '!$D$375,Цена!$A$2129,0)</f>
        <v>1010.0578224</v>
      </c>
      <c r="M2129" s="160">
        <f ca="1">OFFSET('Редактор цен '!$D$375,Цена!$A$2129,0)</f>
        <v>1010.0578224</v>
      </c>
    </row>
    <row r="2130" spans="1:13" ht="15" x14ac:dyDescent="0.2">
      <c r="A2130">
        <v>6</v>
      </c>
      <c r="B2130" t="s">
        <v>724</v>
      </c>
      <c r="C2130" s="75" t="str">
        <f>B2130&amp;'Спецификация - фасады'!$AO$63</f>
        <v>U.PI80-02-GS/PG</v>
      </c>
      <c r="D2130" s="160">
        <f ca="1">OFFSET('Редактор цен '!$D$375,Цена!$A$2130,0)</f>
        <v>1057.0372559999998</v>
      </c>
      <c r="E2130" s="160">
        <f ca="1">OFFSET('Редактор цен '!$D$375,Цена!$A$2130,0)</f>
        <v>1057.0372559999998</v>
      </c>
      <c r="F2130" s="160">
        <f ca="1">OFFSET('Редактор цен '!$D$375,Цена!$A$2130,0)</f>
        <v>1057.0372559999998</v>
      </c>
      <c r="G2130" s="160">
        <f ca="1">OFFSET('Редактор цен '!$D$375,Цена!$A$2130,0)</f>
        <v>1057.0372559999998</v>
      </c>
      <c r="H2130" s="160">
        <f ca="1">OFFSET('Редактор цен '!$D$375,Цена!$A$2130,0)</f>
        <v>1057.0372559999998</v>
      </c>
      <c r="I2130" s="160">
        <f ca="1">OFFSET('Редактор цен '!$D$375,Цена!$A$2130,0)</f>
        <v>1057.0372559999998</v>
      </c>
      <c r="J2130" s="160">
        <f ca="1">OFFSET('Редактор цен '!$D$375,Цена!$A$2130,0)</f>
        <v>1057.0372559999998</v>
      </c>
      <c r="K2130" s="160">
        <f ca="1">OFFSET('Редактор цен '!$D$375,Цена!$A$2130,0)</f>
        <v>1057.0372559999998</v>
      </c>
      <c r="L2130" s="160">
        <f ca="1">OFFSET('Редактор цен '!$D$375,Цена!$A$2130,0)</f>
        <v>1057.0372559999998</v>
      </c>
      <c r="M2130" s="160">
        <f ca="1">OFFSET('Редактор цен '!$D$375,Цена!$A$2130,0)</f>
        <v>1057.0372559999998</v>
      </c>
    </row>
    <row r="2131" spans="1:13" ht="15" x14ac:dyDescent="0.2">
      <c r="A2131">
        <v>6</v>
      </c>
      <c r="B2131" t="s">
        <v>724</v>
      </c>
      <c r="C2131" s="75" t="str">
        <f>B2131&amp;'Спецификация - фасады'!$AO$64</f>
        <v>U.PI80-02-GS/PS</v>
      </c>
      <c r="D2131" s="160">
        <f ca="1">OFFSET('Редактор цен '!$D$375,Цена!$A$2131,0)</f>
        <v>1057.0372559999998</v>
      </c>
      <c r="E2131" s="160">
        <f ca="1">OFFSET('Редактор цен '!$D$375,Цена!$A$2131,0)</f>
        <v>1057.0372559999998</v>
      </c>
      <c r="F2131" s="160">
        <f ca="1">OFFSET('Редактор цен '!$D$375,Цена!$A$2131,0)</f>
        <v>1057.0372559999998</v>
      </c>
      <c r="G2131" s="160">
        <f ca="1">OFFSET('Редактор цен '!$D$375,Цена!$A$2131,0)</f>
        <v>1057.0372559999998</v>
      </c>
      <c r="H2131" s="160">
        <f ca="1">OFFSET('Редактор цен '!$D$375,Цена!$A$2131,0)</f>
        <v>1057.0372559999998</v>
      </c>
      <c r="I2131" s="160">
        <f ca="1">OFFSET('Редактор цен '!$D$375,Цена!$A$2131,0)</f>
        <v>1057.0372559999998</v>
      </c>
      <c r="J2131" s="160">
        <f ca="1">OFFSET('Редактор цен '!$D$375,Цена!$A$2131,0)</f>
        <v>1057.0372559999998</v>
      </c>
      <c r="K2131" s="160">
        <f ca="1">OFFSET('Редактор цен '!$D$375,Цена!$A$2131,0)</f>
        <v>1057.0372559999998</v>
      </c>
      <c r="L2131" s="160">
        <f ca="1">OFFSET('Редактор цен '!$D$375,Цена!$A$2131,0)</f>
        <v>1057.0372559999998</v>
      </c>
      <c r="M2131" s="160">
        <f ca="1">OFFSET('Редактор цен '!$D$375,Цена!$A$2131,0)</f>
        <v>1057.0372559999998</v>
      </c>
    </row>
    <row r="2132" spans="1:13" ht="15" x14ac:dyDescent="0.2">
      <c r="A2132">
        <v>7</v>
      </c>
      <c r="B2132" t="s">
        <v>724</v>
      </c>
      <c r="C2132" s="75" t="str">
        <f>B2132&amp;'Спецификация - фасады'!$AO$65</f>
        <v>U.PI80-02-WM/PG</v>
      </c>
      <c r="D2132" s="160">
        <f ca="1">OFFSET('Редактор цен '!$D$375,Цена!$A$2132,0)</f>
        <v>1127.5064063999998</v>
      </c>
      <c r="E2132" s="160">
        <f ca="1">OFFSET('Редактор цен '!$D$375,Цена!$A$2132,0)</f>
        <v>1127.5064063999998</v>
      </c>
      <c r="F2132" s="160">
        <f ca="1">OFFSET('Редактор цен '!$D$375,Цена!$A$2132,0)</f>
        <v>1127.5064063999998</v>
      </c>
      <c r="G2132" s="160">
        <f ca="1">OFFSET('Редактор цен '!$D$375,Цена!$A$2132,0)</f>
        <v>1127.5064063999998</v>
      </c>
      <c r="H2132" s="160">
        <f ca="1">OFFSET('Редактор цен '!$D$375,Цена!$A$2132,0)</f>
        <v>1127.5064063999998</v>
      </c>
      <c r="I2132" s="160">
        <f ca="1">OFFSET('Редактор цен '!$D$375,Цена!$A$2132,0)</f>
        <v>1127.5064063999998</v>
      </c>
      <c r="J2132" s="160">
        <f ca="1">OFFSET('Редактор цен '!$D$375,Цена!$A$2132,0)</f>
        <v>1127.5064063999998</v>
      </c>
      <c r="K2132" s="160">
        <f ca="1">OFFSET('Редактор цен '!$D$375,Цена!$A$2132,0)</f>
        <v>1127.5064063999998</v>
      </c>
      <c r="L2132" s="160">
        <f ca="1">OFFSET('Редактор цен '!$D$375,Цена!$A$2132,0)</f>
        <v>1127.5064063999998</v>
      </c>
      <c r="M2132" s="160">
        <f ca="1">OFFSET('Редактор цен '!$D$375,Цена!$A$2132,0)</f>
        <v>1127.5064063999998</v>
      </c>
    </row>
    <row r="2133" spans="1:13" ht="15" x14ac:dyDescent="0.2">
      <c r="A2133">
        <v>7</v>
      </c>
      <c r="B2133" t="s">
        <v>724</v>
      </c>
      <c r="C2133" s="75" t="str">
        <f>B2133&amp;'Спецификация - фасады'!$AO$66</f>
        <v>U.PI80-02-WM/PS</v>
      </c>
      <c r="D2133" s="160">
        <f ca="1">OFFSET('Редактор цен '!$D$375,Цена!$A$2133,0)</f>
        <v>1127.5064063999998</v>
      </c>
      <c r="E2133" s="160">
        <f ca="1">OFFSET('Редактор цен '!$D$375,Цена!$A$2133,0)</f>
        <v>1127.5064063999998</v>
      </c>
      <c r="F2133" s="160">
        <f ca="1">OFFSET('Редактор цен '!$D$375,Цена!$A$2133,0)</f>
        <v>1127.5064063999998</v>
      </c>
      <c r="G2133" s="160">
        <f ca="1">OFFSET('Редактор цен '!$D$375,Цена!$A$2133,0)</f>
        <v>1127.5064063999998</v>
      </c>
      <c r="H2133" s="160">
        <f ca="1">OFFSET('Редактор цен '!$D$375,Цена!$A$2133,0)</f>
        <v>1127.5064063999998</v>
      </c>
      <c r="I2133" s="160">
        <f ca="1">OFFSET('Редактор цен '!$D$375,Цена!$A$2133,0)</f>
        <v>1127.5064063999998</v>
      </c>
      <c r="J2133" s="160">
        <f ca="1">OFFSET('Редактор цен '!$D$375,Цена!$A$2133,0)</f>
        <v>1127.5064063999998</v>
      </c>
      <c r="K2133" s="160">
        <f ca="1">OFFSET('Редактор цен '!$D$375,Цена!$A$2133,0)</f>
        <v>1127.5064063999998</v>
      </c>
      <c r="L2133" s="160">
        <f ca="1">OFFSET('Редактор цен '!$D$375,Цена!$A$2133,0)</f>
        <v>1127.5064063999998</v>
      </c>
      <c r="M2133" s="160">
        <f ca="1">OFFSET('Редактор цен '!$D$375,Цена!$A$2133,0)</f>
        <v>1127.5064063999998</v>
      </c>
    </row>
    <row r="2134" spans="1:13" ht="15" x14ac:dyDescent="0.2">
      <c r="A2134">
        <v>7</v>
      </c>
      <c r="B2134" t="s">
        <v>724</v>
      </c>
      <c r="C2134" s="75" t="str">
        <f>B2134&amp;'Спецификация - фасады'!$AO$67</f>
        <v>U.PI80-02-WM/PBG</v>
      </c>
      <c r="D2134" s="160">
        <f ca="1">OFFSET('Редактор цен '!$D$375,Цена!$A$2134,0)</f>
        <v>1127.5064063999998</v>
      </c>
      <c r="E2134" s="160">
        <f ca="1">OFFSET('Редактор цен '!$D$375,Цена!$A$2134,0)</f>
        <v>1127.5064063999998</v>
      </c>
      <c r="F2134" s="160">
        <f ca="1">OFFSET('Редактор цен '!$D$375,Цена!$A$2134,0)</f>
        <v>1127.5064063999998</v>
      </c>
      <c r="G2134" s="160">
        <f ca="1">OFFSET('Редактор цен '!$D$375,Цена!$A$2134,0)</f>
        <v>1127.5064063999998</v>
      </c>
      <c r="H2134" s="160">
        <f ca="1">OFFSET('Редактор цен '!$D$375,Цена!$A$2134,0)</f>
        <v>1127.5064063999998</v>
      </c>
      <c r="I2134" s="160">
        <f ca="1">OFFSET('Редактор цен '!$D$375,Цена!$A$2134,0)</f>
        <v>1127.5064063999998</v>
      </c>
      <c r="J2134" s="160">
        <f ca="1">OFFSET('Редактор цен '!$D$375,Цена!$A$2134,0)</f>
        <v>1127.5064063999998</v>
      </c>
      <c r="K2134" s="160">
        <f ca="1">OFFSET('Редактор цен '!$D$375,Цена!$A$2134,0)</f>
        <v>1127.5064063999998</v>
      </c>
      <c r="L2134" s="160">
        <f ca="1">OFFSET('Редактор цен '!$D$375,Цена!$A$2134,0)</f>
        <v>1127.5064063999998</v>
      </c>
      <c r="M2134" s="160">
        <f ca="1">OFFSET('Редактор цен '!$D$375,Цена!$A$2134,0)</f>
        <v>1127.5064063999998</v>
      </c>
    </row>
    <row r="2135" spans="1:13" ht="15" x14ac:dyDescent="0.2">
      <c r="A2135">
        <v>7</v>
      </c>
      <c r="B2135" t="s">
        <v>724</v>
      </c>
      <c r="C2135" s="75" t="str">
        <f>B2135&amp;'Спецификация - фасады'!$AO$68</f>
        <v>U.PI80-02-IV/PG</v>
      </c>
      <c r="D2135" s="160">
        <f ca="1">OFFSET('Редактор цен '!$D$375,Цена!$A$2135,0)</f>
        <v>1127.5064063999998</v>
      </c>
      <c r="E2135" s="160">
        <f ca="1">OFFSET('Редактор цен '!$D$375,Цена!$A$2135,0)</f>
        <v>1127.5064063999998</v>
      </c>
      <c r="F2135" s="160">
        <f ca="1">OFFSET('Редактор цен '!$D$375,Цена!$A$2135,0)</f>
        <v>1127.5064063999998</v>
      </c>
      <c r="G2135" s="160">
        <f ca="1">OFFSET('Редактор цен '!$D$375,Цена!$A$2135,0)</f>
        <v>1127.5064063999998</v>
      </c>
      <c r="H2135" s="160">
        <f ca="1">OFFSET('Редактор цен '!$D$375,Цена!$A$2135,0)</f>
        <v>1127.5064063999998</v>
      </c>
      <c r="I2135" s="160">
        <f ca="1">OFFSET('Редактор цен '!$D$375,Цена!$A$2135,0)</f>
        <v>1127.5064063999998</v>
      </c>
      <c r="J2135" s="160">
        <f ca="1">OFFSET('Редактор цен '!$D$375,Цена!$A$2135,0)</f>
        <v>1127.5064063999998</v>
      </c>
      <c r="K2135" s="160">
        <f ca="1">OFFSET('Редактор цен '!$D$375,Цена!$A$2135,0)</f>
        <v>1127.5064063999998</v>
      </c>
      <c r="L2135" s="160">
        <f ca="1">OFFSET('Редактор цен '!$D$375,Цена!$A$2135,0)</f>
        <v>1127.5064063999998</v>
      </c>
      <c r="M2135" s="160">
        <f ca="1">OFFSET('Редактор цен '!$D$375,Цена!$A$2135,0)</f>
        <v>1127.5064063999998</v>
      </c>
    </row>
    <row r="2136" spans="1:13" ht="15" x14ac:dyDescent="0.2">
      <c r="A2136">
        <v>7</v>
      </c>
      <c r="B2136" t="s">
        <v>724</v>
      </c>
      <c r="C2136" s="75" t="str">
        <f>B2136&amp;'Спецификация - фасады'!$AO$69</f>
        <v>U.PI80-02-IV/PS</v>
      </c>
      <c r="D2136" s="160">
        <f ca="1">OFFSET('Редактор цен '!$D$375,Цена!$A$2136,0)</f>
        <v>1127.5064063999998</v>
      </c>
      <c r="E2136" s="160">
        <f ca="1">OFFSET('Редактор цен '!$D$375,Цена!$A$2136,0)</f>
        <v>1127.5064063999998</v>
      </c>
      <c r="F2136" s="160">
        <f ca="1">OFFSET('Редактор цен '!$D$375,Цена!$A$2136,0)</f>
        <v>1127.5064063999998</v>
      </c>
      <c r="G2136" s="160">
        <f ca="1">OFFSET('Редактор цен '!$D$375,Цена!$A$2136,0)</f>
        <v>1127.5064063999998</v>
      </c>
      <c r="H2136" s="160">
        <f ca="1">OFFSET('Редактор цен '!$D$375,Цена!$A$2136,0)</f>
        <v>1127.5064063999998</v>
      </c>
      <c r="I2136" s="160">
        <f ca="1">OFFSET('Редактор цен '!$D$375,Цена!$A$2136,0)</f>
        <v>1127.5064063999998</v>
      </c>
      <c r="J2136" s="160">
        <f ca="1">OFFSET('Редактор цен '!$D$375,Цена!$A$2136,0)</f>
        <v>1127.5064063999998</v>
      </c>
      <c r="K2136" s="160">
        <f ca="1">OFFSET('Редактор цен '!$D$375,Цена!$A$2136,0)</f>
        <v>1127.5064063999998</v>
      </c>
      <c r="L2136" s="160">
        <f ca="1">OFFSET('Редактор цен '!$D$375,Цена!$A$2136,0)</f>
        <v>1127.5064063999998</v>
      </c>
      <c r="M2136" s="160">
        <f ca="1">OFFSET('Редактор цен '!$D$375,Цена!$A$2136,0)</f>
        <v>1127.5064063999998</v>
      </c>
    </row>
    <row r="2137" spans="1:13" ht="15" x14ac:dyDescent="0.2">
      <c r="A2137">
        <v>7</v>
      </c>
      <c r="B2137" t="s">
        <v>724</v>
      </c>
      <c r="C2137" s="75" t="str">
        <f>B2137&amp;'Спецификация - фасады'!$AO$70</f>
        <v>U.PI80-02-IV/PBG</v>
      </c>
      <c r="D2137" s="160">
        <f ca="1">OFFSET('Редактор цен '!$D$375,Цена!$A$2137,0)</f>
        <v>1127.5064063999998</v>
      </c>
      <c r="E2137" s="160">
        <f ca="1">OFFSET('Редактор цен '!$D$375,Цена!$A$2137,0)</f>
        <v>1127.5064063999998</v>
      </c>
      <c r="F2137" s="160">
        <f ca="1">OFFSET('Редактор цен '!$D$375,Цена!$A$2137,0)</f>
        <v>1127.5064063999998</v>
      </c>
      <c r="G2137" s="160">
        <f ca="1">OFFSET('Редактор цен '!$D$375,Цена!$A$2137,0)</f>
        <v>1127.5064063999998</v>
      </c>
      <c r="H2137" s="160">
        <f ca="1">OFFSET('Редактор цен '!$D$375,Цена!$A$2137,0)</f>
        <v>1127.5064063999998</v>
      </c>
      <c r="I2137" s="160">
        <f ca="1">OFFSET('Редактор цен '!$D$375,Цена!$A$2137,0)</f>
        <v>1127.5064063999998</v>
      </c>
      <c r="J2137" s="160">
        <f ca="1">OFFSET('Редактор цен '!$D$375,Цена!$A$2137,0)</f>
        <v>1127.5064063999998</v>
      </c>
      <c r="K2137" s="160">
        <f ca="1">OFFSET('Редактор цен '!$D$375,Цена!$A$2137,0)</f>
        <v>1127.5064063999998</v>
      </c>
      <c r="L2137" s="160">
        <f ca="1">OFFSET('Редактор цен '!$D$375,Цена!$A$2137,0)</f>
        <v>1127.5064063999998</v>
      </c>
      <c r="M2137" s="160">
        <f ca="1">OFFSET('Редактор цен '!$D$375,Цена!$A$2137,0)</f>
        <v>1127.5064063999998</v>
      </c>
    </row>
    <row r="2138" spans="1:13" ht="15" x14ac:dyDescent="0.2">
      <c r="C2138" s="75"/>
    </row>
    <row r="2139" spans="1:13" ht="15" x14ac:dyDescent="0.2">
      <c r="A2139">
        <v>0</v>
      </c>
      <c r="B2139" t="s">
        <v>1013</v>
      </c>
      <c r="C2139" s="75" t="str">
        <f>B2139&amp;'Спецификация - фасады'!$AO$43</f>
        <v>PD60-01/1+0-PY27</v>
      </c>
      <c r="D2139" s="160">
        <f ca="1">OFFSET('Расчёт фасадов'!$H$1698,Цена!$A$2139,0)</f>
        <v>0</v>
      </c>
      <c r="E2139" s="160">
        <f ca="1">OFFSET('Расчёт фасадов2'!$H$1698,Цена!$A$2139,0)</f>
        <v>0</v>
      </c>
      <c r="F2139" s="160">
        <f ca="1">OFFSET('Расчёт фасадов3'!$H$1698,Цена!$A$2139,0)</f>
        <v>0</v>
      </c>
      <c r="G2139" s="160">
        <f ca="1">OFFSET('Расчёт фасадов4'!$H$1698,Цена!$A$2139,0)</f>
        <v>0</v>
      </c>
      <c r="H2139" s="160">
        <f ca="1">OFFSET('Расчёт фасадов5'!$H$1698,Цена!$A$2139,0)</f>
        <v>0</v>
      </c>
      <c r="I2139" s="160">
        <f ca="1">OFFSET('Расчёт фасадов6'!$H$1698,Цена!$A$2139,0)</f>
        <v>0</v>
      </c>
      <c r="J2139" s="160">
        <f ca="1">OFFSET('Расчёт фасадов7'!$H$1698,Цена!$A$2139,0)</f>
        <v>0</v>
      </c>
      <c r="K2139" s="160">
        <f ca="1">OFFSET('Расчёт фасадов8'!$H$1698,Цена!$A$2139,0)</f>
        <v>0</v>
      </c>
      <c r="L2139" s="160">
        <f ca="1">OFFSET('Расчёт фасадов9'!$H$1698,Цена!$A$2139,0)</f>
        <v>0</v>
      </c>
      <c r="M2139" s="160">
        <f ca="1">OFFSET('Расчёт фасадов10'!$H$1698,Цена!$A$2139,0)</f>
        <v>0</v>
      </c>
    </row>
    <row r="2140" spans="1:13" ht="15" x14ac:dyDescent="0.2">
      <c r="A2140">
        <v>0</v>
      </c>
      <c r="B2140" t="s">
        <v>1013</v>
      </c>
      <c r="C2140" s="75" t="str">
        <f>B2140&amp;'Спецификация - фасады'!$AO$44</f>
        <v>PD60-01/1+0-WC</v>
      </c>
      <c r="D2140" s="160">
        <f ca="1">OFFSET('Расчёт фасадов'!$H$1698,Цена!$A$2140,0)</f>
        <v>0</v>
      </c>
      <c r="E2140" s="160">
        <f ca="1">OFFSET('Расчёт фасадов2'!$H$1698,Цена!$A$2140,0)</f>
        <v>0</v>
      </c>
      <c r="F2140" s="160">
        <f ca="1">OFFSET('Расчёт фасадов3'!$H$1698,Цена!$A$2140,0)</f>
        <v>0</v>
      </c>
      <c r="G2140" s="160">
        <f ca="1">OFFSET('Расчёт фасадов4'!$H$1698,Цена!$A$2140,0)</f>
        <v>0</v>
      </c>
      <c r="H2140" s="160">
        <f ca="1">OFFSET('Расчёт фасадов5'!$H$1698,Цена!$A$2140,0)</f>
        <v>0</v>
      </c>
      <c r="I2140" s="160">
        <f ca="1">OFFSET('Расчёт фасадов6'!$H$1698,Цена!$A$2140,0)</f>
        <v>0</v>
      </c>
      <c r="J2140" s="160">
        <f ca="1">OFFSET('Расчёт фасадов7'!$H$1698,Цена!$A$2140,0)</f>
        <v>0</v>
      </c>
      <c r="K2140" s="160">
        <f ca="1">OFFSET('Расчёт фасадов8'!$H$1698,Цена!$A$2140,0)</f>
        <v>0</v>
      </c>
      <c r="L2140" s="160">
        <f ca="1">OFFSET('Расчёт фасадов9'!$H$1698,Цена!$A$2140,0)</f>
        <v>0</v>
      </c>
      <c r="M2140" s="160">
        <f ca="1">OFFSET('Расчёт фасадов10'!$H$1698,Цена!$A$2140,0)</f>
        <v>0</v>
      </c>
    </row>
    <row r="2141" spans="1:13" ht="15" x14ac:dyDescent="0.2">
      <c r="A2141">
        <v>0</v>
      </c>
      <c r="B2141" t="s">
        <v>1013</v>
      </c>
      <c r="C2141" s="75" t="str">
        <f>B2141&amp;'Спецификация - фасады'!$AO$45</f>
        <v>PD60-01/1+0-WP</v>
      </c>
      <c r="D2141" s="160">
        <f ca="1">OFFSET('Расчёт фасадов'!$H$1698,Цена!$A$2141,0)</f>
        <v>0</v>
      </c>
      <c r="E2141" s="160">
        <f ca="1">OFFSET('Расчёт фасадов2'!$H$1698,Цена!$A$2141,0)</f>
        <v>0</v>
      </c>
      <c r="F2141" s="160">
        <f ca="1">OFFSET('Расчёт фасадов3'!$H$1698,Цена!$A$2141,0)</f>
        <v>0</v>
      </c>
      <c r="G2141" s="160">
        <f ca="1">OFFSET('Расчёт фасадов4'!$H$1698,Цена!$A$2141,0)</f>
        <v>0</v>
      </c>
      <c r="H2141" s="160">
        <f ca="1">OFFSET('Расчёт фасадов5'!$H$1698,Цена!$A$2141,0)</f>
        <v>0</v>
      </c>
      <c r="I2141" s="160">
        <f ca="1">OFFSET('Расчёт фасадов6'!$H$1698,Цена!$A$2141,0)</f>
        <v>0</v>
      </c>
      <c r="J2141" s="160">
        <f ca="1">OFFSET('Расчёт фасадов7'!$H$1698,Цена!$A$2141,0)</f>
        <v>0</v>
      </c>
      <c r="K2141" s="160">
        <f ca="1">OFFSET('Расчёт фасадов8'!$H$1698,Цена!$A$2141,0)</f>
        <v>0</v>
      </c>
      <c r="L2141" s="160">
        <f ca="1">OFFSET('Расчёт фасадов9'!$H$1698,Цена!$A$2141,0)</f>
        <v>0</v>
      </c>
      <c r="M2141" s="160">
        <f ca="1">OFFSET('Расчёт фасадов10'!$H$1698,Цена!$A$2141,0)</f>
        <v>0</v>
      </c>
    </row>
    <row r="2142" spans="1:13" ht="15" x14ac:dyDescent="0.2">
      <c r="A2142">
        <v>0</v>
      </c>
      <c r="B2142" t="s">
        <v>1013</v>
      </c>
      <c r="C2142" s="75" t="str">
        <f>B2142&amp;'Спецификация - фасады'!$AO$46</f>
        <v>PD60-01/1+0-DS</v>
      </c>
      <c r="D2142" s="160">
        <f ca="1">OFFSET('Расчёт фасадов'!$H$1698,Цена!$A$2142,0)</f>
        <v>0</v>
      </c>
      <c r="E2142" s="160">
        <f ca="1">OFFSET('Расчёт фасадов2'!$H$1698,Цена!$A$2142,0)</f>
        <v>0</v>
      </c>
      <c r="F2142" s="160">
        <f ca="1">OFFSET('Расчёт фасадов3'!$H$1698,Цена!$A$2142,0)</f>
        <v>0</v>
      </c>
      <c r="G2142" s="160">
        <f ca="1">OFFSET('Расчёт фасадов4'!$H$1698,Цена!$A$2142,0)</f>
        <v>0</v>
      </c>
      <c r="H2142" s="160">
        <f ca="1">OFFSET('Расчёт фасадов5'!$H$1698,Цена!$A$2142,0)</f>
        <v>0</v>
      </c>
      <c r="I2142" s="160">
        <f ca="1">OFFSET('Расчёт фасадов6'!$H$1698,Цена!$A$2142,0)</f>
        <v>0</v>
      </c>
      <c r="J2142" s="160">
        <f ca="1">OFFSET('Расчёт фасадов7'!$H$1698,Цена!$A$2142,0)</f>
        <v>0</v>
      </c>
      <c r="K2142" s="160">
        <f ca="1">OFFSET('Расчёт фасадов8'!$H$1698,Цена!$A$2142,0)</f>
        <v>0</v>
      </c>
      <c r="L2142" s="160">
        <f ca="1">OFFSET('Расчёт фасадов9'!$H$1698,Цена!$A$2142,0)</f>
        <v>0</v>
      </c>
      <c r="M2142" s="160">
        <f ca="1">OFFSET('Расчёт фасадов10'!$H$1698,Цена!$A$2142,0)</f>
        <v>0</v>
      </c>
    </row>
    <row r="2143" spans="1:13" ht="15" x14ac:dyDescent="0.2">
      <c r="A2143">
        <v>0</v>
      </c>
      <c r="B2143" t="s">
        <v>1013</v>
      </c>
      <c r="C2143" s="75" t="str">
        <f>B2143&amp;'Спецификация - фасады'!$AO$47</f>
        <v>PD60-01/1+0-HS</v>
      </c>
      <c r="D2143" s="160">
        <f ca="1">OFFSET('Расчёт фасадов'!$H$1698,Цена!$A$2143,0)</f>
        <v>0</v>
      </c>
      <c r="E2143" s="160">
        <f ca="1">OFFSET('Расчёт фасадов2'!$H$1698,Цена!$A$2143,0)</f>
        <v>0</v>
      </c>
      <c r="F2143" s="160">
        <f ca="1">OFFSET('Расчёт фасадов3'!$H$1698,Цена!$A$2143,0)</f>
        <v>0</v>
      </c>
      <c r="G2143" s="160">
        <f ca="1">OFFSET('Расчёт фасадов4'!$H$1698,Цена!$A$2143,0)</f>
        <v>0</v>
      </c>
      <c r="H2143" s="160">
        <f ca="1">OFFSET('Расчёт фасадов5'!$H$1698,Цена!$A$2143,0)</f>
        <v>0</v>
      </c>
      <c r="I2143" s="160">
        <f ca="1">OFFSET('Расчёт фасадов6'!$H$1698,Цена!$A$2143,0)</f>
        <v>0</v>
      </c>
      <c r="J2143" s="160">
        <f ca="1">OFFSET('Расчёт фасадов7'!$H$1698,Цена!$A$2143,0)</f>
        <v>0</v>
      </c>
      <c r="K2143" s="160">
        <f ca="1">OFFSET('Расчёт фасадов8'!$H$1698,Цена!$A$2143,0)</f>
        <v>0</v>
      </c>
      <c r="L2143" s="160">
        <f ca="1">OFFSET('Расчёт фасадов9'!$H$1698,Цена!$A$2143,0)</f>
        <v>0</v>
      </c>
      <c r="M2143" s="160">
        <f ca="1">OFFSET('Расчёт фасадов10'!$H$1698,Цена!$A$2143,0)</f>
        <v>0</v>
      </c>
    </row>
    <row r="2144" spans="1:13" ht="15" x14ac:dyDescent="0.2">
      <c r="A2144">
        <v>0</v>
      </c>
      <c r="B2144" t="s">
        <v>1013</v>
      </c>
      <c r="C2144" s="75" t="str">
        <f>B2144&amp;'Спецификация - фасады'!$AO$48</f>
        <v>PD60-01/1+0-VT</v>
      </c>
      <c r="D2144" s="160">
        <f ca="1">OFFSET('Расчёт фасадов'!$H$1698,Цена!$A$2144,0)</f>
        <v>0</v>
      </c>
      <c r="E2144" s="160">
        <f ca="1">OFFSET('Расчёт фасадов2'!$H$1698,Цена!$A$2144,0)</f>
        <v>0</v>
      </c>
      <c r="F2144" s="160">
        <f ca="1">OFFSET('Расчёт фасадов3'!$H$1698,Цена!$A$2144,0)</f>
        <v>0</v>
      </c>
      <c r="G2144" s="160">
        <f ca="1">OFFSET('Расчёт фасадов4'!$H$1698,Цена!$A$2144,0)</f>
        <v>0</v>
      </c>
      <c r="H2144" s="160">
        <f ca="1">OFFSET('Расчёт фасадов5'!$H$1698,Цена!$A$2144,0)</f>
        <v>0</v>
      </c>
      <c r="I2144" s="160">
        <f ca="1">OFFSET('Расчёт фасадов6'!$H$1698,Цена!$A$2144,0)</f>
        <v>0</v>
      </c>
      <c r="J2144" s="160">
        <f ca="1">OFFSET('Расчёт фасадов7'!$H$1698,Цена!$A$2144,0)</f>
        <v>0</v>
      </c>
      <c r="K2144" s="160">
        <f ca="1">OFFSET('Расчёт фасадов8'!$H$1698,Цена!$A$2144,0)</f>
        <v>0</v>
      </c>
      <c r="L2144" s="160">
        <f ca="1">OFFSET('Расчёт фасадов9'!$H$1698,Цена!$A$2144,0)</f>
        <v>0</v>
      </c>
      <c r="M2144" s="160">
        <f ca="1">OFFSET('Расчёт фасадов10'!$H$1698,Цена!$A$2144,0)</f>
        <v>0</v>
      </c>
    </row>
    <row r="2145" spans="1:13" ht="15" x14ac:dyDescent="0.2">
      <c r="A2145">
        <v>0</v>
      </c>
      <c r="B2145" t="s">
        <v>1013</v>
      </c>
      <c r="C2145" s="75" t="str">
        <f>B2145&amp;'Спецификация - фасады'!$AO$49</f>
        <v>PD60-01/1+0-TD</v>
      </c>
      <c r="D2145" s="160">
        <f ca="1">OFFSET('Расчёт фасадов'!$H$1698,Цена!$A$2145,0)</f>
        <v>0</v>
      </c>
      <c r="E2145" s="160">
        <f ca="1">OFFSET('Расчёт фасадов2'!$H$1698,Цена!$A$2145,0)</f>
        <v>0</v>
      </c>
      <c r="F2145" s="160">
        <f ca="1">OFFSET('Расчёт фасадов3'!$H$1698,Цена!$A$2145,0)</f>
        <v>0</v>
      </c>
      <c r="G2145" s="160">
        <f ca="1">OFFSET('Расчёт фасадов4'!$H$1698,Цена!$A$2145,0)</f>
        <v>0</v>
      </c>
      <c r="H2145" s="160">
        <f ca="1">OFFSET('Расчёт фасадов5'!$H$1698,Цена!$A$2145,0)</f>
        <v>0</v>
      </c>
      <c r="I2145" s="160">
        <f ca="1">OFFSET('Расчёт фасадов6'!$H$1698,Цена!$A$2145,0)</f>
        <v>0</v>
      </c>
      <c r="J2145" s="160">
        <f ca="1">OFFSET('Расчёт фасадов7'!$H$1698,Цена!$A$2145,0)</f>
        <v>0</v>
      </c>
      <c r="K2145" s="160">
        <f ca="1">OFFSET('Расчёт фасадов8'!$H$1698,Цена!$A$2145,0)</f>
        <v>0</v>
      </c>
      <c r="L2145" s="160">
        <f ca="1">OFFSET('Расчёт фасадов9'!$H$1698,Цена!$A$2145,0)</f>
        <v>0</v>
      </c>
      <c r="M2145" s="160">
        <f ca="1">OFFSET('Расчёт фасадов10'!$H$1698,Цена!$A$2145,0)</f>
        <v>0</v>
      </c>
    </row>
    <row r="2146" spans="1:13" ht="15" x14ac:dyDescent="0.2">
      <c r="A2146">
        <v>0</v>
      </c>
      <c r="B2146" t="s">
        <v>1013</v>
      </c>
      <c r="C2146" s="75" t="str">
        <f>B2146&amp;'Спецификация - фасады'!$AO$50</f>
        <v>PD60-01/1+0-LO</v>
      </c>
      <c r="D2146" s="160">
        <f ca="1">OFFSET('Расчёт фасадов'!$H$1698,Цена!$A$2146,0)</f>
        <v>0</v>
      </c>
      <c r="E2146" s="160">
        <f ca="1">OFFSET('Расчёт фасадов2'!$H$1698,Цена!$A$2146,0)</f>
        <v>0</v>
      </c>
      <c r="F2146" s="160">
        <f ca="1">OFFSET('Расчёт фасадов3'!$H$1698,Цена!$A$2146,0)</f>
        <v>0</v>
      </c>
      <c r="G2146" s="160">
        <f ca="1">OFFSET('Расчёт фасадов4'!$H$1698,Цена!$A$2146,0)</f>
        <v>0</v>
      </c>
      <c r="H2146" s="160">
        <f ca="1">OFFSET('Расчёт фасадов5'!$H$1698,Цена!$A$2146,0)</f>
        <v>0</v>
      </c>
      <c r="I2146" s="160">
        <f ca="1">OFFSET('Расчёт фасадов6'!$H$1698,Цена!$A$2146,0)</f>
        <v>0</v>
      </c>
      <c r="J2146" s="160">
        <f ca="1">OFFSET('Расчёт фасадов7'!$H$1698,Цена!$A$2146,0)</f>
        <v>0</v>
      </c>
      <c r="K2146" s="160">
        <f ca="1">OFFSET('Расчёт фасадов8'!$H$1698,Цена!$A$2146,0)</f>
        <v>0</v>
      </c>
      <c r="L2146" s="160">
        <f ca="1">OFFSET('Расчёт фасадов9'!$H$1698,Цена!$A$2146,0)</f>
        <v>0</v>
      </c>
      <c r="M2146" s="160">
        <f ca="1">OFFSET('Расчёт фасадов10'!$H$1698,Цена!$A$2146,0)</f>
        <v>0</v>
      </c>
    </row>
    <row r="2147" spans="1:13" ht="15" x14ac:dyDescent="0.2">
      <c r="A2147">
        <v>0</v>
      </c>
      <c r="B2147" t="s">
        <v>1013</v>
      </c>
      <c r="C2147" s="75" t="str">
        <f>B2147&amp;'Спецификация - фасады'!$AO$51</f>
        <v>PD60-01/1+0-OM</v>
      </c>
      <c r="D2147" s="160">
        <f ca="1">OFFSET('Расчёт фасадов'!$H$1698,Цена!$A$2147,0)</f>
        <v>0</v>
      </c>
      <c r="E2147" s="160">
        <f ca="1">OFFSET('Расчёт фасадов2'!$H$1698,Цена!$A$2147,0)</f>
        <v>0</v>
      </c>
      <c r="F2147" s="160">
        <f ca="1">OFFSET('Расчёт фасадов3'!$H$1698,Цена!$A$2147,0)</f>
        <v>0</v>
      </c>
      <c r="G2147" s="160">
        <f ca="1">OFFSET('Расчёт фасадов4'!$H$1698,Цена!$A$2147,0)</f>
        <v>0</v>
      </c>
      <c r="H2147" s="160">
        <f ca="1">OFFSET('Расчёт фасадов5'!$H$1698,Цена!$A$2147,0)</f>
        <v>0</v>
      </c>
      <c r="I2147" s="160">
        <f ca="1">OFFSET('Расчёт фасадов6'!$H$1698,Цена!$A$2147,0)</f>
        <v>0</v>
      </c>
      <c r="J2147" s="160">
        <f ca="1">OFFSET('Расчёт фасадов7'!$H$1698,Цена!$A$2147,0)</f>
        <v>0</v>
      </c>
      <c r="K2147" s="160">
        <f ca="1">OFFSET('Расчёт фасадов8'!$H$1698,Цена!$A$2147,0)</f>
        <v>0</v>
      </c>
      <c r="L2147" s="160">
        <f ca="1">OFFSET('Расчёт фасадов9'!$H$1698,Цена!$A$2147,0)</f>
        <v>0</v>
      </c>
      <c r="M2147" s="160">
        <f ca="1">OFFSET('Расчёт фасадов10'!$H$1698,Цена!$A$2147,0)</f>
        <v>0</v>
      </c>
    </row>
    <row r="2148" spans="1:13" ht="15" x14ac:dyDescent="0.2">
      <c r="A2148">
        <v>0</v>
      </c>
      <c r="B2148" t="s">
        <v>1013</v>
      </c>
      <c r="C2148" s="75" t="str">
        <f>B2148&amp;'Спецификация - фасады'!$AO$52</f>
        <v>PD60-01/1+0-OE</v>
      </c>
      <c r="D2148" s="160">
        <f ca="1">OFFSET('Расчёт фасадов'!$H$1698,Цена!$A$2148,0)</f>
        <v>0</v>
      </c>
      <c r="E2148" s="160">
        <f ca="1">OFFSET('Расчёт фасадов2'!$H$1698,Цена!$A$2148,0)</f>
        <v>0</v>
      </c>
      <c r="F2148" s="160">
        <f ca="1">OFFSET('Расчёт фасадов3'!$H$1698,Цена!$A$2148,0)</f>
        <v>0</v>
      </c>
      <c r="G2148" s="160">
        <f ca="1">OFFSET('Расчёт фасадов4'!$H$1698,Цена!$A$2148,0)</f>
        <v>0</v>
      </c>
      <c r="H2148" s="160">
        <f ca="1">OFFSET('Расчёт фасадов5'!$H$1698,Цена!$A$2148,0)</f>
        <v>0</v>
      </c>
      <c r="I2148" s="160">
        <f ca="1">OFFSET('Расчёт фасадов6'!$H$1698,Цена!$A$2148,0)</f>
        <v>0</v>
      </c>
      <c r="J2148" s="160">
        <f ca="1">OFFSET('Расчёт фасадов7'!$H$1698,Цена!$A$2148,0)</f>
        <v>0</v>
      </c>
      <c r="K2148" s="160">
        <f ca="1">OFFSET('Расчёт фасадов8'!$H$1698,Цена!$A$2148,0)</f>
        <v>0</v>
      </c>
      <c r="L2148" s="160">
        <f ca="1">OFFSET('Расчёт фасадов9'!$H$1698,Цена!$A$2148,0)</f>
        <v>0</v>
      </c>
      <c r="M2148" s="160">
        <f ca="1">OFFSET('Расчёт фасадов10'!$H$1698,Цена!$A$2148,0)</f>
        <v>0</v>
      </c>
    </row>
    <row r="2149" spans="1:13" ht="15" x14ac:dyDescent="0.2">
      <c r="A2149">
        <v>0</v>
      </c>
      <c r="B2149" t="s">
        <v>1013</v>
      </c>
      <c r="C2149" s="75" t="str">
        <f>B2149&amp;'Спецификация - фасады'!$AO$53</f>
        <v>PD60-01/1+0-GS</v>
      </c>
      <c r="D2149" s="160">
        <f ca="1">OFFSET('Расчёт фасадов'!$H$1698,Цена!$A$2149,0)</f>
        <v>0</v>
      </c>
      <c r="E2149" s="160">
        <f ca="1">OFFSET('Расчёт фасадов2'!$H$1698,Цена!$A$2149,0)</f>
        <v>0</v>
      </c>
      <c r="F2149" s="160">
        <f ca="1">OFFSET('Расчёт фасадов3'!$H$1698,Цена!$A$2149,0)</f>
        <v>0</v>
      </c>
      <c r="G2149" s="160">
        <f ca="1">OFFSET('Расчёт фасадов4'!$H$1698,Цена!$A$2149,0)</f>
        <v>0</v>
      </c>
      <c r="H2149" s="160">
        <f ca="1">OFFSET('Расчёт фасадов5'!$H$1698,Цена!$A$2149,0)</f>
        <v>0</v>
      </c>
      <c r="I2149" s="160">
        <f ca="1">OFFSET('Расчёт фасадов6'!$H$1698,Цена!$A$2149,0)</f>
        <v>0</v>
      </c>
      <c r="J2149" s="160">
        <f ca="1">OFFSET('Расчёт фасадов7'!$H$1698,Цена!$A$2149,0)</f>
        <v>0</v>
      </c>
      <c r="K2149" s="160">
        <f ca="1">OFFSET('Расчёт фасадов8'!$H$1698,Цена!$A$2149,0)</f>
        <v>0</v>
      </c>
      <c r="L2149" s="160">
        <f ca="1">OFFSET('Расчёт фасадов9'!$H$1698,Цена!$A$2149,0)</f>
        <v>0</v>
      </c>
      <c r="M2149" s="160">
        <f ca="1">OFFSET('Расчёт фасадов10'!$H$1698,Цена!$A$2149,0)</f>
        <v>0</v>
      </c>
    </row>
    <row r="2150" spans="1:13" ht="15" x14ac:dyDescent="0.2">
      <c r="A2150">
        <v>1</v>
      </c>
      <c r="B2150" t="s">
        <v>1013</v>
      </c>
      <c r="C2150" s="75" t="str">
        <f>B2150&amp;'Спецификация - фасады'!$AO$54</f>
        <v>PD60-01/1+0-BMO</v>
      </c>
      <c r="D2150" s="160">
        <f ca="1">OFFSET('Расчёт фасадов'!$H$1698,Цена!$A$2150,0)</f>
        <v>0</v>
      </c>
      <c r="E2150" s="160">
        <f ca="1">OFFSET('Расчёт фасадов2'!$H$1698,Цена!$A$2150,0)</f>
        <v>0</v>
      </c>
      <c r="F2150" s="160">
        <f ca="1">OFFSET('Расчёт фасадов3'!$H$1698,Цена!$A$2150,0)</f>
        <v>0</v>
      </c>
      <c r="G2150" s="160">
        <f ca="1">OFFSET('Расчёт фасадов4'!$H$1698,Цена!$A$2150,0)</f>
        <v>0</v>
      </c>
      <c r="H2150" s="160">
        <f ca="1">OFFSET('Расчёт фасадов5'!$H$1698,Цена!$A$2150,0)</f>
        <v>0</v>
      </c>
      <c r="I2150" s="160">
        <f ca="1">OFFSET('Расчёт фасадов6'!$H$1698,Цена!$A$2150,0)</f>
        <v>0</v>
      </c>
      <c r="J2150" s="160">
        <f ca="1">OFFSET('Расчёт фасадов7'!$H$1698,Цена!$A$2150,0)</f>
        <v>0</v>
      </c>
      <c r="K2150" s="160">
        <f ca="1">OFFSET('Расчёт фасадов8'!$H$1698,Цена!$A$2150,0)</f>
        <v>0</v>
      </c>
      <c r="L2150" s="160">
        <f ca="1">OFFSET('Расчёт фасадов9'!$H$1698,Цена!$A$2150,0)</f>
        <v>0</v>
      </c>
      <c r="M2150" s="160">
        <f ca="1">OFFSET('Расчёт фасадов10'!$H$1698,Цена!$A$2150,0)</f>
        <v>0</v>
      </c>
    </row>
    <row r="2151" spans="1:13" ht="15" x14ac:dyDescent="0.2">
      <c r="A2151">
        <v>2</v>
      </c>
      <c r="B2151" t="s">
        <v>1013</v>
      </c>
      <c r="C2151" s="75" t="str">
        <f>B2151&amp;'Спецификация - фасады'!$AO$55</f>
        <v>PD60-01/1+0-WM</v>
      </c>
      <c r="D2151" s="160">
        <f ca="1">OFFSET('Расчёт фасадов'!$H$1698,Цена!$A$2151,0)</f>
        <v>0</v>
      </c>
      <c r="E2151" s="160">
        <f ca="1">OFFSET('Расчёт фасадов2'!$H$1698,Цена!$A$2151,0)</f>
        <v>0</v>
      </c>
      <c r="F2151" s="160">
        <f ca="1">OFFSET('Расчёт фасадов3'!$H$1698,Цена!$A$2151,0)</f>
        <v>0</v>
      </c>
      <c r="G2151" s="160">
        <f ca="1">OFFSET('Расчёт фасадов4'!$H$1698,Цена!$A$2151,0)</f>
        <v>0</v>
      </c>
      <c r="H2151" s="160">
        <f ca="1">OFFSET('Расчёт фасадов5'!$H$1698,Цена!$A$2151,0)</f>
        <v>0</v>
      </c>
      <c r="I2151" s="160">
        <f ca="1">OFFSET('Расчёт фасадов6'!$H$1698,Цена!$A$2151,0)</f>
        <v>0</v>
      </c>
      <c r="J2151" s="160">
        <f ca="1">OFFSET('Расчёт фасадов7'!$H$1698,Цена!$A$2151,0)</f>
        <v>0</v>
      </c>
      <c r="K2151" s="160">
        <f ca="1">OFFSET('Расчёт фасадов8'!$H$1698,Цена!$A$2151,0)</f>
        <v>0</v>
      </c>
      <c r="L2151" s="160">
        <f ca="1">OFFSET('Расчёт фасадов9'!$H$1698,Цена!$A$2151,0)</f>
        <v>0</v>
      </c>
      <c r="M2151" s="160">
        <f ca="1">OFFSET('Расчёт фасадов10'!$H$1698,Цена!$A$2151,0)</f>
        <v>0</v>
      </c>
    </row>
    <row r="2152" spans="1:13" ht="15" x14ac:dyDescent="0.2">
      <c r="A2152">
        <v>2</v>
      </c>
      <c r="B2152" t="s">
        <v>1013</v>
      </c>
      <c r="C2152" s="75" t="str">
        <f>B2152&amp;'Спецификация - фасады'!$AO$56</f>
        <v>PD60-01/1+0-IV</v>
      </c>
      <c r="D2152" s="160">
        <f ca="1">OFFSET('Расчёт фасадов'!$H$1698,Цена!$A$2152,0)</f>
        <v>0</v>
      </c>
      <c r="E2152" s="160">
        <f ca="1">OFFSET('Расчёт фасадов2'!$H$1698,Цена!$A$2152,0)</f>
        <v>0</v>
      </c>
      <c r="F2152" s="160">
        <f ca="1">OFFSET('Расчёт фасадов3'!$H$1698,Цена!$A$2152,0)</f>
        <v>0</v>
      </c>
      <c r="G2152" s="160">
        <f ca="1">OFFSET('Расчёт фасадов4'!$H$1698,Цена!$A$2152,0)</f>
        <v>0</v>
      </c>
      <c r="H2152" s="160">
        <f ca="1">OFFSET('Расчёт фасадов5'!$H$1698,Цена!$A$2152,0)</f>
        <v>0</v>
      </c>
      <c r="I2152" s="160">
        <f ca="1">OFFSET('Расчёт фасадов6'!$H$1698,Цена!$A$2152,0)</f>
        <v>0</v>
      </c>
      <c r="J2152" s="160">
        <f ca="1">OFFSET('Расчёт фасадов7'!$H$1698,Цена!$A$2152,0)</f>
        <v>0</v>
      </c>
      <c r="K2152" s="160">
        <f ca="1">OFFSET('Расчёт фасадов8'!$H$1698,Цена!$A$2152,0)</f>
        <v>0</v>
      </c>
      <c r="L2152" s="160">
        <f ca="1">OFFSET('Расчёт фасадов9'!$H$1698,Цена!$A$2152,0)</f>
        <v>0</v>
      </c>
      <c r="M2152" s="160">
        <f ca="1">OFFSET('Расчёт фасадов10'!$H$1698,Цена!$A$2152,0)</f>
        <v>0</v>
      </c>
    </row>
    <row r="2153" spans="1:13" ht="15" x14ac:dyDescent="0.2">
      <c r="A2153">
        <v>3</v>
      </c>
      <c r="B2153" t="s">
        <v>1013</v>
      </c>
      <c r="C2153" s="75" t="str">
        <f>B2153&amp;'Спецификация - фасады'!$AO$57</f>
        <v>PD60-01/1+0-WC/PG</v>
      </c>
      <c r="D2153" s="160">
        <f ca="1">OFFSET('Расчёт фасадов'!$H$1698,Цена!$A$2153,0)</f>
        <v>0</v>
      </c>
      <c r="E2153" s="160">
        <f ca="1">OFFSET('Расчёт фасадов2'!$H$1698,Цена!$A$2153,0)</f>
        <v>0</v>
      </c>
      <c r="F2153" s="160">
        <f ca="1">OFFSET('Расчёт фасадов3'!$H$1698,Цена!$A$2153,0)</f>
        <v>0</v>
      </c>
      <c r="G2153" s="160">
        <f ca="1">OFFSET('Расчёт фасадов4'!$H$1698,Цена!$A$2153,0)</f>
        <v>0</v>
      </c>
      <c r="H2153" s="160">
        <f ca="1">OFFSET('Расчёт фасадов5'!$H$1698,Цена!$A$2153,0)</f>
        <v>0</v>
      </c>
      <c r="I2153" s="160">
        <f ca="1">OFFSET('Расчёт фасадов6'!$H$1698,Цена!$A$2153,0)</f>
        <v>0</v>
      </c>
      <c r="J2153" s="160">
        <f ca="1">OFFSET('Расчёт фасадов7'!$H$1698,Цена!$A$2153,0)</f>
        <v>0</v>
      </c>
      <c r="K2153" s="160">
        <f ca="1">OFFSET('Расчёт фасадов8'!$H$1698,Цена!$A$2153,0)</f>
        <v>0</v>
      </c>
      <c r="L2153" s="160">
        <f ca="1">OFFSET('Расчёт фасадов9'!$H$1698,Цена!$A$2153,0)</f>
        <v>0</v>
      </c>
      <c r="M2153" s="160">
        <f ca="1">OFFSET('Расчёт фасадов10'!$H$1698,Цена!$A$2153,0)</f>
        <v>0</v>
      </c>
    </row>
    <row r="2154" spans="1:13" ht="15" x14ac:dyDescent="0.2">
      <c r="A2154">
        <v>3</v>
      </c>
      <c r="B2154" t="s">
        <v>1013</v>
      </c>
      <c r="C2154" s="75" t="str">
        <f>B2154&amp;'Спецификация - фасады'!$AO$58</f>
        <v>PD60-01/1+0-WC/PS</v>
      </c>
      <c r="D2154" s="160">
        <f ca="1">OFFSET('Расчёт фасадов'!$H$1698,Цена!$A$2154,0)</f>
        <v>0</v>
      </c>
      <c r="E2154" s="160">
        <f ca="1">OFFSET('Расчёт фасадов2'!$H$1698,Цена!$A$2154,0)</f>
        <v>0</v>
      </c>
      <c r="F2154" s="160">
        <f ca="1">OFFSET('Расчёт фасадов3'!$H$1698,Цена!$A$2154,0)</f>
        <v>0</v>
      </c>
      <c r="G2154" s="160">
        <f ca="1">OFFSET('Расчёт фасадов4'!$H$1698,Цена!$A$2154,0)</f>
        <v>0</v>
      </c>
      <c r="H2154" s="160">
        <f ca="1">OFFSET('Расчёт фасадов5'!$H$1698,Цена!$A$2154,0)</f>
        <v>0</v>
      </c>
      <c r="I2154" s="160">
        <f ca="1">OFFSET('Расчёт фасадов6'!$H$1698,Цена!$A$2154,0)</f>
        <v>0</v>
      </c>
      <c r="J2154" s="160">
        <f ca="1">OFFSET('Расчёт фасадов7'!$H$1698,Цена!$A$2154,0)</f>
        <v>0</v>
      </c>
      <c r="K2154" s="160">
        <f ca="1">OFFSET('Расчёт фасадов8'!$H$1698,Цена!$A$2154,0)</f>
        <v>0</v>
      </c>
      <c r="L2154" s="160">
        <f ca="1">OFFSET('Расчёт фасадов9'!$H$1698,Цена!$A$2154,0)</f>
        <v>0</v>
      </c>
      <c r="M2154" s="160">
        <f ca="1">OFFSET('Расчёт фасадов10'!$H$1698,Цена!$A$2154,0)</f>
        <v>0</v>
      </c>
    </row>
    <row r="2155" spans="1:13" ht="15" x14ac:dyDescent="0.2">
      <c r="A2155">
        <v>3</v>
      </c>
      <c r="B2155" t="s">
        <v>1013</v>
      </c>
      <c r="C2155" s="75" t="str">
        <f>B2155&amp;'Спецификация - фасады'!$AO$59</f>
        <v>PD60-01/1+0-WC/PBG</v>
      </c>
      <c r="D2155" s="160">
        <f ca="1">OFFSET('Расчёт фасадов'!$H$1698,Цена!$A$2155,0)</f>
        <v>0</v>
      </c>
      <c r="E2155" s="160">
        <f ca="1">OFFSET('Расчёт фасадов2'!$H$1698,Цена!$A$2155,0)</f>
        <v>0</v>
      </c>
      <c r="F2155" s="160">
        <f ca="1">OFFSET('Расчёт фасадов3'!$H$1698,Цена!$A$2155,0)</f>
        <v>0</v>
      </c>
      <c r="G2155" s="160">
        <f ca="1">OFFSET('Расчёт фасадов4'!$H$1698,Цена!$A$2155,0)</f>
        <v>0</v>
      </c>
      <c r="H2155" s="160">
        <f ca="1">OFFSET('Расчёт фасадов5'!$H$1698,Цена!$A$2155,0)</f>
        <v>0</v>
      </c>
      <c r="I2155" s="160">
        <f ca="1">OFFSET('Расчёт фасадов6'!$H$1698,Цена!$A$2155,0)</f>
        <v>0</v>
      </c>
      <c r="J2155" s="160">
        <f ca="1">OFFSET('Расчёт фасадов7'!$H$1698,Цена!$A$2155,0)</f>
        <v>0</v>
      </c>
      <c r="K2155" s="160">
        <f ca="1">OFFSET('Расчёт фасадов8'!$H$1698,Цена!$A$2155,0)</f>
        <v>0</v>
      </c>
      <c r="L2155" s="160">
        <f ca="1">OFFSET('Расчёт фасадов9'!$H$1698,Цена!$A$2155,0)</f>
        <v>0</v>
      </c>
      <c r="M2155" s="160">
        <f ca="1">OFFSET('Расчёт фасадов10'!$H$1698,Цена!$A$2155,0)</f>
        <v>0</v>
      </c>
    </row>
    <row r="2156" spans="1:13" ht="15" x14ac:dyDescent="0.2">
      <c r="A2156">
        <v>3</v>
      </c>
      <c r="B2156" t="s">
        <v>1013</v>
      </c>
      <c r="C2156" s="75" t="str">
        <f>B2156&amp;'Спецификация - фасады'!$AO$60</f>
        <v>PD60-01/1+0-VT/PS</v>
      </c>
      <c r="D2156" s="160">
        <f ca="1">OFFSET('Расчёт фасадов'!$H$1698,Цена!$A$2156,0)</f>
        <v>0</v>
      </c>
      <c r="E2156" s="160">
        <f ca="1">OFFSET('Расчёт фасадов2'!$H$1698,Цена!$A$2156,0)</f>
        <v>0</v>
      </c>
      <c r="F2156" s="160">
        <f ca="1">OFFSET('Расчёт фасадов3'!$H$1698,Цена!$A$2156,0)</f>
        <v>0</v>
      </c>
      <c r="G2156" s="160">
        <f ca="1">OFFSET('Расчёт фасадов4'!$H$1698,Цена!$A$2156,0)</f>
        <v>0</v>
      </c>
      <c r="H2156" s="160">
        <f ca="1">OFFSET('Расчёт фасадов5'!$H$1698,Цена!$A$2156,0)</f>
        <v>0</v>
      </c>
      <c r="I2156" s="160">
        <f ca="1">OFFSET('Расчёт фасадов6'!$H$1698,Цена!$A$2156,0)</f>
        <v>0</v>
      </c>
      <c r="J2156" s="160">
        <f ca="1">OFFSET('Расчёт фасадов7'!$H$1698,Цена!$A$2156,0)</f>
        <v>0</v>
      </c>
      <c r="K2156" s="160">
        <f ca="1">OFFSET('Расчёт фасадов8'!$H$1698,Цена!$A$2156,0)</f>
        <v>0</v>
      </c>
      <c r="L2156" s="160">
        <f ca="1">OFFSET('Расчёт фасадов9'!$H$1698,Цена!$A$2156,0)</f>
        <v>0</v>
      </c>
      <c r="M2156" s="160">
        <f ca="1">OFFSET('Расчёт фасадов10'!$H$1698,Цена!$A$2156,0)</f>
        <v>0</v>
      </c>
    </row>
    <row r="2157" spans="1:13" ht="15" x14ac:dyDescent="0.2">
      <c r="A2157">
        <v>4</v>
      </c>
      <c r="B2157" t="s">
        <v>1013</v>
      </c>
      <c r="C2157" s="75" t="str">
        <f>B2157&amp;'Спецификация - фасады'!$AO$61</f>
        <v>PD60-01/1+0-BMO/PG</v>
      </c>
      <c r="D2157" s="160">
        <f ca="1">OFFSET('Расчёт фасадов'!$H$1698,Цена!$A$2157,0)</f>
        <v>0</v>
      </c>
      <c r="E2157" s="160">
        <f ca="1">OFFSET('Расчёт фасадов2'!$H$1698,Цена!$A$2157,0)</f>
        <v>0</v>
      </c>
      <c r="F2157" s="160">
        <f ca="1">OFFSET('Расчёт фасадов3'!$H$1698,Цена!$A$2157,0)</f>
        <v>0</v>
      </c>
      <c r="G2157" s="160">
        <f ca="1">OFFSET('Расчёт фасадов4'!$H$1698,Цена!$A$2157,0)</f>
        <v>0</v>
      </c>
      <c r="H2157" s="160">
        <f ca="1">OFFSET('Расчёт фасадов5'!$H$1698,Цена!$A$2157,0)</f>
        <v>0</v>
      </c>
      <c r="I2157" s="160">
        <f ca="1">OFFSET('Расчёт фасадов6'!$H$1698,Цена!$A$2157,0)</f>
        <v>0</v>
      </c>
      <c r="J2157" s="160">
        <f ca="1">OFFSET('Расчёт фасадов7'!$H$1698,Цена!$A$2157,0)</f>
        <v>0</v>
      </c>
      <c r="K2157" s="160">
        <f ca="1">OFFSET('Расчёт фасадов8'!$H$1698,Цена!$A$2157,0)</f>
        <v>0</v>
      </c>
      <c r="L2157" s="160">
        <f ca="1">OFFSET('Расчёт фасадов9'!$H$1698,Цена!$A$2157,0)</f>
        <v>0</v>
      </c>
      <c r="M2157" s="160">
        <f ca="1">OFFSET('Расчёт фасадов10'!$H$1698,Цена!$A$2157,0)</f>
        <v>0</v>
      </c>
    </row>
    <row r="2158" spans="1:13" ht="15" x14ac:dyDescent="0.2">
      <c r="A2158">
        <v>4</v>
      </c>
      <c r="B2158" t="s">
        <v>1013</v>
      </c>
      <c r="C2158" s="75" t="str">
        <f>B2158&amp;'Спецификация - фасады'!$AO$62</f>
        <v>PD60-01/1+0-BMO/PB</v>
      </c>
      <c r="D2158" s="160">
        <f ca="1">OFFSET('Расчёт фасадов'!$H$1698,Цена!$A$2158,0)</f>
        <v>0</v>
      </c>
      <c r="E2158" s="160">
        <f ca="1">OFFSET('Расчёт фасадов2'!$H$1698,Цена!$A$2158,0)</f>
        <v>0</v>
      </c>
      <c r="F2158" s="160">
        <f ca="1">OFFSET('Расчёт фасадов3'!$H$1698,Цена!$A$2158,0)</f>
        <v>0</v>
      </c>
      <c r="G2158" s="160">
        <f ca="1">OFFSET('Расчёт фасадов4'!$H$1698,Цена!$A$2158,0)</f>
        <v>0</v>
      </c>
      <c r="H2158" s="160">
        <f ca="1">OFFSET('Расчёт фасадов5'!$H$1698,Цена!$A$2158,0)</f>
        <v>0</v>
      </c>
      <c r="I2158" s="160">
        <f ca="1">OFFSET('Расчёт фасадов6'!$H$1698,Цена!$A$2158,0)</f>
        <v>0</v>
      </c>
      <c r="J2158" s="160">
        <f ca="1">OFFSET('Расчёт фасадов7'!$H$1698,Цена!$A$2158,0)</f>
        <v>0</v>
      </c>
      <c r="K2158" s="160">
        <f ca="1">OFFSET('Расчёт фасадов8'!$H$1698,Цена!$A$2158,0)</f>
        <v>0</v>
      </c>
      <c r="L2158" s="160">
        <f ca="1">OFFSET('Расчёт фасадов9'!$H$1698,Цена!$A$2158,0)</f>
        <v>0</v>
      </c>
      <c r="M2158" s="160">
        <f ca="1">OFFSET('Расчёт фасадов10'!$H$1698,Цена!$A$2158,0)</f>
        <v>0</v>
      </c>
    </row>
    <row r="2159" spans="1:13" ht="15" x14ac:dyDescent="0.2">
      <c r="A2159">
        <v>5</v>
      </c>
      <c r="B2159" t="s">
        <v>1013</v>
      </c>
      <c r="C2159" s="75" t="str">
        <f>B2159&amp;'Спецификация - фасады'!$AO$63</f>
        <v>PD60-01/1+0-GS/PG</v>
      </c>
      <c r="D2159" s="160">
        <f ca="1">OFFSET('Расчёт фасадов'!$H$1698,Цена!$A$2159,0)</f>
        <v>0</v>
      </c>
      <c r="E2159" s="160">
        <f ca="1">OFFSET('Расчёт фасадов2'!$H$1698,Цена!$A$2159,0)</f>
        <v>0</v>
      </c>
      <c r="F2159" s="160">
        <f ca="1">OFFSET('Расчёт фасадов3'!$H$1698,Цена!$A$2159,0)</f>
        <v>0</v>
      </c>
      <c r="G2159" s="160">
        <f ca="1">OFFSET('Расчёт фасадов4'!$H$1698,Цена!$A$2159,0)</f>
        <v>0</v>
      </c>
      <c r="H2159" s="160">
        <f ca="1">OFFSET('Расчёт фасадов5'!$H$1698,Цена!$A$2159,0)</f>
        <v>0</v>
      </c>
      <c r="I2159" s="160">
        <f ca="1">OFFSET('Расчёт фасадов6'!$H$1698,Цена!$A$2159,0)</f>
        <v>0</v>
      </c>
      <c r="J2159" s="160">
        <f ca="1">OFFSET('Расчёт фасадов7'!$H$1698,Цена!$A$2159,0)</f>
        <v>0</v>
      </c>
      <c r="K2159" s="160">
        <f ca="1">OFFSET('Расчёт фасадов8'!$H$1698,Цена!$A$2159,0)</f>
        <v>0</v>
      </c>
      <c r="L2159" s="160">
        <f ca="1">OFFSET('Расчёт фасадов9'!$H$1698,Цена!$A$2159,0)</f>
        <v>0</v>
      </c>
      <c r="M2159" s="160">
        <f ca="1">OFFSET('Расчёт фасадов10'!$H$1698,Цена!$A$2159,0)</f>
        <v>0</v>
      </c>
    </row>
    <row r="2160" spans="1:13" ht="15" x14ac:dyDescent="0.2">
      <c r="A2160">
        <v>5</v>
      </c>
      <c r="B2160" t="s">
        <v>1013</v>
      </c>
      <c r="C2160" s="75" t="str">
        <f>B2160&amp;'Спецификация - фасады'!$AO$64</f>
        <v>PD60-01/1+0-GS/PS</v>
      </c>
      <c r="D2160" s="160">
        <f ca="1">OFFSET('Расчёт фасадов'!$H$1698,Цена!$A$2160,0)</f>
        <v>0</v>
      </c>
      <c r="E2160" s="160">
        <f ca="1">OFFSET('Расчёт фасадов2'!$H$1698,Цена!$A$2160,0)</f>
        <v>0</v>
      </c>
      <c r="F2160" s="160">
        <f ca="1">OFFSET('Расчёт фасадов3'!$H$1698,Цена!$A$2160,0)</f>
        <v>0</v>
      </c>
      <c r="G2160" s="160">
        <f ca="1">OFFSET('Расчёт фасадов4'!$H$1698,Цена!$A$2160,0)</f>
        <v>0</v>
      </c>
      <c r="H2160" s="160">
        <f ca="1">OFFSET('Расчёт фасадов5'!$H$1698,Цена!$A$2160,0)</f>
        <v>0</v>
      </c>
      <c r="I2160" s="160">
        <f ca="1">OFFSET('Расчёт фасадов6'!$H$1698,Цена!$A$2160,0)</f>
        <v>0</v>
      </c>
      <c r="J2160" s="160">
        <f ca="1">OFFSET('Расчёт фасадов7'!$H$1698,Цена!$A$2160,0)</f>
        <v>0</v>
      </c>
      <c r="K2160" s="160">
        <f ca="1">OFFSET('Расчёт фасадов8'!$H$1698,Цена!$A$2160,0)</f>
        <v>0</v>
      </c>
      <c r="L2160" s="160">
        <f ca="1">OFFSET('Расчёт фасадов9'!$H$1698,Цена!$A$2160,0)</f>
        <v>0</v>
      </c>
      <c r="M2160" s="160">
        <f ca="1">OFFSET('Расчёт фасадов10'!$H$1698,Цена!$A$2160,0)</f>
        <v>0</v>
      </c>
    </row>
    <row r="2161" spans="1:13" ht="15" x14ac:dyDescent="0.2">
      <c r="A2161">
        <v>6</v>
      </c>
      <c r="B2161" t="s">
        <v>1013</v>
      </c>
      <c r="C2161" s="75" t="str">
        <f>B2161&amp;'Спецификация - фасады'!$AO$65</f>
        <v>PD60-01/1+0-WM/PG</v>
      </c>
      <c r="D2161" s="160">
        <f ca="1">OFFSET('Расчёт фасадов'!$H$1698,Цена!$A$2161,0)</f>
        <v>0</v>
      </c>
      <c r="E2161" s="160">
        <f ca="1">OFFSET('Расчёт фасадов2'!$H$1698,Цена!$A$2161,0)</f>
        <v>0</v>
      </c>
      <c r="F2161" s="160">
        <f ca="1">OFFSET('Расчёт фасадов3'!$H$1698,Цена!$A$2161,0)</f>
        <v>0</v>
      </c>
      <c r="G2161" s="160">
        <f ca="1">OFFSET('Расчёт фасадов4'!$H$1698,Цена!$A$2161,0)</f>
        <v>0</v>
      </c>
      <c r="H2161" s="160">
        <f ca="1">OFFSET('Расчёт фасадов5'!$H$1698,Цена!$A$2161,0)</f>
        <v>0</v>
      </c>
      <c r="I2161" s="160">
        <f ca="1">OFFSET('Расчёт фасадов6'!$H$1698,Цена!$A$2161,0)</f>
        <v>0</v>
      </c>
      <c r="J2161" s="160">
        <f ca="1">OFFSET('Расчёт фасадов7'!$H$1698,Цена!$A$2161,0)</f>
        <v>0</v>
      </c>
      <c r="K2161" s="160">
        <f ca="1">OFFSET('Расчёт фасадов8'!$H$1698,Цена!$A$2161,0)</f>
        <v>0</v>
      </c>
      <c r="L2161" s="160">
        <f ca="1">OFFSET('Расчёт фасадов9'!$H$1698,Цена!$A$2161,0)</f>
        <v>0</v>
      </c>
      <c r="M2161" s="160">
        <f ca="1">OFFSET('Расчёт фасадов10'!$H$1698,Цена!$A$2161,0)</f>
        <v>0</v>
      </c>
    </row>
    <row r="2162" spans="1:13" ht="15" x14ac:dyDescent="0.2">
      <c r="A2162">
        <v>6</v>
      </c>
      <c r="B2162" t="s">
        <v>1013</v>
      </c>
      <c r="C2162" s="75" t="str">
        <f>B2162&amp;'Спецификация - фасады'!$AO$66</f>
        <v>PD60-01/1+0-WM/PS</v>
      </c>
      <c r="D2162" s="160">
        <f ca="1">OFFSET('Расчёт фасадов'!$H$1698,Цена!$A$2162,0)</f>
        <v>0</v>
      </c>
      <c r="E2162" s="160">
        <f ca="1">OFFSET('Расчёт фасадов2'!$H$1698,Цена!$A$2162,0)</f>
        <v>0</v>
      </c>
      <c r="F2162" s="160">
        <f ca="1">OFFSET('Расчёт фасадов3'!$H$1698,Цена!$A$2162,0)</f>
        <v>0</v>
      </c>
      <c r="G2162" s="160">
        <f ca="1">OFFSET('Расчёт фасадов4'!$H$1698,Цена!$A$2162,0)</f>
        <v>0</v>
      </c>
      <c r="H2162" s="160">
        <f ca="1">OFFSET('Расчёт фасадов5'!$H$1698,Цена!$A$2162,0)</f>
        <v>0</v>
      </c>
      <c r="I2162" s="160">
        <f ca="1">OFFSET('Расчёт фасадов6'!$H$1698,Цена!$A$2162,0)</f>
        <v>0</v>
      </c>
      <c r="J2162" s="160">
        <f ca="1">OFFSET('Расчёт фасадов7'!$H$1698,Цена!$A$2162,0)</f>
        <v>0</v>
      </c>
      <c r="K2162" s="160">
        <f ca="1">OFFSET('Расчёт фасадов8'!$H$1698,Цена!$A$2162,0)</f>
        <v>0</v>
      </c>
      <c r="L2162" s="160">
        <f ca="1">OFFSET('Расчёт фасадов9'!$H$1698,Цена!$A$2162,0)</f>
        <v>0</v>
      </c>
      <c r="M2162" s="160">
        <f ca="1">OFFSET('Расчёт фасадов10'!$H$1698,Цена!$A$2162,0)</f>
        <v>0</v>
      </c>
    </row>
    <row r="2163" spans="1:13" ht="15" x14ac:dyDescent="0.2">
      <c r="A2163">
        <v>6</v>
      </c>
      <c r="B2163" t="s">
        <v>1013</v>
      </c>
      <c r="C2163" s="75" t="str">
        <f>B2163&amp;'Спецификация - фасады'!$AO$67</f>
        <v>PD60-01/1+0-WM/PBG</v>
      </c>
      <c r="D2163" s="160">
        <f ca="1">OFFSET('Расчёт фасадов'!$H$1698,Цена!$A$2163,0)</f>
        <v>0</v>
      </c>
      <c r="E2163" s="160">
        <f ca="1">OFFSET('Расчёт фасадов2'!$H$1698,Цена!$A$2163,0)</f>
        <v>0</v>
      </c>
      <c r="F2163" s="160">
        <f ca="1">OFFSET('Расчёт фасадов3'!$H$1698,Цена!$A$2163,0)</f>
        <v>0</v>
      </c>
      <c r="G2163" s="160">
        <f ca="1">OFFSET('Расчёт фасадов4'!$H$1698,Цена!$A$2163,0)</f>
        <v>0</v>
      </c>
      <c r="H2163" s="160">
        <f ca="1">OFFSET('Расчёт фасадов5'!$H$1698,Цена!$A$2163,0)</f>
        <v>0</v>
      </c>
      <c r="I2163" s="160">
        <f ca="1">OFFSET('Расчёт фасадов6'!$H$1698,Цена!$A$2163,0)</f>
        <v>0</v>
      </c>
      <c r="J2163" s="160">
        <f ca="1">OFFSET('Расчёт фасадов7'!$H$1698,Цена!$A$2163,0)</f>
        <v>0</v>
      </c>
      <c r="K2163" s="160">
        <f ca="1">OFFSET('Расчёт фасадов8'!$H$1698,Цена!$A$2163,0)</f>
        <v>0</v>
      </c>
      <c r="L2163" s="160">
        <f ca="1">OFFSET('Расчёт фасадов9'!$H$1698,Цена!$A$2163,0)</f>
        <v>0</v>
      </c>
      <c r="M2163" s="160">
        <f ca="1">OFFSET('Расчёт фасадов10'!$H$1698,Цена!$A$2163,0)</f>
        <v>0</v>
      </c>
    </row>
    <row r="2164" spans="1:13" ht="15" x14ac:dyDescent="0.2">
      <c r="A2164">
        <v>6</v>
      </c>
      <c r="B2164" t="s">
        <v>1013</v>
      </c>
      <c r="C2164" s="75" t="str">
        <f>B2164&amp;'Спецификация - фасады'!$AO$68</f>
        <v>PD60-01/1+0-IV/PG</v>
      </c>
      <c r="D2164" s="160">
        <f ca="1">OFFSET('Расчёт фасадов'!$H$1698,Цена!$A$2164,0)</f>
        <v>0</v>
      </c>
      <c r="E2164" s="160">
        <f ca="1">OFFSET('Расчёт фасадов2'!$H$1698,Цена!$A$2164,0)</f>
        <v>0</v>
      </c>
      <c r="F2164" s="160">
        <f ca="1">OFFSET('Расчёт фасадов3'!$H$1698,Цена!$A$2164,0)</f>
        <v>0</v>
      </c>
      <c r="G2164" s="160">
        <f ca="1">OFFSET('Расчёт фасадов4'!$H$1698,Цена!$A$2164,0)</f>
        <v>0</v>
      </c>
      <c r="H2164" s="160">
        <f ca="1">OFFSET('Расчёт фасадов5'!$H$1698,Цена!$A$2164,0)</f>
        <v>0</v>
      </c>
      <c r="I2164" s="160">
        <f ca="1">OFFSET('Расчёт фасадов6'!$H$1698,Цена!$A$2164,0)</f>
        <v>0</v>
      </c>
      <c r="J2164" s="160">
        <f ca="1">OFFSET('Расчёт фасадов7'!$H$1698,Цена!$A$2164,0)</f>
        <v>0</v>
      </c>
      <c r="K2164" s="160">
        <f ca="1">OFFSET('Расчёт фасадов8'!$H$1698,Цена!$A$2164,0)</f>
        <v>0</v>
      </c>
      <c r="L2164" s="160">
        <f ca="1">OFFSET('Расчёт фасадов9'!$H$1698,Цена!$A$2164,0)</f>
        <v>0</v>
      </c>
      <c r="M2164" s="160">
        <f ca="1">OFFSET('Расчёт фасадов10'!$H$1698,Цена!$A$2164,0)</f>
        <v>0</v>
      </c>
    </row>
    <row r="2165" spans="1:13" ht="15" x14ac:dyDescent="0.2">
      <c r="A2165">
        <v>6</v>
      </c>
      <c r="B2165" t="s">
        <v>1013</v>
      </c>
      <c r="C2165" s="75" t="str">
        <f>B2165&amp;'Спецификация - фасады'!$AO$69</f>
        <v>PD60-01/1+0-IV/PS</v>
      </c>
      <c r="D2165" s="160">
        <f ca="1">OFFSET('Расчёт фасадов'!$H$1698,Цена!$A$2165,0)</f>
        <v>0</v>
      </c>
      <c r="E2165" s="160">
        <f ca="1">OFFSET('Расчёт фасадов2'!$H$1698,Цена!$A$2165,0)</f>
        <v>0</v>
      </c>
      <c r="F2165" s="160">
        <f ca="1">OFFSET('Расчёт фасадов3'!$H$1698,Цена!$A$2165,0)</f>
        <v>0</v>
      </c>
      <c r="G2165" s="160">
        <f ca="1">OFFSET('Расчёт фасадов4'!$H$1698,Цена!$A$2165,0)</f>
        <v>0</v>
      </c>
      <c r="H2165" s="160">
        <f ca="1">OFFSET('Расчёт фасадов5'!$H$1698,Цена!$A$2165,0)</f>
        <v>0</v>
      </c>
      <c r="I2165" s="160">
        <f ca="1">OFFSET('Расчёт фасадов6'!$H$1698,Цена!$A$2165,0)</f>
        <v>0</v>
      </c>
      <c r="J2165" s="160">
        <f ca="1">OFFSET('Расчёт фасадов7'!$H$1698,Цена!$A$2165,0)</f>
        <v>0</v>
      </c>
      <c r="K2165" s="160">
        <f ca="1">OFFSET('Расчёт фасадов8'!$H$1698,Цена!$A$2165,0)</f>
        <v>0</v>
      </c>
      <c r="L2165" s="160">
        <f ca="1">OFFSET('Расчёт фасадов9'!$H$1698,Цена!$A$2165,0)</f>
        <v>0</v>
      </c>
      <c r="M2165" s="160">
        <f ca="1">OFFSET('Расчёт фасадов10'!$H$1698,Цена!$A$2165,0)</f>
        <v>0</v>
      </c>
    </row>
    <row r="2166" spans="1:13" ht="15" x14ac:dyDescent="0.2">
      <c r="A2166">
        <v>6</v>
      </c>
      <c r="B2166" t="s">
        <v>1013</v>
      </c>
      <c r="C2166" s="75" t="str">
        <f>B2166&amp;'Спецификация - фасады'!$AO$70</f>
        <v>PD60-01/1+0-IV/PBG</v>
      </c>
      <c r="D2166" s="160">
        <f ca="1">OFFSET('Расчёт фасадов'!$H$1698,Цена!$A$2166,0)</f>
        <v>0</v>
      </c>
      <c r="E2166" s="160">
        <f ca="1">OFFSET('Расчёт фасадов2'!$H$1698,Цена!$A$2166,0)</f>
        <v>0</v>
      </c>
      <c r="F2166" s="160">
        <f ca="1">OFFSET('Расчёт фасадов3'!$H$1698,Цена!$A$2166,0)</f>
        <v>0</v>
      </c>
      <c r="G2166" s="160">
        <f ca="1">OFFSET('Расчёт фасадов4'!$H$1698,Цена!$A$2166,0)</f>
        <v>0</v>
      </c>
      <c r="H2166" s="160">
        <f ca="1">OFFSET('Расчёт фасадов5'!$H$1698,Цена!$A$2166,0)</f>
        <v>0</v>
      </c>
      <c r="I2166" s="160">
        <f ca="1">OFFSET('Расчёт фасадов6'!$H$1698,Цена!$A$2166,0)</f>
        <v>0</v>
      </c>
      <c r="J2166" s="160">
        <f ca="1">OFFSET('Расчёт фасадов7'!$H$1698,Цена!$A$2166,0)</f>
        <v>0</v>
      </c>
      <c r="K2166" s="160">
        <f ca="1">OFFSET('Расчёт фасадов8'!$H$1698,Цена!$A$2166,0)</f>
        <v>0</v>
      </c>
      <c r="L2166" s="160">
        <f ca="1">OFFSET('Расчёт фасадов9'!$H$1698,Цена!$A$2166,0)</f>
        <v>0</v>
      </c>
      <c r="M2166" s="160">
        <f ca="1">OFFSET('Расчёт фасадов10'!$H$1698,Цена!$A$2166,0)</f>
        <v>0</v>
      </c>
    </row>
    <row r="2167" spans="1:13" ht="15" x14ac:dyDescent="0.2">
      <c r="C2167" s="75"/>
    </row>
    <row r="2168" spans="1:13" ht="15" x14ac:dyDescent="0.2">
      <c r="A2168">
        <v>0</v>
      </c>
      <c r="B2168" t="s">
        <v>1015</v>
      </c>
      <c r="C2168" s="75" t="str">
        <f>B2168&amp;'Спецификация - фасады'!$AO$43</f>
        <v>Ver.1.FV./1+0-PY27</v>
      </c>
      <c r="D2168" s="160">
        <f ca="1">OFFSET('Расчёт фасадов'!$H$1685,Цена!A2168,0)</f>
        <v>-25.298399999999997</v>
      </c>
      <c r="E2168" s="160">
        <f ca="1">OFFSET('Расчёт фасадов2'!$H$1685,Цена!$A$2168,0)</f>
        <v>-25.298399999999997</v>
      </c>
      <c r="F2168" s="160">
        <f ca="1">OFFSET('Расчёт фасадов3'!$H$1685,Цена!$A$2168,0)</f>
        <v>-25.298399999999997</v>
      </c>
      <c r="G2168" s="160">
        <f ca="1">OFFSET('Расчёт фасадов4'!$H$1685,Цена!$A$2168,0)</f>
        <v>-25.298399999999997</v>
      </c>
      <c r="H2168" s="160">
        <f ca="1">OFFSET('Расчёт фасадов5'!$H$1685,Цена!$A$2168,0)</f>
        <v>-25.298399999999997</v>
      </c>
      <c r="I2168" s="160">
        <f ca="1">OFFSET('Расчёт фасадов6'!$H$1685,Цена!$A$2168,0)</f>
        <v>-25.298399999999997</v>
      </c>
      <c r="J2168" s="160">
        <f ca="1">OFFSET('Расчёт фасадов7'!$H$1685,Цена!$A$2168,0)</f>
        <v>-25.298399999999997</v>
      </c>
      <c r="K2168" s="160">
        <f ca="1">OFFSET('Расчёт фасадов8'!$H$1685,Цена!$A$2168,0)</f>
        <v>-25.298399999999997</v>
      </c>
      <c r="L2168" s="160">
        <f ca="1">OFFSET('Расчёт фасадов9'!$H$1685,Цена!$A$2168,0)</f>
        <v>-25.298399999999997</v>
      </c>
      <c r="M2168" s="160">
        <f ca="1">OFFSET('Расчёт фасадов10'!$H$1685,Цена!$A$2168,0)</f>
        <v>-25.298399999999997</v>
      </c>
    </row>
    <row r="2169" spans="1:13" ht="15" x14ac:dyDescent="0.2">
      <c r="A2169">
        <v>0</v>
      </c>
      <c r="B2169" t="s">
        <v>1015</v>
      </c>
      <c r="C2169" s="75" t="str">
        <f>B2169&amp;'Спецификация - фасады'!$AO$44</f>
        <v>Ver.1.FV./1+0-WC</v>
      </c>
      <c r="D2169" s="160">
        <f ca="1">OFFSET('Расчёт фасадов'!$H$1685,Цена!A2169,0)</f>
        <v>-25.298399999999997</v>
      </c>
      <c r="E2169" s="160">
        <f ca="1">OFFSET('Расчёт фасадов2'!$H$1685,Цена!$A$2169,0)</f>
        <v>-25.298399999999997</v>
      </c>
      <c r="F2169" s="160">
        <f ca="1">OFFSET('Расчёт фасадов3'!$H$1685,Цена!$A$2169,0)</f>
        <v>-25.298399999999997</v>
      </c>
      <c r="G2169" s="160">
        <f ca="1">OFFSET('Расчёт фасадов4'!$H$1685,Цена!$A$2169,0)</f>
        <v>-25.298399999999997</v>
      </c>
      <c r="H2169" s="160">
        <f ca="1">OFFSET('Расчёт фасадов5'!$H$1685,Цена!$A$2169,0)</f>
        <v>-25.298399999999997</v>
      </c>
      <c r="I2169" s="160">
        <f ca="1">OFFSET('Расчёт фасадов6'!$H$1685,Цена!$A$2169,0)</f>
        <v>-25.298399999999997</v>
      </c>
      <c r="J2169" s="160">
        <f ca="1">OFFSET('Расчёт фасадов7'!$H$1685,Цена!$A$2169,0)</f>
        <v>-25.298399999999997</v>
      </c>
      <c r="K2169" s="160">
        <f ca="1">OFFSET('Расчёт фасадов8'!$H$1685,Цена!$A$2169,0)</f>
        <v>-25.298399999999997</v>
      </c>
      <c r="L2169" s="160">
        <f ca="1">OFFSET('Расчёт фасадов9'!$H$1685,Цена!$A$2169,0)</f>
        <v>-25.298399999999997</v>
      </c>
      <c r="M2169" s="160">
        <f ca="1">OFFSET('Расчёт фасадов10'!$H$1685,Цена!$A$2169,0)</f>
        <v>-25.298399999999997</v>
      </c>
    </row>
    <row r="2170" spans="1:13" ht="15" x14ac:dyDescent="0.2">
      <c r="A2170">
        <v>0</v>
      </c>
      <c r="B2170" t="s">
        <v>1015</v>
      </c>
      <c r="C2170" s="75" t="str">
        <f>B2170&amp;'Спецификация - фасады'!$AO$45</f>
        <v>Ver.1.FV./1+0-WP</v>
      </c>
      <c r="D2170" s="160">
        <f ca="1">OFFSET('Расчёт фасадов'!$H$1685,Цена!A2170,0)</f>
        <v>-25.298399999999997</v>
      </c>
      <c r="E2170" s="160">
        <f ca="1">OFFSET('Расчёт фасадов2'!$H$1685,Цена!$A$2170,0)</f>
        <v>-25.298399999999997</v>
      </c>
      <c r="F2170" s="160">
        <f ca="1">OFFSET('Расчёт фасадов3'!$H$1685,Цена!$A$2170,0)</f>
        <v>-25.298399999999997</v>
      </c>
      <c r="G2170" s="160">
        <f ca="1">OFFSET('Расчёт фасадов4'!$H$1685,Цена!$A$2170,0)</f>
        <v>-25.298399999999997</v>
      </c>
      <c r="H2170" s="160">
        <f ca="1">OFFSET('Расчёт фасадов5'!$H$1685,Цена!$A$2170,0)</f>
        <v>-25.298399999999997</v>
      </c>
      <c r="I2170" s="160">
        <f ca="1">OFFSET('Расчёт фасадов6'!$H$1685,Цена!$A$2170,0)</f>
        <v>-25.298399999999997</v>
      </c>
      <c r="J2170" s="160">
        <f ca="1">OFFSET('Расчёт фасадов7'!$H$1685,Цена!$A$2170,0)</f>
        <v>-25.298399999999997</v>
      </c>
      <c r="K2170" s="160">
        <f ca="1">OFFSET('Расчёт фасадов8'!$H$1685,Цена!$A$2170,0)</f>
        <v>-25.298399999999997</v>
      </c>
      <c r="L2170" s="160">
        <f ca="1">OFFSET('Расчёт фасадов9'!$H$1685,Цена!$A$2170,0)</f>
        <v>-25.298399999999997</v>
      </c>
      <c r="M2170" s="160">
        <f ca="1">OFFSET('Расчёт фасадов10'!$H$1685,Цена!$A$2170,0)</f>
        <v>-25.298399999999997</v>
      </c>
    </row>
    <row r="2171" spans="1:13" ht="15" x14ac:dyDescent="0.2">
      <c r="A2171">
        <v>0</v>
      </c>
      <c r="B2171" t="s">
        <v>1015</v>
      </c>
      <c r="C2171" s="75" t="str">
        <f>B2171&amp;'Спецификация - фасады'!$AO$46</f>
        <v>Ver.1.FV./1+0-DS</v>
      </c>
      <c r="D2171" s="160">
        <f ca="1">OFFSET('Расчёт фасадов'!$H$1685,Цена!A2171,0)</f>
        <v>-25.298399999999997</v>
      </c>
      <c r="E2171" s="160">
        <f ca="1">OFFSET('Расчёт фасадов2'!$H$1685,Цена!$A$2171,0)</f>
        <v>-25.298399999999997</v>
      </c>
      <c r="F2171" s="160">
        <f ca="1">OFFSET('Расчёт фасадов3'!$H$1685,Цена!$A$2171,0)</f>
        <v>-25.298399999999997</v>
      </c>
      <c r="G2171" s="160">
        <f ca="1">OFFSET('Расчёт фасадов4'!$H$1685,Цена!$A$2171,0)</f>
        <v>-25.298399999999997</v>
      </c>
      <c r="H2171" s="160">
        <f ca="1">OFFSET('Расчёт фасадов5'!$H$1685,Цена!$A$2171,0)</f>
        <v>-25.298399999999997</v>
      </c>
      <c r="I2171" s="160">
        <f ca="1">OFFSET('Расчёт фасадов6'!$H$1685,Цена!$A$2171,0)</f>
        <v>-25.298399999999997</v>
      </c>
      <c r="J2171" s="160">
        <f ca="1">OFFSET('Расчёт фасадов7'!$H$1685,Цена!$A$2171,0)</f>
        <v>-25.298399999999997</v>
      </c>
      <c r="K2171" s="160">
        <f ca="1">OFFSET('Расчёт фасадов8'!$H$1685,Цена!$A$2171,0)</f>
        <v>-25.298399999999997</v>
      </c>
      <c r="L2171" s="160">
        <f ca="1">OFFSET('Расчёт фасадов9'!$H$1685,Цена!$A$2171,0)</f>
        <v>-25.298399999999997</v>
      </c>
      <c r="M2171" s="160">
        <f ca="1">OFFSET('Расчёт фасадов10'!$H$1685,Цена!$A$2171,0)</f>
        <v>-25.298399999999997</v>
      </c>
    </row>
    <row r="2172" spans="1:13" ht="15" x14ac:dyDescent="0.2">
      <c r="A2172">
        <v>0</v>
      </c>
      <c r="B2172" t="s">
        <v>1015</v>
      </c>
      <c r="C2172" s="75" t="str">
        <f>B2172&amp;'Спецификация - фасады'!$AO$47</f>
        <v>Ver.1.FV./1+0-HS</v>
      </c>
      <c r="D2172" s="160">
        <f ca="1">OFFSET('Расчёт фасадов'!$H$1685,Цена!A2172,0)</f>
        <v>-25.298399999999997</v>
      </c>
      <c r="E2172" s="160">
        <f ca="1">OFFSET('Расчёт фасадов2'!$H$1685,Цена!$A$2172,0)</f>
        <v>-25.298399999999997</v>
      </c>
      <c r="F2172" s="160">
        <f ca="1">OFFSET('Расчёт фасадов3'!$H$1685,Цена!$A$2172,0)</f>
        <v>-25.298399999999997</v>
      </c>
      <c r="G2172" s="160">
        <f ca="1">OFFSET('Расчёт фасадов4'!$H$1685,Цена!$A$2172,0)</f>
        <v>-25.298399999999997</v>
      </c>
      <c r="H2172" s="160">
        <f ca="1">OFFSET('Расчёт фасадов5'!$H$1685,Цена!$A$2172,0)</f>
        <v>-25.298399999999997</v>
      </c>
      <c r="I2172" s="160">
        <f ca="1">OFFSET('Расчёт фасадов6'!$H$1685,Цена!$A$2172,0)</f>
        <v>-25.298399999999997</v>
      </c>
      <c r="J2172" s="160">
        <f ca="1">OFFSET('Расчёт фасадов7'!$H$1685,Цена!$A$2172,0)</f>
        <v>-25.298399999999997</v>
      </c>
      <c r="K2172" s="160">
        <f ca="1">OFFSET('Расчёт фасадов8'!$H$1685,Цена!$A$2172,0)</f>
        <v>-25.298399999999997</v>
      </c>
      <c r="L2172" s="160">
        <f ca="1">OFFSET('Расчёт фасадов9'!$H$1685,Цена!$A$2172,0)</f>
        <v>-25.298399999999997</v>
      </c>
      <c r="M2172" s="160">
        <f ca="1">OFFSET('Расчёт фасадов10'!$H$1685,Цена!$A$2172,0)</f>
        <v>-25.298399999999997</v>
      </c>
    </row>
    <row r="2173" spans="1:13" ht="15" x14ac:dyDescent="0.2">
      <c r="A2173">
        <v>0</v>
      </c>
      <c r="B2173" t="s">
        <v>1015</v>
      </c>
      <c r="C2173" s="75" t="str">
        <f>B2173&amp;'Спецификация - фасады'!$AO$48</f>
        <v>Ver.1.FV./1+0-VT</v>
      </c>
      <c r="D2173" s="160">
        <f ca="1">OFFSET('Расчёт фасадов'!$H$1685,Цена!A2173,0)</f>
        <v>-25.298399999999997</v>
      </c>
      <c r="E2173" s="160">
        <f ca="1">OFFSET('Расчёт фасадов2'!$H$1685,Цена!$A$2173,0)</f>
        <v>-25.298399999999997</v>
      </c>
      <c r="F2173" s="160">
        <f ca="1">OFFSET('Расчёт фасадов3'!$H$1685,Цена!$A$2173,0)</f>
        <v>-25.298399999999997</v>
      </c>
      <c r="G2173" s="160">
        <f ca="1">OFFSET('Расчёт фасадов4'!$H$1685,Цена!$A$2173,0)</f>
        <v>-25.298399999999997</v>
      </c>
      <c r="H2173" s="160">
        <f ca="1">OFFSET('Расчёт фасадов5'!$H$1685,Цена!$A$2173,0)</f>
        <v>-25.298399999999997</v>
      </c>
      <c r="I2173" s="160">
        <f ca="1">OFFSET('Расчёт фасадов6'!$H$1685,Цена!$A$2173,0)</f>
        <v>-25.298399999999997</v>
      </c>
      <c r="J2173" s="160">
        <f ca="1">OFFSET('Расчёт фасадов7'!$H$1685,Цена!$A$2173,0)</f>
        <v>-25.298399999999997</v>
      </c>
      <c r="K2173" s="160">
        <f ca="1">OFFSET('Расчёт фасадов8'!$H$1685,Цена!$A$2173,0)</f>
        <v>-25.298399999999997</v>
      </c>
      <c r="L2173" s="160">
        <f ca="1">OFFSET('Расчёт фасадов9'!$H$1685,Цена!$A$2173,0)</f>
        <v>-25.298399999999997</v>
      </c>
      <c r="M2173" s="160">
        <f ca="1">OFFSET('Расчёт фасадов10'!$H$1685,Цена!$A$2173,0)</f>
        <v>-25.298399999999997</v>
      </c>
    </row>
    <row r="2174" spans="1:13" ht="15" x14ac:dyDescent="0.2">
      <c r="A2174">
        <v>0</v>
      </c>
      <c r="B2174" t="s">
        <v>1015</v>
      </c>
      <c r="C2174" s="75" t="str">
        <f>B2174&amp;'Спецификация - фасады'!$AO$49</f>
        <v>Ver.1.FV./1+0-TD</v>
      </c>
      <c r="D2174" s="160">
        <f ca="1">OFFSET('Расчёт фасадов'!$H$1685,Цена!A2174,0)</f>
        <v>-25.298399999999997</v>
      </c>
      <c r="E2174" s="160">
        <f ca="1">OFFSET('Расчёт фасадов2'!$H$1685,Цена!$A$2174,0)</f>
        <v>-25.298399999999997</v>
      </c>
      <c r="F2174" s="160">
        <f ca="1">OFFSET('Расчёт фасадов3'!$H$1685,Цена!$A$2174,0)</f>
        <v>-25.298399999999997</v>
      </c>
      <c r="G2174" s="160">
        <f ca="1">OFFSET('Расчёт фасадов4'!$H$1685,Цена!$A$2174,0)</f>
        <v>-25.298399999999997</v>
      </c>
      <c r="H2174" s="160">
        <f ca="1">OFFSET('Расчёт фасадов5'!$H$1685,Цена!$A$2174,0)</f>
        <v>-25.298399999999997</v>
      </c>
      <c r="I2174" s="160">
        <f ca="1">OFFSET('Расчёт фасадов6'!$H$1685,Цена!$A$2174,0)</f>
        <v>-25.298399999999997</v>
      </c>
      <c r="J2174" s="160">
        <f ca="1">OFFSET('Расчёт фасадов7'!$H$1685,Цена!$A$2174,0)</f>
        <v>-25.298399999999997</v>
      </c>
      <c r="K2174" s="160">
        <f ca="1">OFFSET('Расчёт фасадов8'!$H$1685,Цена!$A$2174,0)</f>
        <v>-25.298399999999997</v>
      </c>
      <c r="L2174" s="160">
        <f ca="1">OFFSET('Расчёт фасадов9'!$H$1685,Цена!$A$2174,0)</f>
        <v>-25.298399999999997</v>
      </c>
      <c r="M2174" s="160">
        <f ca="1">OFFSET('Расчёт фасадов10'!$H$1685,Цена!$A$2174,0)</f>
        <v>-25.298399999999997</v>
      </c>
    </row>
    <row r="2175" spans="1:13" ht="15" x14ac:dyDescent="0.2">
      <c r="A2175">
        <v>0</v>
      </c>
      <c r="B2175" t="s">
        <v>1015</v>
      </c>
      <c r="C2175" s="75" t="str">
        <f>B2175&amp;'Спецификация - фасады'!$AO$50</f>
        <v>Ver.1.FV./1+0-LO</v>
      </c>
      <c r="D2175" s="160">
        <f ca="1">OFFSET('Расчёт фасадов'!$H$1685,Цена!A2175,0)</f>
        <v>-25.298399999999997</v>
      </c>
      <c r="E2175" s="160">
        <f ca="1">OFFSET('Расчёт фасадов2'!$H$1685,Цена!$A$2175,0)</f>
        <v>-25.298399999999997</v>
      </c>
      <c r="F2175" s="160">
        <f ca="1">OFFSET('Расчёт фасадов3'!$H$1685,Цена!$A$2175,0)</f>
        <v>-25.298399999999997</v>
      </c>
      <c r="G2175" s="160">
        <f ca="1">OFFSET('Расчёт фасадов4'!$H$1685,Цена!$A$2175,0)</f>
        <v>-25.298399999999997</v>
      </c>
      <c r="H2175" s="160">
        <f ca="1">OFFSET('Расчёт фасадов5'!$H$1685,Цена!$A$2175,0)</f>
        <v>-25.298399999999997</v>
      </c>
      <c r="I2175" s="160">
        <f ca="1">OFFSET('Расчёт фасадов6'!$H$1685,Цена!$A$2175,0)</f>
        <v>-25.298399999999997</v>
      </c>
      <c r="J2175" s="160">
        <f ca="1">OFFSET('Расчёт фасадов7'!$H$1685,Цена!$A$2175,0)</f>
        <v>-25.298399999999997</v>
      </c>
      <c r="K2175" s="160">
        <f ca="1">OFFSET('Расчёт фасадов8'!$H$1685,Цена!$A$2175,0)</f>
        <v>-25.298399999999997</v>
      </c>
      <c r="L2175" s="160">
        <f ca="1">OFFSET('Расчёт фасадов9'!$H$1685,Цена!$A$2175,0)</f>
        <v>-25.298399999999997</v>
      </c>
      <c r="M2175" s="160">
        <f ca="1">OFFSET('Расчёт фасадов10'!$H$1685,Цена!$A$2175,0)</f>
        <v>-25.298399999999997</v>
      </c>
    </row>
    <row r="2176" spans="1:13" ht="15" x14ac:dyDescent="0.2">
      <c r="A2176">
        <v>0</v>
      </c>
      <c r="B2176" t="s">
        <v>1015</v>
      </c>
      <c r="C2176" s="75" t="str">
        <f>B2176&amp;'Спецификация - фасады'!$AO$51</f>
        <v>Ver.1.FV./1+0-OM</v>
      </c>
      <c r="D2176" s="160">
        <f ca="1">OFFSET('Расчёт фасадов'!$H$1685,Цена!A2176,0)</f>
        <v>-25.298399999999997</v>
      </c>
      <c r="E2176" s="160">
        <f ca="1">OFFSET('Расчёт фасадов2'!$H$1685,Цена!$A$2176,0)</f>
        <v>-25.298399999999997</v>
      </c>
      <c r="F2176" s="160">
        <f ca="1">OFFSET('Расчёт фасадов3'!$H$1685,Цена!$A$2176,0)</f>
        <v>-25.298399999999997</v>
      </c>
      <c r="G2176" s="160">
        <f ca="1">OFFSET('Расчёт фасадов4'!$H$1685,Цена!$A$2176,0)</f>
        <v>-25.298399999999997</v>
      </c>
      <c r="H2176" s="160">
        <f ca="1">OFFSET('Расчёт фасадов5'!$H$1685,Цена!$A$2176,0)</f>
        <v>-25.298399999999997</v>
      </c>
      <c r="I2176" s="160">
        <f ca="1">OFFSET('Расчёт фасадов6'!$H$1685,Цена!$A$2176,0)</f>
        <v>-25.298399999999997</v>
      </c>
      <c r="J2176" s="160">
        <f ca="1">OFFSET('Расчёт фасадов7'!$H$1685,Цена!$A$2176,0)</f>
        <v>-25.298399999999997</v>
      </c>
      <c r="K2176" s="160">
        <f ca="1">OFFSET('Расчёт фасадов8'!$H$1685,Цена!$A$2176,0)</f>
        <v>-25.298399999999997</v>
      </c>
      <c r="L2176" s="160">
        <f ca="1">OFFSET('Расчёт фасадов9'!$H$1685,Цена!$A$2176,0)</f>
        <v>-25.298399999999997</v>
      </c>
      <c r="M2176" s="160">
        <f ca="1">OFFSET('Расчёт фасадов10'!$H$1685,Цена!$A$2176,0)</f>
        <v>-25.298399999999997</v>
      </c>
    </row>
    <row r="2177" spans="1:13" ht="15" x14ac:dyDescent="0.2">
      <c r="A2177">
        <v>0</v>
      </c>
      <c r="B2177" t="s">
        <v>1015</v>
      </c>
      <c r="C2177" s="75" t="str">
        <f>B2177&amp;'Спецификация - фасады'!$AO$52</f>
        <v>Ver.1.FV./1+0-OE</v>
      </c>
      <c r="D2177" s="160">
        <f ca="1">OFFSET('Расчёт фасадов'!$H$1685,Цена!A2177,0)</f>
        <v>-25.298399999999997</v>
      </c>
      <c r="E2177" s="160">
        <f ca="1">OFFSET('Расчёт фасадов2'!$H$1685,Цена!$A$2177,0)</f>
        <v>-25.298399999999997</v>
      </c>
      <c r="F2177" s="160">
        <f ca="1">OFFSET('Расчёт фасадов3'!$H$1685,Цена!$A$2177,0)</f>
        <v>-25.298399999999997</v>
      </c>
      <c r="G2177" s="160">
        <f ca="1">OFFSET('Расчёт фасадов4'!$H$1685,Цена!$A$2177,0)</f>
        <v>-25.298399999999997</v>
      </c>
      <c r="H2177" s="160">
        <f ca="1">OFFSET('Расчёт фасадов5'!$H$1685,Цена!$A$2177,0)</f>
        <v>-25.298399999999997</v>
      </c>
      <c r="I2177" s="160">
        <f ca="1">OFFSET('Расчёт фасадов6'!$H$1685,Цена!$A$2177,0)</f>
        <v>-25.298399999999997</v>
      </c>
      <c r="J2177" s="160">
        <f ca="1">OFFSET('Расчёт фасадов7'!$H$1685,Цена!$A$2177,0)</f>
        <v>-25.298399999999997</v>
      </c>
      <c r="K2177" s="160">
        <f ca="1">OFFSET('Расчёт фасадов8'!$H$1685,Цена!$A$2177,0)</f>
        <v>-25.298399999999997</v>
      </c>
      <c r="L2177" s="160">
        <f ca="1">OFFSET('Расчёт фасадов9'!$H$1685,Цена!$A$2177,0)</f>
        <v>-25.298399999999997</v>
      </c>
      <c r="M2177" s="160">
        <f ca="1">OFFSET('Расчёт фасадов10'!$H$1685,Цена!$A$2177,0)</f>
        <v>-25.298399999999997</v>
      </c>
    </row>
    <row r="2178" spans="1:13" ht="15" x14ac:dyDescent="0.2">
      <c r="A2178">
        <v>0</v>
      </c>
      <c r="B2178" t="s">
        <v>1015</v>
      </c>
      <c r="C2178" s="75" t="str">
        <f>B2178&amp;'Спецификация - фасады'!$AO$53</f>
        <v>Ver.1.FV./1+0-GS</v>
      </c>
      <c r="D2178" s="160">
        <f ca="1">OFFSET('Расчёт фасадов'!$H$1685,Цена!A2178,0)</f>
        <v>-25.298399999999997</v>
      </c>
      <c r="E2178" s="160">
        <f ca="1">OFFSET('Расчёт фасадов2'!$H$1685,Цена!$A$2178,0)</f>
        <v>-25.298399999999997</v>
      </c>
      <c r="F2178" s="160">
        <f ca="1">OFFSET('Расчёт фасадов3'!$H$1685,Цена!$A$2178,0)</f>
        <v>-25.298399999999997</v>
      </c>
      <c r="G2178" s="160">
        <f ca="1">OFFSET('Расчёт фасадов4'!$H$1685,Цена!$A$2178,0)</f>
        <v>-25.298399999999997</v>
      </c>
      <c r="H2178" s="160">
        <f ca="1">OFFSET('Расчёт фасадов5'!$H$1685,Цена!$A$2178,0)</f>
        <v>-25.298399999999997</v>
      </c>
      <c r="I2178" s="160">
        <f ca="1">OFFSET('Расчёт фасадов6'!$H$1685,Цена!$A$2178,0)</f>
        <v>-25.298399999999997</v>
      </c>
      <c r="J2178" s="160">
        <f ca="1">OFFSET('Расчёт фасадов7'!$H$1685,Цена!$A$2178,0)</f>
        <v>-25.298399999999997</v>
      </c>
      <c r="K2178" s="160">
        <f ca="1">OFFSET('Расчёт фасадов8'!$H$1685,Цена!$A$2178,0)</f>
        <v>-25.298399999999997</v>
      </c>
      <c r="L2178" s="160">
        <f ca="1">OFFSET('Расчёт фасадов9'!$H$1685,Цена!$A$2178,0)</f>
        <v>-25.298399999999997</v>
      </c>
      <c r="M2178" s="160">
        <f ca="1">OFFSET('Расчёт фасадов10'!$H$1685,Цена!$A$2178,0)</f>
        <v>-25.298399999999997</v>
      </c>
    </row>
    <row r="2179" spans="1:13" ht="15" x14ac:dyDescent="0.2">
      <c r="A2179">
        <v>1</v>
      </c>
      <c r="B2179" t="s">
        <v>1015</v>
      </c>
      <c r="C2179" s="75" t="str">
        <f>B2179&amp;'Спецификация - фасады'!$AO$54</f>
        <v>Ver.1.FV./1+0-BMO</v>
      </c>
      <c r="D2179" s="160">
        <f ca="1">OFFSET('Расчёт фасадов'!$H$1685,Цена!A2179,0)</f>
        <v>-25.298399999999997</v>
      </c>
      <c r="E2179" s="160">
        <f ca="1">OFFSET('Расчёт фасадов2'!$H$1685,Цена!$A$2179,0)</f>
        <v>-25.298399999999997</v>
      </c>
      <c r="F2179" s="160">
        <f ca="1">OFFSET('Расчёт фасадов3'!$H$1685,Цена!$A$2179,0)</f>
        <v>-25.298399999999997</v>
      </c>
      <c r="G2179" s="160">
        <f ca="1">OFFSET('Расчёт фасадов4'!$H$1685,Цена!$A$2179,0)</f>
        <v>-25.298399999999997</v>
      </c>
      <c r="H2179" s="160">
        <f ca="1">OFFSET('Расчёт фасадов5'!$H$1685,Цена!$A$2179,0)</f>
        <v>-25.298399999999997</v>
      </c>
      <c r="I2179" s="160">
        <f ca="1">OFFSET('Расчёт фасадов6'!$H$1685,Цена!$A$2179,0)</f>
        <v>-25.298399999999997</v>
      </c>
      <c r="J2179" s="160">
        <f ca="1">OFFSET('Расчёт фасадов7'!$H$1685,Цена!$A$2179,0)</f>
        <v>-25.298399999999997</v>
      </c>
      <c r="K2179" s="160">
        <f ca="1">OFFSET('Расчёт фасадов8'!$H$1685,Цена!$A$2179,0)</f>
        <v>-25.298399999999997</v>
      </c>
      <c r="L2179" s="160">
        <f ca="1">OFFSET('Расчёт фасадов9'!$H$1685,Цена!$A$2179,0)</f>
        <v>-25.298399999999997</v>
      </c>
      <c r="M2179" s="160">
        <f ca="1">OFFSET('Расчёт фасадов10'!$H$1685,Цена!$A$2179,0)</f>
        <v>-25.298399999999997</v>
      </c>
    </row>
    <row r="2180" spans="1:13" ht="15" x14ac:dyDescent="0.2">
      <c r="A2180">
        <v>2</v>
      </c>
      <c r="B2180" t="s">
        <v>1015</v>
      </c>
      <c r="C2180" s="75" t="str">
        <f>B2180&amp;'Спецификация - фасады'!$AO$55</f>
        <v>Ver.1.FV./1+0-WM</v>
      </c>
      <c r="D2180" s="160">
        <f ca="1">OFFSET('Расчёт фасадов'!$H$1685,Цена!A2180,0)</f>
        <v>-25.298399999999997</v>
      </c>
      <c r="E2180" s="160">
        <f ca="1">OFFSET('Расчёт фасадов2'!$H$1685,Цена!$A$2180,0)</f>
        <v>-25.298399999999997</v>
      </c>
      <c r="F2180" s="160">
        <f ca="1">OFFSET('Расчёт фасадов3'!$H$1685,Цена!$A$2180,0)</f>
        <v>-25.298399999999997</v>
      </c>
      <c r="G2180" s="160">
        <f ca="1">OFFSET('Расчёт фасадов4'!$H$1685,Цена!$A$2180,0)</f>
        <v>-25.298399999999997</v>
      </c>
      <c r="H2180" s="160">
        <f ca="1">OFFSET('Расчёт фасадов5'!$H$1685,Цена!$A$2180,0)</f>
        <v>-25.298399999999997</v>
      </c>
      <c r="I2180" s="160">
        <f ca="1">OFFSET('Расчёт фасадов6'!$H$1685,Цена!$A$2180,0)</f>
        <v>-25.298399999999997</v>
      </c>
      <c r="J2180" s="160">
        <f ca="1">OFFSET('Расчёт фасадов7'!$H$1685,Цена!$A$2180,0)</f>
        <v>-25.298399999999997</v>
      </c>
      <c r="K2180" s="160">
        <f ca="1">OFFSET('Расчёт фасадов8'!$H$1685,Цена!$A$2180,0)</f>
        <v>-25.298399999999997</v>
      </c>
      <c r="L2180" s="160">
        <f ca="1">OFFSET('Расчёт фасадов9'!$H$1685,Цена!$A$2180,0)</f>
        <v>-25.298399999999997</v>
      </c>
      <c r="M2180" s="160">
        <f ca="1">OFFSET('Расчёт фасадов10'!$H$1685,Цена!$A$2180,0)</f>
        <v>-25.298399999999997</v>
      </c>
    </row>
    <row r="2181" spans="1:13" ht="15" x14ac:dyDescent="0.2">
      <c r="A2181">
        <v>2</v>
      </c>
      <c r="B2181" t="s">
        <v>1015</v>
      </c>
      <c r="C2181" s="75" t="str">
        <f>B2181&amp;'Спецификация - фасады'!$AO$56</f>
        <v>Ver.1.FV./1+0-IV</v>
      </c>
      <c r="D2181" s="160">
        <f ca="1">OFFSET('Расчёт фасадов'!$H$1685,Цена!A2181,0)</f>
        <v>-25.298399999999997</v>
      </c>
      <c r="E2181" s="160">
        <f ca="1">OFFSET('Расчёт фасадов2'!$H$1685,Цена!$A$2181,0)</f>
        <v>-25.298399999999997</v>
      </c>
      <c r="F2181" s="160">
        <f ca="1">OFFSET('Расчёт фасадов3'!$H$1685,Цена!$A$2181,0)</f>
        <v>-25.298399999999997</v>
      </c>
      <c r="G2181" s="160">
        <f ca="1">OFFSET('Расчёт фасадов4'!$H$1685,Цена!$A$2181,0)</f>
        <v>-25.298399999999997</v>
      </c>
      <c r="H2181" s="160">
        <f ca="1">OFFSET('Расчёт фасадов5'!$H$1685,Цена!$A$2181,0)</f>
        <v>-25.298399999999997</v>
      </c>
      <c r="I2181" s="160">
        <f ca="1">OFFSET('Расчёт фасадов6'!$H$1685,Цена!$A$2181,0)</f>
        <v>-25.298399999999997</v>
      </c>
      <c r="J2181" s="160">
        <f ca="1">OFFSET('Расчёт фасадов7'!$H$1685,Цена!$A$2181,0)</f>
        <v>-25.298399999999997</v>
      </c>
      <c r="K2181" s="160">
        <f ca="1">OFFSET('Расчёт фасадов8'!$H$1685,Цена!$A$2181,0)</f>
        <v>-25.298399999999997</v>
      </c>
      <c r="L2181" s="160">
        <f ca="1">OFFSET('Расчёт фасадов9'!$H$1685,Цена!$A$2181,0)</f>
        <v>-25.298399999999997</v>
      </c>
      <c r="M2181" s="160">
        <f ca="1">OFFSET('Расчёт фасадов10'!$H$1685,Цена!$A$2181,0)</f>
        <v>-25.298399999999997</v>
      </c>
    </row>
    <row r="2182" spans="1:13" ht="15" x14ac:dyDescent="0.2">
      <c r="A2182">
        <v>3</v>
      </c>
      <c r="B2182" t="s">
        <v>1015</v>
      </c>
      <c r="C2182" s="75" t="str">
        <f>B2182&amp;'Спецификация - фасады'!$AO$57</f>
        <v>Ver.1.FV./1+0-WC/PG</v>
      </c>
      <c r="D2182" s="160">
        <f ca="1">OFFSET('Расчёт фасадов'!$H$1685,Цена!A2182,0)</f>
        <v>-25.298399999999997</v>
      </c>
      <c r="E2182" s="160">
        <f ca="1">OFFSET('Расчёт фасадов2'!$H$1685,Цена!$A$2182,0)</f>
        <v>-25.298399999999997</v>
      </c>
      <c r="F2182" s="160">
        <f ca="1">OFFSET('Расчёт фасадов3'!$H$1685,Цена!$A$2182,0)</f>
        <v>-25.298399999999997</v>
      </c>
      <c r="G2182" s="160">
        <f ca="1">OFFSET('Расчёт фасадов4'!$H$1685,Цена!$A$2182,0)</f>
        <v>-25.298399999999997</v>
      </c>
      <c r="H2182" s="160">
        <f ca="1">OFFSET('Расчёт фасадов5'!$H$1685,Цена!$A$2182,0)</f>
        <v>-25.298399999999997</v>
      </c>
      <c r="I2182" s="160">
        <f ca="1">OFFSET('Расчёт фасадов6'!$H$1685,Цена!$A$2182,0)</f>
        <v>-25.298399999999997</v>
      </c>
      <c r="J2182" s="160">
        <f ca="1">OFFSET('Расчёт фасадов7'!$H$1685,Цена!$A$2182,0)</f>
        <v>-25.298399999999997</v>
      </c>
      <c r="K2182" s="160">
        <f ca="1">OFFSET('Расчёт фасадов8'!$H$1685,Цена!$A$2182,0)</f>
        <v>-25.298399999999997</v>
      </c>
      <c r="L2182" s="160">
        <f ca="1">OFFSET('Расчёт фасадов9'!$H$1685,Цена!$A$2182,0)</f>
        <v>-25.298399999999997</v>
      </c>
      <c r="M2182" s="160">
        <f ca="1">OFFSET('Расчёт фасадов10'!$H$1685,Цена!$A$2182,0)</f>
        <v>-25.298399999999997</v>
      </c>
    </row>
    <row r="2183" spans="1:13" ht="15" x14ac:dyDescent="0.2">
      <c r="A2183">
        <v>3</v>
      </c>
      <c r="B2183" t="s">
        <v>1015</v>
      </c>
      <c r="C2183" s="75" t="str">
        <f>B2183&amp;'Спецификация - фасады'!$AO$58</f>
        <v>Ver.1.FV./1+0-WC/PS</v>
      </c>
      <c r="D2183" s="160">
        <f ca="1">OFFSET('Расчёт фасадов'!$H$1685,Цена!A2183,0)</f>
        <v>-25.298399999999997</v>
      </c>
      <c r="E2183" s="160">
        <f ca="1">OFFSET('Расчёт фасадов2'!$H$1685,Цена!$A$2183,0)</f>
        <v>-25.298399999999997</v>
      </c>
      <c r="F2183" s="160">
        <f ca="1">OFFSET('Расчёт фасадов3'!$H$1685,Цена!$A$2183,0)</f>
        <v>-25.298399999999997</v>
      </c>
      <c r="G2183" s="160">
        <f ca="1">OFFSET('Расчёт фасадов4'!$H$1685,Цена!$A$2183,0)</f>
        <v>-25.298399999999997</v>
      </c>
      <c r="H2183" s="160">
        <f ca="1">OFFSET('Расчёт фасадов5'!$H$1685,Цена!$A$2183,0)</f>
        <v>-25.298399999999997</v>
      </c>
      <c r="I2183" s="160">
        <f ca="1">OFFSET('Расчёт фасадов6'!$H$1685,Цена!$A$2183,0)</f>
        <v>-25.298399999999997</v>
      </c>
      <c r="J2183" s="160">
        <f ca="1">OFFSET('Расчёт фасадов7'!$H$1685,Цена!$A$2183,0)</f>
        <v>-25.298399999999997</v>
      </c>
      <c r="K2183" s="160">
        <f ca="1">OFFSET('Расчёт фасадов8'!$H$1685,Цена!$A$2183,0)</f>
        <v>-25.298399999999997</v>
      </c>
      <c r="L2183" s="160">
        <f ca="1">OFFSET('Расчёт фасадов9'!$H$1685,Цена!$A$2183,0)</f>
        <v>-25.298399999999997</v>
      </c>
      <c r="M2183" s="160">
        <f ca="1">OFFSET('Расчёт фасадов10'!$H$1685,Цена!$A$2183,0)</f>
        <v>-25.298399999999997</v>
      </c>
    </row>
    <row r="2184" spans="1:13" ht="15" x14ac:dyDescent="0.2">
      <c r="A2184">
        <v>3</v>
      </c>
      <c r="B2184" t="s">
        <v>1015</v>
      </c>
      <c r="C2184" s="75" t="str">
        <f>B2184&amp;'Спецификация - фасады'!$AO$59</f>
        <v>Ver.1.FV./1+0-WC/PBG</v>
      </c>
      <c r="D2184" s="160">
        <f ca="1">OFFSET('Расчёт фасадов'!$H$1685,Цена!A2184,0)</f>
        <v>-25.298399999999997</v>
      </c>
      <c r="E2184" s="160">
        <f ca="1">OFFSET('Расчёт фасадов2'!$H$1685,Цена!$A$2184,0)</f>
        <v>-25.298399999999997</v>
      </c>
      <c r="F2184" s="160">
        <f ca="1">OFFSET('Расчёт фасадов3'!$H$1685,Цена!$A$2184,0)</f>
        <v>-25.298399999999997</v>
      </c>
      <c r="G2184" s="160">
        <f ca="1">OFFSET('Расчёт фасадов4'!$H$1685,Цена!$A$2184,0)</f>
        <v>-25.298399999999997</v>
      </c>
      <c r="H2184" s="160">
        <f ca="1">OFFSET('Расчёт фасадов5'!$H$1685,Цена!$A$2184,0)</f>
        <v>-25.298399999999997</v>
      </c>
      <c r="I2184" s="160">
        <f ca="1">OFFSET('Расчёт фасадов6'!$H$1685,Цена!$A$2184,0)</f>
        <v>-25.298399999999997</v>
      </c>
      <c r="J2184" s="160">
        <f ca="1">OFFSET('Расчёт фасадов7'!$H$1685,Цена!$A$2184,0)</f>
        <v>-25.298399999999997</v>
      </c>
      <c r="K2184" s="160">
        <f ca="1">OFFSET('Расчёт фасадов8'!$H$1685,Цена!$A$2184,0)</f>
        <v>-25.298399999999997</v>
      </c>
      <c r="L2184" s="160">
        <f ca="1">OFFSET('Расчёт фасадов9'!$H$1685,Цена!$A$2184,0)</f>
        <v>-25.298399999999997</v>
      </c>
      <c r="M2184" s="160">
        <f ca="1">OFFSET('Расчёт фасадов10'!$H$1685,Цена!$A$2184,0)</f>
        <v>-25.298399999999997</v>
      </c>
    </row>
    <row r="2185" spans="1:13" ht="15" x14ac:dyDescent="0.2">
      <c r="A2185">
        <v>3</v>
      </c>
      <c r="B2185" t="s">
        <v>1015</v>
      </c>
      <c r="C2185" s="75" t="str">
        <f>B2185&amp;'Спецификация - фасады'!$AO$60</f>
        <v>Ver.1.FV./1+0-VT/PS</v>
      </c>
      <c r="D2185" s="160">
        <f ca="1">OFFSET('Расчёт фасадов'!$H$1685,Цена!A2185,0)</f>
        <v>-25.298399999999997</v>
      </c>
      <c r="E2185" s="160">
        <f ca="1">OFFSET('Расчёт фасадов2'!$H$1685,Цена!$A$2185,0)</f>
        <v>-25.298399999999997</v>
      </c>
      <c r="F2185" s="160">
        <f ca="1">OFFSET('Расчёт фасадов3'!$H$1685,Цена!$A$2185,0)</f>
        <v>-25.298399999999997</v>
      </c>
      <c r="G2185" s="160">
        <f ca="1">OFFSET('Расчёт фасадов4'!$H$1685,Цена!$A$2185,0)</f>
        <v>-25.298399999999997</v>
      </c>
      <c r="H2185" s="160">
        <f ca="1">OFFSET('Расчёт фасадов5'!$H$1685,Цена!$A$2185,0)</f>
        <v>-25.298399999999997</v>
      </c>
      <c r="I2185" s="160">
        <f ca="1">OFFSET('Расчёт фасадов6'!$H$1685,Цена!$A$2185,0)</f>
        <v>-25.298399999999997</v>
      </c>
      <c r="J2185" s="160">
        <f ca="1">OFFSET('Расчёт фасадов7'!$H$1685,Цена!$A$2185,0)</f>
        <v>-25.298399999999997</v>
      </c>
      <c r="K2185" s="160">
        <f ca="1">OFFSET('Расчёт фасадов8'!$H$1685,Цена!$A$2185,0)</f>
        <v>-25.298399999999997</v>
      </c>
      <c r="L2185" s="160">
        <f ca="1">OFFSET('Расчёт фасадов9'!$H$1685,Цена!$A$2185,0)</f>
        <v>-25.298399999999997</v>
      </c>
      <c r="M2185" s="160">
        <f ca="1">OFFSET('Расчёт фасадов10'!$H$1685,Цена!$A$2185,0)</f>
        <v>-25.298399999999997</v>
      </c>
    </row>
    <row r="2186" spans="1:13" ht="15" x14ac:dyDescent="0.2">
      <c r="A2186">
        <v>4</v>
      </c>
      <c r="B2186" t="s">
        <v>1015</v>
      </c>
      <c r="C2186" s="75" t="str">
        <f>B2186&amp;'Спецификация - фасады'!$AO$61</f>
        <v>Ver.1.FV./1+0-BMO/PG</v>
      </c>
      <c r="D2186" s="160">
        <f ca="1">OFFSET('Расчёт фасадов'!$H$1685,Цена!A2186,0)</f>
        <v>-25.298399999999997</v>
      </c>
      <c r="E2186" s="160">
        <f ca="1">OFFSET('Расчёт фасадов2'!$H$1685,Цена!$A$2186,0)</f>
        <v>-25.298399999999997</v>
      </c>
      <c r="F2186" s="160">
        <f ca="1">OFFSET('Расчёт фасадов3'!$H$1685,Цена!$A$2186,0)</f>
        <v>-25.298399999999997</v>
      </c>
      <c r="G2186" s="160">
        <f ca="1">OFFSET('Расчёт фасадов4'!$H$1685,Цена!$A$2186,0)</f>
        <v>-25.298399999999997</v>
      </c>
      <c r="H2186" s="160">
        <f ca="1">OFFSET('Расчёт фасадов5'!$H$1685,Цена!$A$2186,0)</f>
        <v>-25.298399999999997</v>
      </c>
      <c r="I2186" s="160">
        <f ca="1">OFFSET('Расчёт фасадов6'!$H$1685,Цена!$A$2186,0)</f>
        <v>-25.298399999999997</v>
      </c>
      <c r="J2186" s="160">
        <f ca="1">OFFSET('Расчёт фасадов7'!$H$1685,Цена!$A$2186,0)</f>
        <v>-25.298399999999997</v>
      </c>
      <c r="K2186" s="160">
        <f ca="1">OFFSET('Расчёт фасадов8'!$H$1685,Цена!$A$2186,0)</f>
        <v>-25.298399999999997</v>
      </c>
      <c r="L2186" s="160">
        <f ca="1">OFFSET('Расчёт фасадов9'!$H$1685,Цена!$A$2186,0)</f>
        <v>-25.298399999999997</v>
      </c>
      <c r="M2186" s="160">
        <f ca="1">OFFSET('Расчёт фасадов10'!$H$1685,Цена!$A$2186,0)</f>
        <v>-25.298399999999997</v>
      </c>
    </row>
    <row r="2187" spans="1:13" ht="15" x14ac:dyDescent="0.2">
      <c r="A2187">
        <v>4</v>
      </c>
      <c r="B2187" t="s">
        <v>1015</v>
      </c>
      <c r="C2187" s="75" t="str">
        <f>B2187&amp;'Спецификация - фасады'!$AO$62</f>
        <v>Ver.1.FV./1+0-BMO/PB</v>
      </c>
      <c r="D2187" s="160">
        <f ca="1">OFFSET('Расчёт фасадов'!$H$1685,Цена!A2187,0)</f>
        <v>-25.298399999999997</v>
      </c>
      <c r="E2187" s="160">
        <f ca="1">OFFSET('Расчёт фасадов2'!$H$1685,Цена!$A$2187,0)</f>
        <v>-25.298399999999997</v>
      </c>
      <c r="F2187" s="160">
        <f ca="1">OFFSET('Расчёт фасадов3'!$H$1685,Цена!$A$2187,0)</f>
        <v>-25.298399999999997</v>
      </c>
      <c r="G2187" s="160">
        <f ca="1">OFFSET('Расчёт фасадов4'!$H$1685,Цена!$A$2187,0)</f>
        <v>-25.298399999999997</v>
      </c>
      <c r="H2187" s="160">
        <f ca="1">OFFSET('Расчёт фасадов5'!$H$1685,Цена!$A$2187,0)</f>
        <v>-25.298399999999997</v>
      </c>
      <c r="I2187" s="160">
        <f ca="1">OFFSET('Расчёт фасадов6'!$H$1685,Цена!$A$2187,0)</f>
        <v>-25.298399999999997</v>
      </c>
      <c r="J2187" s="160">
        <f ca="1">OFFSET('Расчёт фасадов7'!$H$1685,Цена!$A$2187,0)</f>
        <v>-25.298399999999997</v>
      </c>
      <c r="K2187" s="160">
        <f ca="1">OFFSET('Расчёт фасадов8'!$H$1685,Цена!$A$2187,0)</f>
        <v>-25.298399999999997</v>
      </c>
      <c r="L2187" s="160">
        <f ca="1">OFFSET('Расчёт фасадов9'!$H$1685,Цена!$A$2187,0)</f>
        <v>-25.298399999999997</v>
      </c>
      <c r="M2187" s="160">
        <f ca="1">OFFSET('Расчёт фасадов10'!$H$1685,Цена!$A$2187,0)</f>
        <v>-25.298399999999997</v>
      </c>
    </row>
    <row r="2188" spans="1:13" ht="15" x14ac:dyDescent="0.2">
      <c r="A2188">
        <v>5</v>
      </c>
      <c r="B2188" t="s">
        <v>1015</v>
      </c>
      <c r="C2188" s="75" t="str">
        <f>B2188&amp;'Спецификация - фасады'!$AO$63</f>
        <v>Ver.1.FV./1+0-GS/PG</v>
      </c>
      <c r="D2188" s="160">
        <f ca="1">OFFSET('Расчёт фасадов'!$H$1685,Цена!A2188,0)</f>
        <v>-25.298399999999997</v>
      </c>
      <c r="E2188" s="160">
        <f ca="1">OFFSET('Расчёт фасадов2'!$H$1685,Цена!$A$2188,0)</f>
        <v>-25.298399999999997</v>
      </c>
      <c r="F2188" s="160">
        <f ca="1">OFFSET('Расчёт фасадов3'!$H$1685,Цена!$A$2188,0)</f>
        <v>-25.298399999999997</v>
      </c>
      <c r="G2188" s="160">
        <f ca="1">OFFSET('Расчёт фасадов4'!$H$1685,Цена!$A$2188,0)</f>
        <v>-25.298399999999997</v>
      </c>
      <c r="H2188" s="160">
        <f ca="1">OFFSET('Расчёт фасадов5'!$H$1685,Цена!$A$2188,0)</f>
        <v>-25.298399999999997</v>
      </c>
      <c r="I2188" s="160">
        <f ca="1">OFFSET('Расчёт фасадов6'!$H$1685,Цена!$A$2188,0)</f>
        <v>-25.298399999999997</v>
      </c>
      <c r="J2188" s="160">
        <f ca="1">OFFSET('Расчёт фасадов7'!$H$1685,Цена!$A$2188,0)</f>
        <v>-25.298399999999997</v>
      </c>
      <c r="K2188" s="160">
        <f ca="1">OFFSET('Расчёт фасадов8'!$H$1685,Цена!$A$2188,0)</f>
        <v>-25.298399999999997</v>
      </c>
      <c r="L2188" s="160">
        <f ca="1">OFFSET('Расчёт фасадов9'!$H$1685,Цена!$A$2188,0)</f>
        <v>-25.298399999999997</v>
      </c>
      <c r="M2188" s="160">
        <f ca="1">OFFSET('Расчёт фасадов10'!$H$1685,Цена!$A$2188,0)</f>
        <v>-25.298399999999997</v>
      </c>
    </row>
    <row r="2189" spans="1:13" ht="15" x14ac:dyDescent="0.2">
      <c r="A2189">
        <v>5</v>
      </c>
      <c r="B2189" t="s">
        <v>1015</v>
      </c>
      <c r="C2189" s="75" t="str">
        <f>B2189&amp;'Спецификация - фасады'!$AO$64</f>
        <v>Ver.1.FV./1+0-GS/PS</v>
      </c>
      <c r="D2189" s="160">
        <f ca="1">OFFSET('Расчёт фасадов'!$H$1685,Цена!A2189,0)</f>
        <v>-25.298399999999997</v>
      </c>
      <c r="E2189" s="160">
        <f ca="1">OFFSET('Расчёт фасадов2'!$H$1685,Цена!$A$2189,0)</f>
        <v>-25.298399999999997</v>
      </c>
      <c r="F2189" s="160">
        <f ca="1">OFFSET('Расчёт фасадов3'!$H$1685,Цена!$A$2189,0)</f>
        <v>-25.298399999999997</v>
      </c>
      <c r="G2189" s="160">
        <f ca="1">OFFSET('Расчёт фасадов4'!$H$1685,Цена!$A$2189,0)</f>
        <v>-25.298399999999997</v>
      </c>
      <c r="H2189" s="160">
        <f ca="1">OFFSET('Расчёт фасадов5'!$H$1685,Цена!$A$2189,0)</f>
        <v>-25.298399999999997</v>
      </c>
      <c r="I2189" s="160">
        <f ca="1">OFFSET('Расчёт фасадов6'!$H$1685,Цена!$A$2189,0)</f>
        <v>-25.298399999999997</v>
      </c>
      <c r="J2189" s="160">
        <f ca="1">OFFSET('Расчёт фасадов7'!$H$1685,Цена!$A$2189,0)</f>
        <v>-25.298399999999997</v>
      </c>
      <c r="K2189" s="160">
        <f ca="1">OFFSET('Расчёт фасадов8'!$H$1685,Цена!$A$2189,0)</f>
        <v>-25.298399999999997</v>
      </c>
      <c r="L2189" s="160">
        <f ca="1">OFFSET('Расчёт фасадов9'!$H$1685,Цена!$A$2189,0)</f>
        <v>-25.298399999999997</v>
      </c>
      <c r="M2189" s="160">
        <f ca="1">OFFSET('Расчёт фасадов10'!$H$1685,Цена!$A$2189,0)</f>
        <v>-25.298399999999997</v>
      </c>
    </row>
    <row r="2190" spans="1:13" ht="15" x14ac:dyDescent="0.2">
      <c r="A2190">
        <v>6</v>
      </c>
      <c r="B2190" t="s">
        <v>1015</v>
      </c>
      <c r="C2190" s="75" t="str">
        <f>B2190&amp;'Спецификация - фасады'!$AO$65</f>
        <v>Ver.1.FV./1+0-WM/PG</v>
      </c>
      <c r="D2190" s="160">
        <f ca="1">OFFSET('Расчёт фасадов'!$H$1685,Цена!A2190,0)</f>
        <v>-25.298399999999997</v>
      </c>
      <c r="E2190" s="160">
        <f ca="1">OFFSET('Расчёт фасадов2'!$H$1685,Цена!$A$2190,0)</f>
        <v>-25.298399999999997</v>
      </c>
      <c r="F2190" s="160">
        <f ca="1">OFFSET('Расчёт фасадов3'!$H$1685,Цена!$A$2190,0)</f>
        <v>-25.298399999999997</v>
      </c>
      <c r="G2190" s="160">
        <f ca="1">OFFSET('Расчёт фасадов4'!$H$1685,Цена!$A$2190,0)</f>
        <v>-25.298399999999997</v>
      </c>
      <c r="H2190" s="160">
        <f ca="1">OFFSET('Расчёт фасадов5'!$H$1685,Цена!$A$2190,0)</f>
        <v>-25.298399999999997</v>
      </c>
      <c r="I2190" s="160">
        <f ca="1">OFFSET('Расчёт фасадов6'!$H$1685,Цена!$A$2190,0)</f>
        <v>-25.298399999999997</v>
      </c>
      <c r="J2190" s="160">
        <f ca="1">OFFSET('Расчёт фасадов7'!$H$1685,Цена!$A$2190,0)</f>
        <v>-25.298399999999997</v>
      </c>
      <c r="K2190" s="160">
        <f ca="1">OFFSET('Расчёт фасадов8'!$H$1685,Цена!$A$2190,0)</f>
        <v>-25.298399999999997</v>
      </c>
      <c r="L2190" s="160">
        <f ca="1">OFFSET('Расчёт фасадов9'!$H$1685,Цена!$A$2190,0)</f>
        <v>-25.298399999999997</v>
      </c>
      <c r="M2190" s="160">
        <f ca="1">OFFSET('Расчёт фасадов10'!$H$1685,Цена!$A$2190,0)</f>
        <v>-25.298399999999997</v>
      </c>
    </row>
    <row r="2191" spans="1:13" ht="15" x14ac:dyDescent="0.2">
      <c r="A2191">
        <v>6</v>
      </c>
      <c r="B2191" t="s">
        <v>1015</v>
      </c>
      <c r="C2191" s="75" t="str">
        <f>B2191&amp;'Спецификация - фасады'!$AO$66</f>
        <v>Ver.1.FV./1+0-WM/PS</v>
      </c>
      <c r="D2191" s="160">
        <f ca="1">OFFSET('Расчёт фасадов'!$H$1685,Цена!A2191,0)</f>
        <v>-25.298399999999997</v>
      </c>
      <c r="E2191" s="160">
        <f ca="1">OFFSET('Расчёт фасадов2'!$H$1685,Цена!$A$2191,0)</f>
        <v>-25.298399999999997</v>
      </c>
      <c r="F2191" s="160">
        <f ca="1">OFFSET('Расчёт фасадов3'!$H$1685,Цена!$A$2191,0)</f>
        <v>-25.298399999999997</v>
      </c>
      <c r="G2191" s="160">
        <f ca="1">OFFSET('Расчёт фасадов4'!$H$1685,Цена!$A$2191,0)</f>
        <v>-25.298399999999997</v>
      </c>
      <c r="H2191" s="160">
        <f ca="1">OFFSET('Расчёт фасадов5'!$H$1685,Цена!$A$2191,0)</f>
        <v>-25.298399999999997</v>
      </c>
      <c r="I2191" s="160">
        <f ca="1">OFFSET('Расчёт фасадов6'!$H$1685,Цена!$A$2191,0)</f>
        <v>-25.298399999999997</v>
      </c>
      <c r="J2191" s="160">
        <f ca="1">OFFSET('Расчёт фасадов7'!$H$1685,Цена!$A$2191,0)</f>
        <v>-25.298399999999997</v>
      </c>
      <c r="K2191" s="160">
        <f ca="1">OFFSET('Расчёт фасадов8'!$H$1685,Цена!$A$2191,0)</f>
        <v>-25.298399999999997</v>
      </c>
      <c r="L2191" s="160">
        <f ca="1">OFFSET('Расчёт фасадов9'!$H$1685,Цена!$A$2191,0)</f>
        <v>-25.298399999999997</v>
      </c>
      <c r="M2191" s="160">
        <f ca="1">OFFSET('Расчёт фасадов10'!$H$1685,Цена!$A$2191,0)</f>
        <v>-25.298399999999997</v>
      </c>
    </row>
    <row r="2192" spans="1:13" ht="15" x14ac:dyDescent="0.2">
      <c r="A2192">
        <v>6</v>
      </c>
      <c r="B2192" t="s">
        <v>1015</v>
      </c>
      <c r="C2192" s="75" t="str">
        <f>B2192&amp;'Спецификация - фасады'!$AO$67</f>
        <v>Ver.1.FV./1+0-WM/PBG</v>
      </c>
      <c r="D2192" s="160">
        <f ca="1">OFFSET('Расчёт фасадов'!$H$1685,Цена!A2192,0)</f>
        <v>-25.298399999999997</v>
      </c>
      <c r="E2192" s="160">
        <f ca="1">OFFSET('Расчёт фасадов2'!$H$1685,Цена!$A$2192,0)</f>
        <v>-25.298399999999997</v>
      </c>
      <c r="F2192" s="160">
        <f ca="1">OFFSET('Расчёт фасадов3'!$H$1685,Цена!$A$2192,0)</f>
        <v>-25.298399999999997</v>
      </c>
      <c r="G2192" s="160">
        <f ca="1">OFFSET('Расчёт фасадов4'!$H$1685,Цена!$A$2192,0)</f>
        <v>-25.298399999999997</v>
      </c>
      <c r="H2192" s="160">
        <f ca="1">OFFSET('Расчёт фасадов5'!$H$1685,Цена!$A$2192,0)</f>
        <v>-25.298399999999997</v>
      </c>
      <c r="I2192" s="160">
        <f ca="1">OFFSET('Расчёт фасадов6'!$H$1685,Цена!$A$2192,0)</f>
        <v>-25.298399999999997</v>
      </c>
      <c r="J2192" s="160">
        <f ca="1">OFFSET('Расчёт фасадов7'!$H$1685,Цена!$A$2192,0)</f>
        <v>-25.298399999999997</v>
      </c>
      <c r="K2192" s="160">
        <f ca="1">OFFSET('Расчёт фасадов8'!$H$1685,Цена!$A$2192,0)</f>
        <v>-25.298399999999997</v>
      </c>
      <c r="L2192" s="160">
        <f ca="1">OFFSET('Расчёт фасадов9'!$H$1685,Цена!$A$2192,0)</f>
        <v>-25.298399999999997</v>
      </c>
      <c r="M2192" s="160">
        <f ca="1">OFFSET('Расчёт фасадов10'!$H$1685,Цена!$A$2192,0)</f>
        <v>-25.298399999999997</v>
      </c>
    </row>
    <row r="2193" spans="1:13" ht="15" x14ac:dyDescent="0.2">
      <c r="A2193">
        <v>6</v>
      </c>
      <c r="B2193" t="s">
        <v>1015</v>
      </c>
      <c r="C2193" s="75" t="str">
        <f>B2193&amp;'Спецификация - фасады'!$AO$68</f>
        <v>Ver.1.FV./1+0-IV/PG</v>
      </c>
      <c r="D2193" s="160">
        <f ca="1">OFFSET('Расчёт фасадов'!$H$1685,Цена!A2193,0)</f>
        <v>-25.298399999999997</v>
      </c>
      <c r="E2193" s="160">
        <f ca="1">OFFSET('Расчёт фасадов2'!$H$1685,Цена!$A$2193,0)</f>
        <v>-25.298399999999997</v>
      </c>
      <c r="F2193" s="160">
        <f ca="1">OFFSET('Расчёт фасадов3'!$H$1685,Цена!$A$2193,0)</f>
        <v>-25.298399999999997</v>
      </c>
      <c r="G2193" s="160">
        <f ca="1">OFFSET('Расчёт фасадов4'!$H$1685,Цена!$A$2193,0)</f>
        <v>-25.298399999999997</v>
      </c>
      <c r="H2193" s="160">
        <f ca="1">OFFSET('Расчёт фасадов5'!$H$1685,Цена!$A$2193,0)</f>
        <v>-25.298399999999997</v>
      </c>
      <c r="I2193" s="160">
        <f ca="1">OFFSET('Расчёт фасадов6'!$H$1685,Цена!$A$2193,0)</f>
        <v>-25.298399999999997</v>
      </c>
      <c r="J2193" s="160">
        <f ca="1">OFFSET('Расчёт фасадов7'!$H$1685,Цена!$A$2193,0)</f>
        <v>-25.298399999999997</v>
      </c>
      <c r="K2193" s="160">
        <f ca="1">OFFSET('Расчёт фасадов8'!$H$1685,Цена!$A$2193,0)</f>
        <v>-25.298399999999997</v>
      </c>
      <c r="L2193" s="160">
        <f ca="1">OFFSET('Расчёт фасадов9'!$H$1685,Цена!$A$2193,0)</f>
        <v>-25.298399999999997</v>
      </c>
      <c r="M2193" s="160">
        <f ca="1">OFFSET('Расчёт фасадов10'!$H$1685,Цена!$A$2193,0)</f>
        <v>-25.298399999999997</v>
      </c>
    </row>
    <row r="2194" spans="1:13" ht="15" x14ac:dyDescent="0.2">
      <c r="A2194">
        <v>6</v>
      </c>
      <c r="B2194" t="s">
        <v>1015</v>
      </c>
      <c r="C2194" s="75" t="str">
        <f>B2194&amp;'Спецификация - фасады'!$AO$69</f>
        <v>Ver.1.FV./1+0-IV/PS</v>
      </c>
      <c r="D2194" s="160">
        <f ca="1">OFFSET('Расчёт фасадов'!$H$1685,Цена!A2194,0)</f>
        <v>-25.298399999999997</v>
      </c>
      <c r="E2194" s="160">
        <f ca="1">OFFSET('Расчёт фасадов2'!$H$1685,Цена!$A$2194,0)</f>
        <v>-25.298399999999997</v>
      </c>
      <c r="F2194" s="160">
        <f ca="1">OFFSET('Расчёт фасадов3'!$H$1685,Цена!$A$2194,0)</f>
        <v>-25.298399999999997</v>
      </c>
      <c r="G2194" s="160">
        <f ca="1">OFFSET('Расчёт фасадов4'!$H$1685,Цена!$A$2194,0)</f>
        <v>-25.298399999999997</v>
      </c>
      <c r="H2194" s="160">
        <f ca="1">OFFSET('Расчёт фасадов5'!$H$1685,Цена!$A$2194,0)</f>
        <v>-25.298399999999997</v>
      </c>
      <c r="I2194" s="160">
        <f ca="1">OFFSET('Расчёт фасадов6'!$H$1685,Цена!$A$2194,0)</f>
        <v>-25.298399999999997</v>
      </c>
      <c r="J2194" s="160">
        <f ca="1">OFFSET('Расчёт фасадов7'!$H$1685,Цена!$A$2194,0)</f>
        <v>-25.298399999999997</v>
      </c>
      <c r="K2194" s="160">
        <f ca="1">OFFSET('Расчёт фасадов8'!$H$1685,Цена!$A$2194,0)</f>
        <v>-25.298399999999997</v>
      </c>
      <c r="L2194" s="160">
        <f ca="1">OFFSET('Расчёт фасадов9'!$H$1685,Цена!$A$2194,0)</f>
        <v>-25.298399999999997</v>
      </c>
      <c r="M2194" s="160">
        <f ca="1">OFFSET('Расчёт фасадов10'!$H$1685,Цена!$A$2194,0)</f>
        <v>-25.298399999999997</v>
      </c>
    </row>
    <row r="2195" spans="1:13" ht="15" x14ac:dyDescent="0.2">
      <c r="A2195">
        <v>6</v>
      </c>
      <c r="B2195" t="s">
        <v>1015</v>
      </c>
      <c r="C2195" s="75" t="str">
        <f>B2195&amp;'Спецификация - фасады'!$AO$70</f>
        <v>Ver.1.FV./1+0-IV/PBG</v>
      </c>
      <c r="D2195" s="160">
        <f ca="1">OFFSET('Расчёт фасадов'!$H$1685,Цена!A2195,0)</f>
        <v>-25.298399999999997</v>
      </c>
      <c r="E2195" s="160">
        <f ca="1">OFFSET('Расчёт фасадов2'!$H$1685,Цена!$A$2195,0)</f>
        <v>-25.298399999999997</v>
      </c>
      <c r="F2195" s="160">
        <f ca="1">OFFSET('Расчёт фасадов3'!$H$1685,Цена!$A$2195,0)</f>
        <v>-25.298399999999997</v>
      </c>
      <c r="G2195" s="160">
        <f ca="1">OFFSET('Расчёт фасадов4'!$H$1685,Цена!$A$2195,0)</f>
        <v>-25.298399999999997</v>
      </c>
      <c r="H2195" s="160">
        <f ca="1">OFFSET('Расчёт фасадов5'!$H$1685,Цена!$A$2195,0)</f>
        <v>-25.298399999999997</v>
      </c>
      <c r="I2195" s="160">
        <f ca="1">OFFSET('Расчёт фасадов6'!$H$1685,Цена!$A$2195,0)</f>
        <v>-25.298399999999997</v>
      </c>
      <c r="J2195" s="160">
        <f ca="1">OFFSET('Расчёт фасадов7'!$H$1685,Цена!$A$2195,0)</f>
        <v>-25.298399999999997</v>
      </c>
      <c r="K2195" s="160">
        <f ca="1">OFFSET('Расчёт фасадов8'!$H$1685,Цена!$A$2195,0)</f>
        <v>-25.298399999999997</v>
      </c>
      <c r="L2195" s="160">
        <f ca="1">OFFSET('Расчёт фасадов9'!$H$1685,Цена!$A$2195,0)</f>
        <v>-25.298399999999997</v>
      </c>
      <c r="M2195" s="160">
        <f ca="1">OFFSET('Расчёт фасадов10'!$H$1685,Цена!$A$2195,0)</f>
        <v>-25.298399999999997</v>
      </c>
    </row>
    <row r="2196" spans="1:13" ht="15" x14ac:dyDescent="0.2">
      <c r="C2196" s="75"/>
    </row>
    <row r="2197" spans="1:13" ht="15" x14ac:dyDescent="0.2">
      <c r="A2197">
        <v>0</v>
      </c>
      <c r="B2197" t="s">
        <v>1016</v>
      </c>
      <c r="C2197" s="75" t="str">
        <f>B2197&amp;'Спецификация - фасады'!$AO$43</f>
        <v>Ver.1.FV./1+1-PY27</v>
      </c>
      <c r="D2197" s="160">
        <f ca="1">OFFSET('Расчёт фасадов'!$H$1785,Цена!A2197,0)</f>
        <v>-25.298399999999997</v>
      </c>
      <c r="E2197" s="160">
        <f ca="1">OFFSET('Расчёт фасадов2'!$H$1785,Цена!$A$2197,0)</f>
        <v>-25.298399999999997</v>
      </c>
      <c r="F2197" s="160">
        <f ca="1">OFFSET('Расчёт фасадов3'!$H$1785,Цена!$A$2197,0)</f>
        <v>-25.298399999999997</v>
      </c>
      <c r="G2197" s="160">
        <f ca="1">OFFSET('Расчёт фасадов4'!$H$1785,Цена!$A$2197,0)</f>
        <v>-25.298399999999997</v>
      </c>
      <c r="H2197" s="160">
        <f ca="1">OFFSET('Расчёт фасадов5'!$H$1785,Цена!$A$2197,0)</f>
        <v>-25.298399999999997</v>
      </c>
      <c r="I2197" s="160">
        <f ca="1">OFFSET('Расчёт фасадов6'!$H$1785,Цена!$A$2197,0)</f>
        <v>-25.298399999999997</v>
      </c>
      <c r="J2197" s="160">
        <f ca="1">OFFSET('Расчёт фасадов7'!$H$1785,Цена!$A$2197,0)</f>
        <v>-25.298399999999997</v>
      </c>
      <c r="K2197" s="160">
        <f ca="1">OFFSET('Расчёт фасадов8'!$H$1785,Цена!$A$2197,0)</f>
        <v>-25.298399999999997</v>
      </c>
      <c r="L2197" s="160">
        <f ca="1">OFFSET('Расчёт фасадов9'!$H$1785,Цена!$A$2197,0)</f>
        <v>-25.298399999999997</v>
      </c>
      <c r="M2197" s="160">
        <f ca="1">OFFSET('Расчёт фасадов10'!$H$1785,Цена!$A$2197,0)</f>
        <v>-25.298399999999997</v>
      </c>
    </row>
    <row r="2198" spans="1:13" ht="15" x14ac:dyDescent="0.2">
      <c r="A2198">
        <v>0</v>
      </c>
      <c r="B2198" t="s">
        <v>1016</v>
      </c>
      <c r="C2198" s="75" t="str">
        <f>B2198&amp;'Спецификация - фасады'!$AO$44</f>
        <v>Ver.1.FV./1+1-WC</v>
      </c>
      <c r="D2198" s="160">
        <f ca="1">OFFSET('Расчёт фасадов'!$H$1785,Цена!A2198,0)</f>
        <v>-25.298399999999997</v>
      </c>
      <c r="E2198" s="160">
        <f ca="1">OFFSET('Расчёт фасадов2'!$H$1785,Цена!$A$2198,0)</f>
        <v>-25.298399999999997</v>
      </c>
      <c r="F2198" s="160">
        <f ca="1">OFFSET('Расчёт фасадов3'!$H$1785,Цена!$A$2198,0)</f>
        <v>-25.298399999999997</v>
      </c>
      <c r="G2198" s="160">
        <f ca="1">OFFSET('Расчёт фасадов4'!$H$1785,Цена!$A$2198,0)</f>
        <v>-25.298399999999997</v>
      </c>
      <c r="H2198" s="160">
        <f ca="1">OFFSET('Расчёт фасадов5'!$H$1785,Цена!$A$2198,0)</f>
        <v>-25.298399999999997</v>
      </c>
      <c r="I2198" s="160">
        <f ca="1">OFFSET('Расчёт фасадов6'!$H$1785,Цена!$A$2198,0)</f>
        <v>-25.298399999999997</v>
      </c>
      <c r="J2198" s="160">
        <f ca="1">OFFSET('Расчёт фасадов7'!$H$1785,Цена!$A$2198,0)</f>
        <v>-25.298399999999997</v>
      </c>
      <c r="K2198" s="160">
        <f ca="1">OFFSET('Расчёт фасадов8'!$H$1785,Цена!$A$2198,0)</f>
        <v>-25.298399999999997</v>
      </c>
      <c r="L2198" s="160">
        <f ca="1">OFFSET('Расчёт фасадов9'!$H$1785,Цена!$A$2198,0)</f>
        <v>-25.298399999999997</v>
      </c>
      <c r="M2198" s="160">
        <f ca="1">OFFSET('Расчёт фасадов10'!$H$1785,Цена!$A$2198,0)</f>
        <v>-25.298399999999997</v>
      </c>
    </row>
    <row r="2199" spans="1:13" ht="15" x14ac:dyDescent="0.2">
      <c r="A2199">
        <v>0</v>
      </c>
      <c r="B2199" t="s">
        <v>1016</v>
      </c>
      <c r="C2199" s="75" t="str">
        <f>B2199&amp;'Спецификация - фасады'!$AO$45</f>
        <v>Ver.1.FV./1+1-WP</v>
      </c>
      <c r="D2199" s="160">
        <f ca="1">OFFSET('Расчёт фасадов'!$H$1785,Цена!A2199,0)</f>
        <v>-25.298399999999997</v>
      </c>
      <c r="E2199" s="160">
        <f ca="1">OFFSET('Расчёт фасадов2'!$H$1785,Цена!$A$2199,0)</f>
        <v>-25.298399999999997</v>
      </c>
      <c r="F2199" s="160">
        <f ca="1">OFFSET('Расчёт фасадов3'!$H$1785,Цена!$A$2199,0)</f>
        <v>-25.298399999999997</v>
      </c>
      <c r="G2199" s="160">
        <f ca="1">OFFSET('Расчёт фасадов4'!$H$1785,Цена!$A$2199,0)</f>
        <v>-25.298399999999997</v>
      </c>
      <c r="H2199" s="160">
        <f ca="1">OFFSET('Расчёт фасадов5'!$H$1785,Цена!$A$2199,0)</f>
        <v>-25.298399999999997</v>
      </c>
      <c r="I2199" s="160">
        <f ca="1">OFFSET('Расчёт фасадов6'!$H$1785,Цена!$A$2199,0)</f>
        <v>-25.298399999999997</v>
      </c>
      <c r="J2199" s="160">
        <f ca="1">OFFSET('Расчёт фасадов7'!$H$1785,Цена!$A$2199,0)</f>
        <v>-25.298399999999997</v>
      </c>
      <c r="K2199" s="160">
        <f ca="1">OFFSET('Расчёт фасадов8'!$H$1785,Цена!$A$2199,0)</f>
        <v>-25.298399999999997</v>
      </c>
      <c r="L2199" s="160">
        <f ca="1">OFFSET('Расчёт фасадов9'!$H$1785,Цена!$A$2199,0)</f>
        <v>-25.298399999999997</v>
      </c>
      <c r="M2199" s="160">
        <f ca="1">OFFSET('Расчёт фасадов10'!$H$1785,Цена!$A$2199,0)</f>
        <v>-25.298399999999997</v>
      </c>
    </row>
    <row r="2200" spans="1:13" ht="15" x14ac:dyDescent="0.2">
      <c r="A2200">
        <v>0</v>
      </c>
      <c r="B2200" t="s">
        <v>1016</v>
      </c>
      <c r="C2200" s="75" t="str">
        <f>B2200&amp;'Спецификация - фасады'!$AO$46</f>
        <v>Ver.1.FV./1+1-DS</v>
      </c>
      <c r="D2200" s="160">
        <f ca="1">OFFSET('Расчёт фасадов'!$H$1785,Цена!A2200,0)</f>
        <v>-25.298399999999997</v>
      </c>
      <c r="E2200" s="160">
        <f ca="1">OFFSET('Расчёт фасадов2'!$H$1785,Цена!$A$2200,0)</f>
        <v>-25.298399999999997</v>
      </c>
      <c r="F2200" s="160">
        <f ca="1">OFFSET('Расчёт фасадов3'!$H$1785,Цена!$A$2200,0)</f>
        <v>-25.298399999999997</v>
      </c>
      <c r="G2200" s="160">
        <f ca="1">OFFSET('Расчёт фасадов4'!$H$1785,Цена!$A$2200,0)</f>
        <v>-25.298399999999997</v>
      </c>
      <c r="H2200" s="160">
        <f ca="1">OFFSET('Расчёт фасадов5'!$H$1785,Цена!$A$2200,0)</f>
        <v>-25.298399999999997</v>
      </c>
      <c r="I2200" s="160">
        <f ca="1">OFFSET('Расчёт фасадов6'!$H$1785,Цена!$A$2200,0)</f>
        <v>-25.298399999999997</v>
      </c>
      <c r="J2200" s="160">
        <f ca="1">OFFSET('Расчёт фасадов7'!$H$1785,Цена!$A$2200,0)</f>
        <v>-25.298399999999997</v>
      </c>
      <c r="K2200" s="160">
        <f ca="1">OFFSET('Расчёт фасадов8'!$H$1785,Цена!$A$2200,0)</f>
        <v>-25.298399999999997</v>
      </c>
      <c r="L2200" s="160">
        <f ca="1">OFFSET('Расчёт фасадов9'!$H$1785,Цена!$A$2200,0)</f>
        <v>-25.298399999999997</v>
      </c>
      <c r="M2200" s="160">
        <f ca="1">OFFSET('Расчёт фасадов10'!$H$1785,Цена!$A$2200,0)</f>
        <v>-25.298399999999997</v>
      </c>
    </row>
    <row r="2201" spans="1:13" ht="15" x14ac:dyDescent="0.2">
      <c r="A2201">
        <v>0</v>
      </c>
      <c r="B2201" t="s">
        <v>1016</v>
      </c>
      <c r="C2201" s="75" t="str">
        <f>B2201&amp;'Спецификация - фасады'!$AO$47</f>
        <v>Ver.1.FV./1+1-HS</v>
      </c>
      <c r="D2201" s="160">
        <f ca="1">OFFSET('Расчёт фасадов'!$H$1785,Цена!A2201,0)</f>
        <v>-25.298399999999997</v>
      </c>
      <c r="E2201" s="160">
        <f ca="1">OFFSET('Расчёт фасадов2'!$H$1785,Цена!$A$2201,0)</f>
        <v>-25.298399999999997</v>
      </c>
      <c r="F2201" s="160">
        <f ca="1">OFFSET('Расчёт фасадов3'!$H$1785,Цена!$A$2201,0)</f>
        <v>-25.298399999999997</v>
      </c>
      <c r="G2201" s="160">
        <f ca="1">OFFSET('Расчёт фасадов4'!$H$1785,Цена!$A$2201,0)</f>
        <v>-25.298399999999997</v>
      </c>
      <c r="H2201" s="160">
        <f ca="1">OFFSET('Расчёт фасадов5'!$H$1785,Цена!$A$2201,0)</f>
        <v>-25.298399999999997</v>
      </c>
      <c r="I2201" s="160">
        <f ca="1">OFFSET('Расчёт фасадов6'!$H$1785,Цена!$A$2201,0)</f>
        <v>-25.298399999999997</v>
      </c>
      <c r="J2201" s="160">
        <f ca="1">OFFSET('Расчёт фасадов7'!$H$1785,Цена!$A$2201,0)</f>
        <v>-25.298399999999997</v>
      </c>
      <c r="K2201" s="160">
        <f ca="1">OFFSET('Расчёт фасадов8'!$H$1785,Цена!$A$2201,0)</f>
        <v>-25.298399999999997</v>
      </c>
      <c r="L2201" s="160">
        <f ca="1">OFFSET('Расчёт фасадов9'!$H$1785,Цена!$A$2201,0)</f>
        <v>-25.298399999999997</v>
      </c>
      <c r="M2201" s="160">
        <f ca="1">OFFSET('Расчёт фасадов10'!$H$1785,Цена!$A$2201,0)</f>
        <v>-25.298399999999997</v>
      </c>
    </row>
    <row r="2202" spans="1:13" ht="15" x14ac:dyDescent="0.2">
      <c r="A2202">
        <v>0</v>
      </c>
      <c r="B2202" t="s">
        <v>1016</v>
      </c>
      <c r="C2202" s="75" t="str">
        <f>B2202&amp;'Спецификация - фасады'!$AO$48</f>
        <v>Ver.1.FV./1+1-VT</v>
      </c>
      <c r="D2202" s="160">
        <f ca="1">OFFSET('Расчёт фасадов'!$H$1785,Цена!A2202,0)</f>
        <v>-25.298399999999997</v>
      </c>
      <c r="E2202" s="160">
        <f ca="1">OFFSET('Расчёт фасадов2'!$H$1785,Цена!$A$2202,0)</f>
        <v>-25.298399999999997</v>
      </c>
      <c r="F2202" s="160">
        <f ca="1">OFFSET('Расчёт фасадов3'!$H$1785,Цена!$A$2202,0)</f>
        <v>-25.298399999999997</v>
      </c>
      <c r="G2202" s="160">
        <f ca="1">OFFSET('Расчёт фасадов4'!$H$1785,Цена!$A$2202,0)</f>
        <v>-25.298399999999997</v>
      </c>
      <c r="H2202" s="160">
        <f ca="1">OFFSET('Расчёт фасадов5'!$H$1785,Цена!$A$2202,0)</f>
        <v>-25.298399999999997</v>
      </c>
      <c r="I2202" s="160">
        <f ca="1">OFFSET('Расчёт фасадов6'!$H$1785,Цена!$A$2202,0)</f>
        <v>-25.298399999999997</v>
      </c>
      <c r="J2202" s="160">
        <f ca="1">OFFSET('Расчёт фасадов7'!$H$1785,Цена!$A$2202,0)</f>
        <v>-25.298399999999997</v>
      </c>
      <c r="K2202" s="160">
        <f ca="1">OFFSET('Расчёт фасадов8'!$H$1785,Цена!$A$2202,0)</f>
        <v>-25.298399999999997</v>
      </c>
      <c r="L2202" s="160">
        <f ca="1">OFFSET('Расчёт фасадов9'!$H$1785,Цена!$A$2202,0)</f>
        <v>-25.298399999999997</v>
      </c>
      <c r="M2202" s="160">
        <f ca="1">OFFSET('Расчёт фасадов10'!$H$1785,Цена!$A$2202,0)</f>
        <v>-25.298399999999997</v>
      </c>
    </row>
    <row r="2203" spans="1:13" ht="15" x14ac:dyDescent="0.2">
      <c r="A2203">
        <v>0</v>
      </c>
      <c r="B2203" t="s">
        <v>1016</v>
      </c>
      <c r="C2203" s="75" t="str">
        <f>B2203&amp;'Спецификация - фасады'!$AO$49</f>
        <v>Ver.1.FV./1+1-TD</v>
      </c>
      <c r="D2203" s="160">
        <f ca="1">OFFSET('Расчёт фасадов'!$H$1785,Цена!A2203,0)</f>
        <v>-25.298399999999997</v>
      </c>
      <c r="E2203" s="160">
        <f ca="1">OFFSET('Расчёт фасадов2'!$H$1785,Цена!$A$2203,0)</f>
        <v>-25.298399999999997</v>
      </c>
      <c r="F2203" s="160">
        <f ca="1">OFFSET('Расчёт фасадов3'!$H$1785,Цена!$A$2203,0)</f>
        <v>-25.298399999999997</v>
      </c>
      <c r="G2203" s="160">
        <f ca="1">OFFSET('Расчёт фасадов4'!$H$1785,Цена!$A$2203,0)</f>
        <v>-25.298399999999997</v>
      </c>
      <c r="H2203" s="160">
        <f ca="1">OFFSET('Расчёт фасадов5'!$H$1785,Цена!$A$2203,0)</f>
        <v>-25.298399999999997</v>
      </c>
      <c r="I2203" s="160">
        <f ca="1">OFFSET('Расчёт фасадов6'!$H$1785,Цена!$A$2203,0)</f>
        <v>-25.298399999999997</v>
      </c>
      <c r="J2203" s="160">
        <f ca="1">OFFSET('Расчёт фасадов7'!$H$1785,Цена!$A$2203,0)</f>
        <v>-25.298399999999997</v>
      </c>
      <c r="K2203" s="160">
        <f ca="1">OFFSET('Расчёт фасадов8'!$H$1785,Цена!$A$2203,0)</f>
        <v>-25.298399999999997</v>
      </c>
      <c r="L2203" s="160">
        <f ca="1">OFFSET('Расчёт фасадов9'!$H$1785,Цена!$A$2203,0)</f>
        <v>-25.298399999999997</v>
      </c>
      <c r="M2203" s="160">
        <f ca="1">OFFSET('Расчёт фасадов10'!$H$1785,Цена!$A$2203,0)</f>
        <v>-25.298399999999997</v>
      </c>
    </row>
    <row r="2204" spans="1:13" ht="15" x14ac:dyDescent="0.2">
      <c r="A2204">
        <v>0</v>
      </c>
      <c r="B2204" t="s">
        <v>1016</v>
      </c>
      <c r="C2204" s="75" t="str">
        <f>B2204&amp;'Спецификация - фасады'!$AO$50</f>
        <v>Ver.1.FV./1+1-LO</v>
      </c>
      <c r="D2204" s="160">
        <f ca="1">OFFSET('Расчёт фасадов'!$H$1785,Цена!A2204,0)</f>
        <v>-25.298399999999997</v>
      </c>
      <c r="E2204" s="160">
        <f ca="1">OFFSET('Расчёт фасадов2'!$H$1785,Цена!$A$2204,0)</f>
        <v>-25.298399999999997</v>
      </c>
      <c r="F2204" s="160">
        <f ca="1">OFFSET('Расчёт фасадов3'!$H$1785,Цена!$A$2204,0)</f>
        <v>-25.298399999999997</v>
      </c>
      <c r="G2204" s="160">
        <f ca="1">OFFSET('Расчёт фасадов4'!$H$1785,Цена!$A$2204,0)</f>
        <v>-25.298399999999997</v>
      </c>
      <c r="H2204" s="160">
        <f ca="1">OFFSET('Расчёт фасадов5'!$H$1785,Цена!$A$2204,0)</f>
        <v>-25.298399999999997</v>
      </c>
      <c r="I2204" s="160">
        <f ca="1">OFFSET('Расчёт фасадов6'!$H$1785,Цена!$A$2204,0)</f>
        <v>-25.298399999999997</v>
      </c>
      <c r="J2204" s="160">
        <f ca="1">OFFSET('Расчёт фасадов7'!$H$1785,Цена!$A$2204,0)</f>
        <v>-25.298399999999997</v>
      </c>
      <c r="K2204" s="160">
        <f ca="1">OFFSET('Расчёт фасадов8'!$H$1785,Цена!$A$2204,0)</f>
        <v>-25.298399999999997</v>
      </c>
      <c r="L2204" s="160">
        <f ca="1">OFFSET('Расчёт фасадов9'!$H$1785,Цена!$A$2204,0)</f>
        <v>-25.298399999999997</v>
      </c>
      <c r="M2204" s="160">
        <f ca="1">OFFSET('Расчёт фасадов10'!$H$1785,Цена!$A$2204,0)</f>
        <v>-25.298399999999997</v>
      </c>
    </row>
    <row r="2205" spans="1:13" ht="15" x14ac:dyDescent="0.2">
      <c r="A2205">
        <v>0</v>
      </c>
      <c r="B2205" t="s">
        <v>1016</v>
      </c>
      <c r="C2205" s="75" t="str">
        <f>B2205&amp;'Спецификация - фасады'!$AO$51</f>
        <v>Ver.1.FV./1+1-OM</v>
      </c>
      <c r="D2205" s="160">
        <f ca="1">OFFSET('Расчёт фасадов'!$H$1785,Цена!A2205,0)</f>
        <v>-25.298399999999997</v>
      </c>
      <c r="E2205" s="160">
        <f ca="1">OFFSET('Расчёт фасадов2'!$H$1785,Цена!$A$2205,0)</f>
        <v>-25.298399999999997</v>
      </c>
      <c r="F2205" s="160">
        <f ca="1">OFFSET('Расчёт фасадов3'!$H$1785,Цена!$A$2205,0)</f>
        <v>-25.298399999999997</v>
      </c>
      <c r="G2205" s="160">
        <f ca="1">OFFSET('Расчёт фасадов4'!$H$1785,Цена!$A$2205,0)</f>
        <v>-25.298399999999997</v>
      </c>
      <c r="H2205" s="160">
        <f ca="1">OFFSET('Расчёт фасадов5'!$H$1785,Цена!$A$2205,0)</f>
        <v>-25.298399999999997</v>
      </c>
      <c r="I2205" s="160">
        <f ca="1">OFFSET('Расчёт фасадов6'!$H$1785,Цена!$A$2205,0)</f>
        <v>-25.298399999999997</v>
      </c>
      <c r="J2205" s="160">
        <f ca="1">OFFSET('Расчёт фасадов7'!$H$1785,Цена!$A$2205,0)</f>
        <v>-25.298399999999997</v>
      </c>
      <c r="K2205" s="160">
        <f ca="1">OFFSET('Расчёт фасадов8'!$H$1785,Цена!$A$2205,0)</f>
        <v>-25.298399999999997</v>
      </c>
      <c r="L2205" s="160">
        <f ca="1">OFFSET('Расчёт фасадов9'!$H$1785,Цена!$A$2205,0)</f>
        <v>-25.298399999999997</v>
      </c>
      <c r="M2205" s="160">
        <f ca="1">OFFSET('Расчёт фасадов10'!$H$1785,Цена!$A$2205,0)</f>
        <v>-25.298399999999997</v>
      </c>
    </row>
    <row r="2206" spans="1:13" ht="15" x14ac:dyDescent="0.2">
      <c r="A2206">
        <v>0</v>
      </c>
      <c r="B2206" t="s">
        <v>1016</v>
      </c>
      <c r="C2206" s="75" t="str">
        <f>B2206&amp;'Спецификация - фасады'!$AO$52</f>
        <v>Ver.1.FV./1+1-OE</v>
      </c>
      <c r="D2206" s="160">
        <f ca="1">OFFSET('Расчёт фасадов'!$H$1785,Цена!A2206,0)</f>
        <v>-25.298399999999997</v>
      </c>
      <c r="E2206" s="160">
        <f ca="1">OFFSET('Расчёт фасадов2'!$H$1785,Цена!$A$2206,0)</f>
        <v>-25.298399999999997</v>
      </c>
      <c r="F2206" s="160">
        <f ca="1">OFFSET('Расчёт фасадов3'!$H$1785,Цена!$A$2206,0)</f>
        <v>-25.298399999999997</v>
      </c>
      <c r="G2206" s="160">
        <f ca="1">OFFSET('Расчёт фасадов4'!$H$1785,Цена!$A$2206,0)</f>
        <v>-25.298399999999997</v>
      </c>
      <c r="H2206" s="160">
        <f ca="1">OFFSET('Расчёт фасадов5'!$H$1785,Цена!$A$2206,0)</f>
        <v>-25.298399999999997</v>
      </c>
      <c r="I2206" s="160">
        <f ca="1">OFFSET('Расчёт фасадов6'!$H$1785,Цена!$A$2206,0)</f>
        <v>-25.298399999999997</v>
      </c>
      <c r="J2206" s="160">
        <f ca="1">OFFSET('Расчёт фасадов7'!$H$1785,Цена!$A$2206,0)</f>
        <v>-25.298399999999997</v>
      </c>
      <c r="K2206" s="160">
        <f ca="1">OFFSET('Расчёт фасадов8'!$H$1785,Цена!$A$2206,0)</f>
        <v>-25.298399999999997</v>
      </c>
      <c r="L2206" s="160">
        <f ca="1">OFFSET('Расчёт фасадов9'!$H$1785,Цена!$A$2206,0)</f>
        <v>-25.298399999999997</v>
      </c>
      <c r="M2206" s="160">
        <f ca="1">OFFSET('Расчёт фасадов10'!$H$1785,Цена!$A$2206,0)</f>
        <v>-25.298399999999997</v>
      </c>
    </row>
    <row r="2207" spans="1:13" ht="15" x14ac:dyDescent="0.2">
      <c r="A2207">
        <v>0</v>
      </c>
      <c r="B2207" t="s">
        <v>1016</v>
      </c>
      <c r="C2207" s="75" t="str">
        <f>B2207&amp;'Спецификация - фасады'!$AO$53</f>
        <v>Ver.1.FV./1+1-GS</v>
      </c>
      <c r="D2207" s="160">
        <f ca="1">OFFSET('Расчёт фасадов'!$H$1785,Цена!A2207,0)</f>
        <v>-25.298399999999997</v>
      </c>
      <c r="E2207" s="160">
        <f ca="1">OFFSET('Расчёт фасадов2'!$H$1785,Цена!$A$2207,0)</f>
        <v>-25.298399999999997</v>
      </c>
      <c r="F2207" s="160">
        <f ca="1">OFFSET('Расчёт фасадов3'!$H$1785,Цена!$A$2207,0)</f>
        <v>-25.298399999999997</v>
      </c>
      <c r="G2207" s="160">
        <f ca="1">OFFSET('Расчёт фасадов4'!$H$1785,Цена!$A$2207,0)</f>
        <v>-25.298399999999997</v>
      </c>
      <c r="H2207" s="160">
        <f ca="1">OFFSET('Расчёт фасадов5'!$H$1785,Цена!$A$2207,0)</f>
        <v>-25.298399999999997</v>
      </c>
      <c r="I2207" s="160">
        <f ca="1">OFFSET('Расчёт фасадов6'!$H$1785,Цена!$A$2207,0)</f>
        <v>-25.298399999999997</v>
      </c>
      <c r="J2207" s="160">
        <f ca="1">OFFSET('Расчёт фасадов7'!$H$1785,Цена!$A$2207,0)</f>
        <v>-25.298399999999997</v>
      </c>
      <c r="K2207" s="160">
        <f ca="1">OFFSET('Расчёт фасадов8'!$H$1785,Цена!$A$2207,0)</f>
        <v>-25.298399999999997</v>
      </c>
      <c r="L2207" s="160">
        <f ca="1">OFFSET('Расчёт фасадов9'!$H$1785,Цена!$A$2207,0)</f>
        <v>-25.298399999999997</v>
      </c>
      <c r="M2207" s="160">
        <f ca="1">OFFSET('Расчёт фасадов10'!$H$1785,Цена!$A$2207,0)</f>
        <v>-25.298399999999997</v>
      </c>
    </row>
    <row r="2208" spans="1:13" ht="15" x14ac:dyDescent="0.2">
      <c r="A2208">
        <v>1</v>
      </c>
      <c r="B2208" t="s">
        <v>1016</v>
      </c>
      <c r="C2208" s="75" t="str">
        <f>B2208&amp;'Спецификация - фасады'!$AO$54</f>
        <v>Ver.1.FV./1+1-BMO</v>
      </c>
      <c r="D2208" s="160">
        <f ca="1">OFFSET('Расчёт фасадов'!$H$1785,Цена!A2208,0)</f>
        <v>-25.298399999999997</v>
      </c>
      <c r="E2208" s="160">
        <f ca="1">OFFSET('Расчёт фасадов2'!$H$1785,Цена!$A$2208,0)</f>
        <v>-25.298399999999997</v>
      </c>
      <c r="F2208" s="160">
        <f ca="1">OFFSET('Расчёт фасадов3'!$H$1785,Цена!$A$2208,0)</f>
        <v>-25.298399999999997</v>
      </c>
      <c r="G2208" s="160">
        <f ca="1">OFFSET('Расчёт фасадов4'!$H$1785,Цена!$A$2208,0)</f>
        <v>-25.298399999999997</v>
      </c>
      <c r="H2208" s="160">
        <f ca="1">OFFSET('Расчёт фасадов5'!$H$1785,Цена!$A$2208,0)</f>
        <v>-25.298399999999997</v>
      </c>
      <c r="I2208" s="160">
        <f ca="1">OFFSET('Расчёт фасадов6'!$H$1785,Цена!$A$2208,0)</f>
        <v>-25.298399999999997</v>
      </c>
      <c r="J2208" s="160">
        <f ca="1">OFFSET('Расчёт фасадов7'!$H$1785,Цена!$A$2208,0)</f>
        <v>-25.298399999999997</v>
      </c>
      <c r="K2208" s="160">
        <f ca="1">OFFSET('Расчёт фасадов8'!$H$1785,Цена!$A$2208,0)</f>
        <v>-25.298399999999997</v>
      </c>
      <c r="L2208" s="160">
        <f ca="1">OFFSET('Расчёт фасадов9'!$H$1785,Цена!$A$2208,0)</f>
        <v>-25.298399999999997</v>
      </c>
      <c r="M2208" s="160">
        <f ca="1">OFFSET('Расчёт фасадов10'!$H$1785,Цена!$A$2208,0)</f>
        <v>-25.298399999999997</v>
      </c>
    </row>
    <row r="2209" spans="1:13" ht="15" x14ac:dyDescent="0.2">
      <c r="A2209">
        <v>2</v>
      </c>
      <c r="B2209" t="s">
        <v>1016</v>
      </c>
      <c r="C2209" s="75" t="str">
        <f>B2209&amp;'Спецификация - фасады'!$AO$55</f>
        <v>Ver.1.FV./1+1-WM</v>
      </c>
      <c r="D2209" s="160">
        <f ca="1">OFFSET('Расчёт фасадов'!$H$1785,Цена!A2209,0)</f>
        <v>-25.298399999999997</v>
      </c>
      <c r="E2209" s="160">
        <f ca="1">OFFSET('Расчёт фасадов2'!$H$1785,Цена!$A$2209,0)</f>
        <v>-25.298399999999997</v>
      </c>
      <c r="F2209" s="160">
        <f ca="1">OFFSET('Расчёт фасадов3'!$H$1785,Цена!$A$2209,0)</f>
        <v>-25.298399999999997</v>
      </c>
      <c r="G2209" s="160">
        <f ca="1">OFFSET('Расчёт фасадов4'!$H$1785,Цена!$A$2209,0)</f>
        <v>-25.298399999999997</v>
      </c>
      <c r="H2209" s="160">
        <f ca="1">OFFSET('Расчёт фасадов5'!$H$1785,Цена!$A$2209,0)</f>
        <v>-25.298399999999997</v>
      </c>
      <c r="I2209" s="160">
        <f ca="1">OFFSET('Расчёт фасадов6'!$H$1785,Цена!$A$2209,0)</f>
        <v>-25.298399999999997</v>
      </c>
      <c r="J2209" s="160">
        <f ca="1">OFFSET('Расчёт фасадов7'!$H$1785,Цена!$A$2209,0)</f>
        <v>-25.298399999999997</v>
      </c>
      <c r="K2209" s="160">
        <f ca="1">OFFSET('Расчёт фасадов8'!$H$1785,Цена!$A$2209,0)</f>
        <v>-25.298399999999997</v>
      </c>
      <c r="L2209" s="160">
        <f ca="1">OFFSET('Расчёт фасадов9'!$H$1785,Цена!$A$2209,0)</f>
        <v>-25.298399999999997</v>
      </c>
      <c r="M2209" s="160">
        <f ca="1">OFFSET('Расчёт фасадов10'!$H$1785,Цена!$A$2209,0)</f>
        <v>-25.298399999999997</v>
      </c>
    </row>
    <row r="2210" spans="1:13" ht="15" x14ac:dyDescent="0.2">
      <c r="A2210">
        <v>2</v>
      </c>
      <c r="B2210" t="s">
        <v>1016</v>
      </c>
      <c r="C2210" s="75" t="str">
        <f>B2210&amp;'Спецификация - фасады'!$AO$56</f>
        <v>Ver.1.FV./1+1-IV</v>
      </c>
      <c r="D2210" s="160">
        <f ca="1">OFFSET('Расчёт фасадов'!$H$1785,Цена!A2210,0)</f>
        <v>-25.298399999999997</v>
      </c>
      <c r="E2210" s="160">
        <f ca="1">OFFSET('Расчёт фасадов2'!$H$1785,Цена!$A$2210,0)</f>
        <v>-25.298399999999997</v>
      </c>
      <c r="F2210" s="160">
        <f ca="1">OFFSET('Расчёт фасадов3'!$H$1785,Цена!$A$2210,0)</f>
        <v>-25.298399999999997</v>
      </c>
      <c r="G2210" s="160">
        <f ca="1">OFFSET('Расчёт фасадов4'!$H$1785,Цена!$A$2210,0)</f>
        <v>-25.298399999999997</v>
      </c>
      <c r="H2210" s="160">
        <f ca="1">OFFSET('Расчёт фасадов5'!$H$1785,Цена!$A$2210,0)</f>
        <v>-25.298399999999997</v>
      </c>
      <c r="I2210" s="160">
        <f ca="1">OFFSET('Расчёт фасадов6'!$H$1785,Цена!$A$2210,0)</f>
        <v>-25.298399999999997</v>
      </c>
      <c r="J2210" s="160">
        <f ca="1">OFFSET('Расчёт фасадов7'!$H$1785,Цена!$A$2210,0)</f>
        <v>-25.298399999999997</v>
      </c>
      <c r="K2210" s="160">
        <f ca="1">OFFSET('Расчёт фасадов8'!$H$1785,Цена!$A$2210,0)</f>
        <v>-25.298399999999997</v>
      </c>
      <c r="L2210" s="160">
        <f ca="1">OFFSET('Расчёт фасадов9'!$H$1785,Цена!$A$2210,0)</f>
        <v>-25.298399999999997</v>
      </c>
      <c r="M2210" s="160">
        <f ca="1">OFFSET('Расчёт фасадов10'!$H$1785,Цена!$A$2210,0)</f>
        <v>-25.298399999999997</v>
      </c>
    </row>
    <row r="2211" spans="1:13" ht="15" x14ac:dyDescent="0.2">
      <c r="A2211">
        <v>3</v>
      </c>
      <c r="B2211" t="s">
        <v>1016</v>
      </c>
      <c r="C2211" s="75" t="str">
        <f>B2211&amp;'Спецификация - фасады'!$AO$57</f>
        <v>Ver.1.FV./1+1-WC/PG</v>
      </c>
      <c r="D2211" s="160">
        <f ca="1">OFFSET('Расчёт фасадов'!$H$1785,Цена!A2211,0)</f>
        <v>-25.298399999999997</v>
      </c>
      <c r="E2211" s="160">
        <f ca="1">OFFSET('Расчёт фасадов2'!$H$1785,Цена!$A$2211,0)</f>
        <v>-25.298399999999997</v>
      </c>
      <c r="F2211" s="160">
        <f ca="1">OFFSET('Расчёт фасадов3'!$H$1785,Цена!$A$2211,0)</f>
        <v>-25.298399999999997</v>
      </c>
      <c r="G2211" s="160">
        <f ca="1">OFFSET('Расчёт фасадов4'!$H$1785,Цена!$A$2211,0)</f>
        <v>-25.298399999999997</v>
      </c>
      <c r="H2211" s="160">
        <f ca="1">OFFSET('Расчёт фасадов5'!$H$1785,Цена!$A$2211,0)</f>
        <v>-25.298399999999997</v>
      </c>
      <c r="I2211" s="160">
        <f ca="1">OFFSET('Расчёт фасадов6'!$H$1785,Цена!$A$2211,0)</f>
        <v>-25.298399999999997</v>
      </c>
      <c r="J2211" s="160">
        <f ca="1">OFFSET('Расчёт фасадов7'!$H$1785,Цена!$A$2211,0)</f>
        <v>-25.298399999999997</v>
      </c>
      <c r="K2211" s="160">
        <f ca="1">OFFSET('Расчёт фасадов8'!$H$1785,Цена!$A$2211,0)</f>
        <v>-25.298399999999997</v>
      </c>
      <c r="L2211" s="160">
        <f ca="1">OFFSET('Расчёт фасадов9'!$H$1785,Цена!$A$2211,0)</f>
        <v>-25.298399999999997</v>
      </c>
      <c r="M2211" s="160">
        <f ca="1">OFFSET('Расчёт фасадов10'!$H$1785,Цена!$A$2211,0)</f>
        <v>-25.298399999999997</v>
      </c>
    </row>
    <row r="2212" spans="1:13" ht="15" x14ac:dyDescent="0.2">
      <c r="A2212">
        <v>3</v>
      </c>
      <c r="B2212" t="s">
        <v>1016</v>
      </c>
      <c r="C2212" s="75" t="str">
        <f>B2212&amp;'Спецификация - фасады'!$AO$58</f>
        <v>Ver.1.FV./1+1-WC/PS</v>
      </c>
      <c r="D2212" s="160">
        <f ca="1">OFFSET('Расчёт фасадов'!$H$1785,Цена!A2212,0)</f>
        <v>-25.298399999999997</v>
      </c>
      <c r="E2212" s="160">
        <f ca="1">OFFSET('Расчёт фасадов2'!$H$1785,Цена!$A$2212,0)</f>
        <v>-25.298399999999997</v>
      </c>
      <c r="F2212" s="160">
        <f ca="1">OFFSET('Расчёт фасадов3'!$H$1785,Цена!$A$2212,0)</f>
        <v>-25.298399999999997</v>
      </c>
      <c r="G2212" s="160">
        <f ca="1">OFFSET('Расчёт фасадов4'!$H$1785,Цена!$A$2212,0)</f>
        <v>-25.298399999999997</v>
      </c>
      <c r="H2212" s="160">
        <f ca="1">OFFSET('Расчёт фасадов5'!$H$1785,Цена!$A$2212,0)</f>
        <v>-25.298399999999997</v>
      </c>
      <c r="I2212" s="160">
        <f ca="1">OFFSET('Расчёт фасадов6'!$H$1785,Цена!$A$2212,0)</f>
        <v>-25.298399999999997</v>
      </c>
      <c r="J2212" s="160">
        <f ca="1">OFFSET('Расчёт фасадов7'!$H$1785,Цена!$A$2212,0)</f>
        <v>-25.298399999999997</v>
      </c>
      <c r="K2212" s="160">
        <f ca="1">OFFSET('Расчёт фасадов8'!$H$1785,Цена!$A$2212,0)</f>
        <v>-25.298399999999997</v>
      </c>
      <c r="L2212" s="160">
        <f ca="1">OFFSET('Расчёт фасадов9'!$H$1785,Цена!$A$2212,0)</f>
        <v>-25.298399999999997</v>
      </c>
      <c r="M2212" s="160">
        <f ca="1">OFFSET('Расчёт фасадов10'!$H$1785,Цена!$A$2212,0)</f>
        <v>-25.298399999999997</v>
      </c>
    </row>
    <row r="2213" spans="1:13" ht="15" x14ac:dyDescent="0.2">
      <c r="A2213">
        <v>3</v>
      </c>
      <c r="B2213" t="s">
        <v>1016</v>
      </c>
      <c r="C2213" s="75" t="str">
        <f>B2213&amp;'Спецификация - фасады'!$AO$59</f>
        <v>Ver.1.FV./1+1-WC/PBG</v>
      </c>
      <c r="D2213" s="160">
        <f ca="1">OFFSET('Расчёт фасадов'!$H$1785,Цена!A2213,0)</f>
        <v>-25.298399999999997</v>
      </c>
      <c r="E2213" s="160">
        <f ca="1">OFFSET('Расчёт фасадов2'!$H$1785,Цена!$A$2213,0)</f>
        <v>-25.298399999999997</v>
      </c>
      <c r="F2213" s="160">
        <f ca="1">OFFSET('Расчёт фасадов3'!$H$1785,Цена!$A$2213,0)</f>
        <v>-25.298399999999997</v>
      </c>
      <c r="G2213" s="160">
        <f ca="1">OFFSET('Расчёт фасадов4'!$H$1785,Цена!$A$2213,0)</f>
        <v>-25.298399999999997</v>
      </c>
      <c r="H2213" s="160">
        <f ca="1">OFFSET('Расчёт фасадов5'!$H$1785,Цена!$A$2213,0)</f>
        <v>-25.298399999999997</v>
      </c>
      <c r="I2213" s="160">
        <f ca="1">OFFSET('Расчёт фасадов6'!$H$1785,Цена!$A$2213,0)</f>
        <v>-25.298399999999997</v>
      </c>
      <c r="J2213" s="160">
        <f ca="1">OFFSET('Расчёт фасадов7'!$H$1785,Цена!$A$2213,0)</f>
        <v>-25.298399999999997</v>
      </c>
      <c r="K2213" s="160">
        <f ca="1">OFFSET('Расчёт фасадов8'!$H$1785,Цена!$A$2213,0)</f>
        <v>-25.298399999999997</v>
      </c>
      <c r="L2213" s="160">
        <f ca="1">OFFSET('Расчёт фасадов9'!$H$1785,Цена!$A$2213,0)</f>
        <v>-25.298399999999997</v>
      </c>
      <c r="M2213" s="160">
        <f ca="1">OFFSET('Расчёт фасадов10'!$H$1785,Цена!$A$2213,0)</f>
        <v>-25.298399999999997</v>
      </c>
    </row>
    <row r="2214" spans="1:13" ht="15" x14ac:dyDescent="0.2">
      <c r="A2214">
        <v>3</v>
      </c>
      <c r="B2214" t="s">
        <v>1016</v>
      </c>
      <c r="C2214" s="75" t="str">
        <f>B2214&amp;'Спецификация - фасады'!$AO$60</f>
        <v>Ver.1.FV./1+1-VT/PS</v>
      </c>
      <c r="D2214" s="160">
        <f ca="1">OFFSET('Расчёт фасадов'!$H$1785,Цена!A2214,0)</f>
        <v>-25.298399999999997</v>
      </c>
      <c r="E2214" s="160">
        <f ca="1">OFFSET('Расчёт фасадов2'!$H$1785,Цена!$A$2214,0)</f>
        <v>-25.298399999999997</v>
      </c>
      <c r="F2214" s="160">
        <f ca="1">OFFSET('Расчёт фасадов3'!$H$1785,Цена!$A$2214,0)</f>
        <v>-25.298399999999997</v>
      </c>
      <c r="G2214" s="160">
        <f ca="1">OFFSET('Расчёт фасадов4'!$H$1785,Цена!$A$2214,0)</f>
        <v>-25.298399999999997</v>
      </c>
      <c r="H2214" s="160">
        <f ca="1">OFFSET('Расчёт фасадов5'!$H$1785,Цена!$A$2214,0)</f>
        <v>-25.298399999999997</v>
      </c>
      <c r="I2214" s="160">
        <f ca="1">OFFSET('Расчёт фасадов6'!$H$1785,Цена!$A$2214,0)</f>
        <v>-25.298399999999997</v>
      </c>
      <c r="J2214" s="160">
        <f ca="1">OFFSET('Расчёт фасадов7'!$H$1785,Цена!$A$2214,0)</f>
        <v>-25.298399999999997</v>
      </c>
      <c r="K2214" s="160">
        <f ca="1">OFFSET('Расчёт фасадов8'!$H$1785,Цена!$A$2214,0)</f>
        <v>-25.298399999999997</v>
      </c>
      <c r="L2214" s="160">
        <f ca="1">OFFSET('Расчёт фасадов9'!$H$1785,Цена!$A$2214,0)</f>
        <v>-25.298399999999997</v>
      </c>
      <c r="M2214" s="160">
        <f ca="1">OFFSET('Расчёт фасадов10'!$H$1785,Цена!$A$2214,0)</f>
        <v>-25.298399999999997</v>
      </c>
    </row>
    <row r="2215" spans="1:13" ht="15" x14ac:dyDescent="0.2">
      <c r="A2215">
        <v>4</v>
      </c>
      <c r="B2215" t="s">
        <v>1016</v>
      </c>
      <c r="C2215" s="75" t="str">
        <f>B2215&amp;'Спецификация - фасады'!$AO$61</f>
        <v>Ver.1.FV./1+1-BMO/PG</v>
      </c>
      <c r="D2215" s="160">
        <f ca="1">OFFSET('Расчёт фасадов'!$H$1785,Цена!A2215,0)</f>
        <v>-25.298399999999997</v>
      </c>
      <c r="E2215" s="160">
        <f ca="1">OFFSET('Расчёт фасадов2'!$H$1785,Цена!$A$2215,0)</f>
        <v>-25.298399999999997</v>
      </c>
      <c r="F2215" s="160">
        <f ca="1">OFFSET('Расчёт фасадов3'!$H$1785,Цена!$A$2215,0)</f>
        <v>-25.298399999999997</v>
      </c>
      <c r="G2215" s="160">
        <f ca="1">OFFSET('Расчёт фасадов4'!$H$1785,Цена!$A$2215,0)</f>
        <v>-25.298399999999997</v>
      </c>
      <c r="H2215" s="160">
        <f ca="1">OFFSET('Расчёт фасадов5'!$H$1785,Цена!$A$2215,0)</f>
        <v>-25.298399999999997</v>
      </c>
      <c r="I2215" s="160">
        <f ca="1">OFFSET('Расчёт фасадов6'!$H$1785,Цена!$A$2215,0)</f>
        <v>-25.298399999999997</v>
      </c>
      <c r="J2215" s="160">
        <f ca="1">OFFSET('Расчёт фасадов7'!$H$1785,Цена!$A$2215,0)</f>
        <v>-25.298399999999997</v>
      </c>
      <c r="K2215" s="160">
        <f ca="1">OFFSET('Расчёт фасадов8'!$H$1785,Цена!$A$2215,0)</f>
        <v>-25.298399999999997</v>
      </c>
      <c r="L2215" s="160">
        <f ca="1">OFFSET('Расчёт фасадов9'!$H$1785,Цена!$A$2215,0)</f>
        <v>-25.298399999999997</v>
      </c>
      <c r="M2215" s="160">
        <f ca="1">OFFSET('Расчёт фасадов10'!$H$1785,Цена!$A$2215,0)</f>
        <v>-25.298399999999997</v>
      </c>
    </row>
    <row r="2216" spans="1:13" ht="15" x14ac:dyDescent="0.2">
      <c r="A2216">
        <v>4</v>
      </c>
      <c r="B2216" t="s">
        <v>1016</v>
      </c>
      <c r="C2216" s="75" t="str">
        <f>B2216&amp;'Спецификация - фасады'!$AO$62</f>
        <v>Ver.1.FV./1+1-BMO/PB</v>
      </c>
      <c r="D2216" s="160">
        <f ca="1">OFFSET('Расчёт фасадов'!$H$1785,Цена!A2216,0)</f>
        <v>-25.298399999999997</v>
      </c>
      <c r="E2216" s="160">
        <f ca="1">OFFSET('Расчёт фасадов2'!$H$1785,Цена!$A$2216,0)</f>
        <v>-25.298399999999997</v>
      </c>
      <c r="F2216" s="160">
        <f ca="1">OFFSET('Расчёт фасадов3'!$H$1785,Цена!$A$2216,0)</f>
        <v>-25.298399999999997</v>
      </c>
      <c r="G2216" s="160">
        <f ca="1">OFFSET('Расчёт фасадов4'!$H$1785,Цена!$A$2216,0)</f>
        <v>-25.298399999999997</v>
      </c>
      <c r="H2216" s="160">
        <f ca="1">OFFSET('Расчёт фасадов5'!$H$1785,Цена!$A$2216,0)</f>
        <v>-25.298399999999997</v>
      </c>
      <c r="I2216" s="160">
        <f ca="1">OFFSET('Расчёт фасадов6'!$H$1785,Цена!$A$2216,0)</f>
        <v>-25.298399999999997</v>
      </c>
      <c r="J2216" s="160">
        <f ca="1">OFFSET('Расчёт фасадов7'!$H$1785,Цена!$A$2216,0)</f>
        <v>-25.298399999999997</v>
      </c>
      <c r="K2216" s="160">
        <f ca="1">OFFSET('Расчёт фасадов8'!$H$1785,Цена!$A$2216,0)</f>
        <v>-25.298399999999997</v>
      </c>
      <c r="L2216" s="160">
        <f ca="1">OFFSET('Расчёт фасадов9'!$H$1785,Цена!$A$2216,0)</f>
        <v>-25.298399999999997</v>
      </c>
      <c r="M2216" s="160">
        <f ca="1">OFFSET('Расчёт фасадов10'!$H$1785,Цена!$A$2216,0)</f>
        <v>-25.298399999999997</v>
      </c>
    </row>
    <row r="2217" spans="1:13" ht="15" x14ac:dyDescent="0.2">
      <c r="A2217">
        <v>5</v>
      </c>
      <c r="B2217" t="s">
        <v>1016</v>
      </c>
      <c r="C2217" s="75" t="str">
        <f>B2217&amp;'Спецификация - фасады'!$AO$63</f>
        <v>Ver.1.FV./1+1-GS/PG</v>
      </c>
      <c r="D2217" s="160">
        <f ca="1">OFFSET('Расчёт фасадов'!$H$1785,Цена!A2217,0)</f>
        <v>-25.298399999999997</v>
      </c>
      <c r="E2217" s="160">
        <f ca="1">OFFSET('Расчёт фасадов2'!$H$1785,Цена!$A$2217,0)</f>
        <v>-25.298399999999997</v>
      </c>
      <c r="F2217" s="160">
        <f ca="1">OFFSET('Расчёт фасадов3'!$H$1785,Цена!$A$2217,0)</f>
        <v>-25.298399999999997</v>
      </c>
      <c r="G2217" s="160">
        <f ca="1">OFFSET('Расчёт фасадов4'!$H$1785,Цена!$A$2217,0)</f>
        <v>-25.298399999999997</v>
      </c>
      <c r="H2217" s="160">
        <f ca="1">OFFSET('Расчёт фасадов5'!$H$1785,Цена!$A$2217,0)</f>
        <v>-25.298399999999997</v>
      </c>
      <c r="I2217" s="160">
        <f ca="1">OFFSET('Расчёт фасадов6'!$H$1785,Цена!$A$2217,0)</f>
        <v>-25.298399999999997</v>
      </c>
      <c r="J2217" s="160">
        <f ca="1">OFFSET('Расчёт фасадов7'!$H$1785,Цена!$A$2217,0)</f>
        <v>-25.298399999999997</v>
      </c>
      <c r="K2217" s="160">
        <f ca="1">OFFSET('Расчёт фасадов8'!$H$1785,Цена!$A$2217,0)</f>
        <v>-25.298399999999997</v>
      </c>
      <c r="L2217" s="160">
        <f ca="1">OFFSET('Расчёт фасадов9'!$H$1785,Цена!$A$2217,0)</f>
        <v>-25.298399999999997</v>
      </c>
      <c r="M2217" s="160">
        <f ca="1">OFFSET('Расчёт фасадов10'!$H$1785,Цена!$A$2217,0)</f>
        <v>-25.298399999999997</v>
      </c>
    </row>
    <row r="2218" spans="1:13" ht="15" x14ac:dyDescent="0.2">
      <c r="A2218">
        <v>5</v>
      </c>
      <c r="B2218" t="s">
        <v>1016</v>
      </c>
      <c r="C2218" s="75" t="str">
        <f>B2218&amp;'Спецификация - фасады'!$AO$64</f>
        <v>Ver.1.FV./1+1-GS/PS</v>
      </c>
      <c r="D2218" s="160">
        <f ca="1">OFFSET('Расчёт фасадов'!$H$1785,Цена!A2218,0)</f>
        <v>-25.298399999999997</v>
      </c>
      <c r="E2218" s="160">
        <f ca="1">OFFSET('Расчёт фасадов2'!$H$1785,Цена!$A$2218,0)</f>
        <v>-25.298399999999997</v>
      </c>
      <c r="F2218" s="160">
        <f ca="1">OFFSET('Расчёт фасадов3'!$H$1785,Цена!$A$2218,0)</f>
        <v>-25.298399999999997</v>
      </c>
      <c r="G2218" s="160">
        <f ca="1">OFFSET('Расчёт фасадов4'!$H$1785,Цена!$A$2218,0)</f>
        <v>-25.298399999999997</v>
      </c>
      <c r="H2218" s="160">
        <f ca="1">OFFSET('Расчёт фасадов5'!$H$1785,Цена!$A$2218,0)</f>
        <v>-25.298399999999997</v>
      </c>
      <c r="I2218" s="160">
        <f ca="1">OFFSET('Расчёт фасадов6'!$H$1785,Цена!$A$2218,0)</f>
        <v>-25.298399999999997</v>
      </c>
      <c r="J2218" s="160">
        <f ca="1">OFFSET('Расчёт фасадов7'!$H$1785,Цена!$A$2218,0)</f>
        <v>-25.298399999999997</v>
      </c>
      <c r="K2218" s="160">
        <f ca="1">OFFSET('Расчёт фасадов8'!$H$1785,Цена!$A$2218,0)</f>
        <v>-25.298399999999997</v>
      </c>
      <c r="L2218" s="160">
        <f ca="1">OFFSET('Расчёт фасадов9'!$H$1785,Цена!$A$2218,0)</f>
        <v>-25.298399999999997</v>
      </c>
      <c r="M2218" s="160">
        <f ca="1">OFFSET('Расчёт фасадов10'!$H$1785,Цена!$A$2218,0)</f>
        <v>-25.298399999999997</v>
      </c>
    </row>
    <row r="2219" spans="1:13" ht="15" x14ac:dyDescent="0.2">
      <c r="A2219">
        <v>6</v>
      </c>
      <c r="B2219" t="s">
        <v>1016</v>
      </c>
      <c r="C2219" s="75" t="str">
        <f>B2219&amp;'Спецификация - фасады'!$AO$65</f>
        <v>Ver.1.FV./1+1-WM/PG</v>
      </c>
      <c r="D2219" s="160">
        <f ca="1">OFFSET('Расчёт фасадов'!$H$1785,Цена!A2219,0)</f>
        <v>-25.298399999999997</v>
      </c>
      <c r="E2219" s="160">
        <f ca="1">OFFSET('Расчёт фасадов2'!$H$1785,Цена!$A$2219,0)</f>
        <v>-25.298399999999997</v>
      </c>
      <c r="F2219" s="160">
        <f ca="1">OFFSET('Расчёт фасадов3'!$H$1785,Цена!$A$2219,0)</f>
        <v>-25.298399999999997</v>
      </c>
      <c r="G2219" s="160">
        <f ca="1">OFFSET('Расчёт фасадов4'!$H$1785,Цена!$A$2219,0)</f>
        <v>-25.298399999999997</v>
      </c>
      <c r="H2219" s="160">
        <f ca="1">OFFSET('Расчёт фасадов5'!$H$1785,Цена!$A$2219,0)</f>
        <v>-25.298399999999997</v>
      </c>
      <c r="I2219" s="160">
        <f ca="1">OFFSET('Расчёт фасадов6'!$H$1785,Цена!$A$2219,0)</f>
        <v>-25.298399999999997</v>
      </c>
      <c r="J2219" s="160">
        <f ca="1">OFFSET('Расчёт фасадов7'!$H$1785,Цена!$A$2219,0)</f>
        <v>-25.298399999999997</v>
      </c>
      <c r="K2219" s="160">
        <f ca="1">OFFSET('Расчёт фасадов8'!$H$1785,Цена!$A$2219,0)</f>
        <v>-25.298399999999997</v>
      </c>
      <c r="L2219" s="160">
        <f ca="1">OFFSET('Расчёт фасадов9'!$H$1785,Цена!$A$2219,0)</f>
        <v>-25.298399999999997</v>
      </c>
      <c r="M2219" s="160">
        <f ca="1">OFFSET('Расчёт фасадов10'!$H$1785,Цена!$A$2219,0)</f>
        <v>-25.298399999999997</v>
      </c>
    </row>
    <row r="2220" spans="1:13" ht="15" x14ac:dyDescent="0.2">
      <c r="A2220">
        <v>6</v>
      </c>
      <c r="B2220" t="s">
        <v>1016</v>
      </c>
      <c r="C2220" s="75" t="str">
        <f>B2220&amp;'Спецификация - фасады'!$AO$66</f>
        <v>Ver.1.FV./1+1-WM/PS</v>
      </c>
      <c r="D2220" s="160">
        <f ca="1">OFFSET('Расчёт фасадов'!$H$1785,Цена!A2220,0)</f>
        <v>-25.298399999999997</v>
      </c>
      <c r="E2220" s="160">
        <f ca="1">OFFSET('Расчёт фасадов2'!$H$1785,Цена!$A$2220,0)</f>
        <v>-25.298399999999997</v>
      </c>
      <c r="F2220" s="160">
        <f ca="1">OFFSET('Расчёт фасадов3'!$H$1785,Цена!$A$2220,0)</f>
        <v>-25.298399999999997</v>
      </c>
      <c r="G2220" s="160">
        <f ca="1">OFFSET('Расчёт фасадов4'!$H$1785,Цена!$A$2220,0)</f>
        <v>-25.298399999999997</v>
      </c>
      <c r="H2220" s="160">
        <f ca="1">OFFSET('Расчёт фасадов5'!$H$1785,Цена!$A$2220,0)</f>
        <v>-25.298399999999997</v>
      </c>
      <c r="I2220" s="160">
        <f ca="1">OFFSET('Расчёт фасадов6'!$H$1785,Цена!$A$2220,0)</f>
        <v>-25.298399999999997</v>
      </c>
      <c r="J2220" s="160">
        <f ca="1">OFFSET('Расчёт фасадов7'!$H$1785,Цена!$A$2220,0)</f>
        <v>-25.298399999999997</v>
      </c>
      <c r="K2220" s="160">
        <f ca="1">OFFSET('Расчёт фасадов8'!$H$1785,Цена!$A$2220,0)</f>
        <v>-25.298399999999997</v>
      </c>
      <c r="L2220" s="160">
        <f ca="1">OFFSET('Расчёт фасадов9'!$H$1785,Цена!$A$2220,0)</f>
        <v>-25.298399999999997</v>
      </c>
      <c r="M2220" s="160">
        <f ca="1">OFFSET('Расчёт фасадов10'!$H$1785,Цена!$A$2220,0)</f>
        <v>-25.298399999999997</v>
      </c>
    </row>
    <row r="2221" spans="1:13" ht="15" x14ac:dyDescent="0.2">
      <c r="A2221">
        <v>6</v>
      </c>
      <c r="B2221" t="s">
        <v>1016</v>
      </c>
      <c r="C2221" s="75" t="str">
        <f>B2221&amp;'Спецификация - фасады'!$AO$67</f>
        <v>Ver.1.FV./1+1-WM/PBG</v>
      </c>
      <c r="D2221" s="160">
        <f ca="1">OFFSET('Расчёт фасадов'!$H$1785,Цена!A2221,0)</f>
        <v>-25.298399999999997</v>
      </c>
      <c r="E2221" s="160">
        <f ca="1">OFFSET('Расчёт фасадов2'!$H$1785,Цена!$A$2221,0)</f>
        <v>-25.298399999999997</v>
      </c>
      <c r="F2221" s="160">
        <f ca="1">OFFSET('Расчёт фасадов3'!$H$1785,Цена!$A$2221,0)</f>
        <v>-25.298399999999997</v>
      </c>
      <c r="G2221" s="160">
        <f ca="1">OFFSET('Расчёт фасадов4'!$H$1785,Цена!$A$2221,0)</f>
        <v>-25.298399999999997</v>
      </c>
      <c r="H2221" s="160">
        <f ca="1">OFFSET('Расчёт фасадов5'!$H$1785,Цена!$A$2221,0)</f>
        <v>-25.298399999999997</v>
      </c>
      <c r="I2221" s="160">
        <f ca="1">OFFSET('Расчёт фасадов6'!$H$1785,Цена!$A$2221,0)</f>
        <v>-25.298399999999997</v>
      </c>
      <c r="J2221" s="160">
        <f ca="1">OFFSET('Расчёт фасадов7'!$H$1785,Цена!$A$2221,0)</f>
        <v>-25.298399999999997</v>
      </c>
      <c r="K2221" s="160">
        <f ca="1">OFFSET('Расчёт фасадов8'!$H$1785,Цена!$A$2221,0)</f>
        <v>-25.298399999999997</v>
      </c>
      <c r="L2221" s="160">
        <f ca="1">OFFSET('Расчёт фасадов9'!$H$1785,Цена!$A$2221,0)</f>
        <v>-25.298399999999997</v>
      </c>
      <c r="M2221" s="160">
        <f ca="1">OFFSET('Расчёт фасадов10'!$H$1785,Цена!$A$2221,0)</f>
        <v>-25.298399999999997</v>
      </c>
    </row>
    <row r="2222" spans="1:13" ht="15" x14ac:dyDescent="0.2">
      <c r="A2222">
        <v>6</v>
      </c>
      <c r="B2222" t="s">
        <v>1016</v>
      </c>
      <c r="C2222" s="75" t="str">
        <f>B2222&amp;'Спецификация - фасады'!$AO$68</f>
        <v>Ver.1.FV./1+1-IV/PG</v>
      </c>
      <c r="D2222" s="160">
        <f ca="1">OFFSET('Расчёт фасадов'!$H$1785,Цена!A2222,0)</f>
        <v>-25.298399999999997</v>
      </c>
      <c r="E2222" s="160">
        <f ca="1">OFFSET('Расчёт фасадов2'!$H$1785,Цена!$A$2222,0)</f>
        <v>-25.298399999999997</v>
      </c>
      <c r="F2222" s="160">
        <f ca="1">OFFSET('Расчёт фасадов3'!$H$1785,Цена!$A$2222,0)</f>
        <v>-25.298399999999997</v>
      </c>
      <c r="G2222" s="160">
        <f ca="1">OFFSET('Расчёт фасадов4'!$H$1785,Цена!$A$2222,0)</f>
        <v>-25.298399999999997</v>
      </c>
      <c r="H2222" s="160">
        <f ca="1">OFFSET('Расчёт фасадов5'!$H$1785,Цена!$A$2222,0)</f>
        <v>-25.298399999999997</v>
      </c>
      <c r="I2222" s="160">
        <f ca="1">OFFSET('Расчёт фасадов6'!$H$1785,Цена!$A$2222,0)</f>
        <v>-25.298399999999997</v>
      </c>
      <c r="J2222" s="160">
        <f ca="1">OFFSET('Расчёт фасадов7'!$H$1785,Цена!$A$2222,0)</f>
        <v>-25.298399999999997</v>
      </c>
      <c r="K2222" s="160">
        <f ca="1">OFFSET('Расчёт фасадов8'!$H$1785,Цена!$A$2222,0)</f>
        <v>-25.298399999999997</v>
      </c>
      <c r="L2222" s="160">
        <f ca="1">OFFSET('Расчёт фасадов9'!$H$1785,Цена!$A$2222,0)</f>
        <v>-25.298399999999997</v>
      </c>
      <c r="M2222" s="160">
        <f ca="1">OFFSET('Расчёт фасадов10'!$H$1785,Цена!$A$2222,0)</f>
        <v>-25.298399999999997</v>
      </c>
    </row>
    <row r="2223" spans="1:13" ht="15" x14ac:dyDescent="0.2">
      <c r="A2223">
        <v>6</v>
      </c>
      <c r="B2223" t="s">
        <v>1016</v>
      </c>
      <c r="C2223" s="75" t="str">
        <f>B2223&amp;'Спецификация - фасады'!$AO$69</f>
        <v>Ver.1.FV./1+1-IV/PS</v>
      </c>
      <c r="D2223" s="160">
        <f ca="1">OFFSET('Расчёт фасадов'!$H$1785,Цена!A2223,0)</f>
        <v>-25.298399999999997</v>
      </c>
      <c r="E2223" s="160">
        <f ca="1">OFFSET('Расчёт фасадов2'!$H$1785,Цена!$A$2223,0)</f>
        <v>-25.298399999999997</v>
      </c>
      <c r="F2223" s="160">
        <f ca="1">OFFSET('Расчёт фасадов3'!$H$1785,Цена!$A$2223,0)</f>
        <v>-25.298399999999997</v>
      </c>
      <c r="G2223" s="160">
        <f ca="1">OFFSET('Расчёт фасадов4'!$H$1785,Цена!$A$2223,0)</f>
        <v>-25.298399999999997</v>
      </c>
      <c r="H2223" s="160">
        <f ca="1">OFFSET('Расчёт фасадов5'!$H$1785,Цена!$A$2223,0)</f>
        <v>-25.298399999999997</v>
      </c>
      <c r="I2223" s="160">
        <f ca="1">OFFSET('Расчёт фасадов6'!$H$1785,Цена!$A$2223,0)</f>
        <v>-25.298399999999997</v>
      </c>
      <c r="J2223" s="160">
        <f ca="1">OFFSET('Расчёт фасадов7'!$H$1785,Цена!$A$2223,0)</f>
        <v>-25.298399999999997</v>
      </c>
      <c r="K2223" s="160">
        <f ca="1">OFFSET('Расчёт фасадов8'!$H$1785,Цена!$A$2223,0)</f>
        <v>-25.298399999999997</v>
      </c>
      <c r="L2223" s="160">
        <f ca="1">OFFSET('Расчёт фасадов9'!$H$1785,Цена!$A$2223,0)</f>
        <v>-25.298399999999997</v>
      </c>
      <c r="M2223" s="160">
        <f ca="1">OFFSET('Расчёт фасадов10'!$H$1785,Цена!$A$2223,0)</f>
        <v>-25.298399999999997</v>
      </c>
    </row>
    <row r="2224" spans="1:13" ht="15" x14ac:dyDescent="0.2">
      <c r="A2224">
        <v>6</v>
      </c>
      <c r="B2224" t="s">
        <v>1016</v>
      </c>
      <c r="C2224" s="75" t="str">
        <f>B2224&amp;'Спецификация - фасады'!$AO$70</f>
        <v>Ver.1.FV./1+1-IV/PBG</v>
      </c>
      <c r="D2224" s="160">
        <f ca="1">OFFSET('Расчёт фасадов'!$H$1785,Цена!A2224,0)</f>
        <v>-25.298399999999997</v>
      </c>
      <c r="E2224" s="160">
        <f ca="1">OFFSET('Расчёт фасадов2'!$H$1785,Цена!$A$2224,0)</f>
        <v>-25.298399999999997</v>
      </c>
      <c r="F2224" s="160">
        <f ca="1">OFFSET('Расчёт фасадов3'!$H$1785,Цена!$A$2224,0)</f>
        <v>-25.298399999999997</v>
      </c>
      <c r="G2224" s="160">
        <f ca="1">OFFSET('Расчёт фасадов4'!$H$1785,Цена!$A$2224,0)</f>
        <v>-25.298399999999997</v>
      </c>
      <c r="H2224" s="160">
        <f ca="1">OFFSET('Расчёт фасадов5'!$H$1785,Цена!$A$2224,0)</f>
        <v>-25.298399999999997</v>
      </c>
      <c r="I2224" s="160">
        <f ca="1">OFFSET('Расчёт фасадов6'!$H$1785,Цена!$A$2224,0)</f>
        <v>-25.298399999999997</v>
      </c>
      <c r="J2224" s="160">
        <f ca="1">OFFSET('Расчёт фасадов7'!$H$1785,Цена!$A$2224,0)</f>
        <v>-25.298399999999997</v>
      </c>
      <c r="K2224" s="160">
        <f ca="1">OFFSET('Расчёт фасадов8'!$H$1785,Цена!$A$2224,0)</f>
        <v>-25.298399999999997</v>
      </c>
      <c r="L2224" s="160">
        <f ca="1">OFFSET('Расчёт фасадов9'!$H$1785,Цена!$A$2224,0)</f>
        <v>-25.298399999999997</v>
      </c>
      <c r="M2224" s="160">
        <f ca="1">OFFSET('Расчёт фасадов10'!$H$1785,Цена!$A$2224,0)</f>
        <v>-25.298399999999997</v>
      </c>
    </row>
    <row r="2225" spans="1:13" ht="15" x14ac:dyDescent="0.2">
      <c r="C2225" s="75"/>
    </row>
    <row r="2226" spans="1:13" ht="15" x14ac:dyDescent="0.2">
      <c r="A2226">
        <v>0</v>
      </c>
      <c r="B2226" t="s">
        <v>1017</v>
      </c>
      <c r="C2226" s="75" t="str">
        <f>B2226&amp;'Спецификация - фасады'!$AO$43</f>
        <v>Flor.1.FV./1+0-PY27</v>
      </c>
      <c r="D2226" s="160">
        <f ca="1">OFFSET('Расчёт фасадов'!$H$1643,Цена!A2226,0)</f>
        <v>25.125642306399993</v>
      </c>
      <c r="E2226" s="160">
        <f ca="1">OFFSET('Расчёт фасадов2'!$H$1643,Цена!$A$2226,0)</f>
        <v>25.125642306399993</v>
      </c>
      <c r="F2226" s="160">
        <f ca="1">OFFSET('Расчёт фасадов3'!$H$1643,Цена!$A$2226,0)</f>
        <v>25.125642306399993</v>
      </c>
      <c r="G2226" s="160">
        <f ca="1">OFFSET('Расчёт фасадов4'!$H$1643,Цена!$A$2226,0)</f>
        <v>25.125642306399993</v>
      </c>
      <c r="H2226" s="160">
        <f ca="1">OFFSET('Расчёт фасадов5'!$H$1643,Цена!$A$2226,0)</f>
        <v>25.125642306399993</v>
      </c>
      <c r="I2226" s="160">
        <f ca="1">OFFSET('Расчёт фасадов6'!$H$1643,Цена!$A$2226,0)</f>
        <v>25.125642306399993</v>
      </c>
      <c r="J2226" s="160">
        <f ca="1">OFFSET('Расчёт фасадов7'!$H$1643,Цена!$A$2226,0)</f>
        <v>25.125642306399993</v>
      </c>
      <c r="K2226" s="160">
        <f ca="1">OFFSET('Расчёт фасадов8'!$H$1643,Цена!$A$2226,0)</f>
        <v>25.125642306399993</v>
      </c>
      <c r="L2226" s="160">
        <f ca="1">OFFSET('Расчёт фасадов9'!$H$1643,Цена!$A$2226,0)</f>
        <v>25.125642306399993</v>
      </c>
      <c r="M2226" s="160">
        <f ca="1">OFFSET('Расчёт фасадов10'!$H$1643,Цена!$A$2226,0)</f>
        <v>25.125642306399993</v>
      </c>
    </row>
    <row r="2227" spans="1:13" ht="15" x14ac:dyDescent="0.2">
      <c r="A2227">
        <v>0</v>
      </c>
      <c r="B2227" t="s">
        <v>1017</v>
      </c>
      <c r="C2227" s="75" t="str">
        <f>B2227&amp;'Спецификация - фасады'!$AO$44</f>
        <v>Flor.1.FV./1+0-WC</v>
      </c>
      <c r="D2227" s="160">
        <f ca="1">OFFSET('Расчёт фасадов'!$H$1643,Цена!A2227,0)</f>
        <v>25.125642306399993</v>
      </c>
      <c r="E2227" s="160">
        <f ca="1">OFFSET('Расчёт фасадов2'!$H$1643,Цена!$A$2227,0)</f>
        <v>25.125642306399993</v>
      </c>
      <c r="F2227" s="160">
        <f ca="1">OFFSET('Расчёт фасадов3'!$H$1643,Цена!$A$2227,0)</f>
        <v>25.125642306399993</v>
      </c>
      <c r="G2227" s="160">
        <f ca="1">OFFSET('Расчёт фасадов4'!$H$1643,Цена!$A$2227,0)</f>
        <v>25.125642306399993</v>
      </c>
      <c r="H2227" s="160">
        <f ca="1">OFFSET('Расчёт фасадов5'!$H$1643,Цена!$A$2227,0)</f>
        <v>25.125642306399993</v>
      </c>
      <c r="I2227" s="160">
        <f ca="1">OFFSET('Расчёт фасадов6'!$H$1643,Цена!$A$2227,0)</f>
        <v>25.125642306399993</v>
      </c>
      <c r="J2227" s="160">
        <f ca="1">OFFSET('Расчёт фасадов7'!$H$1643,Цена!$A$2227,0)</f>
        <v>25.125642306399993</v>
      </c>
      <c r="K2227" s="160">
        <f ca="1">OFFSET('Расчёт фасадов8'!$H$1643,Цена!$A$2227,0)</f>
        <v>25.125642306399993</v>
      </c>
      <c r="L2227" s="160">
        <f ca="1">OFFSET('Расчёт фасадов9'!$H$1643,Цена!$A$2227,0)</f>
        <v>25.125642306399993</v>
      </c>
      <c r="M2227" s="160">
        <f ca="1">OFFSET('Расчёт фасадов10'!$H$1643,Цена!$A$2227,0)</f>
        <v>25.125642306399993</v>
      </c>
    </row>
    <row r="2228" spans="1:13" ht="15" x14ac:dyDescent="0.2">
      <c r="A2228">
        <v>0</v>
      </c>
      <c r="B2228" t="s">
        <v>1017</v>
      </c>
      <c r="C2228" s="75" t="str">
        <f>B2228&amp;'Спецификация - фасады'!$AO$45</f>
        <v>Flor.1.FV./1+0-WP</v>
      </c>
      <c r="D2228" s="160">
        <f ca="1">OFFSET('Расчёт фасадов'!$H$1643,Цена!A2228,0)</f>
        <v>25.125642306399993</v>
      </c>
      <c r="E2228" s="160">
        <f ca="1">OFFSET('Расчёт фасадов2'!$H$1643,Цена!$A$2228,0)</f>
        <v>25.125642306399993</v>
      </c>
      <c r="F2228" s="160">
        <f ca="1">OFFSET('Расчёт фасадов3'!$H$1643,Цена!$A$2228,0)</f>
        <v>25.125642306399993</v>
      </c>
      <c r="G2228" s="160">
        <f ca="1">OFFSET('Расчёт фасадов4'!$H$1643,Цена!$A$2228,0)</f>
        <v>25.125642306399993</v>
      </c>
      <c r="H2228" s="160">
        <f ca="1">OFFSET('Расчёт фасадов5'!$H$1643,Цена!$A$2228,0)</f>
        <v>25.125642306399993</v>
      </c>
      <c r="I2228" s="160">
        <f ca="1">OFFSET('Расчёт фасадов6'!$H$1643,Цена!$A$2228,0)</f>
        <v>25.125642306399993</v>
      </c>
      <c r="J2228" s="160">
        <f ca="1">OFFSET('Расчёт фасадов7'!$H$1643,Цена!$A$2228,0)</f>
        <v>25.125642306399993</v>
      </c>
      <c r="K2228" s="160">
        <f ca="1">OFFSET('Расчёт фасадов8'!$H$1643,Цена!$A$2228,0)</f>
        <v>25.125642306399993</v>
      </c>
      <c r="L2228" s="160">
        <f ca="1">OFFSET('Расчёт фасадов9'!$H$1643,Цена!$A$2228,0)</f>
        <v>25.125642306399993</v>
      </c>
      <c r="M2228" s="160">
        <f ca="1">OFFSET('Расчёт фасадов10'!$H$1643,Цена!$A$2228,0)</f>
        <v>25.125642306399993</v>
      </c>
    </row>
    <row r="2229" spans="1:13" ht="15" x14ac:dyDescent="0.2">
      <c r="A2229">
        <v>0</v>
      </c>
      <c r="B2229" t="s">
        <v>1017</v>
      </c>
      <c r="C2229" s="75" t="str">
        <f>B2229&amp;'Спецификация - фасады'!$AO$46</f>
        <v>Flor.1.FV./1+0-DS</v>
      </c>
      <c r="D2229" s="160">
        <f ca="1">OFFSET('Расчёт фасадов'!$H$1643,Цена!A2229,0)</f>
        <v>25.125642306399993</v>
      </c>
      <c r="E2229" s="160">
        <f ca="1">OFFSET('Расчёт фасадов2'!$H$1643,Цена!$A$2229,0)</f>
        <v>25.125642306399993</v>
      </c>
      <c r="F2229" s="160">
        <f ca="1">OFFSET('Расчёт фасадов3'!$H$1643,Цена!$A$2229,0)</f>
        <v>25.125642306399993</v>
      </c>
      <c r="G2229" s="160">
        <f ca="1">OFFSET('Расчёт фасадов4'!$H$1643,Цена!$A$2229,0)</f>
        <v>25.125642306399993</v>
      </c>
      <c r="H2229" s="160">
        <f ca="1">OFFSET('Расчёт фасадов5'!$H$1643,Цена!$A$2229,0)</f>
        <v>25.125642306399993</v>
      </c>
      <c r="I2229" s="160">
        <f ca="1">OFFSET('Расчёт фасадов6'!$H$1643,Цена!$A$2229,0)</f>
        <v>25.125642306399993</v>
      </c>
      <c r="J2229" s="160">
        <f ca="1">OFFSET('Расчёт фасадов7'!$H$1643,Цена!$A$2229,0)</f>
        <v>25.125642306399993</v>
      </c>
      <c r="K2229" s="160">
        <f ca="1">OFFSET('Расчёт фасадов8'!$H$1643,Цена!$A$2229,0)</f>
        <v>25.125642306399993</v>
      </c>
      <c r="L2229" s="160">
        <f ca="1">OFFSET('Расчёт фасадов9'!$H$1643,Цена!$A$2229,0)</f>
        <v>25.125642306399993</v>
      </c>
      <c r="M2229" s="160">
        <f ca="1">OFFSET('Расчёт фасадов10'!$H$1643,Цена!$A$2229,0)</f>
        <v>25.125642306399993</v>
      </c>
    </row>
    <row r="2230" spans="1:13" ht="15" x14ac:dyDescent="0.2">
      <c r="A2230">
        <v>0</v>
      </c>
      <c r="B2230" t="s">
        <v>1017</v>
      </c>
      <c r="C2230" s="75" t="str">
        <f>B2230&amp;'Спецификация - фасады'!$AO$47</f>
        <v>Flor.1.FV./1+0-HS</v>
      </c>
      <c r="D2230" s="160">
        <f ca="1">OFFSET('Расчёт фасадов'!$H$1643,Цена!A2230,0)</f>
        <v>25.125642306399993</v>
      </c>
      <c r="E2230" s="160">
        <f ca="1">OFFSET('Расчёт фасадов2'!$H$1643,Цена!$A$2230,0)</f>
        <v>25.125642306399993</v>
      </c>
      <c r="F2230" s="160">
        <f ca="1">OFFSET('Расчёт фасадов3'!$H$1643,Цена!$A$2230,0)</f>
        <v>25.125642306399993</v>
      </c>
      <c r="G2230" s="160">
        <f ca="1">OFFSET('Расчёт фасадов4'!$H$1643,Цена!$A$2230,0)</f>
        <v>25.125642306399993</v>
      </c>
      <c r="H2230" s="160">
        <f ca="1">OFFSET('Расчёт фасадов5'!$H$1643,Цена!$A$2230,0)</f>
        <v>25.125642306399993</v>
      </c>
      <c r="I2230" s="160">
        <f ca="1">OFFSET('Расчёт фасадов6'!$H$1643,Цена!$A$2230,0)</f>
        <v>25.125642306399993</v>
      </c>
      <c r="J2230" s="160">
        <f ca="1">OFFSET('Расчёт фасадов7'!$H$1643,Цена!$A$2230,0)</f>
        <v>25.125642306399993</v>
      </c>
      <c r="K2230" s="160">
        <f ca="1">OFFSET('Расчёт фасадов8'!$H$1643,Цена!$A$2230,0)</f>
        <v>25.125642306399993</v>
      </c>
      <c r="L2230" s="160">
        <f ca="1">OFFSET('Расчёт фасадов9'!$H$1643,Цена!$A$2230,0)</f>
        <v>25.125642306399993</v>
      </c>
      <c r="M2230" s="160">
        <f ca="1">OFFSET('Расчёт фасадов10'!$H$1643,Цена!$A$2230,0)</f>
        <v>25.125642306399993</v>
      </c>
    </row>
    <row r="2231" spans="1:13" ht="15" x14ac:dyDescent="0.2">
      <c r="A2231">
        <v>0</v>
      </c>
      <c r="B2231" t="s">
        <v>1017</v>
      </c>
      <c r="C2231" s="75" t="str">
        <f>B2231&amp;'Спецификация - фасады'!$AO$48</f>
        <v>Flor.1.FV./1+0-VT</v>
      </c>
      <c r="D2231" s="160">
        <f ca="1">OFFSET('Расчёт фасадов'!$H$1643,Цена!A2231,0)</f>
        <v>25.125642306399993</v>
      </c>
      <c r="E2231" s="160">
        <f ca="1">OFFSET('Расчёт фасадов2'!$H$1643,Цена!$A$2231,0)</f>
        <v>25.125642306399993</v>
      </c>
      <c r="F2231" s="160">
        <f ca="1">OFFSET('Расчёт фасадов3'!$H$1643,Цена!$A$2231,0)</f>
        <v>25.125642306399993</v>
      </c>
      <c r="G2231" s="160">
        <f ca="1">OFFSET('Расчёт фасадов4'!$H$1643,Цена!$A$2231,0)</f>
        <v>25.125642306399993</v>
      </c>
      <c r="H2231" s="160">
        <f ca="1">OFFSET('Расчёт фасадов5'!$H$1643,Цена!$A$2231,0)</f>
        <v>25.125642306399993</v>
      </c>
      <c r="I2231" s="160">
        <f ca="1">OFFSET('Расчёт фасадов6'!$H$1643,Цена!$A$2231,0)</f>
        <v>25.125642306399993</v>
      </c>
      <c r="J2231" s="160">
        <f ca="1">OFFSET('Расчёт фасадов7'!$H$1643,Цена!$A$2231,0)</f>
        <v>25.125642306399993</v>
      </c>
      <c r="K2231" s="160">
        <f ca="1">OFFSET('Расчёт фасадов8'!$H$1643,Цена!$A$2231,0)</f>
        <v>25.125642306399993</v>
      </c>
      <c r="L2231" s="160">
        <f ca="1">OFFSET('Расчёт фасадов9'!$H$1643,Цена!$A$2231,0)</f>
        <v>25.125642306399993</v>
      </c>
      <c r="M2231" s="160">
        <f ca="1">OFFSET('Расчёт фасадов10'!$H$1643,Цена!$A$2231,0)</f>
        <v>25.125642306399993</v>
      </c>
    </row>
    <row r="2232" spans="1:13" ht="15" x14ac:dyDescent="0.2">
      <c r="A2232">
        <v>0</v>
      </c>
      <c r="B2232" t="s">
        <v>1017</v>
      </c>
      <c r="C2232" s="75" t="str">
        <f>B2232&amp;'Спецификация - фасады'!$AO$49</f>
        <v>Flor.1.FV./1+0-TD</v>
      </c>
      <c r="D2232" s="160">
        <f ca="1">OFFSET('Расчёт фасадов'!$H$1643,Цена!A2232,0)</f>
        <v>25.125642306399993</v>
      </c>
      <c r="E2232" s="160">
        <f ca="1">OFFSET('Расчёт фасадов2'!$H$1643,Цена!$A$2232,0)</f>
        <v>25.125642306399993</v>
      </c>
      <c r="F2232" s="160">
        <f ca="1">OFFSET('Расчёт фасадов3'!$H$1643,Цена!$A$2232,0)</f>
        <v>25.125642306399993</v>
      </c>
      <c r="G2232" s="160">
        <f ca="1">OFFSET('Расчёт фасадов4'!$H$1643,Цена!$A$2232,0)</f>
        <v>25.125642306399993</v>
      </c>
      <c r="H2232" s="160">
        <f ca="1">OFFSET('Расчёт фасадов5'!$H$1643,Цена!$A$2232,0)</f>
        <v>25.125642306399993</v>
      </c>
      <c r="I2232" s="160">
        <f ca="1">OFFSET('Расчёт фасадов6'!$H$1643,Цена!$A$2232,0)</f>
        <v>25.125642306399993</v>
      </c>
      <c r="J2232" s="160">
        <f ca="1">OFFSET('Расчёт фасадов7'!$H$1643,Цена!$A$2232,0)</f>
        <v>25.125642306399993</v>
      </c>
      <c r="K2232" s="160">
        <f ca="1">OFFSET('Расчёт фасадов8'!$H$1643,Цена!$A$2232,0)</f>
        <v>25.125642306399993</v>
      </c>
      <c r="L2232" s="160">
        <f ca="1">OFFSET('Расчёт фасадов9'!$H$1643,Цена!$A$2232,0)</f>
        <v>25.125642306399993</v>
      </c>
      <c r="M2232" s="160">
        <f ca="1">OFFSET('Расчёт фасадов10'!$H$1643,Цена!$A$2232,0)</f>
        <v>25.125642306399993</v>
      </c>
    </row>
    <row r="2233" spans="1:13" ht="15" x14ac:dyDescent="0.2">
      <c r="A2233">
        <v>0</v>
      </c>
      <c r="B2233" t="s">
        <v>1017</v>
      </c>
      <c r="C2233" s="75" t="str">
        <f>B2233&amp;'Спецификация - фасады'!$AO$50</f>
        <v>Flor.1.FV./1+0-LO</v>
      </c>
      <c r="D2233" s="160">
        <f ca="1">OFFSET('Расчёт фасадов'!$H$1643,Цена!A2233,0)</f>
        <v>25.125642306399993</v>
      </c>
      <c r="E2233" s="160">
        <f ca="1">OFFSET('Расчёт фасадов2'!$H$1643,Цена!$A$2233,0)</f>
        <v>25.125642306399993</v>
      </c>
      <c r="F2233" s="160">
        <f ca="1">OFFSET('Расчёт фасадов3'!$H$1643,Цена!$A$2233,0)</f>
        <v>25.125642306399993</v>
      </c>
      <c r="G2233" s="160">
        <f ca="1">OFFSET('Расчёт фасадов4'!$H$1643,Цена!$A$2233,0)</f>
        <v>25.125642306399993</v>
      </c>
      <c r="H2233" s="160">
        <f ca="1">OFFSET('Расчёт фасадов5'!$H$1643,Цена!$A$2233,0)</f>
        <v>25.125642306399993</v>
      </c>
      <c r="I2233" s="160">
        <f ca="1">OFFSET('Расчёт фасадов6'!$H$1643,Цена!$A$2233,0)</f>
        <v>25.125642306399993</v>
      </c>
      <c r="J2233" s="160">
        <f ca="1">OFFSET('Расчёт фасадов7'!$H$1643,Цена!$A$2233,0)</f>
        <v>25.125642306399993</v>
      </c>
      <c r="K2233" s="160">
        <f ca="1">OFFSET('Расчёт фасадов8'!$H$1643,Цена!$A$2233,0)</f>
        <v>25.125642306399993</v>
      </c>
      <c r="L2233" s="160">
        <f ca="1">OFFSET('Расчёт фасадов9'!$H$1643,Цена!$A$2233,0)</f>
        <v>25.125642306399993</v>
      </c>
      <c r="M2233" s="160">
        <f ca="1">OFFSET('Расчёт фасадов10'!$H$1643,Цена!$A$2233,0)</f>
        <v>25.125642306399993</v>
      </c>
    </row>
    <row r="2234" spans="1:13" ht="15" x14ac:dyDescent="0.2">
      <c r="A2234">
        <v>0</v>
      </c>
      <c r="B2234" t="s">
        <v>1017</v>
      </c>
      <c r="C2234" s="75" t="str">
        <f>B2234&amp;'Спецификация - фасады'!$AO$51</f>
        <v>Flor.1.FV./1+0-OM</v>
      </c>
      <c r="D2234" s="160">
        <f ca="1">OFFSET('Расчёт фасадов'!$H$1643,Цена!A2234,0)</f>
        <v>25.125642306399993</v>
      </c>
      <c r="E2234" s="160">
        <f ca="1">OFFSET('Расчёт фасадов2'!$H$1643,Цена!$A$2234,0)</f>
        <v>25.125642306399993</v>
      </c>
      <c r="F2234" s="160">
        <f ca="1">OFFSET('Расчёт фасадов3'!$H$1643,Цена!$A$2234,0)</f>
        <v>25.125642306399993</v>
      </c>
      <c r="G2234" s="160">
        <f ca="1">OFFSET('Расчёт фасадов4'!$H$1643,Цена!$A$2234,0)</f>
        <v>25.125642306399993</v>
      </c>
      <c r="H2234" s="160">
        <f ca="1">OFFSET('Расчёт фасадов5'!$H$1643,Цена!$A$2234,0)</f>
        <v>25.125642306399993</v>
      </c>
      <c r="I2234" s="160">
        <f ca="1">OFFSET('Расчёт фасадов6'!$H$1643,Цена!$A$2234,0)</f>
        <v>25.125642306399993</v>
      </c>
      <c r="J2234" s="160">
        <f ca="1">OFFSET('Расчёт фасадов7'!$H$1643,Цена!$A$2234,0)</f>
        <v>25.125642306399993</v>
      </c>
      <c r="K2234" s="160">
        <f ca="1">OFFSET('Расчёт фасадов8'!$H$1643,Цена!$A$2234,0)</f>
        <v>25.125642306399993</v>
      </c>
      <c r="L2234" s="160">
        <f ca="1">OFFSET('Расчёт фасадов9'!$H$1643,Цена!$A$2234,0)</f>
        <v>25.125642306399993</v>
      </c>
      <c r="M2234" s="160">
        <f ca="1">OFFSET('Расчёт фасадов10'!$H$1643,Цена!$A$2234,0)</f>
        <v>25.125642306399993</v>
      </c>
    </row>
    <row r="2235" spans="1:13" ht="15" x14ac:dyDescent="0.2">
      <c r="A2235">
        <v>0</v>
      </c>
      <c r="B2235" t="s">
        <v>1017</v>
      </c>
      <c r="C2235" s="75" t="str">
        <f>B2235&amp;'Спецификация - фасады'!$AO$52</f>
        <v>Flor.1.FV./1+0-OE</v>
      </c>
      <c r="D2235" s="160">
        <f ca="1">OFFSET('Расчёт фасадов'!$H$1643,Цена!A2235,0)</f>
        <v>25.125642306399993</v>
      </c>
      <c r="E2235" s="160">
        <f ca="1">OFFSET('Расчёт фасадов2'!$H$1643,Цена!$A$2235,0)</f>
        <v>25.125642306399993</v>
      </c>
      <c r="F2235" s="160">
        <f ca="1">OFFSET('Расчёт фасадов3'!$H$1643,Цена!$A$2235,0)</f>
        <v>25.125642306399993</v>
      </c>
      <c r="G2235" s="160">
        <f ca="1">OFFSET('Расчёт фасадов4'!$H$1643,Цена!$A$2235,0)</f>
        <v>25.125642306399993</v>
      </c>
      <c r="H2235" s="160">
        <f ca="1">OFFSET('Расчёт фасадов5'!$H$1643,Цена!$A$2235,0)</f>
        <v>25.125642306399993</v>
      </c>
      <c r="I2235" s="160">
        <f ca="1">OFFSET('Расчёт фасадов6'!$H$1643,Цена!$A$2235,0)</f>
        <v>25.125642306399993</v>
      </c>
      <c r="J2235" s="160">
        <f ca="1">OFFSET('Расчёт фасадов7'!$H$1643,Цена!$A$2235,0)</f>
        <v>25.125642306399993</v>
      </c>
      <c r="K2235" s="160">
        <f ca="1">OFFSET('Расчёт фасадов8'!$H$1643,Цена!$A$2235,0)</f>
        <v>25.125642306399993</v>
      </c>
      <c r="L2235" s="160">
        <f ca="1">OFFSET('Расчёт фасадов9'!$H$1643,Цена!$A$2235,0)</f>
        <v>25.125642306399993</v>
      </c>
      <c r="M2235" s="160">
        <f ca="1">OFFSET('Расчёт фасадов10'!$H$1643,Цена!$A$2235,0)</f>
        <v>25.125642306399993</v>
      </c>
    </row>
    <row r="2236" spans="1:13" ht="15" x14ac:dyDescent="0.2">
      <c r="A2236">
        <v>0</v>
      </c>
      <c r="B2236" t="s">
        <v>1017</v>
      </c>
      <c r="C2236" s="75" t="str">
        <f>B2236&amp;'Спецификация - фасады'!$AO$53</f>
        <v>Flor.1.FV./1+0-GS</v>
      </c>
      <c r="D2236" s="160">
        <f ca="1">OFFSET('Расчёт фасадов'!$H$1643,Цена!A2236,0)</f>
        <v>25.125642306399993</v>
      </c>
      <c r="E2236" s="160">
        <f ca="1">OFFSET('Расчёт фасадов2'!$H$1643,Цена!$A$2236,0)</f>
        <v>25.125642306399993</v>
      </c>
      <c r="F2236" s="160">
        <f ca="1">OFFSET('Расчёт фасадов3'!$H$1643,Цена!$A$2236,0)</f>
        <v>25.125642306399993</v>
      </c>
      <c r="G2236" s="160">
        <f ca="1">OFFSET('Расчёт фасадов4'!$H$1643,Цена!$A$2236,0)</f>
        <v>25.125642306399993</v>
      </c>
      <c r="H2236" s="160">
        <f ca="1">OFFSET('Расчёт фасадов5'!$H$1643,Цена!$A$2236,0)</f>
        <v>25.125642306399993</v>
      </c>
      <c r="I2236" s="160">
        <f ca="1">OFFSET('Расчёт фасадов6'!$H$1643,Цена!$A$2236,0)</f>
        <v>25.125642306399993</v>
      </c>
      <c r="J2236" s="160">
        <f ca="1">OFFSET('Расчёт фасадов7'!$H$1643,Цена!$A$2236,0)</f>
        <v>25.125642306399993</v>
      </c>
      <c r="K2236" s="160">
        <f ca="1">OFFSET('Расчёт фасадов8'!$H$1643,Цена!$A$2236,0)</f>
        <v>25.125642306399993</v>
      </c>
      <c r="L2236" s="160">
        <f ca="1">OFFSET('Расчёт фасадов9'!$H$1643,Цена!$A$2236,0)</f>
        <v>25.125642306399993</v>
      </c>
      <c r="M2236" s="160">
        <f ca="1">OFFSET('Расчёт фасадов10'!$H$1643,Цена!$A$2236,0)</f>
        <v>25.125642306399993</v>
      </c>
    </row>
    <row r="2237" spans="1:13" ht="15" x14ac:dyDescent="0.2">
      <c r="A2237">
        <v>1</v>
      </c>
      <c r="B2237" t="s">
        <v>1017</v>
      </c>
      <c r="C2237" s="75" t="str">
        <f>B2237&amp;'Спецификация - фасады'!$AO$54</f>
        <v>Flor.1.FV./1+0-BMO</v>
      </c>
      <c r="D2237" s="160">
        <f ca="1">OFFSET('Расчёт фасадов'!$H$1643,Цена!A2237,0)</f>
        <v>25.125642306399993</v>
      </c>
      <c r="E2237" s="160">
        <f ca="1">OFFSET('Расчёт фасадов2'!$H$1643,Цена!$A$2237,0)</f>
        <v>25.125642306399993</v>
      </c>
      <c r="F2237" s="160">
        <f ca="1">OFFSET('Расчёт фасадов3'!$H$1643,Цена!$A$2237,0)</f>
        <v>25.125642306399993</v>
      </c>
      <c r="G2237" s="160">
        <f ca="1">OFFSET('Расчёт фасадов4'!$H$1643,Цена!$A$2237,0)</f>
        <v>25.125642306399993</v>
      </c>
      <c r="H2237" s="160">
        <f ca="1">OFFSET('Расчёт фасадов5'!$H$1643,Цена!$A$2237,0)</f>
        <v>25.125642306399993</v>
      </c>
      <c r="I2237" s="160">
        <f ca="1">OFFSET('Расчёт фасадов6'!$H$1643,Цена!$A$2237,0)</f>
        <v>25.125642306399993</v>
      </c>
      <c r="J2237" s="160">
        <f ca="1">OFFSET('Расчёт фасадов7'!$H$1643,Цена!$A$2237,0)</f>
        <v>25.125642306399993</v>
      </c>
      <c r="K2237" s="160">
        <f ca="1">OFFSET('Расчёт фасадов8'!$H$1643,Цена!$A$2237,0)</f>
        <v>25.125642306399993</v>
      </c>
      <c r="L2237" s="160">
        <f ca="1">OFFSET('Расчёт фасадов9'!$H$1643,Цена!$A$2237,0)</f>
        <v>25.125642306399993</v>
      </c>
      <c r="M2237" s="160">
        <f ca="1">OFFSET('Расчёт фасадов10'!$H$1643,Цена!$A$2237,0)</f>
        <v>25.125642306399993</v>
      </c>
    </row>
    <row r="2238" spans="1:13" ht="15" x14ac:dyDescent="0.2">
      <c r="A2238">
        <v>2</v>
      </c>
      <c r="B2238" t="s">
        <v>1017</v>
      </c>
      <c r="C2238" s="75" t="str">
        <f>B2238&amp;'Спецификация - фасады'!$AO$55</f>
        <v>Flor.1.FV./1+0-WM</v>
      </c>
      <c r="D2238" s="160">
        <f ca="1">OFFSET('Расчёт фасадов'!$H$1643,Цена!A2238,0)</f>
        <v>25.125642306399993</v>
      </c>
      <c r="E2238" s="160">
        <f ca="1">OFFSET('Расчёт фасадов2'!$H$1643,Цена!$A$2238,0)</f>
        <v>25.125642306399993</v>
      </c>
      <c r="F2238" s="160">
        <f ca="1">OFFSET('Расчёт фасадов3'!$H$1643,Цена!$A$2238,0)</f>
        <v>25.125642306399993</v>
      </c>
      <c r="G2238" s="160">
        <f ca="1">OFFSET('Расчёт фасадов4'!$H$1643,Цена!$A$2238,0)</f>
        <v>25.125642306399993</v>
      </c>
      <c r="H2238" s="160">
        <f ca="1">OFFSET('Расчёт фасадов5'!$H$1643,Цена!$A$2238,0)</f>
        <v>25.125642306399993</v>
      </c>
      <c r="I2238" s="160">
        <f ca="1">OFFSET('Расчёт фасадов6'!$H$1643,Цена!$A$2238,0)</f>
        <v>25.125642306399993</v>
      </c>
      <c r="J2238" s="160">
        <f ca="1">OFFSET('Расчёт фасадов7'!$H$1643,Цена!$A$2238,0)</f>
        <v>25.125642306399993</v>
      </c>
      <c r="K2238" s="160">
        <f ca="1">OFFSET('Расчёт фасадов8'!$H$1643,Цена!$A$2238,0)</f>
        <v>25.125642306399993</v>
      </c>
      <c r="L2238" s="160">
        <f ca="1">OFFSET('Расчёт фасадов9'!$H$1643,Цена!$A$2238,0)</f>
        <v>25.125642306399993</v>
      </c>
      <c r="M2238" s="160">
        <f ca="1">OFFSET('Расчёт фасадов10'!$H$1643,Цена!$A$2238,0)</f>
        <v>25.125642306399993</v>
      </c>
    </row>
    <row r="2239" spans="1:13" ht="15" x14ac:dyDescent="0.2">
      <c r="A2239">
        <v>2</v>
      </c>
      <c r="B2239" t="s">
        <v>1017</v>
      </c>
      <c r="C2239" s="75" t="str">
        <f>B2239&amp;'Спецификация - фасады'!$AO$56</f>
        <v>Flor.1.FV./1+0-IV</v>
      </c>
      <c r="D2239" s="160">
        <f ca="1">OFFSET('Расчёт фасадов'!$H$1643,Цена!A2239,0)</f>
        <v>25.125642306399993</v>
      </c>
      <c r="E2239" s="160">
        <f ca="1">OFFSET('Расчёт фасадов2'!$H$1643,Цена!$A$2239,0)</f>
        <v>25.125642306399993</v>
      </c>
      <c r="F2239" s="160">
        <f ca="1">OFFSET('Расчёт фасадов3'!$H$1643,Цена!$A$2239,0)</f>
        <v>25.125642306399993</v>
      </c>
      <c r="G2239" s="160">
        <f ca="1">OFFSET('Расчёт фасадов4'!$H$1643,Цена!$A$2239,0)</f>
        <v>25.125642306399993</v>
      </c>
      <c r="H2239" s="160">
        <f ca="1">OFFSET('Расчёт фасадов5'!$H$1643,Цена!$A$2239,0)</f>
        <v>25.125642306399993</v>
      </c>
      <c r="I2239" s="160">
        <f ca="1">OFFSET('Расчёт фасадов6'!$H$1643,Цена!$A$2239,0)</f>
        <v>25.125642306399993</v>
      </c>
      <c r="J2239" s="160">
        <f ca="1">OFFSET('Расчёт фасадов7'!$H$1643,Цена!$A$2239,0)</f>
        <v>25.125642306399993</v>
      </c>
      <c r="K2239" s="160">
        <f ca="1">OFFSET('Расчёт фасадов8'!$H$1643,Цена!$A$2239,0)</f>
        <v>25.125642306399993</v>
      </c>
      <c r="L2239" s="160">
        <f ca="1">OFFSET('Расчёт фасадов9'!$H$1643,Цена!$A$2239,0)</f>
        <v>25.125642306399993</v>
      </c>
      <c r="M2239" s="160">
        <f ca="1">OFFSET('Расчёт фасадов10'!$H$1643,Цена!$A$2239,0)</f>
        <v>25.125642306399993</v>
      </c>
    </row>
    <row r="2240" spans="1:13" ht="15" x14ac:dyDescent="0.2">
      <c r="A2240">
        <v>3</v>
      </c>
      <c r="B2240" t="s">
        <v>1017</v>
      </c>
      <c r="C2240" s="75" t="str">
        <f>B2240&amp;'Спецификация - фасады'!$AO$57</f>
        <v>Flor.1.FV./1+0-WC/PG</v>
      </c>
      <c r="D2240" s="160">
        <f ca="1">OFFSET('Расчёт фасадов'!$H$1643,Цена!A2240,0)</f>
        <v>25.125642306399993</v>
      </c>
      <c r="E2240" s="160">
        <f ca="1">OFFSET('Расчёт фасадов2'!$H$1643,Цена!$A$2240,0)</f>
        <v>25.125642306399993</v>
      </c>
      <c r="F2240" s="160">
        <f ca="1">OFFSET('Расчёт фасадов3'!$H$1643,Цена!$A$2240,0)</f>
        <v>25.125642306399993</v>
      </c>
      <c r="G2240" s="160">
        <f ca="1">OFFSET('Расчёт фасадов4'!$H$1643,Цена!$A$2240,0)</f>
        <v>25.125642306399993</v>
      </c>
      <c r="H2240" s="160">
        <f ca="1">OFFSET('Расчёт фасадов5'!$H$1643,Цена!$A$2240,0)</f>
        <v>25.125642306399993</v>
      </c>
      <c r="I2240" s="160">
        <f ca="1">OFFSET('Расчёт фасадов6'!$H$1643,Цена!$A$2240,0)</f>
        <v>25.125642306399993</v>
      </c>
      <c r="J2240" s="160">
        <f ca="1">OFFSET('Расчёт фасадов7'!$H$1643,Цена!$A$2240,0)</f>
        <v>25.125642306399993</v>
      </c>
      <c r="K2240" s="160">
        <f ca="1">OFFSET('Расчёт фасадов8'!$H$1643,Цена!$A$2240,0)</f>
        <v>25.125642306399993</v>
      </c>
      <c r="L2240" s="160">
        <f ca="1">OFFSET('Расчёт фасадов9'!$H$1643,Цена!$A$2240,0)</f>
        <v>25.125642306399993</v>
      </c>
      <c r="M2240" s="160">
        <f ca="1">OFFSET('Расчёт фасадов10'!$H$1643,Цена!$A$2240,0)</f>
        <v>25.125642306399993</v>
      </c>
    </row>
    <row r="2241" spans="1:20" ht="15" x14ac:dyDescent="0.2">
      <c r="A2241">
        <v>3</v>
      </c>
      <c r="B2241" t="s">
        <v>1017</v>
      </c>
      <c r="C2241" s="75" t="str">
        <f>B2241&amp;'Спецификация - фасады'!$AO$58</f>
        <v>Flor.1.FV./1+0-WC/PS</v>
      </c>
      <c r="D2241" s="160">
        <f ca="1">OFFSET('Расчёт фасадов'!$H$1643,Цена!A2241,0)</f>
        <v>25.125642306399993</v>
      </c>
      <c r="E2241" s="160">
        <f ca="1">OFFSET('Расчёт фасадов2'!$H$1643,Цена!$A$2241,0)</f>
        <v>25.125642306399993</v>
      </c>
      <c r="F2241" s="160">
        <f ca="1">OFFSET('Расчёт фасадов3'!$H$1643,Цена!$A$2241,0)</f>
        <v>25.125642306399993</v>
      </c>
      <c r="G2241" s="160">
        <f ca="1">OFFSET('Расчёт фасадов4'!$H$1643,Цена!$A$2241,0)</f>
        <v>25.125642306399993</v>
      </c>
      <c r="H2241" s="160">
        <f ca="1">OFFSET('Расчёт фасадов5'!$H$1643,Цена!$A$2241,0)</f>
        <v>25.125642306399993</v>
      </c>
      <c r="I2241" s="160">
        <f ca="1">OFFSET('Расчёт фасадов6'!$H$1643,Цена!$A$2241,0)</f>
        <v>25.125642306399993</v>
      </c>
      <c r="J2241" s="160">
        <f ca="1">OFFSET('Расчёт фасадов7'!$H$1643,Цена!$A$2241,0)</f>
        <v>25.125642306399993</v>
      </c>
      <c r="K2241" s="160">
        <f ca="1">OFFSET('Расчёт фасадов8'!$H$1643,Цена!$A$2241,0)</f>
        <v>25.125642306399993</v>
      </c>
      <c r="L2241" s="160">
        <f ca="1">OFFSET('Расчёт фасадов9'!$H$1643,Цена!$A$2241,0)</f>
        <v>25.125642306399993</v>
      </c>
      <c r="M2241" s="160">
        <f ca="1">OFFSET('Расчёт фасадов10'!$H$1643,Цена!$A$2241,0)</f>
        <v>25.125642306399993</v>
      </c>
    </row>
    <row r="2242" spans="1:20" ht="15" x14ac:dyDescent="0.2">
      <c r="A2242">
        <v>3</v>
      </c>
      <c r="B2242" t="s">
        <v>1017</v>
      </c>
      <c r="C2242" s="75" t="str">
        <f>B2242&amp;'Спецификация - фасады'!$AO$59</f>
        <v>Flor.1.FV./1+0-WC/PBG</v>
      </c>
      <c r="D2242" s="160">
        <f ca="1">OFFSET('Расчёт фасадов'!$H$1643,Цена!A2242,0)</f>
        <v>25.125642306399993</v>
      </c>
      <c r="E2242" s="160">
        <f ca="1">OFFSET('Расчёт фасадов2'!$H$1643,Цена!$A$2242,0)</f>
        <v>25.125642306399993</v>
      </c>
      <c r="F2242" s="160">
        <f ca="1">OFFSET('Расчёт фасадов3'!$H$1643,Цена!$A$2242,0)</f>
        <v>25.125642306399993</v>
      </c>
      <c r="G2242" s="160">
        <f ca="1">OFFSET('Расчёт фасадов4'!$H$1643,Цена!$A$2242,0)</f>
        <v>25.125642306399993</v>
      </c>
      <c r="H2242" s="160">
        <f ca="1">OFFSET('Расчёт фасадов5'!$H$1643,Цена!$A$2242,0)</f>
        <v>25.125642306399993</v>
      </c>
      <c r="I2242" s="160">
        <f ca="1">OFFSET('Расчёт фасадов6'!$H$1643,Цена!$A$2242,0)</f>
        <v>25.125642306399993</v>
      </c>
      <c r="J2242" s="160">
        <f ca="1">OFFSET('Расчёт фасадов7'!$H$1643,Цена!$A$2242,0)</f>
        <v>25.125642306399993</v>
      </c>
      <c r="K2242" s="160">
        <f ca="1">OFFSET('Расчёт фасадов8'!$H$1643,Цена!$A$2242,0)</f>
        <v>25.125642306399993</v>
      </c>
      <c r="L2242" s="160">
        <f ca="1">OFFSET('Расчёт фасадов9'!$H$1643,Цена!$A$2242,0)</f>
        <v>25.125642306399993</v>
      </c>
      <c r="M2242" s="160">
        <f ca="1">OFFSET('Расчёт фасадов10'!$H$1643,Цена!$A$2242,0)</f>
        <v>25.125642306399993</v>
      </c>
    </row>
    <row r="2243" spans="1:20" ht="15" x14ac:dyDescent="0.2">
      <c r="A2243">
        <v>3</v>
      </c>
      <c r="B2243" t="s">
        <v>1017</v>
      </c>
      <c r="C2243" s="75" t="str">
        <f>B2243&amp;'Спецификация - фасады'!$AO$60</f>
        <v>Flor.1.FV./1+0-VT/PS</v>
      </c>
      <c r="D2243" s="160">
        <f ca="1">OFFSET('Расчёт фасадов'!$H$1643,Цена!A2243,0)</f>
        <v>25.125642306399993</v>
      </c>
      <c r="E2243" s="160">
        <f ca="1">OFFSET('Расчёт фасадов2'!$H$1643,Цена!$A$2243,0)</f>
        <v>25.125642306399993</v>
      </c>
      <c r="F2243" s="160">
        <f ca="1">OFFSET('Расчёт фасадов3'!$H$1643,Цена!$A$2243,0)</f>
        <v>25.125642306399993</v>
      </c>
      <c r="G2243" s="160">
        <f ca="1">OFFSET('Расчёт фасадов4'!$H$1643,Цена!$A$2243,0)</f>
        <v>25.125642306399993</v>
      </c>
      <c r="H2243" s="160">
        <f ca="1">OFFSET('Расчёт фасадов5'!$H$1643,Цена!$A$2243,0)</f>
        <v>25.125642306399993</v>
      </c>
      <c r="I2243" s="160">
        <f ca="1">OFFSET('Расчёт фасадов6'!$H$1643,Цена!$A$2243,0)</f>
        <v>25.125642306399993</v>
      </c>
      <c r="J2243" s="160">
        <f ca="1">OFFSET('Расчёт фасадов7'!$H$1643,Цена!$A$2243,0)</f>
        <v>25.125642306399993</v>
      </c>
      <c r="K2243" s="160">
        <f ca="1">OFFSET('Расчёт фасадов8'!$H$1643,Цена!$A$2243,0)</f>
        <v>25.125642306399993</v>
      </c>
      <c r="L2243" s="160">
        <f ca="1">OFFSET('Расчёт фасадов9'!$H$1643,Цена!$A$2243,0)</f>
        <v>25.125642306399993</v>
      </c>
      <c r="M2243" s="160">
        <f ca="1">OFFSET('Расчёт фасадов10'!$H$1643,Цена!$A$2243,0)</f>
        <v>25.125642306399993</v>
      </c>
    </row>
    <row r="2244" spans="1:20" ht="15" x14ac:dyDescent="0.2">
      <c r="A2244">
        <v>4</v>
      </c>
      <c r="B2244" t="s">
        <v>1017</v>
      </c>
      <c r="C2244" s="75" t="str">
        <f>B2244&amp;'Спецификация - фасады'!$AO$61</f>
        <v>Flor.1.FV./1+0-BMO/PG</v>
      </c>
      <c r="D2244" s="160">
        <f ca="1">OFFSET('Расчёт фасадов'!$H$1643,Цена!A2244,0)</f>
        <v>-25.298399999999997</v>
      </c>
      <c r="E2244" s="160">
        <f ca="1">OFFSET('Расчёт фасадов2'!$H$1643,Цена!$A$2244,0)</f>
        <v>-25.298399999999997</v>
      </c>
      <c r="F2244" s="160">
        <f ca="1">OFFSET('Расчёт фасадов3'!$H$1643,Цена!$A$2244,0)</f>
        <v>-25.298399999999997</v>
      </c>
      <c r="G2244" s="160">
        <f ca="1">OFFSET('Расчёт фасадов4'!$H$1643,Цена!$A$2244,0)</f>
        <v>-25.298399999999997</v>
      </c>
      <c r="H2244" s="160">
        <f ca="1">OFFSET('Расчёт фасадов5'!$H$1643,Цена!$A$2244,0)</f>
        <v>-25.298399999999997</v>
      </c>
      <c r="I2244" s="160">
        <f ca="1">OFFSET('Расчёт фасадов6'!$H$1643,Цена!$A$2244,0)</f>
        <v>-25.298399999999997</v>
      </c>
      <c r="J2244" s="160">
        <f ca="1">OFFSET('Расчёт фасадов7'!$H$1643,Цена!$A$2244,0)</f>
        <v>-25.298399999999997</v>
      </c>
      <c r="K2244" s="160">
        <f ca="1">OFFSET('Расчёт фасадов8'!$H$1643,Цена!$A$2244,0)</f>
        <v>-25.298399999999997</v>
      </c>
      <c r="L2244" s="160">
        <f ca="1">OFFSET('Расчёт фасадов9'!$H$1643,Цена!$A$2244,0)</f>
        <v>-25.298399999999997</v>
      </c>
      <c r="M2244" s="160">
        <f ca="1">OFFSET('Расчёт фасадов10'!$H$1643,Цена!$A$2244,0)</f>
        <v>-25.298399999999997</v>
      </c>
      <c r="T2244" s="546"/>
    </row>
    <row r="2245" spans="1:20" ht="15" x14ac:dyDescent="0.2">
      <c r="A2245">
        <v>4</v>
      </c>
      <c r="B2245" t="s">
        <v>1017</v>
      </c>
      <c r="C2245" s="75" t="str">
        <f>B2245&amp;'Спецификация - фасады'!$AO$62</f>
        <v>Flor.1.FV./1+0-BMO/PB</v>
      </c>
      <c r="D2245" s="160">
        <f ca="1">OFFSET('Расчёт фасадов'!$H$1643,Цена!A2245,0)</f>
        <v>-25.298399999999997</v>
      </c>
      <c r="E2245" s="160">
        <f ca="1">OFFSET('Расчёт фасадов2'!$H$1643,Цена!$A$2245,0)</f>
        <v>-25.298399999999997</v>
      </c>
      <c r="F2245" s="160">
        <f ca="1">OFFSET('Расчёт фасадов3'!$H$1643,Цена!$A$2245,0)</f>
        <v>-25.298399999999997</v>
      </c>
      <c r="G2245" s="160">
        <f ca="1">OFFSET('Расчёт фасадов4'!$H$1643,Цена!$A$2245,0)</f>
        <v>-25.298399999999997</v>
      </c>
      <c r="H2245" s="160">
        <f ca="1">OFFSET('Расчёт фасадов5'!$H$1643,Цена!$A$2245,0)</f>
        <v>-25.298399999999997</v>
      </c>
      <c r="I2245" s="160">
        <f ca="1">OFFSET('Расчёт фасадов6'!$H$1643,Цена!$A$2245,0)</f>
        <v>-25.298399999999997</v>
      </c>
      <c r="J2245" s="160">
        <f ca="1">OFFSET('Расчёт фасадов7'!$H$1643,Цена!$A$2245,0)</f>
        <v>-25.298399999999997</v>
      </c>
      <c r="K2245" s="160">
        <f ca="1">OFFSET('Расчёт фасадов8'!$H$1643,Цена!$A$2245,0)</f>
        <v>-25.298399999999997</v>
      </c>
      <c r="L2245" s="160">
        <f ca="1">OFFSET('Расчёт фасадов9'!$H$1643,Цена!$A$2245,0)</f>
        <v>-25.298399999999997</v>
      </c>
      <c r="M2245" s="160">
        <f ca="1">OFFSET('Расчёт фасадов10'!$H$1643,Цена!$A$2245,0)</f>
        <v>-25.298399999999997</v>
      </c>
    </row>
    <row r="2246" spans="1:20" ht="15" x14ac:dyDescent="0.2">
      <c r="A2246">
        <v>5</v>
      </c>
      <c r="B2246" t="s">
        <v>1017</v>
      </c>
      <c r="C2246" s="75" t="str">
        <f>B2246&amp;'Спецификация - фасады'!$AO$63</f>
        <v>Flor.1.FV./1+0-GS/PG</v>
      </c>
      <c r="D2246" s="160">
        <f ca="1">OFFSET('Расчёт фасадов'!$H$1643,Цена!A2246,0)</f>
        <v>-25.298399999999997</v>
      </c>
      <c r="E2246" s="160">
        <f ca="1">OFFSET('Расчёт фасадов2'!$H$1643,Цена!$A$2246,0)</f>
        <v>-25.298399999999997</v>
      </c>
      <c r="F2246" s="160">
        <f ca="1">OFFSET('Расчёт фасадов3'!$H$1643,Цена!$A$2246,0)</f>
        <v>-25.298399999999997</v>
      </c>
      <c r="G2246" s="160">
        <f ca="1">OFFSET('Расчёт фасадов4'!$H$1643,Цена!$A$2246,0)</f>
        <v>-25.298399999999997</v>
      </c>
      <c r="H2246" s="160">
        <f ca="1">OFFSET('Расчёт фасадов5'!$H$1643,Цена!$A$2246,0)</f>
        <v>-25.298399999999997</v>
      </c>
      <c r="I2246" s="160">
        <f ca="1">OFFSET('Расчёт фасадов6'!$H$1643,Цена!$A$2246,0)</f>
        <v>-25.298399999999997</v>
      </c>
      <c r="J2246" s="160">
        <f ca="1">OFFSET('Расчёт фасадов7'!$H$1643,Цена!$A$2246,0)</f>
        <v>-25.298399999999997</v>
      </c>
      <c r="K2246" s="160">
        <f ca="1">OFFSET('Расчёт фасадов8'!$H$1643,Цена!$A$2246,0)</f>
        <v>-25.298399999999997</v>
      </c>
      <c r="L2246" s="160">
        <f ca="1">OFFSET('Расчёт фасадов9'!$H$1643,Цена!$A$2246,0)</f>
        <v>-25.298399999999997</v>
      </c>
      <c r="M2246" s="160">
        <f ca="1">OFFSET('Расчёт фасадов10'!$H$1643,Цена!$A$2246,0)</f>
        <v>-25.298399999999997</v>
      </c>
    </row>
    <row r="2247" spans="1:20" ht="15" x14ac:dyDescent="0.2">
      <c r="A2247">
        <v>5</v>
      </c>
      <c r="B2247" t="s">
        <v>1017</v>
      </c>
      <c r="C2247" s="75" t="str">
        <f>B2247&amp;'Спецификация - фасады'!$AO$64</f>
        <v>Flor.1.FV./1+0-GS/PS</v>
      </c>
      <c r="D2247" s="160">
        <f ca="1">OFFSET('Расчёт фасадов'!$H$1643,Цена!A2247,0)</f>
        <v>-25.298399999999997</v>
      </c>
      <c r="E2247" s="160">
        <f ca="1">OFFSET('Расчёт фасадов2'!$H$1643,Цена!$A$2247,0)</f>
        <v>-25.298399999999997</v>
      </c>
      <c r="F2247" s="160">
        <f ca="1">OFFSET('Расчёт фасадов3'!$H$1643,Цена!$A$2247,0)</f>
        <v>-25.298399999999997</v>
      </c>
      <c r="G2247" s="160">
        <f ca="1">OFFSET('Расчёт фасадов4'!$H$1643,Цена!$A$2247,0)</f>
        <v>-25.298399999999997</v>
      </c>
      <c r="H2247" s="160">
        <f ca="1">OFFSET('Расчёт фасадов5'!$H$1643,Цена!$A$2247,0)</f>
        <v>-25.298399999999997</v>
      </c>
      <c r="I2247" s="160">
        <f ca="1">OFFSET('Расчёт фасадов6'!$H$1643,Цена!$A$2247,0)</f>
        <v>-25.298399999999997</v>
      </c>
      <c r="J2247" s="160">
        <f ca="1">OFFSET('Расчёт фасадов7'!$H$1643,Цена!$A$2247,0)</f>
        <v>-25.298399999999997</v>
      </c>
      <c r="K2247" s="160">
        <f ca="1">OFFSET('Расчёт фасадов8'!$H$1643,Цена!$A$2247,0)</f>
        <v>-25.298399999999997</v>
      </c>
      <c r="L2247" s="160">
        <f ca="1">OFFSET('Расчёт фасадов9'!$H$1643,Цена!$A$2247,0)</f>
        <v>-25.298399999999997</v>
      </c>
      <c r="M2247" s="160">
        <f ca="1">OFFSET('Расчёт фасадов10'!$H$1643,Цена!$A$2247,0)</f>
        <v>-25.298399999999997</v>
      </c>
    </row>
    <row r="2248" spans="1:20" ht="15" x14ac:dyDescent="0.2">
      <c r="A2248">
        <v>6</v>
      </c>
      <c r="B2248" t="s">
        <v>1017</v>
      </c>
      <c r="C2248" s="75" t="str">
        <f>B2248&amp;'Спецификация - фасады'!$AO$65</f>
        <v>Flor.1.FV./1+0-WM/PG</v>
      </c>
      <c r="D2248" s="160">
        <f ca="1">OFFSET('Расчёт фасадов'!$H$1643,Цена!A2248,0)</f>
        <v>-25.298399999999997</v>
      </c>
      <c r="E2248" s="160">
        <f ca="1">OFFSET('Расчёт фасадов2'!$H$1643,Цена!$A$2248,0)</f>
        <v>-25.298399999999997</v>
      </c>
      <c r="F2248" s="160">
        <f ca="1">OFFSET('Расчёт фасадов3'!$H$1643,Цена!$A$2248,0)</f>
        <v>-25.298399999999997</v>
      </c>
      <c r="G2248" s="160">
        <f ca="1">OFFSET('Расчёт фасадов4'!$H$1643,Цена!$A$2248,0)</f>
        <v>-25.298399999999997</v>
      </c>
      <c r="H2248" s="160">
        <f ca="1">OFFSET('Расчёт фасадов5'!$H$1643,Цена!$A$2248,0)</f>
        <v>-25.298399999999997</v>
      </c>
      <c r="I2248" s="160">
        <f ca="1">OFFSET('Расчёт фасадов6'!$H$1643,Цена!$A$2248,0)</f>
        <v>-25.298399999999997</v>
      </c>
      <c r="J2248" s="160">
        <f ca="1">OFFSET('Расчёт фасадов7'!$H$1643,Цена!$A$2248,0)</f>
        <v>-25.298399999999997</v>
      </c>
      <c r="K2248" s="160">
        <f ca="1">OFFSET('Расчёт фасадов8'!$H$1643,Цена!$A$2248,0)</f>
        <v>-25.298399999999997</v>
      </c>
      <c r="L2248" s="160">
        <f ca="1">OFFSET('Расчёт фасадов9'!$H$1643,Цена!$A$2248,0)</f>
        <v>-25.298399999999997</v>
      </c>
      <c r="M2248" s="160">
        <f ca="1">OFFSET('Расчёт фасадов10'!$H$1643,Цена!$A$2248,0)</f>
        <v>-25.298399999999997</v>
      </c>
    </row>
    <row r="2249" spans="1:20" ht="15" x14ac:dyDescent="0.2">
      <c r="A2249">
        <v>6</v>
      </c>
      <c r="B2249" t="s">
        <v>1017</v>
      </c>
      <c r="C2249" s="75" t="str">
        <f>B2249&amp;'Спецификация - фасады'!$AO$66</f>
        <v>Flor.1.FV./1+0-WM/PS</v>
      </c>
      <c r="D2249" s="160">
        <f ca="1">OFFSET('Расчёт фасадов'!$H$1643,Цена!A2249,0)</f>
        <v>-25.298399999999997</v>
      </c>
      <c r="E2249" s="160">
        <f ca="1">OFFSET('Расчёт фасадов2'!$H$1643,Цена!$A$2249,0)</f>
        <v>-25.298399999999997</v>
      </c>
      <c r="F2249" s="160">
        <f ca="1">OFFSET('Расчёт фасадов3'!$H$1643,Цена!$A$2249,0)</f>
        <v>-25.298399999999997</v>
      </c>
      <c r="G2249" s="160">
        <f ca="1">OFFSET('Расчёт фасадов4'!$H$1643,Цена!$A$2249,0)</f>
        <v>-25.298399999999997</v>
      </c>
      <c r="H2249" s="160">
        <f ca="1">OFFSET('Расчёт фасадов5'!$H$1643,Цена!$A$2249,0)</f>
        <v>-25.298399999999997</v>
      </c>
      <c r="I2249" s="160">
        <f ca="1">OFFSET('Расчёт фасадов6'!$H$1643,Цена!$A$2249,0)</f>
        <v>-25.298399999999997</v>
      </c>
      <c r="J2249" s="160">
        <f ca="1">OFFSET('Расчёт фасадов7'!$H$1643,Цена!$A$2249,0)</f>
        <v>-25.298399999999997</v>
      </c>
      <c r="K2249" s="160">
        <f ca="1">OFFSET('Расчёт фасадов8'!$H$1643,Цена!$A$2249,0)</f>
        <v>-25.298399999999997</v>
      </c>
      <c r="L2249" s="160">
        <f ca="1">OFFSET('Расчёт фасадов9'!$H$1643,Цена!$A$2249,0)</f>
        <v>-25.298399999999997</v>
      </c>
      <c r="M2249" s="160">
        <f ca="1">OFFSET('Расчёт фасадов10'!$H$1643,Цена!$A$2249,0)</f>
        <v>-25.298399999999997</v>
      </c>
    </row>
    <row r="2250" spans="1:20" ht="15" x14ac:dyDescent="0.2">
      <c r="A2250">
        <v>6</v>
      </c>
      <c r="B2250" t="s">
        <v>1017</v>
      </c>
      <c r="C2250" s="75" t="str">
        <f>B2250&amp;'Спецификация - фасады'!$AO$67</f>
        <v>Flor.1.FV./1+0-WM/PBG</v>
      </c>
      <c r="D2250" s="160">
        <f ca="1">OFFSET('Расчёт фасадов'!$H$1643,Цена!A2250,0)</f>
        <v>-25.298399999999997</v>
      </c>
      <c r="E2250" s="160">
        <f ca="1">OFFSET('Расчёт фасадов2'!$H$1643,Цена!$A$2250,0)</f>
        <v>-25.298399999999997</v>
      </c>
      <c r="F2250" s="160">
        <f ca="1">OFFSET('Расчёт фасадов3'!$H$1643,Цена!$A$2250,0)</f>
        <v>-25.298399999999997</v>
      </c>
      <c r="G2250" s="160">
        <f ca="1">OFFSET('Расчёт фасадов4'!$H$1643,Цена!$A$2250,0)</f>
        <v>-25.298399999999997</v>
      </c>
      <c r="H2250" s="160">
        <f ca="1">OFFSET('Расчёт фасадов5'!$H$1643,Цена!$A$2250,0)</f>
        <v>-25.298399999999997</v>
      </c>
      <c r="I2250" s="160">
        <f ca="1">OFFSET('Расчёт фасадов6'!$H$1643,Цена!$A$2250,0)</f>
        <v>-25.298399999999997</v>
      </c>
      <c r="J2250" s="160">
        <f ca="1">OFFSET('Расчёт фасадов7'!$H$1643,Цена!$A$2250,0)</f>
        <v>-25.298399999999997</v>
      </c>
      <c r="K2250" s="160">
        <f ca="1">OFFSET('Расчёт фасадов8'!$H$1643,Цена!$A$2250,0)</f>
        <v>-25.298399999999997</v>
      </c>
      <c r="L2250" s="160">
        <f ca="1">OFFSET('Расчёт фасадов9'!$H$1643,Цена!$A$2250,0)</f>
        <v>-25.298399999999997</v>
      </c>
      <c r="M2250" s="160">
        <f ca="1">OFFSET('Расчёт фасадов10'!$H$1643,Цена!$A$2250,0)</f>
        <v>-25.298399999999997</v>
      </c>
    </row>
    <row r="2251" spans="1:20" ht="15" x14ac:dyDescent="0.2">
      <c r="A2251">
        <v>6</v>
      </c>
      <c r="B2251" t="s">
        <v>1017</v>
      </c>
      <c r="C2251" s="75" t="str">
        <f>B2251&amp;'Спецификация - фасады'!$AO$68</f>
        <v>Flor.1.FV./1+0-IV/PG</v>
      </c>
      <c r="D2251" s="160">
        <f ca="1">OFFSET('Расчёт фасадов'!$H$1643,Цена!A2251,0)</f>
        <v>-25.298399999999997</v>
      </c>
      <c r="E2251" s="160">
        <f ca="1">OFFSET('Расчёт фасадов2'!$H$1643,Цена!$A$2251,0)</f>
        <v>-25.298399999999997</v>
      </c>
      <c r="F2251" s="160">
        <f ca="1">OFFSET('Расчёт фасадов3'!$H$1643,Цена!$A$2251,0)</f>
        <v>-25.298399999999997</v>
      </c>
      <c r="G2251" s="160">
        <f ca="1">OFFSET('Расчёт фасадов4'!$H$1643,Цена!$A$2251,0)</f>
        <v>-25.298399999999997</v>
      </c>
      <c r="H2251" s="160">
        <f ca="1">OFFSET('Расчёт фасадов5'!$H$1643,Цена!$A$2251,0)</f>
        <v>-25.298399999999997</v>
      </c>
      <c r="I2251" s="160">
        <f ca="1">OFFSET('Расчёт фасадов6'!$H$1643,Цена!$A$2251,0)</f>
        <v>-25.298399999999997</v>
      </c>
      <c r="J2251" s="160">
        <f ca="1">OFFSET('Расчёт фасадов7'!$H$1643,Цена!$A$2251,0)</f>
        <v>-25.298399999999997</v>
      </c>
      <c r="K2251" s="160">
        <f ca="1">OFFSET('Расчёт фасадов8'!$H$1643,Цена!$A$2251,0)</f>
        <v>-25.298399999999997</v>
      </c>
      <c r="L2251" s="160">
        <f ca="1">OFFSET('Расчёт фасадов9'!$H$1643,Цена!$A$2251,0)</f>
        <v>-25.298399999999997</v>
      </c>
      <c r="M2251" s="160">
        <f ca="1">OFFSET('Расчёт фасадов10'!$H$1643,Цена!$A$2251,0)</f>
        <v>-25.298399999999997</v>
      </c>
    </row>
    <row r="2252" spans="1:20" ht="15" x14ac:dyDescent="0.2">
      <c r="A2252">
        <v>6</v>
      </c>
      <c r="B2252" t="s">
        <v>1017</v>
      </c>
      <c r="C2252" s="75" t="str">
        <f>B2252&amp;'Спецификация - фасады'!$AO$69</f>
        <v>Flor.1.FV./1+0-IV/PS</v>
      </c>
      <c r="D2252" s="160">
        <f ca="1">OFFSET('Расчёт фасадов'!$H$1643,Цена!A2252,0)</f>
        <v>-25.298399999999997</v>
      </c>
      <c r="E2252" s="160">
        <f ca="1">OFFSET('Расчёт фасадов2'!$H$1643,Цена!$A$2252,0)</f>
        <v>-25.298399999999997</v>
      </c>
      <c r="F2252" s="160">
        <f ca="1">OFFSET('Расчёт фасадов3'!$H$1643,Цена!$A$2252,0)</f>
        <v>-25.298399999999997</v>
      </c>
      <c r="G2252" s="160">
        <f ca="1">OFFSET('Расчёт фасадов4'!$H$1643,Цена!$A$2252,0)</f>
        <v>-25.298399999999997</v>
      </c>
      <c r="H2252" s="160">
        <f ca="1">OFFSET('Расчёт фасадов5'!$H$1643,Цена!$A$2252,0)</f>
        <v>-25.298399999999997</v>
      </c>
      <c r="I2252" s="160">
        <f ca="1">OFFSET('Расчёт фасадов6'!$H$1643,Цена!$A$2252,0)</f>
        <v>-25.298399999999997</v>
      </c>
      <c r="J2252" s="160">
        <f ca="1">OFFSET('Расчёт фасадов7'!$H$1643,Цена!$A$2252,0)</f>
        <v>-25.298399999999997</v>
      </c>
      <c r="K2252" s="160">
        <f ca="1">OFFSET('Расчёт фасадов8'!$H$1643,Цена!$A$2252,0)</f>
        <v>-25.298399999999997</v>
      </c>
      <c r="L2252" s="160">
        <f ca="1">OFFSET('Расчёт фасадов9'!$H$1643,Цена!$A$2252,0)</f>
        <v>-25.298399999999997</v>
      </c>
      <c r="M2252" s="160">
        <f ca="1">OFFSET('Расчёт фасадов10'!$H$1643,Цена!$A$2252,0)</f>
        <v>-25.298399999999997</v>
      </c>
    </row>
    <row r="2253" spans="1:20" ht="15" x14ac:dyDescent="0.2">
      <c r="A2253">
        <v>6</v>
      </c>
      <c r="B2253" t="s">
        <v>1017</v>
      </c>
      <c r="C2253" s="75" t="str">
        <f>B2253&amp;'Спецификация - фасады'!$AO$70</f>
        <v>Flor.1.FV./1+0-IV/PBG</v>
      </c>
      <c r="D2253" s="160">
        <f ca="1">OFFSET('Расчёт фасадов'!$H$1643,Цена!A2253,0)</f>
        <v>-25.298399999999997</v>
      </c>
      <c r="E2253" s="160">
        <f ca="1">OFFSET('Расчёт фасадов2'!$H$1643,Цена!$A$2253,0)</f>
        <v>-25.298399999999997</v>
      </c>
      <c r="F2253" s="160">
        <f ca="1">OFFSET('Расчёт фасадов3'!$H$1643,Цена!$A$2253,0)</f>
        <v>-25.298399999999997</v>
      </c>
      <c r="G2253" s="160">
        <f ca="1">OFFSET('Расчёт фасадов4'!$H$1643,Цена!$A$2253,0)</f>
        <v>-25.298399999999997</v>
      </c>
      <c r="H2253" s="160">
        <f ca="1">OFFSET('Расчёт фасадов5'!$H$1643,Цена!$A$2253,0)</f>
        <v>-25.298399999999997</v>
      </c>
      <c r="I2253" s="160">
        <f ca="1">OFFSET('Расчёт фасадов6'!$H$1643,Цена!$A$2253,0)</f>
        <v>-25.298399999999997</v>
      </c>
      <c r="J2253" s="160">
        <f ca="1">OFFSET('Расчёт фасадов7'!$H$1643,Цена!$A$2253,0)</f>
        <v>-25.298399999999997</v>
      </c>
      <c r="K2253" s="160">
        <f ca="1">OFFSET('Расчёт фасадов8'!$H$1643,Цена!$A$2253,0)</f>
        <v>-25.298399999999997</v>
      </c>
      <c r="L2253" s="160">
        <f ca="1">OFFSET('Расчёт фасадов9'!$H$1643,Цена!$A$2253,0)</f>
        <v>-25.298399999999997</v>
      </c>
      <c r="M2253" s="160">
        <f ca="1">OFFSET('Расчёт фасадов10'!$H$1643,Цена!$A$2253,0)</f>
        <v>-25.298399999999997</v>
      </c>
    </row>
    <row r="2254" spans="1:20" ht="15" x14ac:dyDescent="0.2">
      <c r="C2254" s="75"/>
    </row>
    <row r="2255" spans="1:20" ht="15" x14ac:dyDescent="0.2">
      <c r="A2255">
        <v>0</v>
      </c>
      <c r="B2255" t="s">
        <v>1018</v>
      </c>
      <c r="C2255" s="75" t="str">
        <f>B2255&amp;'Спецификация - фасады'!$AO$43</f>
        <v>Flor.1.FV./1+1-PY27</v>
      </c>
      <c r="D2255" s="160">
        <f ca="1">OFFSET('Расчёт фасадов'!$H$1743,Цена!A2255,0)</f>
        <v>25.125642306399993</v>
      </c>
      <c r="E2255" s="160">
        <f ca="1">OFFSET('Расчёт фасадов2'!$H$1743,Цена!$A$2255,0)</f>
        <v>25.125642306399993</v>
      </c>
      <c r="F2255" s="160">
        <f ca="1">OFFSET('Расчёт фасадов3'!$H$1743,Цена!$A$2255,0)</f>
        <v>25.125642306399993</v>
      </c>
      <c r="G2255" s="160">
        <f ca="1">OFFSET('Расчёт фасадов4'!$H$1743,Цена!$A$2255,0)</f>
        <v>25.125642306399993</v>
      </c>
      <c r="H2255" s="160">
        <f ca="1">OFFSET('Расчёт фасадов5'!$H$1743,Цена!$A$2255,0)</f>
        <v>25.125642306399993</v>
      </c>
      <c r="I2255" s="160">
        <f ca="1">OFFSET('Расчёт фасадов6'!$H$1743,Цена!$A$2255,0)</f>
        <v>25.125642306399993</v>
      </c>
      <c r="J2255" s="160">
        <f ca="1">OFFSET('Расчёт фасадов7'!$H$1743,Цена!$A$2255,0)</f>
        <v>25.125642306399993</v>
      </c>
      <c r="K2255" s="160">
        <f ca="1">OFFSET('Расчёт фасадов8'!$H$1743,Цена!$A$2255,0)</f>
        <v>25.125642306399993</v>
      </c>
      <c r="L2255" s="160">
        <f ca="1">OFFSET('Расчёт фасадов9'!$H$1743,Цена!$A$2255,0)</f>
        <v>25.125642306399993</v>
      </c>
      <c r="M2255" s="160">
        <f ca="1">OFFSET('Расчёт фасадов10'!$H$1743,Цена!$A$2255,0)</f>
        <v>25.125642306399993</v>
      </c>
    </row>
    <row r="2256" spans="1:20" ht="15" x14ac:dyDescent="0.2">
      <c r="A2256">
        <v>0</v>
      </c>
      <c r="B2256" t="s">
        <v>1018</v>
      </c>
      <c r="C2256" s="75" t="str">
        <f>B2256&amp;'Спецификация - фасады'!$AO$44</f>
        <v>Flor.1.FV./1+1-WC</v>
      </c>
      <c r="D2256" s="160">
        <f ca="1">OFFSET('Расчёт фасадов'!$H$1743,Цена!A2256,0)</f>
        <v>25.125642306399993</v>
      </c>
      <c r="E2256" s="160">
        <f ca="1">OFFSET('Расчёт фасадов2'!$H$1743,Цена!$A$2256,0)</f>
        <v>25.125642306399993</v>
      </c>
      <c r="F2256" s="160">
        <f ca="1">OFFSET('Расчёт фасадов3'!$H$1743,Цена!$A$2256,0)</f>
        <v>25.125642306399993</v>
      </c>
      <c r="G2256" s="160">
        <f ca="1">OFFSET('Расчёт фасадов4'!$H$1743,Цена!$A$2256,0)</f>
        <v>25.125642306399993</v>
      </c>
      <c r="H2256" s="160">
        <f ca="1">OFFSET('Расчёт фасадов5'!$H$1743,Цена!$A$2256,0)</f>
        <v>25.125642306399993</v>
      </c>
      <c r="I2256" s="160">
        <f ca="1">OFFSET('Расчёт фасадов6'!$H$1743,Цена!$A$2256,0)</f>
        <v>25.125642306399993</v>
      </c>
      <c r="J2256" s="160">
        <f ca="1">OFFSET('Расчёт фасадов7'!$H$1743,Цена!$A$2256,0)</f>
        <v>25.125642306399993</v>
      </c>
      <c r="K2256" s="160">
        <f ca="1">OFFSET('Расчёт фасадов8'!$H$1743,Цена!$A$2256,0)</f>
        <v>25.125642306399993</v>
      </c>
      <c r="L2256" s="160">
        <f ca="1">OFFSET('Расчёт фасадов9'!$H$1743,Цена!$A$2256,0)</f>
        <v>25.125642306399993</v>
      </c>
      <c r="M2256" s="160">
        <f ca="1">OFFSET('Расчёт фасадов10'!$H$1743,Цена!$A$2256,0)</f>
        <v>25.125642306399993</v>
      </c>
    </row>
    <row r="2257" spans="1:13" ht="15" x14ac:dyDescent="0.2">
      <c r="A2257">
        <v>0</v>
      </c>
      <c r="B2257" t="s">
        <v>1018</v>
      </c>
      <c r="C2257" s="75" t="str">
        <f>B2257&amp;'Спецификация - фасады'!$AO$45</f>
        <v>Flor.1.FV./1+1-WP</v>
      </c>
      <c r="D2257" s="160">
        <f ca="1">OFFSET('Расчёт фасадов'!$H$1743,Цена!A2257,0)</f>
        <v>25.125642306399993</v>
      </c>
      <c r="E2257" s="160">
        <f ca="1">OFFSET('Расчёт фасадов2'!$H$1743,Цена!$A$2257,0)</f>
        <v>25.125642306399993</v>
      </c>
      <c r="F2257" s="160">
        <f ca="1">OFFSET('Расчёт фасадов3'!$H$1743,Цена!$A$2257,0)</f>
        <v>25.125642306399993</v>
      </c>
      <c r="G2257" s="160">
        <f ca="1">OFFSET('Расчёт фасадов4'!$H$1743,Цена!$A$2257,0)</f>
        <v>25.125642306399993</v>
      </c>
      <c r="H2257" s="160">
        <f ca="1">OFFSET('Расчёт фасадов5'!$H$1743,Цена!$A$2257,0)</f>
        <v>25.125642306399993</v>
      </c>
      <c r="I2257" s="160">
        <f ca="1">OFFSET('Расчёт фасадов6'!$H$1743,Цена!$A$2257,0)</f>
        <v>25.125642306399993</v>
      </c>
      <c r="J2257" s="160">
        <f ca="1">OFFSET('Расчёт фасадов7'!$H$1743,Цена!$A$2257,0)</f>
        <v>25.125642306399993</v>
      </c>
      <c r="K2257" s="160">
        <f ca="1">OFFSET('Расчёт фасадов8'!$H$1743,Цена!$A$2257,0)</f>
        <v>25.125642306399993</v>
      </c>
      <c r="L2257" s="160">
        <f ca="1">OFFSET('Расчёт фасадов9'!$H$1743,Цена!$A$2257,0)</f>
        <v>25.125642306399993</v>
      </c>
      <c r="M2257" s="160">
        <f ca="1">OFFSET('Расчёт фасадов10'!$H$1743,Цена!$A$2257,0)</f>
        <v>25.125642306399993</v>
      </c>
    </row>
    <row r="2258" spans="1:13" ht="15" x14ac:dyDescent="0.2">
      <c r="A2258">
        <v>0</v>
      </c>
      <c r="B2258" t="s">
        <v>1018</v>
      </c>
      <c r="C2258" s="75" t="str">
        <f>B2258&amp;'Спецификация - фасады'!$AO$46</f>
        <v>Flor.1.FV./1+1-DS</v>
      </c>
      <c r="D2258" s="160">
        <f ca="1">OFFSET('Расчёт фасадов'!$H$1743,Цена!A2258,0)</f>
        <v>25.125642306399993</v>
      </c>
      <c r="E2258" s="160">
        <f ca="1">OFFSET('Расчёт фасадов2'!$H$1743,Цена!$A$2258,0)</f>
        <v>25.125642306399993</v>
      </c>
      <c r="F2258" s="160">
        <f ca="1">OFFSET('Расчёт фасадов3'!$H$1743,Цена!$A$2258,0)</f>
        <v>25.125642306399993</v>
      </c>
      <c r="G2258" s="160">
        <f ca="1">OFFSET('Расчёт фасадов4'!$H$1743,Цена!$A$2258,0)</f>
        <v>25.125642306399993</v>
      </c>
      <c r="H2258" s="160">
        <f ca="1">OFFSET('Расчёт фасадов5'!$H$1743,Цена!$A$2258,0)</f>
        <v>25.125642306399993</v>
      </c>
      <c r="I2258" s="160">
        <f ca="1">OFFSET('Расчёт фасадов6'!$H$1743,Цена!$A$2258,0)</f>
        <v>25.125642306399993</v>
      </c>
      <c r="J2258" s="160">
        <f ca="1">OFFSET('Расчёт фасадов7'!$H$1743,Цена!$A$2258,0)</f>
        <v>25.125642306399993</v>
      </c>
      <c r="K2258" s="160">
        <f ca="1">OFFSET('Расчёт фасадов8'!$H$1743,Цена!$A$2258,0)</f>
        <v>25.125642306399993</v>
      </c>
      <c r="L2258" s="160">
        <f ca="1">OFFSET('Расчёт фасадов9'!$H$1743,Цена!$A$2258,0)</f>
        <v>25.125642306399993</v>
      </c>
      <c r="M2258" s="160">
        <f ca="1">OFFSET('Расчёт фасадов10'!$H$1743,Цена!$A$2258,0)</f>
        <v>25.125642306399993</v>
      </c>
    </row>
    <row r="2259" spans="1:13" ht="15" x14ac:dyDescent="0.2">
      <c r="A2259">
        <v>0</v>
      </c>
      <c r="B2259" t="s">
        <v>1018</v>
      </c>
      <c r="C2259" s="75" t="str">
        <f>B2259&amp;'Спецификация - фасады'!$AO$47</f>
        <v>Flor.1.FV./1+1-HS</v>
      </c>
      <c r="D2259" s="160">
        <f ca="1">OFFSET('Расчёт фасадов'!$H$1743,Цена!A2259,0)</f>
        <v>25.125642306399993</v>
      </c>
      <c r="E2259" s="160">
        <f ca="1">OFFSET('Расчёт фасадов2'!$H$1743,Цена!$A$2259,0)</f>
        <v>25.125642306399993</v>
      </c>
      <c r="F2259" s="160">
        <f ca="1">OFFSET('Расчёт фасадов3'!$H$1743,Цена!$A$2259,0)</f>
        <v>25.125642306399993</v>
      </c>
      <c r="G2259" s="160">
        <f ca="1">OFFSET('Расчёт фасадов4'!$H$1743,Цена!$A$2259,0)</f>
        <v>25.125642306399993</v>
      </c>
      <c r="H2259" s="160">
        <f ca="1">OFFSET('Расчёт фасадов5'!$H$1743,Цена!$A$2259,0)</f>
        <v>25.125642306399993</v>
      </c>
      <c r="I2259" s="160">
        <f ca="1">OFFSET('Расчёт фасадов6'!$H$1743,Цена!$A$2259,0)</f>
        <v>25.125642306399993</v>
      </c>
      <c r="J2259" s="160">
        <f ca="1">OFFSET('Расчёт фасадов7'!$H$1743,Цена!$A$2259,0)</f>
        <v>25.125642306399993</v>
      </c>
      <c r="K2259" s="160">
        <f ca="1">OFFSET('Расчёт фасадов8'!$H$1743,Цена!$A$2259,0)</f>
        <v>25.125642306399993</v>
      </c>
      <c r="L2259" s="160">
        <f ca="1">OFFSET('Расчёт фасадов9'!$H$1743,Цена!$A$2259,0)</f>
        <v>25.125642306399993</v>
      </c>
      <c r="M2259" s="160">
        <f ca="1">OFFSET('Расчёт фасадов10'!$H$1743,Цена!$A$2259,0)</f>
        <v>25.125642306399993</v>
      </c>
    </row>
    <row r="2260" spans="1:13" ht="15" x14ac:dyDescent="0.2">
      <c r="A2260">
        <v>0</v>
      </c>
      <c r="B2260" t="s">
        <v>1018</v>
      </c>
      <c r="C2260" s="75" t="str">
        <f>B2260&amp;'Спецификация - фасады'!$AO$48</f>
        <v>Flor.1.FV./1+1-VT</v>
      </c>
      <c r="D2260" s="160">
        <f ca="1">OFFSET('Расчёт фасадов'!$H$1743,Цена!A2260,0)</f>
        <v>25.125642306399993</v>
      </c>
      <c r="E2260" s="160">
        <f ca="1">OFFSET('Расчёт фасадов2'!$H$1743,Цена!$A$2260,0)</f>
        <v>25.125642306399993</v>
      </c>
      <c r="F2260" s="160">
        <f ca="1">OFFSET('Расчёт фасадов3'!$H$1743,Цена!$A$2260,0)</f>
        <v>25.125642306399993</v>
      </c>
      <c r="G2260" s="160">
        <f ca="1">OFFSET('Расчёт фасадов4'!$H$1743,Цена!$A$2260,0)</f>
        <v>25.125642306399993</v>
      </c>
      <c r="H2260" s="160">
        <f ca="1">OFFSET('Расчёт фасадов5'!$H$1743,Цена!$A$2260,0)</f>
        <v>25.125642306399993</v>
      </c>
      <c r="I2260" s="160">
        <f ca="1">OFFSET('Расчёт фасадов6'!$H$1743,Цена!$A$2260,0)</f>
        <v>25.125642306399993</v>
      </c>
      <c r="J2260" s="160">
        <f ca="1">OFFSET('Расчёт фасадов7'!$H$1743,Цена!$A$2260,0)</f>
        <v>25.125642306399993</v>
      </c>
      <c r="K2260" s="160">
        <f ca="1">OFFSET('Расчёт фасадов8'!$H$1743,Цена!$A$2260,0)</f>
        <v>25.125642306399993</v>
      </c>
      <c r="L2260" s="160">
        <f ca="1">OFFSET('Расчёт фасадов9'!$H$1743,Цена!$A$2260,0)</f>
        <v>25.125642306399993</v>
      </c>
      <c r="M2260" s="160">
        <f ca="1">OFFSET('Расчёт фасадов10'!$H$1743,Цена!$A$2260,0)</f>
        <v>25.125642306399993</v>
      </c>
    </row>
    <row r="2261" spans="1:13" ht="15" x14ac:dyDescent="0.2">
      <c r="A2261">
        <v>0</v>
      </c>
      <c r="B2261" t="s">
        <v>1018</v>
      </c>
      <c r="C2261" s="75" t="str">
        <f>B2261&amp;'Спецификация - фасады'!$AO$49</f>
        <v>Flor.1.FV./1+1-TD</v>
      </c>
      <c r="D2261" s="160">
        <f ca="1">OFFSET('Расчёт фасадов'!$H$1743,Цена!A2261,0)</f>
        <v>25.125642306399993</v>
      </c>
      <c r="E2261" s="160">
        <f ca="1">OFFSET('Расчёт фасадов2'!$H$1743,Цена!$A$2261,0)</f>
        <v>25.125642306399993</v>
      </c>
      <c r="F2261" s="160">
        <f ca="1">OFFSET('Расчёт фасадов3'!$H$1743,Цена!$A$2261,0)</f>
        <v>25.125642306399993</v>
      </c>
      <c r="G2261" s="160">
        <f ca="1">OFFSET('Расчёт фасадов4'!$H$1743,Цена!$A$2261,0)</f>
        <v>25.125642306399993</v>
      </c>
      <c r="H2261" s="160">
        <f ca="1">OFFSET('Расчёт фасадов5'!$H$1743,Цена!$A$2261,0)</f>
        <v>25.125642306399993</v>
      </c>
      <c r="I2261" s="160">
        <f ca="1">OFFSET('Расчёт фасадов6'!$H$1743,Цена!$A$2261,0)</f>
        <v>25.125642306399993</v>
      </c>
      <c r="J2261" s="160">
        <f ca="1">OFFSET('Расчёт фасадов7'!$H$1743,Цена!$A$2261,0)</f>
        <v>25.125642306399993</v>
      </c>
      <c r="K2261" s="160">
        <f ca="1">OFFSET('Расчёт фасадов8'!$H$1743,Цена!$A$2261,0)</f>
        <v>25.125642306399993</v>
      </c>
      <c r="L2261" s="160">
        <f ca="1">OFFSET('Расчёт фасадов9'!$H$1743,Цена!$A$2261,0)</f>
        <v>25.125642306399993</v>
      </c>
      <c r="M2261" s="160">
        <f ca="1">OFFSET('Расчёт фасадов10'!$H$1743,Цена!$A$2261,0)</f>
        <v>25.125642306399993</v>
      </c>
    </row>
    <row r="2262" spans="1:13" ht="15" x14ac:dyDescent="0.2">
      <c r="A2262">
        <v>0</v>
      </c>
      <c r="B2262" t="s">
        <v>1018</v>
      </c>
      <c r="C2262" s="75" t="str">
        <f>B2262&amp;'Спецификация - фасады'!$AO$50</f>
        <v>Flor.1.FV./1+1-LO</v>
      </c>
      <c r="D2262" s="160">
        <f ca="1">OFFSET('Расчёт фасадов'!$H$1743,Цена!A2262,0)</f>
        <v>25.125642306399993</v>
      </c>
      <c r="E2262" s="160">
        <f ca="1">OFFSET('Расчёт фасадов2'!$H$1743,Цена!$A$2262,0)</f>
        <v>25.125642306399993</v>
      </c>
      <c r="F2262" s="160">
        <f ca="1">OFFSET('Расчёт фасадов3'!$H$1743,Цена!$A$2262,0)</f>
        <v>25.125642306399993</v>
      </c>
      <c r="G2262" s="160">
        <f ca="1">OFFSET('Расчёт фасадов4'!$H$1743,Цена!$A$2262,0)</f>
        <v>25.125642306399993</v>
      </c>
      <c r="H2262" s="160">
        <f ca="1">OFFSET('Расчёт фасадов5'!$H$1743,Цена!$A$2262,0)</f>
        <v>25.125642306399993</v>
      </c>
      <c r="I2262" s="160">
        <f ca="1">OFFSET('Расчёт фасадов6'!$H$1743,Цена!$A$2262,0)</f>
        <v>25.125642306399993</v>
      </c>
      <c r="J2262" s="160">
        <f ca="1">OFFSET('Расчёт фасадов7'!$H$1743,Цена!$A$2262,0)</f>
        <v>25.125642306399993</v>
      </c>
      <c r="K2262" s="160">
        <f ca="1">OFFSET('Расчёт фасадов8'!$H$1743,Цена!$A$2262,0)</f>
        <v>25.125642306399993</v>
      </c>
      <c r="L2262" s="160">
        <f ca="1">OFFSET('Расчёт фасадов9'!$H$1743,Цена!$A$2262,0)</f>
        <v>25.125642306399993</v>
      </c>
      <c r="M2262" s="160">
        <f ca="1">OFFSET('Расчёт фасадов10'!$H$1743,Цена!$A$2262,0)</f>
        <v>25.125642306399993</v>
      </c>
    </row>
    <row r="2263" spans="1:13" ht="15" x14ac:dyDescent="0.2">
      <c r="A2263">
        <v>0</v>
      </c>
      <c r="B2263" t="s">
        <v>1018</v>
      </c>
      <c r="C2263" s="75" t="str">
        <f>B2263&amp;'Спецификация - фасады'!$AO$51</f>
        <v>Flor.1.FV./1+1-OM</v>
      </c>
      <c r="D2263" s="160">
        <f ca="1">OFFSET('Расчёт фасадов'!$H$1743,Цена!A2263,0)</f>
        <v>25.125642306399993</v>
      </c>
      <c r="E2263" s="160">
        <f ca="1">OFFSET('Расчёт фасадов2'!$H$1743,Цена!$A$2263,0)</f>
        <v>25.125642306399993</v>
      </c>
      <c r="F2263" s="160">
        <f ca="1">OFFSET('Расчёт фасадов3'!$H$1743,Цена!$A$2263,0)</f>
        <v>25.125642306399993</v>
      </c>
      <c r="G2263" s="160">
        <f ca="1">OFFSET('Расчёт фасадов4'!$H$1743,Цена!$A$2263,0)</f>
        <v>25.125642306399993</v>
      </c>
      <c r="H2263" s="160">
        <f ca="1">OFFSET('Расчёт фасадов5'!$H$1743,Цена!$A$2263,0)</f>
        <v>25.125642306399993</v>
      </c>
      <c r="I2263" s="160">
        <f ca="1">OFFSET('Расчёт фасадов6'!$H$1743,Цена!$A$2263,0)</f>
        <v>25.125642306399993</v>
      </c>
      <c r="J2263" s="160">
        <f ca="1">OFFSET('Расчёт фасадов7'!$H$1743,Цена!$A$2263,0)</f>
        <v>25.125642306399993</v>
      </c>
      <c r="K2263" s="160">
        <f ca="1">OFFSET('Расчёт фасадов8'!$H$1743,Цена!$A$2263,0)</f>
        <v>25.125642306399993</v>
      </c>
      <c r="L2263" s="160">
        <f ca="1">OFFSET('Расчёт фасадов9'!$H$1743,Цена!$A$2263,0)</f>
        <v>25.125642306399993</v>
      </c>
      <c r="M2263" s="160">
        <f ca="1">OFFSET('Расчёт фасадов10'!$H$1743,Цена!$A$2263,0)</f>
        <v>25.125642306399993</v>
      </c>
    </row>
    <row r="2264" spans="1:13" ht="15" x14ac:dyDescent="0.2">
      <c r="A2264">
        <v>0</v>
      </c>
      <c r="B2264" t="s">
        <v>1018</v>
      </c>
      <c r="C2264" s="75" t="str">
        <f>B2264&amp;'Спецификация - фасады'!$AO$52</f>
        <v>Flor.1.FV./1+1-OE</v>
      </c>
      <c r="D2264" s="160">
        <f ca="1">OFFSET('Расчёт фасадов'!$H$1743,Цена!A2264,0)</f>
        <v>25.125642306399993</v>
      </c>
      <c r="E2264" s="160">
        <f ca="1">OFFSET('Расчёт фасадов2'!$H$1743,Цена!$A$2264,0)</f>
        <v>25.125642306399993</v>
      </c>
      <c r="F2264" s="160">
        <f ca="1">OFFSET('Расчёт фасадов3'!$H$1743,Цена!$A$2264,0)</f>
        <v>25.125642306399993</v>
      </c>
      <c r="G2264" s="160">
        <f ca="1">OFFSET('Расчёт фасадов4'!$H$1743,Цена!$A$2264,0)</f>
        <v>25.125642306399993</v>
      </c>
      <c r="H2264" s="160">
        <f ca="1">OFFSET('Расчёт фасадов5'!$H$1743,Цена!$A$2264,0)</f>
        <v>25.125642306399993</v>
      </c>
      <c r="I2264" s="160">
        <f ca="1">OFFSET('Расчёт фасадов6'!$H$1743,Цена!$A$2264,0)</f>
        <v>25.125642306399993</v>
      </c>
      <c r="J2264" s="160">
        <f ca="1">OFFSET('Расчёт фасадов7'!$H$1743,Цена!$A$2264,0)</f>
        <v>25.125642306399993</v>
      </c>
      <c r="K2264" s="160">
        <f ca="1">OFFSET('Расчёт фасадов8'!$H$1743,Цена!$A$2264,0)</f>
        <v>25.125642306399993</v>
      </c>
      <c r="L2264" s="160">
        <f ca="1">OFFSET('Расчёт фасадов9'!$H$1743,Цена!$A$2264,0)</f>
        <v>25.125642306399993</v>
      </c>
      <c r="M2264" s="160">
        <f ca="1">OFFSET('Расчёт фасадов10'!$H$1743,Цена!$A$2264,0)</f>
        <v>25.125642306399993</v>
      </c>
    </row>
    <row r="2265" spans="1:13" ht="15" x14ac:dyDescent="0.2">
      <c r="A2265">
        <v>0</v>
      </c>
      <c r="B2265" t="s">
        <v>1018</v>
      </c>
      <c r="C2265" s="75" t="str">
        <f>B2265&amp;'Спецификация - фасады'!$AO$53</f>
        <v>Flor.1.FV./1+1-GS</v>
      </c>
      <c r="D2265" s="160">
        <f ca="1">OFFSET('Расчёт фасадов'!$H$1743,Цена!A2265,0)</f>
        <v>25.125642306399993</v>
      </c>
      <c r="E2265" s="160">
        <f ca="1">OFFSET('Расчёт фасадов2'!$H$1743,Цена!$A$2265,0)</f>
        <v>25.125642306399993</v>
      </c>
      <c r="F2265" s="160">
        <f ca="1">OFFSET('Расчёт фасадов3'!$H$1743,Цена!$A$2265,0)</f>
        <v>25.125642306399993</v>
      </c>
      <c r="G2265" s="160">
        <f ca="1">OFFSET('Расчёт фасадов4'!$H$1743,Цена!$A$2265,0)</f>
        <v>25.125642306399993</v>
      </c>
      <c r="H2265" s="160">
        <f ca="1">OFFSET('Расчёт фасадов5'!$H$1743,Цена!$A$2265,0)</f>
        <v>25.125642306399993</v>
      </c>
      <c r="I2265" s="160">
        <f ca="1">OFFSET('Расчёт фасадов6'!$H$1743,Цена!$A$2265,0)</f>
        <v>25.125642306399993</v>
      </c>
      <c r="J2265" s="160">
        <f ca="1">OFFSET('Расчёт фасадов7'!$H$1743,Цена!$A$2265,0)</f>
        <v>25.125642306399993</v>
      </c>
      <c r="K2265" s="160">
        <f ca="1">OFFSET('Расчёт фасадов8'!$H$1743,Цена!$A$2265,0)</f>
        <v>25.125642306399993</v>
      </c>
      <c r="L2265" s="160">
        <f ca="1">OFFSET('Расчёт фасадов9'!$H$1743,Цена!$A$2265,0)</f>
        <v>25.125642306399993</v>
      </c>
      <c r="M2265" s="160">
        <f ca="1">OFFSET('Расчёт фасадов10'!$H$1743,Цена!$A$2265,0)</f>
        <v>25.125642306399993</v>
      </c>
    </row>
    <row r="2266" spans="1:13" ht="15" x14ac:dyDescent="0.2">
      <c r="A2266">
        <v>1</v>
      </c>
      <c r="B2266" t="s">
        <v>1018</v>
      </c>
      <c r="C2266" s="75" t="str">
        <f>B2266&amp;'Спецификация - фасады'!$AO$54</f>
        <v>Flor.1.FV./1+1-BMO</v>
      </c>
      <c r="D2266" s="160">
        <f ca="1">OFFSET('Расчёт фасадов'!$H$1743,Цена!A2266,0)</f>
        <v>25.125642306399993</v>
      </c>
      <c r="E2266" s="160">
        <f ca="1">OFFSET('Расчёт фасадов2'!$H$1743,Цена!$A$2266,0)</f>
        <v>25.125642306399993</v>
      </c>
      <c r="F2266" s="160">
        <f ca="1">OFFSET('Расчёт фасадов3'!$H$1743,Цена!$A$2266,0)</f>
        <v>25.125642306399993</v>
      </c>
      <c r="G2266" s="160">
        <f ca="1">OFFSET('Расчёт фасадов4'!$H$1743,Цена!$A$2266,0)</f>
        <v>25.125642306399993</v>
      </c>
      <c r="H2266" s="160">
        <f ca="1">OFFSET('Расчёт фасадов5'!$H$1743,Цена!$A$2266,0)</f>
        <v>25.125642306399993</v>
      </c>
      <c r="I2266" s="160">
        <f ca="1">OFFSET('Расчёт фасадов6'!$H$1743,Цена!$A$2266,0)</f>
        <v>25.125642306399993</v>
      </c>
      <c r="J2266" s="160">
        <f ca="1">OFFSET('Расчёт фасадов7'!$H$1743,Цена!$A$2266,0)</f>
        <v>25.125642306399993</v>
      </c>
      <c r="K2266" s="160">
        <f ca="1">OFFSET('Расчёт фасадов8'!$H$1743,Цена!$A$2266,0)</f>
        <v>25.125642306399993</v>
      </c>
      <c r="L2266" s="160">
        <f ca="1">OFFSET('Расчёт фасадов9'!$H$1743,Цена!$A$2266,0)</f>
        <v>25.125642306399993</v>
      </c>
      <c r="M2266" s="160">
        <f ca="1">OFFSET('Расчёт фасадов10'!$H$1743,Цена!$A$2266,0)</f>
        <v>25.125642306399993</v>
      </c>
    </row>
    <row r="2267" spans="1:13" ht="15" x14ac:dyDescent="0.2">
      <c r="A2267">
        <v>2</v>
      </c>
      <c r="B2267" t="s">
        <v>1018</v>
      </c>
      <c r="C2267" s="75" t="str">
        <f>B2267&amp;'Спецификация - фасады'!$AO$55</f>
        <v>Flor.1.FV./1+1-WM</v>
      </c>
      <c r="D2267" s="160">
        <f ca="1">OFFSET('Расчёт фасадов'!$H$1743,Цена!A2267,0)</f>
        <v>25.125642306399993</v>
      </c>
      <c r="E2267" s="160">
        <f ca="1">OFFSET('Расчёт фасадов2'!$H$1743,Цена!$A$2267,0)</f>
        <v>25.125642306399993</v>
      </c>
      <c r="F2267" s="160">
        <f ca="1">OFFSET('Расчёт фасадов3'!$H$1743,Цена!$A$2267,0)</f>
        <v>25.125642306399993</v>
      </c>
      <c r="G2267" s="160">
        <f ca="1">OFFSET('Расчёт фасадов4'!$H$1743,Цена!$A$2267,0)</f>
        <v>25.125642306399993</v>
      </c>
      <c r="H2267" s="160">
        <f ca="1">OFFSET('Расчёт фасадов5'!$H$1743,Цена!$A$2267,0)</f>
        <v>25.125642306399993</v>
      </c>
      <c r="I2267" s="160">
        <f ca="1">OFFSET('Расчёт фасадов6'!$H$1743,Цена!$A$2267,0)</f>
        <v>25.125642306399993</v>
      </c>
      <c r="J2267" s="160">
        <f ca="1">OFFSET('Расчёт фасадов7'!$H$1743,Цена!$A$2267,0)</f>
        <v>25.125642306399993</v>
      </c>
      <c r="K2267" s="160">
        <f ca="1">OFFSET('Расчёт фасадов8'!$H$1743,Цена!$A$2267,0)</f>
        <v>25.125642306399993</v>
      </c>
      <c r="L2267" s="160">
        <f ca="1">OFFSET('Расчёт фасадов9'!$H$1743,Цена!$A$2267,0)</f>
        <v>25.125642306399993</v>
      </c>
      <c r="M2267" s="160">
        <f ca="1">OFFSET('Расчёт фасадов10'!$H$1743,Цена!$A$2267,0)</f>
        <v>25.125642306399993</v>
      </c>
    </row>
    <row r="2268" spans="1:13" ht="15" x14ac:dyDescent="0.2">
      <c r="A2268">
        <v>2</v>
      </c>
      <c r="B2268" t="s">
        <v>1018</v>
      </c>
      <c r="C2268" s="75" t="str">
        <f>B2268&amp;'Спецификация - фасады'!$AO$56</f>
        <v>Flor.1.FV./1+1-IV</v>
      </c>
      <c r="D2268" s="160">
        <f ca="1">OFFSET('Расчёт фасадов'!$H$1743,Цена!A2268,0)</f>
        <v>25.125642306399993</v>
      </c>
      <c r="E2268" s="160">
        <f ca="1">OFFSET('Расчёт фасадов2'!$H$1743,Цена!$A$2268,0)</f>
        <v>25.125642306399993</v>
      </c>
      <c r="F2268" s="160">
        <f ca="1">OFFSET('Расчёт фасадов3'!$H$1743,Цена!$A$2268,0)</f>
        <v>25.125642306399993</v>
      </c>
      <c r="G2268" s="160">
        <f ca="1">OFFSET('Расчёт фасадов4'!$H$1743,Цена!$A$2268,0)</f>
        <v>25.125642306399993</v>
      </c>
      <c r="H2268" s="160">
        <f ca="1">OFFSET('Расчёт фасадов5'!$H$1743,Цена!$A$2268,0)</f>
        <v>25.125642306399993</v>
      </c>
      <c r="I2268" s="160">
        <f ca="1">OFFSET('Расчёт фасадов6'!$H$1743,Цена!$A$2268,0)</f>
        <v>25.125642306399993</v>
      </c>
      <c r="J2268" s="160">
        <f ca="1">OFFSET('Расчёт фасадов7'!$H$1743,Цена!$A$2268,0)</f>
        <v>25.125642306399993</v>
      </c>
      <c r="K2268" s="160">
        <f ca="1">OFFSET('Расчёт фасадов8'!$H$1743,Цена!$A$2268,0)</f>
        <v>25.125642306399993</v>
      </c>
      <c r="L2268" s="160">
        <f ca="1">OFFSET('Расчёт фасадов9'!$H$1743,Цена!$A$2268,0)</f>
        <v>25.125642306399993</v>
      </c>
      <c r="M2268" s="160">
        <f ca="1">OFFSET('Расчёт фасадов10'!$H$1743,Цена!$A$2268,0)</f>
        <v>25.125642306399993</v>
      </c>
    </row>
    <row r="2269" spans="1:13" ht="15" x14ac:dyDescent="0.2">
      <c r="A2269">
        <v>3</v>
      </c>
      <c r="B2269" t="s">
        <v>1018</v>
      </c>
      <c r="C2269" s="75" t="str">
        <f>B2269&amp;'Спецификация - фасады'!$AO$57</f>
        <v>Flor.1.FV./1+1-WC/PG</v>
      </c>
      <c r="D2269" s="160">
        <f ca="1">OFFSET('Расчёт фасадов'!$H$1743,Цена!A2269,0)</f>
        <v>25.125642306399993</v>
      </c>
      <c r="E2269" s="160">
        <f ca="1">OFFSET('Расчёт фасадов2'!$H$1743,Цена!$A$2269,0)</f>
        <v>25.125642306399993</v>
      </c>
      <c r="F2269" s="160">
        <f ca="1">OFFSET('Расчёт фасадов3'!$H$1743,Цена!$A$2269,0)</f>
        <v>25.125642306399993</v>
      </c>
      <c r="G2269" s="160">
        <f ca="1">OFFSET('Расчёт фасадов4'!$H$1743,Цена!$A$2269,0)</f>
        <v>25.125642306399993</v>
      </c>
      <c r="H2269" s="160">
        <f ca="1">OFFSET('Расчёт фасадов5'!$H$1743,Цена!$A$2269,0)</f>
        <v>25.125642306399993</v>
      </c>
      <c r="I2269" s="160">
        <f ca="1">OFFSET('Расчёт фасадов6'!$H$1743,Цена!$A$2269,0)</f>
        <v>25.125642306399993</v>
      </c>
      <c r="J2269" s="160">
        <f ca="1">OFFSET('Расчёт фасадов7'!$H$1743,Цена!$A$2269,0)</f>
        <v>25.125642306399993</v>
      </c>
      <c r="K2269" s="160">
        <f ca="1">OFFSET('Расчёт фасадов8'!$H$1743,Цена!$A$2269,0)</f>
        <v>25.125642306399993</v>
      </c>
      <c r="L2269" s="160">
        <f ca="1">OFFSET('Расчёт фасадов9'!$H$1743,Цена!$A$2269,0)</f>
        <v>25.125642306399993</v>
      </c>
      <c r="M2269" s="160">
        <f ca="1">OFFSET('Расчёт фасадов10'!$H$1743,Цена!$A$2269,0)</f>
        <v>25.125642306399993</v>
      </c>
    </row>
    <row r="2270" spans="1:13" ht="15" x14ac:dyDescent="0.2">
      <c r="A2270">
        <v>3</v>
      </c>
      <c r="B2270" t="s">
        <v>1018</v>
      </c>
      <c r="C2270" s="75" t="str">
        <f>B2270&amp;'Спецификация - фасады'!$AO$58</f>
        <v>Flor.1.FV./1+1-WC/PS</v>
      </c>
      <c r="D2270" s="160">
        <f ca="1">OFFSET('Расчёт фасадов'!$H$1743,Цена!A2270,0)</f>
        <v>25.125642306399993</v>
      </c>
      <c r="E2270" s="160">
        <f ca="1">OFFSET('Расчёт фасадов2'!$H$1743,Цена!$A$2270,0)</f>
        <v>25.125642306399993</v>
      </c>
      <c r="F2270" s="160">
        <f ca="1">OFFSET('Расчёт фасадов3'!$H$1743,Цена!$A$2270,0)</f>
        <v>25.125642306399993</v>
      </c>
      <c r="G2270" s="160">
        <f ca="1">OFFSET('Расчёт фасадов4'!$H$1743,Цена!$A$2270,0)</f>
        <v>25.125642306399993</v>
      </c>
      <c r="H2270" s="160">
        <f ca="1">OFFSET('Расчёт фасадов5'!$H$1743,Цена!$A$2270,0)</f>
        <v>25.125642306399993</v>
      </c>
      <c r="I2270" s="160">
        <f ca="1">OFFSET('Расчёт фасадов6'!$H$1743,Цена!$A$2270,0)</f>
        <v>25.125642306399993</v>
      </c>
      <c r="J2270" s="160">
        <f ca="1">OFFSET('Расчёт фасадов7'!$H$1743,Цена!$A$2270,0)</f>
        <v>25.125642306399993</v>
      </c>
      <c r="K2270" s="160">
        <f ca="1">OFFSET('Расчёт фасадов8'!$H$1743,Цена!$A$2270,0)</f>
        <v>25.125642306399993</v>
      </c>
      <c r="L2270" s="160">
        <f ca="1">OFFSET('Расчёт фасадов9'!$H$1743,Цена!$A$2270,0)</f>
        <v>25.125642306399993</v>
      </c>
      <c r="M2270" s="160">
        <f ca="1">OFFSET('Расчёт фасадов10'!$H$1743,Цена!$A$2270,0)</f>
        <v>25.125642306399993</v>
      </c>
    </row>
    <row r="2271" spans="1:13" ht="15" x14ac:dyDescent="0.2">
      <c r="A2271">
        <v>3</v>
      </c>
      <c r="B2271" t="s">
        <v>1018</v>
      </c>
      <c r="C2271" s="75" t="str">
        <f>B2271&amp;'Спецификация - фасады'!$AO$59</f>
        <v>Flor.1.FV./1+1-WC/PBG</v>
      </c>
      <c r="D2271" s="160">
        <f ca="1">OFFSET('Расчёт фасадов'!$H$1743,Цена!A2271,0)</f>
        <v>25.125642306399993</v>
      </c>
      <c r="E2271" s="160">
        <f ca="1">OFFSET('Расчёт фасадов2'!$H$1743,Цена!$A$2271,0)</f>
        <v>25.125642306399993</v>
      </c>
      <c r="F2271" s="160">
        <f ca="1">OFFSET('Расчёт фасадов3'!$H$1743,Цена!$A$2271,0)</f>
        <v>25.125642306399993</v>
      </c>
      <c r="G2271" s="160">
        <f ca="1">OFFSET('Расчёт фасадов4'!$H$1743,Цена!$A$2271,0)</f>
        <v>25.125642306399993</v>
      </c>
      <c r="H2271" s="160">
        <f ca="1">OFFSET('Расчёт фасадов5'!$H$1743,Цена!$A$2271,0)</f>
        <v>25.125642306399993</v>
      </c>
      <c r="I2271" s="160">
        <f ca="1">OFFSET('Расчёт фасадов6'!$H$1743,Цена!$A$2271,0)</f>
        <v>25.125642306399993</v>
      </c>
      <c r="J2271" s="160">
        <f ca="1">OFFSET('Расчёт фасадов7'!$H$1743,Цена!$A$2271,0)</f>
        <v>25.125642306399993</v>
      </c>
      <c r="K2271" s="160">
        <f ca="1">OFFSET('Расчёт фасадов8'!$H$1743,Цена!$A$2271,0)</f>
        <v>25.125642306399993</v>
      </c>
      <c r="L2271" s="160">
        <f ca="1">OFFSET('Расчёт фасадов9'!$H$1743,Цена!$A$2271,0)</f>
        <v>25.125642306399993</v>
      </c>
      <c r="M2271" s="160">
        <f ca="1">OFFSET('Расчёт фасадов10'!$H$1743,Цена!$A$2271,0)</f>
        <v>25.125642306399993</v>
      </c>
    </row>
    <row r="2272" spans="1:13" ht="15" x14ac:dyDescent="0.2">
      <c r="A2272">
        <v>3</v>
      </c>
      <c r="B2272" t="s">
        <v>1018</v>
      </c>
      <c r="C2272" s="75" t="str">
        <f>B2272&amp;'Спецификация - фасады'!$AO$60</f>
        <v>Flor.1.FV./1+1-VT/PS</v>
      </c>
      <c r="D2272" s="160">
        <f ca="1">OFFSET('Расчёт фасадов'!$H$1743,Цена!A2272,0)</f>
        <v>25.125642306399993</v>
      </c>
      <c r="E2272" s="160">
        <f ca="1">OFFSET('Расчёт фасадов2'!$H$1743,Цена!$A$2272,0)</f>
        <v>25.125642306399993</v>
      </c>
      <c r="F2272" s="160">
        <f ca="1">OFFSET('Расчёт фасадов3'!$H$1743,Цена!$A$2272,0)</f>
        <v>25.125642306399993</v>
      </c>
      <c r="G2272" s="160">
        <f ca="1">OFFSET('Расчёт фасадов4'!$H$1743,Цена!$A$2272,0)</f>
        <v>25.125642306399993</v>
      </c>
      <c r="H2272" s="160">
        <f ca="1">OFFSET('Расчёт фасадов5'!$H$1743,Цена!$A$2272,0)</f>
        <v>25.125642306399993</v>
      </c>
      <c r="I2272" s="160">
        <f ca="1">OFFSET('Расчёт фасадов6'!$H$1743,Цена!$A$2272,0)</f>
        <v>25.125642306399993</v>
      </c>
      <c r="J2272" s="160">
        <f ca="1">OFFSET('Расчёт фасадов7'!$H$1743,Цена!$A$2272,0)</f>
        <v>25.125642306399993</v>
      </c>
      <c r="K2272" s="160">
        <f ca="1">OFFSET('Расчёт фасадов8'!$H$1743,Цена!$A$2272,0)</f>
        <v>25.125642306399993</v>
      </c>
      <c r="L2272" s="160">
        <f ca="1">OFFSET('Расчёт фасадов9'!$H$1743,Цена!$A$2272,0)</f>
        <v>25.125642306399993</v>
      </c>
      <c r="M2272" s="160">
        <f ca="1">OFFSET('Расчёт фасадов10'!$H$1743,Цена!$A$2272,0)</f>
        <v>25.125642306399993</v>
      </c>
    </row>
    <row r="2273" spans="1:13" ht="15" x14ac:dyDescent="0.2">
      <c r="A2273">
        <v>4</v>
      </c>
      <c r="B2273" t="s">
        <v>1018</v>
      </c>
      <c r="C2273" s="75" t="str">
        <f>B2273&amp;'Спецификация - фасады'!$AO$61</f>
        <v>Flor.1.FV./1+1-BMO/PG</v>
      </c>
      <c r="D2273" s="160">
        <f ca="1">OFFSET('Расчёт фасадов'!$H$1743,Цена!A2273,0)</f>
        <v>25.125642306399993</v>
      </c>
      <c r="E2273" s="160">
        <f ca="1">OFFSET('Расчёт фасадов2'!$H$1743,Цена!$A$2273,0)</f>
        <v>25.125642306399993</v>
      </c>
      <c r="F2273" s="160">
        <f ca="1">OFFSET('Расчёт фасадов3'!$H$1743,Цена!$A$2273,0)</f>
        <v>25.125642306399993</v>
      </c>
      <c r="G2273" s="160">
        <f ca="1">OFFSET('Расчёт фасадов4'!$H$1743,Цена!$A$2273,0)</f>
        <v>25.125642306399993</v>
      </c>
      <c r="H2273" s="160">
        <f ca="1">OFFSET('Расчёт фасадов5'!$H$1743,Цена!$A$2273,0)</f>
        <v>25.125642306399993</v>
      </c>
      <c r="I2273" s="160">
        <f ca="1">OFFSET('Расчёт фасадов6'!$H$1743,Цена!$A$2273,0)</f>
        <v>25.125642306399993</v>
      </c>
      <c r="J2273" s="160">
        <f ca="1">OFFSET('Расчёт фасадов7'!$H$1743,Цена!$A$2273,0)</f>
        <v>25.125642306399993</v>
      </c>
      <c r="K2273" s="160">
        <f ca="1">OFFSET('Расчёт фасадов8'!$H$1743,Цена!$A$2273,0)</f>
        <v>25.125642306399993</v>
      </c>
      <c r="L2273" s="160">
        <f ca="1">OFFSET('Расчёт фасадов9'!$H$1743,Цена!$A$2273,0)</f>
        <v>25.125642306399993</v>
      </c>
      <c r="M2273" s="160">
        <f ca="1">OFFSET('Расчёт фасадов10'!$H$1743,Цена!$A$2273,0)</f>
        <v>25.125642306399993</v>
      </c>
    </row>
    <row r="2274" spans="1:13" ht="15" x14ac:dyDescent="0.2">
      <c r="A2274">
        <v>4</v>
      </c>
      <c r="B2274" t="s">
        <v>1018</v>
      </c>
      <c r="C2274" s="75" t="str">
        <f>B2274&amp;'Спецификация - фасады'!$AO$62</f>
        <v>Flor.1.FV./1+1-BMO/PB</v>
      </c>
      <c r="D2274" s="160">
        <f ca="1">OFFSET('Расчёт фасадов'!$H$1743,Цена!A2274,0)</f>
        <v>25.125642306399993</v>
      </c>
      <c r="E2274" s="160">
        <f ca="1">OFFSET('Расчёт фасадов2'!$H$1743,Цена!$A$2274,0)</f>
        <v>25.125642306399993</v>
      </c>
      <c r="F2274" s="160">
        <f ca="1">OFFSET('Расчёт фасадов3'!$H$1743,Цена!$A$2274,0)</f>
        <v>25.125642306399993</v>
      </c>
      <c r="G2274" s="160">
        <f ca="1">OFFSET('Расчёт фасадов4'!$H$1743,Цена!$A$2274,0)</f>
        <v>25.125642306399993</v>
      </c>
      <c r="H2274" s="160">
        <f ca="1">OFFSET('Расчёт фасадов5'!$H$1743,Цена!$A$2274,0)</f>
        <v>25.125642306399993</v>
      </c>
      <c r="I2274" s="160">
        <f ca="1">OFFSET('Расчёт фасадов6'!$H$1743,Цена!$A$2274,0)</f>
        <v>25.125642306399993</v>
      </c>
      <c r="J2274" s="160">
        <f ca="1">OFFSET('Расчёт фасадов7'!$H$1743,Цена!$A$2274,0)</f>
        <v>25.125642306399993</v>
      </c>
      <c r="K2274" s="160">
        <f ca="1">OFFSET('Расчёт фасадов8'!$H$1743,Цена!$A$2274,0)</f>
        <v>25.125642306399993</v>
      </c>
      <c r="L2274" s="160">
        <f ca="1">OFFSET('Расчёт фасадов9'!$H$1743,Цена!$A$2274,0)</f>
        <v>25.125642306399993</v>
      </c>
      <c r="M2274" s="160">
        <f ca="1">OFFSET('Расчёт фасадов10'!$H$1743,Цена!$A$2274,0)</f>
        <v>25.125642306399993</v>
      </c>
    </row>
    <row r="2275" spans="1:13" ht="15" x14ac:dyDescent="0.2">
      <c r="A2275">
        <v>5</v>
      </c>
      <c r="B2275" t="s">
        <v>1018</v>
      </c>
      <c r="C2275" s="75" t="str">
        <f>B2275&amp;'Спецификация - фасады'!$AO$63</f>
        <v>Flor.1.FV./1+1-GS/PG</v>
      </c>
      <c r="D2275" s="160">
        <f ca="1">OFFSET('Расчёт фасадов'!$H$1743,Цена!A2275,0)</f>
        <v>25.125642306399993</v>
      </c>
      <c r="E2275" s="160">
        <f ca="1">OFFSET('Расчёт фасадов2'!$H$1743,Цена!$A$2275,0)</f>
        <v>25.125642306399993</v>
      </c>
      <c r="F2275" s="160">
        <f ca="1">OFFSET('Расчёт фасадов3'!$H$1743,Цена!$A$2275,0)</f>
        <v>25.125642306399993</v>
      </c>
      <c r="G2275" s="160">
        <f ca="1">OFFSET('Расчёт фасадов4'!$H$1743,Цена!$A$2275,0)</f>
        <v>25.125642306399993</v>
      </c>
      <c r="H2275" s="160">
        <f ca="1">OFFSET('Расчёт фасадов5'!$H$1743,Цена!$A$2275,0)</f>
        <v>25.125642306399993</v>
      </c>
      <c r="I2275" s="160">
        <f ca="1">OFFSET('Расчёт фасадов6'!$H$1743,Цена!$A$2275,0)</f>
        <v>25.125642306399993</v>
      </c>
      <c r="J2275" s="160">
        <f ca="1">OFFSET('Расчёт фасадов7'!$H$1743,Цена!$A$2275,0)</f>
        <v>25.125642306399993</v>
      </c>
      <c r="K2275" s="160">
        <f ca="1">OFFSET('Расчёт фасадов8'!$H$1743,Цена!$A$2275,0)</f>
        <v>25.125642306399993</v>
      </c>
      <c r="L2275" s="160">
        <f ca="1">OFFSET('Расчёт фасадов9'!$H$1743,Цена!$A$2275,0)</f>
        <v>25.125642306399993</v>
      </c>
      <c r="M2275" s="160">
        <f ca="1">OFFSET('Расчёт фасадов10'!$H$1743,Цена!$A$2275,0)</f>
        <v>25.125642306399993</v>
      </c>
    </row>
    <row r="2276" spans="1:13" ht="15" x14ac:dyDescent="0.2">
      <c r="A2276">
        <v>5</v>
      </c>
      <c r="B2276" t="s">
        <v>1018</v>
      </c>
      <c r="C2276" s="75" t="str">
        <f>B2276&amp;'Спецификация - фасады'!$AO$64</f>
        <v>Flor.1.FV./1+1-GS/PS</v>
      </c>
      <c r="D2276" s="160">
        <f ca="1">OFFSET('Расчёт фасадов'!$H$1743,Цена!A2276,0)</f>
        <v>25.125642306399993</v>
      </c>
      <c r="E2276" s="160">
        <f ca="1">OFFSET('Расчёт фасадов2'!$H$1743,Цена!$A$2276,0)</f>
        <v>25.125642306399993</v>
      </c>
      <c r="F2276" s="160">
        <f ca="1">OFFSET('Расчёт фасадов3'!$H$1743,Цена!$A$2276,0)</f>
        <v>25.125642306399993</v>
      </c>
      <c r="G2276" s="160">
        <f ca="1">OFFSET('Расчёт фасадов4'!$H$1743,Цена!$A$2276,0)</f>
        <v>25.125642306399993</v>
      </c>
      <c r="H2276" s="160">
        <f ca="1">OFFSET('Расчёт фасадов5'!$H$1743,Цена!$A$2276,0)</f>
        <v>25.125642306399993</v>
      </c>
      <c r="I2276" s="160">
        <f ca="1">OFFSET('Расчёт фасадов6'!$H$1743,Цена!$A$2276,0)</f>
        <v>25.125642306399993</v>
      </c>
      <c r="J2276" s="160">
        <f ca="1">OFFSET('Расчёт фасадов7'!$H$1743,Цена!$A$2276,0)</f>
        <v>25.125642306399993</v>
      </c>
      <c r="K2276" s="160">
        <f ca="1">OFFSET('Расчёт фасадов8'!$H$1743,Цена!$A$2276,0)</f>
        <v>25.125642306399993</v>
      </c>
      <c r="L2276" s="160">
        <f ca="1">OFFSET('Расчёт фасадов9'!$H$1743,Цена!$A$2276,0)</f>
        <v>25.125642306399993</v>
      </c>
      <c r="M2276" s="160">
        <f ca="1">OFFSET('Расчёт фасадов10'!$H$1743,Цена!$A$2276,0)</f>
        <v>25.125642306399993</v>
      </c>
    </row>
    <row r="2277" spans="1:13" ht="15" x14ac:dyDescent="0.2">
      <c r="A2277">
        <v>6</v>
      </c>
      <c r="B2277" t="s">
        <v>1018</v>
      </c>
      <c r="C2277" s="75" t="str">
        <f>B2277&amp;'Спецификация - фасады'!$AO$65</f>
        <v>Flor.1.FV./1+1-WM/PG</v>
      </c>
      <c r="D2277" s="160">
        <f ca="1">OFFSET('Расчёт фасадов'!$H$1743,Цена!A2277,0)</f>
        <v>25.125642306399993</v>
      </c>
      <c r="E2277" s="160">
        <f ca="1">OFFSET('Расчёт фасадов2'!$H$1743,Цена!$A$2277,0)</f>
        <v>25.125642306399993</v>
      </c>
      <c r="F2277" s="160">
        <f ca="1">OFFSET('Расчёт фасадов3'!$H$1743,Цена!$A$2277,0)</f>
        <v>25.125642306399993</v>
      </c>
      <c r="G2277" s="160">
        <f ca="1">OFFSET('Расчёт фасадов4'!$H$1743,Цена!$A$2277,0)</f>
        <v>25.125642306399993</v>
      </c>
      <c r="H2277" s="160">
        <f ca="1">OFFSET('Расчёт фасадов5'!$H$1743,Цена!$A$2277,0)</f>
        <v>25.125642306399993</v>
      </c>
      <c r="I2277" s="160">
        <f ca="1">OFFSET('Расчёт фасадов6'!$H$1743,Цена!$A$2277,0)</f>
        <v>25.125642306399993</v>
      </c>
      <c r="J2277" s="160">
        <f ca="1">OFFSET('Расчёт фасадов7'!$H$1743,Цена!$A$2277,0)</f>
        <v>25.125642306399993</v>
      </c>
      <c r="K2277" s="160">
        <f ca="1">OFFSET('Расчёт фасадов8'!$H$1743,Цена!$A$2277,0)</f>
        <v>25.125642306399993</v>
      </c>
      <c r="L2277" s="160">
        <f ca="1">OFFSET('Расчёт фасадов9'!$H$1743,Цена!$A$2277,0)</f>
        <v>25.125642306399993</v>
      </c>
      <c r="M2277" s="160">
        <f ca="1">OFFSET('Расчёт фасадов10'!$H$1743,Цена!$A$2277,0)</f>
        <v>25.125642306399993</v>
      </c>
    </row>
    <row r="2278" spans="1:13" ht="15" x14ac:dyDescent="0.2">
      <c r="A2278">
        <v>6</v>
      </c>
      <c r="B2278" t="s">
        <v>1018</v>
      </c>
      <c r="C2278" s="75" t="str">
        <f>B2278&amp;'Спецификация - фасады'!$AO$66</f>
        <v>Flor.1.FV./1+1-WM/PS</v>
      </c>
      <c r="D2278" s="160">
        <f ca="1">OFFSET('Расчёт фасадов'!$H$1743,Цена!A2278,0)</f>
        <v>25.125642306399993</v>
      </c>
      <c r="E2278" s="160">
        <f ca="1">OFFSET('Расчёт фасадов2'!$H$1743,Цена!$A$2278,0)</f>
        <v>25.125642306399993</v>
      </c>
      <c r="F2278" s="160">
        <f ca="1">OFFSET('Расчёт фасадов3'!$H$1743,Цена!$A$2278,0)</f>
        <v>25.125642306399993</v>
      </c>
      <c r="G2278" s="160">
        <f ca="1">OFFSET('Расчёт фасадов4'!$H$1743,Цена!$A$2278,0)</f>
        <v>25.125642306399993</v>
      </c>
      <c r="H2278" s="160">
        <f ca="1">OFFSET('Расчёт фасадов5'!$H$1743,Цена!$A$2278,0)</f>
        <v>25.125642306399993</v>
      </c>
      <c r="I2278" s="160">
        <f ca="1">OFFSET('Расчёт фасадов6'!$H$1743,Цена!$A$2278,0)</f>
        <v>25.125642306399993</v>
      </c>
      <c r="J2278" s="160">
        <f ca="1">OFFSET('Расчёт фасадов7'!$H$1743,Цена!$A$2278,0)</f>
        <v>25.125642306399993</v>
      </c>
      <c r="K2278" s="160">
        <f ca="1">OFFSET('Расчёт фасадов8'!$H$1743,Цена!$A$2278,0)</f>
        <v>25.125642306399993</v>
      </c>
      <c r="L2278" s="160">
        <f ca="1">OFFSET('Расчёт фасадов9'!$H$1743,Цена!$A$2278,0)</f>
        <v>25.125642306399993</v>
      </c>
      <c r="M2278" s="160">
        <f ca="1">OFFSET('Расчёт фасадов10'!$H$1743,Цена!$A$2278,0)</f>
        <v>25.125642306399993</v>
      </c>
    </row>
    <row r="2279" spans="1:13" ht="15" x14ac:dyDescent="0.2">
      <c r="A2279">
        <v>6</v>
      </c>
      <c r="B2279" t="s">
        <v>1018</v>
      </c>
      <c r="C2279" s="75" t="str">
        <f>B2279&amp;'Спецификация - фасады'!$AO$67</f>
        <v>Flor.1.FV./1+1-WM/PBG</v>
      </c>
      <c r="D2279" s="160">
        <f ca="1">OFFSET('Расчёт фасадов'!$H$1743,Цена!A2279,0)</f>
        <v>25.125642306399993</v>
      </c>
      <c r="E2279" s="160">
        <f ca="1">OFFSET('Расчёт фасадов2'!$H$1743,Цена!$A$2279,0)</f>
        <v>25.125642306399993</v>
      </c>
      <c r="F2279" s="160">
        <f ca="1">OFFSET('Расчёт фасадов3'!$H$1743,Цена!$A$2279,0)</f>
        <v>25.125642306399993</v>
      </c>
      <c r="G2279" s="160">
        <f ca="1">OFFSET('Расчёт фасадов4'!$H$1743,Цена!$A$2279,0)</f>
        <v>25.125642306399993</v>
      </c>
      <c r="H2279" s="160">
        <f ca="1">OFFSET('Расчёт фасадов5'!$H$1743,Цена!$A$2279,0)</f>
        <v>25.125642306399993</v>
      </c>
      <c r="I2279" s="160">
        <f ca="1">OFFSET('Расчёт фасадов6'!$H$1743,Цена!$A$2279,0)</f>
        <v>25.125642306399993</v>
      </c>
      <c r="J2279" s="160">
        <f ca="1">OFFSET('Расчёт фасадов7'!$H$1743,Цена!$A$2279,0)</f>
        <v>25.125642306399993</v>
      </c>
      <c r="K2279" s="160">
        <f ca="1">OFFSET('Расчёт фасадов8'!$H$1743,Цена!$A$2279,0)</f>
        <v>25.125642306399993</v>
      </c>
      <c r="L2279" s="160">
        <f ca="1">OFFSET('Расчёт фасадов9'!$H$1743,Цена!$A$2279,0)</f>
        <v>25.125642306399993</v>
      </c>
      <c r="M2279" s="160">
        <f ca="1">OFFSET('Расчёт фасадов10'!$H$1743,Цена!$A$2279,0)</f>
        <v>25.125642306399993</v>
      </c>
    </row>
    <row r="2280" spans="1:13" ht="15" x14ac:dyDescent="0.2">
      <c r="A2280">
        <v>6</v>
      </c>
      <c r="B2280" t="s">
        <v>1018</v>
      </c>
      <c r="C2280" s="75" t="str">
        <f>B2280&amp;'Спецификация - фасады'!$AO$68</f>
        <v>Flor.1.FV./1+1-IV/PG</v>
      </c>
      <c r="D2280" s="160">
        <f ca="1">OFFSET('Расчёт фасадов'!$H$1743,Цена!A2280,0)</f>
        <v>25.125642306399993</v>
      </c>
      <c r="E2280" s="160">
        <f ca="1">OFFSET('Расчёт фасадов2'!$H$1743,Цена!$A$2280,0)</f>
        <v>25.125642306399993</v>
      </c>
      <c r="F2280" s="160">
        <f ca="1">OFFSET('Расчёт фасадов3'!$H$1743,Цена!$A$2280,0)</f>
        <v>25.125642306399993</v>
      </c>
      <c r="G2280" s="160">
        <f ca="1">OFFSET('Расчёт фасадов4'!$H$1743,Цена!$A$2280,0)</f>
        <v>25.125642306399993</v>
      </c>
      <c r="H2280" s="160">
        <f ca="1">OFFSET('Расчёт фасадов5'!$H$1743,Цена!$A$2280,0)</f>
        <v>25.125642306399993</v>
      </c>
      <c r="I2280" s="160">
        <f ca="1">OFFSET('Расчёт фасадов6'!$H$1743,Цена!$A$2280,0)</f>
        <v>25.125642306399993</v>
      </c>
      <c r="J2280" s="160">
        <f ca="1">OFFSET('Расчёт фасадов7'!$H$1743,Цена!$A$2280,0)</f>
        <v>25.125642306399993</v>
      </c>
      <c r="K2280" s="160">
        <f ca="1">OFFSET('Расчёт фасадов8'!$H$1743,Цена!$A$2280,0)</f>
        <v>25.125642306399993</v>
      </c>
      <c r="L2280" s="160">
        <f ca="1">OFFSET('Расчёт фасадов9'!$H$1743,Цена!$A$2280,0)</f>
        <v>25.125642306399993</v>
      </c>
      <c r="M2280" s="160">
        <f ca="1">OFFSET('Расчёт фасадов10'!$H$1743,Цена!$A$2280,0)</f>
        <v>25.125642306399993</v>
      </c>
    </row>
    <row r="2281" spans="1:13" ht="15" x14ac:dyDescent="0.2">
      <c r="A2281">
        <v>6</v>
      </c>
      <c r="B2281" t="s">
        <v>1018</v>
      </c>
      <c r="C2281" s="75" t="str">
        <f>B2281&amp;'Спецификация - фасады'!$AO$69</f>
        <v>Flor.1.FV./1+1-IV/PS</v>
      </c>
      <c r="D2281" s="160">
        <f ca="1">OFFSET('Расчёт фасадов'!$H$1743,Цена!A2281,0)</f>
        <v>25.125642306399993</v>
      </c>
      <c r="E2281" s="160">
        <f ca="1">OFFSET('Расчёт фасадов2'!$H$1743,Цена!$A$2281,0)</f>
        <v>25.125642306399993</v>
      </c>
      <c r="F2281" s="160">
        <f ca="1">OFFSET('Расчёт фасадов3'!$H$1743,Цена!$A$2281,0)</f>
        <v>25.125642306399993</v>
      </c>
      <c r="G2281" s="160">
        <f ca="1">OFFSET('Расчёт фасадов4'!$H$1743,Цена!$A$2281,0)</f>
        <v>25.125642306399993</v>
      </c>
      <c r="H2281" s="160">
        <f ca="1">OFFSET('Расчёт фасадов5'!$H$1743,Цена!$A$2281,0)</f>
        <v>25.125642306399993</v>
      </c>
      <c r="I2281" s="160">
        <f ca="1">OFFSET('Расчёт фасадов6'!$H$1743,Цена!$A$2281,0)</f>
        <v>25.125642306399993</v>
      </c>
      <c r="J2281" s="160">
        <f ca="1">OFFSET('Расчёт фасадов7'!$H$1743,Цена!$A$2281,0)</f>
        <v>25.125642306399993</v>
      </c>
      <c r="K2281" s="160">
        <f ca="1">OFFSET('Расчёт фасадов8'!$H$1743,Цена!$A$2281,0)</f>
        <v>25.125642306399993</v>
      </c>
      <c r="L2281" s="160">
        <f ca="1">OFFSET('Расчёт фасадов9'!$H$1743,Цена!$A$2281,0)</f>
        <v>25.125642306399993</v>
      </c>
      <c r="M2281" s="160">
        <f ca="1">OFFSET('Расчёт фасадов10'!$H$1743,Цена!$A$2281,0)</f>
        <v>25.125642306399993</v>
      </c>
    </row>
    <row r="2282" spans="1:13" ht="15" x14ac:dyDescent="0.2">
      <c r="A2282">
        <v>6</v>
      </c>
      <c r="B2282" t="s">
        <v>1018</v>
      </c>
      <c r="C2282" s="75" t="str">
        <f>B2282&amp;'Спецификация - фасады'!$AO$70</f>
        <v>Flor.1.FV./1+1-IV/PBG</v>
      </c>
      <c r="D2282" s="160">
        <f ca="1">OFFSET('Расчёт фасадов'!$H$1743,Цена!A2282,0)</f>
        <v>25.125642306399993</v>
      </c>
      <c r="E2282" s="160">
        <f ca="1">OFFSET('Расчёт фасадов2'!$H$1743,Цена!$A$2282,0)</f>
        <v>25.125642306399993</v>
      </c>
      <c r="F2282" s="160">
        <f ca="1">OFFSET('Расчёт фасадов3'!$H$1743,Цена!$A$2282,0)</f>
        <v>25.125642306399993</v>
      </c>
      <c r="G2282" s="160">
        <f ca="1">OFFSET('Расчёт фасадов4'!$H$1743,Цена!$A$2282,0)</f>
        <v>25.125642306399993</v>
      </c>
      <c r="H2282" s="160">
        <f ca="1">OFFSET('Расчёт фасадов5'!$H$1743,Цена!$A$2282,0)</f>
        <v>25.125642306399993</v>
      </c>
      <c r="I2282" s="160">
        <f ca="1">OFFSET('Расчёт фасадов6'!$H$1743,Цена!$A$2282,0)</f>
        <v>25.125642306399993</v>
      </c>
      <c r="J2282" s="160">
        <f ca="1">OFFSET('Расчёт фасадов7'!$H$1743,Цена!$A$2282,0)</f>
        <v>25.125642306399993</v>
      </c>
      <c r="K2282" s="160">
        <f ca="1">OFFSET('Расчёт фасадов8'!$H$1743,Цена!$A$2282,0)</f>
        <v>25.125642306399993</v>
      </c>
      <c r="L2282" s="160">
        <f ca="1">OFFSET('Расчёт фасадов9'!$H$1743,Цена!$A$2282,0)</f>
        <v>25.125642306399993</v>
      </c>
      <c r="M2282" s="160">
        <f ca="1">OFFSET('Расчёт фасадов10'!$H$1743,Цена!$A$2282,0)</f>
        <v>25.125642306399993</v>
      </c>
    </row>
    <row r="2283" spans="1:13" ht="15" x14ac:dyDescent="0.2">
      <c r="C2283" s="75"/>
    </row>
    <row r="2284" spans="1:13" ht="15" x14ac:dyDescent="0.2">
      <c r="C2284" s="75"/>
    </row>
    <row r="2285" spans="1:13" ht="15" x14ac:dyDescent="0.2">
      <c r="C2285" s="75"/>
    </row>
    <row r="2286" spans="1:13" ht="15" x14ac:dyDescent="0.2">
      <c r="C2286" s="75"/>
    </row>
    <row r="2287" spans="1:13" ht="15" x14ac:dyDescent="0.2">
      <c r="C2287" s="75"/>
    </row>
    <row r="2288" spans="1:13" ht="15" x14ac:dyDescent="0.2">
      <c r="C2288" s="75"/>
    </row>
    <row r="2289" spans="3:3" ht="15" x14ac:dyDescent="0.2">
      <c r="C2289" s="75"/>
    </row>
    <row r="2290" spans="3:3" ht="15" x14ac:dyDescent="0.2">
      <c r="C2290" s="75"/>
    </row>
    <row r="2291" spans="3:3" ht="15" x14ac:dyDescent="0.2">
      <c r="C2291" s="75"/>
    </row>
    <row r="2292" spans="3:3" ht="15" x14ac:dyDescent="0.2">
      <c r="C2292" s="75"/>
    </row>
    <row r="2294" spans="3:3" ht="15" x14ac:dyDescent="0.2">
      <c r="C2294" s="75"/>
    </row>
    <row r="2295" spans="3:3" ht="15" x14ac:dyDescent="0.2">
      <c r="C2295" s="75"/>
    </row>
    <row r="2296" spans="3:3" ht="15" x14ac:dyDescent="0.2">
      <c r="C2296" s="75"/>
    </row>
    <row r="2297" spans="3:3" ht="15" x14ac:dyDescent="0.2">
      <c r="C2297" s="75"/>
    </row>
    <row r="2298" spans="3:3" ht="15" x14ac:dyDescent="0.2">
      <c r="C2298" s="75"/>
    </row>
    <row r="2299" spans="3:3" ht="15" x14ac:dyDescent="0.2">
      <c r="C2299" s="75"/>
    </row>
    <row r="2300" spans="3:3" ht="15" x14ac:dyDescent="0.2">
      <c r="C2300" s="75"/>
    </row>
    <row r="2301" spans="3:3" ht="15" x14ac:dyDescent="0.2">
      <c r="C2301" s="75"/>
    </row>
    <row r="2302" spans="3:3" ht="15" x14ac:dyDescent="0.2">
      <c r="C2302" s="75"/>
    </row>
    <row r="2303" spans="3:3" ht="15" x14ac:dyDescent="0.2">
      <c r="C2303" s="75"/>
    </row>
    <row r="2304" spans="3:3" ht="15" x14ac:dyDescent="0.2">
      <c r="C2304" s="75"/>
    </row>
    <row r="2305" spans="3:3" ht="15" x14ac:dyDescent="0.2">
      <c r="C2305" s="75"/>
    </row>
    <row r="2306" spans="3:3" ht="15" x14ac:dyDescent="0.2">
      <c r="C2306" s="75"/>
    </row>
    <row r="2307" spans="3:3" ht="15" x14ac:dyDescent="0.2">
      <c r="C2307" s="75"/>
    </row>
    <row r="2308" spans="3:3" ht="15" x14ac:dyDescent="0.2">
      <c r="C2308" s="75"/>
    </row>
    <row r="2309" spans="3:3" ht="15" x14ac:dyDescent="0.2">
      <c r="C2309" s="75"/>
    </row>
    <row r="2310" spans="3:3" ht="15" x14ac:dyDescent="0.2">
      <c r="C2310" s="75"/>
    </row>
    <row r="2311" spans="3:3" ht="15" x14ac:dyDescent="0.2">
      <c r="C2311" s="75"/>
    </row>
    <row r="2312" spans="3:3" ht="15" x14ac:dyDescent="0.2">
      <c r="C2312" s="75"/>
    </row>
    <row r="2313" spans="3:3" ht="15" x14ac:dyDescent="0.2">
      <c r="C2313" s="75"/>
    </row>
    <row r="2314" spans="3:3" ht="15" x14ac:dyDescent="0.2">
      <c r="C2314" s="75"/>
    </row>
    <row r="2315" spans="3:3" ht="15" x14ac:dyDescent="0.2">
      <c r="C2315" s="75"/>
    </row>
    <row r="2316" spans="3:3" ht="15" x14ac:dyDescent="0.2">
      <c r="C2316" s="75"/>
    </row>
    <row r="2317" spans="3:3" ht="15" x14ac:dyDescent="0.2">
      <c r="C2317" s="75"/>
    </row>
    <row r="2318" spans="3:3" ht="15" x14ac:dyDescent="0.2">
      <c r="C2318" s="75"/>
    </row>
    <row r="2319" spans="3:3" ht="15" x14ac:dyDescent="0.2">
      <c r="C2319" s="75"/>
    </row>
    <row r="2320" spans="3:3" ht="15" x14ac:dyDescent="0.2">
      <c r="C2320" s="75"/>
    </row>
    <row r="2321" spans="3:3" ht="15" x14ac:dyDescent="0.2">
      <c r="C2321" s="75"/>
    </row>
    <row r="2323" spans="3:3" ht="15" x14ac:dyDescent="0.2">
      <c r="C2323" s="75"/>
    </row>
    <row r="2324" spans="3:3" ht="15" x14ac:dyDescent="0.2">
      <c r="C2324" s="75"/>
    </row>
    <row r="2325" spans="3:3" ht="15" x14ac:dyDescent="0.2">
      <c r="C2325" s="75"/>
    </row>
    <row r="2326" spans="3:3" ht="15" x14ac:dyDescent="0.2">
      <c r="C2326" s="75"/>
    </row>
    <row r="2327" spans="3:3" ht="15" x14ac:dyDescent="0.2">
      <c r="C2327" s="75"/>
    </row>
    <row r="2328" spans="3:3" ht="15" x14ac:dyDescent="0.2">
      <c r="C2328" s="75"/>
    </row>
    <row r="2329" spans="3:3" ht="15" x14ac:dyDescent="0.2">
      <c r="C2329" s="75"/>
    </row>
    <row r="2330" spans="3:3" ht="15" x14ac:dyDescent="0.2">
      <c r="C2330" s="75"/>
    </row>
    <row r="2331" spans="3:3" ht="15" x14ac:dyDescent="0.2">
      <c r="C2331" s="75"/>
    </row>
    <row r="2332" spans="3:3" ht="15" x14ac:dyDescent="0.2">
      <c r="C2332" s="75"/>
    </row>
    <row r="2333" spans="3:3" ht="15" x14ac:dyDescent="0.2">
      <c r="C2333" s="75"/>
    </row>
    <row r="2334" spans="3:3" ht="15" x14ac:dyDescent="0.2">
      <c r="C2334" s="75"/>
    </row>
    <row r="2335" spans="3:3" ht="15" x14ac:dyDescent="0.2">
      <c r="C2335" s="75"/>
    </row>
    <row r="2336" spans="3:3" ht="15" x14ac:dyDescent="0.2">
      <c r="C2336" s="75"/>
    </row>
    <row r="2337" spans="3:3" ht="15" x14ac:dyDescent="0.2">
      <c r="C2337" s="75"/>
    </row>
    <row r="2338" spans="3:3" ht="15" x14ac:dyDescent="0.2">
      <c r="C2338" s="75"/>
    </row>
    <row r="2339" spans="3:3" ht="15" x14ac:dyDescent="0.2">
      <c r="C2339" s="75"/>
    </row>
    <row r="2340" spans="3:3" ht="15" x14ac:dyDescent="0.2">
      <c r="C2340" s="75"/>
    </row>
    <row r="2341" spans="3:3" ht="15" x14ac:dyDescent="0.2">
      <c r="C2341" s="75"/>
    </row>
    <row r="2342" spans="3:3" ht="15" x14ac:dyDescent="0.2">
      <c r="C2342" s="75"/>
    </row>
    <row r="2343" spans="3:3" ht="15" x14ac:dyDescent="0.2">
      <c r="C2343" s="75"/>
    </row>
    <row r="2344" spans="3:3" ht="15" x14ac:dyDescent="0.2">
      <c r="C2344" s="75"/>
    </row>
    <row r="2345" spans="3:3" ht="15" x14ac:dyDescent="0.2">
      <c r="C2345" s="75"/>
    </row>
    <row r="2346" spans="3:3" ht="15" x14ac:dyDescent="0.2">
      <c r="C2346" s="75"/>
    </row>
    <row r="2347" spans="3:3" ht="15" x14ac:dyDescent="0.2">
      <c r="C2347" s="75"/>
    </row>
    <row r="2348" spans="3:3" ht="15" x14ac:dyDescent="0.2">
      <c r="C2348" s="75"/>
    </row>
    <row r="2349" spans="3:3" ht="15" x14ac:dyDescent="0.2">
      <c r="C2349" s="75"/>
    </row>
    <row r="2350" spans="3:3" ht="15" x14ac:dyDescent="0.2">
      <c r="C2350" s="75"/>
    </row>
    <row r="2352" spans="3:3" ht="15" x14ac:dyDescent="0.2">
      <c r="C2352" s="75"/>
    </row>
    <row r="2353" spans="3:3" ht="15" x14ac:dyDescent="0.2">
      <c r="C2353" s="75"/>
    </row>
    <row r="2354" spans="3:3" ht="15" x14ac:dyDescent="0.2">
      <c r="C2354" s="75"/>
    </row>
    <row r="2355" spans="3:3" ht="15" x14ac:dyDescent="0.2">
      <c r="C2355" s="75"/>
    </row>
    <row r="2356" spans="3:3" ht="15" x14ac:dyDescent="0.2">
      <c r="C2356" s="75"/>
    </row>
    <row r="2357" spans="3:3" ht="15" x14ac:dyDescent="0.2">
      <c r="C2357" s="75"/>
    </row>
    <row r="2358" spans="3:3" ht="15" x14ac:dyDescent="0.2">
      <c r="C2358" s="75"/>
    </row>
    <row r="2359" spans="3:3" ht="15" x14ac:dyDescent="0.2">
      <c r="C2359" s="75"/>
    </row>
    <row r="2360" spans="3:3" ht="15" x14ac:dyDescent="0.2">
      <c r="C2360" s="75"/>
    </row>
    <row r="2361" spans="3:3" ht="15" x14ac:dyDescent="0.2">
      <c r="C2361" s="75"/>
    </row>
    <row r="2362" spans="3:3" ht="15" x14ac:dyDescent="0.2">
      <c r="C2362" s="75"/>
    </row>
    <row r="2363" spans="3:3" ht="15" x14ac:dyDescent="0.2">
      <c r="C2363" s="75"/>
    </row>
    <row r="2364" spans="3:3" ht="15" x14ac:dyDescent="0.2">
      <c r="C2364" s="75"/>
    </row>
    <row r="2365" spans="3:3" ht="15" x14ac:dyDescent="0.2">
      <c r="C2365" s="75"/>
    </row>
    <row r="2366" spans="3:3" ht="15" x14ac:dyDescent="0.2">
      <c r="C2366" s="75"/>
    </row>
    <row r="2367" spans="3:3" ht="15" x14ac:dyDescent="0.2">
      <c r="C2367" s="75"/>
    </row>
    <row r="2368" spans="3:3" ht="15" x14ac:dyDescent="0.2">
      <c r="C2368" s="75"/>
    </row>
    <row r="2369" spans="3:3" ht="15" x14ac:dyDescent="0.2">
      <c r="C2369" s="75"/>
    </row>
    <row r="2370" spans="3:3" ht="15" x14ac:dyDescent="0.2">
      <c r="C2370" s="75"/>
    </row>
    <row r="2371" spans="3:3" ht="15" x14ac:dyDescent="0.2">
      <c r="C2371" s="75"/>
    </row>
    <row r="2372" spans="3:3" ht="15" x14ac:dyDescent="0.2">
      <c r="C2372" s="75"/>
    </row>
    <row r="2373" spans="3:3" ht="15" x14ac:dyDescent="0.2">
      <c r="C2373" s="75"/>
    </row>
    <row r="2374" spans="3:3" ht="15" x14ac:dyDescent="0.2">
      <c r="C2374" s="75"/>
    </row>
    <row r="2375" spans="3:3" ht="15" x14ac:dyDescent="0.2">
      <c r="C2375" s="75"/>
    </row>
    <row r="2376" spans="3:3" ht="15" x14ac:dyDescent="0.2">
      <c r="C2376" s="75"/>
    </row>
    <row r="2377" spans="3:3" ht="15" x14ac:dyDescent="0.2">
      <c r="C2377" s="75"/>
    </row>
    <row r="2378" spans="3:3" ht="15" x14ac:dyDescent="0.2">
      <c r="C2378" s="75"/>
    </row>
    <row r="2379" spans="3:3" ht="15" x14ac:dyDescent="0.2">
      <c r="C2379" s="75"/>
    </row>
    <row r="2381" spans="3:3" ht="15" x14ac:dyDescent="0.2">
      <c r="C2381" s="75"/>
    </row>
    <row r="2382" spans="3:3" ht="15" x14ac:dyDescent="0.2">
      <c r="C2382" s="75"/>
    </row>
    <row r="2383" spans="3:3" ht="15" x14ac:dyDescent="0.2">
      <c r="C2383" s="75"/>
    </row>
    <row r="2384" spans="3:3" ht="15" x14ac:dyDescent="0.2">
      <c r="C2384" s="75"/>
    </row>
    <row r="2385" spans="3:3" ht="15" x14ac:dyDescent="0.2">
      <c r="C2385" s="75"/>
    </row>
    <row r="2386" spans="3:3" ht="15" x14ac:dyDescent="0.2">
      <c r="C2386" s="75"/>
    </row>
    <row r="2387" spans="3:3" ht="15" x14ac:dyDescent="0.2">
      <c r="C2387" s="75"/>
    </row>
    <row r="2388" spans="3:3" ht="15" x14ac:dyDescent="0.2">
      <c r="C2388" s="75"/>
    </row>
    <row r="2389" spans="3:3" ht="15" x14ac:dyDescent="0.2">
      <c r="C2389" s="75"/>
    </row>
    <row r="2390" spans="3:3" ht="15" x14ac:dyDescent="0.2">
      <c r="C2390" s="75"/>
    </row>
    <row r="2391" spans="3:3" ht="15" x14ac:dyDescent="0.2">
      <c r="C2391" s="75"/>
    </row>
    <row r="2392" spans="3:3" ht="15" x14ac:dyDescent="0.2">
      <c r="C2392" s="75"/>
    </row>
    <row r="2393" spans="3:3" ht="15" x14ac:dyDescent="0.2">
      <c r="C2393" s="75"/>
    </row>
    <row r="2394" spans="3:3" ht="15" x14ac:dyDescent="0.2">
      <c r="C2394" s="75"/>
    </row>
    <row r="2395" spans="3:3" ht="15" x14ac:dyDescent="0.2">
      <c r="C2395" s="75"/>
    </row>
    <row r="2396" spans="3:3" ht="15" x14ac:dyDescent="0.2">
      <c r="C2396" s="75"/>
    </row>
    <row r="2397" spans="3:3" ht="15" x14ac:dyDescent="0.2">
      <c r="C2397" s="75"/>
    </row>
    <row r="2398" spans="3:3" ht="15" x14ac:dyDescent="0.2">
      <c r="C2398" s="75"/>
    </row>
    <row r="2399" spans="3:3" ht="15" x14ac:dyDescent="0.2">
      <c r="C2399" s="75"/>
    </row>
    <row r="2400" spans="3:3" ht="15" x14ac:dyDescent="0.2">
      <c r="C2400" s="75"/>
    </row>
    <row r="2401" spans="3:3" ht="15" x14ac:dyDescent="0.2">
      <c r="C2401" s="75"/>
    </row>
    <row r="2402" spans="3:3" ht="15" x14ac:dyDescent="0.2">
      <c r="C2402" s="75"/>
    </row>
    <row r="2403" spans="3:3" ht="15" x14ac:dyDescent="0.2">
      <c r="C2403" s="75"/>
    </row>
    <row r="2404" spans="3:3" ht="15" x14ac:dyDescent="0.2">
      <c r="C2404" s="75"/>
    </row>
    <row r="2405" spans="3:3" ht="15" x14ac:dyDescent="0.2">
      <c r="C2405" s="75"/>
    </row>
    <row r="2406" spans="3:3" ht="15" x14ac:dyDescent="0.2">
      <c r="C2406" s="75"/>
    </row>
    <row r="2407" spans="3:3" ht="15" x14ac:dyDescent="0.2">
      <c r="C2407" s="75"/>
    </row>
    <row r="2408" spans="3:3" ht="15" x14ac:dyDescent="0.2">
      <c r="C2408" s="75"/>
    </row>
    <row r="2410" spans="3:3" ht="15" x14ac:dyDescent="0.2">
      <c r="C2410" s="75"/>
    </row>
    <row r="2411" spans="3:3" ht="15" x14ac:dyDescent="0.2">
      <c r="C2411" s="75"/>
    </row>
    <row r="2412" spans="3:3" ht="15" x14ac:dyDescent="0.2">
      <c r="C2412" s="75"/>
    </row>
    <row r="2413" spans="3:3" ht="15" x14ac:dyDescent="0.2">
      <c r="C2413" s="75"/>
    </row>
    <row r="2414" spans="3:3" ht="15" x14ac:dyDescent="0.2">
      <c r="C2414" s="75"/>
    </row>
    <row r="2415" spans="3:3" ht="15" x14ac:dyDescent="0.2">
      <c r="C2415" s="75"/>
    </row>
    <row r="2416" spans="3:3" ht="15" x14ac:dyDescent="0.2">
      <c r="C2416" s="75"/>
    </row>
    <row r="2417" spans="3:3" ht="15" x14ac:dyDescent="0.2">
      <c r="C2417" s="75"/>
    </row>
    <row r="2418" spans="3:3" ht="15" x14ac:dyDescent="0.2">
      <c r="C2418" s="75"/>
    </row>
    <row r="2419" spans="3:3" ht="15" x14ac:dyDescent="0.2">
      <c r="C2419" s="75"/>
    </row>
    <row r="2420" spans="3:3" ht="15" x14ac:dyDescent="0.2">
      <c r="C2420" s="75"/>
    </row>
    <row r="2421" spans="3:3" ht="15" x14ac:dyDescent="0.2">
      <c r="C2421" s="75"/>
    </row>
    <row r="2422" spans="3:3" ht="15" x14ac:dyDescent="0.2">
      <c r="C2422" s="75"/>
    </row>
    <row r="2423" spans="3:3" ht="15" x14ac:dyDescent="0.2">
      <c r="C2423" s="75"/>
    </row>
    <row r="2424" spans="3:3" ht="15" x14ac:dyDescent="0.2">
      <c r="C2424" s="75"/>
    </row>
    <row r="2425" spans="3:3" ht="15" x14ac:dyDescent="0.2">
      <c r="C2425" s="75"/>
    </row>
    <row r="2426" spans="3:3" ht="15" x14ac:dyDescent="0.2">
      <c r="C2426" s="75"/>
    </row>
    <row r="2427" spans="3:3" ht="15" x14ac:dyDescent="0.2">
      <c r="C2427" s="75"/>
    </row>
    <row r="2428" spans="3:3" ht="15" x14ac:dyDescent="0.2">
      <c r="C2428" s="75"/>
    </row>
    <row r="2429" spans="3:3" ht="15" x14ac:dyDescent="0.2">
      <c r="C2429" s="75"/>
    </row>
    <row r="2430" spans="3:3" ht="15" x14ac:dyDescent="0.2">
      <c r="C2430" s="75"/>
    </row>
    <row r="2431" spans="3:3" ht="15" x14ac:dyDescent="0.2">
      <c r="C2431" s="75"/>
    </row>
    <row r="2432" spans="3:3" ht="15" x14ac:dyDescent="0.2">
      <c r="C2432" s="75"/>
    </row>
    <row r="2433" spans="3:3" ht="15" x14ac:dyDescent="0.2">
      <c r="C2433" s="75"/>
    </row>
    <row r="2434" spans="3:3" ht="15" x14ac:dyDescent="0.2">
      <c r="C2434" s="75"/>
    </row>
    <row r="2435" spans="3:3" ht="15" x14ac:dyDescent="0.2">
      <c r="C2435" s="75"/>
    </row>
    <row r="2436" spans="3:3" ht="15" x14ac:dyDescent="0.2">
      <c r="C2436" s="75"/>
    </row>
    <row r="2437" spans="3:3" ht="15" x14ac:dyDescent="0.2">
      <c r="C2437" s="75"/>
    </row>
    <row r="2439" spans="3:3" ht="15" x14ac:dyDescent="0.2">
      <c r="C2439" s="75"/>
    </row>
    <row r="2440" spans="3:3" ht="15" x14ac:dyDescent="0.2">
      <c r="C2440" s="75"/>
    </row>
    <row r="2441" spans="3:3" ht="15" x14ac:dyDescent="0.2">
      <c r="C2441" s="75"/>
    </row>
    <row r="2442" spans="3:3" ht="15" x14ac:dyDescent="0.2">
      <c r="C2442" s="75"/>
    </row>
    <row r="2443" spans="3:3" ht="15" x14ac:dyDescent="0.2">
      <c r="C2443" s="75"/>
    </row>
    <row r="2444" spans="3:3" ht="15" x14ac:dyDescent="0.2">
      <c r="C2444" s="75"/>
    </row>
    <row r="2445" spans="3:3" ht="15" x14ac:dyDescent="0.2">
      <c r="C2445" s="75"/>
    </row>
    <row r="2446" spans="3:3" ht="15" x14ac:dyDescent="0.2">
      <c r="C2446" s="75"/>
    </row>
    <row r="2447" spans="3:3" ht="15" x14ac:dyDescent="0.2">
      <c r="C2447" s="75"/>
    </row>
    <row r="2448" spans="3:3" ht="15" x14ac:dyDescent="0.2">
      <c r="C2448" s="75"/>
    </row>
    <row r="2449" spans="3:3" ht="15" x14ac:dyDescent="0.2">
      <c r="C2449" s="75"/>
    </row>
    <row r="2450" spans="3:3" ht="15" x14ac:dyDescent="0.2">
      <c r="C2450" s="75"/>
    </row>
    <row r="2451" spans="3:3" ht="15" x14ac:dyDescent="0.2">
      <c r="C2451" s="75"/>
    </row>
    <row r="2452" spans="3:3" ht="15" x14ac:dyDescent="0.2">
      <c r="C2452" s="75"/>
    </row>
    <row r="2453" spans="3:3" ht="15" x14ac:dyDescent="0.2">
      <c r="C2453" s="75"/>
    </row>
    <row r="2454" spans="3:3" ht="15" x14ac:dyDescent="0.2">
      <c r="C2454" s="75"/>
    </row>
    <row r="2455" spans="3:3" ht="15" x14ac:dyDescent="0.2">
      <c r="C2455" s="75"/>
    </row>
    <row r="2456" spans="3:3" ht="15" x14ac:dyDescent="0.2">
      <c r="C2456" s="75"/>
    </row>
    <row r="2457" spans="3:3" ht="15" x14ac:dyDescent="0.2">
      <c r="C2457" s="75"/>
    </row>
    <row r="2458" spans="3:3" ht="15" x14ac:dyDescent="0.2">
      <c r="C2458" s="75"/>
    </row>
    <row r="2459" spans="3:3" ht="15" x14ac:dyDescent="0.2">
      <c r="C2459" s="75"/>
    </row>
    <row r="2460" spans="3:3" ht="15" x14ac:dyDescent="0.2">
      <c r="C2460" s="75"/>
    </row>
    <row r="2461" spans="3:3" ht="15" x14ac:dyDescent="0.2">
      <c r="C2461" s="75"/>
    </row>
    <row r="2462" spans="3:3" ht="15" x14ac:dyDescent="0.2">
      <c r="C2462" s="75"/>
    </row>
    <row r="2463" spans="3:3" ht="15" x14ac:dyDescent="0.2">
      <c r="C2463" s="75"/>
    </row>
    <row r="2464" spans="3:3" ht="15" x14ac:dyDescent="0.2">
      <c r="C2464" s="75"/>
    </row>
    <row r="2465" spans="3:3" ht="15" x14ac:dyDescent="0.2">
      <c r="C2465" s="75"/>
    </row>
    <row r="2466" spans="3:3" ht="15" x14ac:dyDescent="0.2">
      <c r="C2466" s="75"/>
    </row>
    <row r="2468" spans="3:3" ht="15" x14ac:dyDescent="0.2">
      <c r="C2468" s="75"/>
    </row>
    <row r="2469" spans="3:3" ht="15" x14ac:dyDescent="0.2">
      <c r="C2469" s="75"/>
    </row>
    <row r="2470" spans="3:3" ht="15" x14ac:dyDescent="0.2">
      <c r="C2470" s="75"/>
    </row>
    <row r="2471" spans="3:3" ht="15" x14ac:dyDescent="0.2">
      <c r="C2471" s="75"/>
    </row>
    <row r="2472" spans="3:3" ht="15" x14ac:dyDescent="0.2">
      <c r="C2472" s="75"/>
    </row>
    <row r="2473" spans="3:3" ht="15" x14ac:dyDescent="0.2">
      <c r="C2473" s="75"/>
    </row>
    <row r="2474" spans="3:3" ht="15" x14ac:dyDescent="0.2">
      <c r="C2474" s="75"/>
    </row>
    <row r="2475" spans="3:3" ht="15" x14ac:dyDescent="0.2">
      <c r="C2475" s="75"/>
    </row>
    <row r="2476" spans="3:3" ht="15" x14ac:dyDescent="0.2">
      <c r="C2476" s="75"/>
    </row>
    <row r="2477" spans="3:3" ht="15" x14ac:dyDescent="0.2">
      <c r="C2477" s="75"/>
    </row>
    <row r="2478" spans="3:3" ht="15" x14ac:dyDescent="0.2">
      <c r="C2478" s="75"/>
    </row>
    <row r="2479" spans="3:3" ht="15" x14ac:dyDescent="0.2">
      <c r="C2479" s="75"/>
    </row>
    <row r="2480" spans="3:3" ht="15" x14ac:dyDescent="0.2">
      <c r="C2480" s="75"/>
    </row>
    <row r="2481" spans="3:3" ht="15" x14ac:dyDescent="0.2">
      <c r="C2481" s="75"/>
    </row>
    <row r="2482" spans="3:3" ht="15" x14ac:dyDescent="0.2">
      <c r="C2482" s="75"/>
    </row>
    <row r="2483" spans="3:3" ht="15" x14ac:dyDescent="0.2">
      <c r="C2483" s="75"/>
    </row>
    <row r="2484" spans="3:3" ht="15" x14ac:dyDescent="0.2">
      <c r="C2484" s="75"/>
    </row>
    <row r="2485" spans="3:3" ht="15" x14ac:dyDescent="0.2">
      <c r="C2485" s="75"/>
    </row>
    <row r="2486" spans="3:3" ht="15" x14ac:dyDescent="0.2">
      <c r="C2486" s="75"/>
    </row>
    <row r="2487" spans="3:3" ht="15" x14ac:dyDescent="0.2">
      <c r="C2487" s="75"/>
    </row>
    <row r="2488" spans="3:3" ht="15" x14ac:dyDescent="0.2">
      <c r="C2488" s="75"/>
    </row>
    <row r="2489" spans="3:3" ht="15" x14ac:dyDescent="0.2">
      <c r="C2489" s="75"/>
    </row>
    <row r="2490" spans="3:3" ht="15" x14ac:dyDescent="0.2">
      <c r="C2490" s="75"/>
    </row>
    <row r="2491" spans="3:3" ht="15" x14ac:dyDescent="0.2">
      <c r="C2491" s="75"/>
    </row>
    <row r="2492" spans="3:3" ht="15" x14ac:dyDescent="0.2">
      <c r="C2492" s="75"/>
    </row>
    <row r="2493" spans="3:3" ht="15" x14ac:dyDescent="0.2">
      <c r="C2493" s="75"/>
    </row>
    <row r="2494" spans="3:3" ht="15" x14ac:dyDescent="0.2">
      <c r="C2494" s="75"/>
    </row>
    <row r="2495" spans="3:3" ht="15" x14ac:dyDescent="0.2">
      <c r="C2495" s="75"/>
    </row>
    <row r="2497" spans="3:3" ht="15" x14ac:dyDescent="0.2">
      <c r="C2497" s="75"/>
    </row>
    <row r="2498" spans="3:3" ht="15" x14ac:dyDescent="0.2">
      <c r="C2498" s="75"/>
    </row>
    <row r="2499" spans="3:3" ht="15" x14ac:dyDescent="0.2">
      <c r="C2499" s="75"/>
    </row>
    <row r="2500" spans="3:3" ht="15" x14ac:dyDescent="0.2">
      <c r="C2500" s="75"/>
    </row>
    <row r="2501" spans="3:3" ht="15" x14ac:dyDescent="0.2">
      <c r="C2501" s="75"/>
    </row>
    <row r="2502" spans="3:3" ht="15" x14ac:dyDescent="0.2">
      <c r="C2502" s="75"/>
    </row>
    <row r="2503" spans="3:3" ht="15" x14ac:dyDescent="0.2">
      <c r="C2503" s="75"/>
    </row>
    <row r="2504" spans="3:3" ht="15" x14ac:dyDescent="0.2">
      <c r="C2504" s="75"/>
    </row>
    <row r="2505" spans="3:3" ht="15" x14ac:dyDescent="0.2">
      <c r="C2505" s="75"/>
    </row>
    <row r="2506" spans="3:3" ht="15" x14ac:dyDescent="0.2">
      <c r="C2506" s="75"/>
    </row>
    <row r="2507" spans="3:3" ht="15" x14ac:dyDescent="0.2">
      <c r="C2507" s="75"/>
    </row>
    <row r="2508" spans="3:3" ht="15" x14ac:dyDescent="0.2">
      <c r="C2508" s="75"/>
    </row>
    <row r="2509" spans="3:3" ht="15" x14ac:dyDescent="0.2">
      <c r="C2509" s="75"/>
    </row>
    <row r="2510" spans="3:3" ht="15" x14ac:dyDescent="0.2">
      <c r="C2510" s="75"/>
    </row>
    <row r="2511" spans="3:3" ht="15" x14ac:dyDescent="0.2">
      <c r="C2511" s="75"/>
    </row>
    <row r="2512" spans="3:3" ht="15" x14ac:dyDescent="0.2">
      <c r="C2512" s="75"/>
    </row>
    <row r="2513" spans="3:3" ht="15" x14ac:dyDescent="0.2">
      <c r="C2513" s="75"/>
    </row>
    <row r="2514" spans="3:3" ht="15" x14ac:dyDescent="0.2">
      <c r="C2514" s="75"/>
    </row>
    <row r="2515" spans="3:3" ht="15" x14ac:dyDescent="0.2">
      <c r="C2515" s="75"/>
    </row>
    <row r="2516" spans="3:3" ht="15" x14ac:dyDescent="0.2">
      <c r="C2516" s="75"/>
    </row>
    <row r="2517" spans="3:3" ht="15" x14ac:dyDescent="0.2">
      <c r="C2517" s="75"/>
    </row>
    <row r="2518" spans="3:3" ht="15" x14ac:dyDescent="0.2">
      <c r="C2518" s="75"/>
    </row>
    <row r="2519" spans="3:3" ht="15" x14ac:dyDescent="0.2">
      <c r="C2519" s="75"/>
    </row>
    <row r="2520" spans="3:3" ht="15" x14ac:dyDescent="0.2">
      <c r="C2520" s="75"/>
    </row>
    <row r="2521" spans="3:3" ht="15" x14ac:dyDescent="0.2">
      <c r="C2521" s="75"/>
    </row>
    <row r="2522" spans="3:3" ht="15" x14ac:dyDescent="0.2">
      <c r="C2522" s="75"/>
    </row>
    <row r="2523" spans="3:3" ht="15" x14ac:dyDescent="0.2">
      <c r="C2523" s="75"/>
    </row>
    <row r="2524" spans="3:3" ht="15" x14ac:dyDescent="0.2">
      <c r="C2524" s="75"/>
    </row>
    <row r="2526" spans="3:3" ht="15" x14ac:dyDescent="0.2">
      <c r="C2526" s="75"/>
    </row>
    <row r="2527" spans="3:3" ht="15" x14ac:dyDescent="0.2">
      <c r="C2527" s="75"/>
    </row>
    <row r="2528" spans="3:3" ht="15" x14ac:dyDescent="0.2">
      <c r="C2528" s="75"/>
    </row>
    <row r="2529" spans="3:3" ht="15" x14ac:dyDescent="0.2">
      <c r="C2529" s="75"/>
    </row>
    <row r="2530" spans="3:3" ht="15" x14ac:dyDescent="0.2">
      <c r="C2530" s="75"/>
    </row>
    <row r="2531" spans="3:3" ht="15" x14ac:dyDescent="0.2">
      <c r="C2531" s="75"/>
    </row>
    <row r="2532" spans="3:3" ht="15" x14ac:dyDescent="0.2">
      <c r="C2532" s="75"/>
    </row>
    <row r="2533" spans="3:3" ht="15" x14ac:dyDescent="0.2">
      <c r="C2533" s="75"/>
    </row>
    <row r="2534" spans="3:3" ht="15" x14ac:dyDescent="0.2">
      <c r="C2534" s="75"/>
    </row>
    <row r="2535" spans="3:3" ht="15" x14ac:dyDescent="0.2">
      <c r="C2535" s="75"/>
    </row>
    <row r="2536" spans="3:3" ht="15" x14ac:dyDescent="0.2">
      <c r="C2536" s="75"/>
    </row>
    <row r="2537" spans="3:3" ht="15" x14ac:dyDescent="0.2">
      <c r="C2537" s="75"/>
    </row>
    <row r="2538" spans="3:3" ht="15" x14ac:dyDescent="0.2">
      <c r="C2538" s="75"/>
    </row>
    <row r="2539" spans="3:3" ht="15" x14ac:dyDescent="0.2">
      <c r="C2539" s="75"/>
    </row>
    <row r="2540" spans="3:3" ht="15" x14ac:dyDescent="0.2">
      <c r="C2540" s="75"/>
    </row>
    <row r="2541" spans="3:3" ht="15" x14ac:dyDescent="0.2">
      <c r="C2541" s="75"/>
    </row>
    <row r="2542" spans="3:3" ht="15" x14ac:dyDescent="0.2">
      <c r="C2542" s="75"/>
    </row>
    <row r="2543" spans="3:3" ht="15" x14ac:dyDescent="0.2">
      <c r="C2543" s="75"/>
    </row>
    <row r="2544" spans="3:3" ht="15" x14ac:dyDescent="0.2">
      <c r="C2544" s="75"/>
    </row>
    <row r="2545" spans="3:3" ht="15" x14ac:dyDescent="0.2">
      <c r="C2545" s="75"/>
    </row>
    <row r="2546" spans="3:3" ht="15" x14ac:dyDescent="0.2">
      <c r="C2546" s="75"/>
    </row>
    <row r="2547" spans="3:3" ht="15" x14ac:dyDescent="0.2">
      <c r="C2547" s="75"/>
    </row>
    <row r="2548" spans="3:3" ht="15" x14ac:dyDescent="0.2">
      <c r="C2548" s="75"/>
    </row>
    <row r="2549" spans="3:3" ht="15" x14ac:dyDescent="0.2">
      <c r="C2549" s="75"/>
    </row>
    <row r="2550" spans="3:3" ht="15" x14ac:dyDescent="0.2">
      <c r="C2550" s="75"/>
    </row>
    <row r="2551" spans="3:3" ht="15" x14ac:dyDescent="0.2">
      <c r="C2551" s="75"/>
    </row>
    <row r="2552" spans="3:3" ht="15" x14ac:dyDescent="0.2">
      <c r="C2552" s="75"/>
    </row>
    <row r="2553" spans="3:3" ht="15" x14ac:dyDescent="0.2">
      <c r="C2553" s="75"/>
    </row>
    <row r="2555" spans="3:3" ht="15" x14ac:dyDescent="0.2">
      <c r="C2555" s="75"/>
    </row>
    <row r="2556" spans="3:3" ht="15" x14ac:dyDescent="0.2">
      <c r="C2556" s="75"/>
    </row>
    <row r="2557" spans="3:3" ht="15" x14ac:dyDescent="0.2">
      <c r="C2557" s="75"/>
    </row>
    <row r="2558" spans="3:3" ht="15" x14ac:dyDescent="0.2">
      <c r="C2558" s="75"/>
    </row>
    <row r="2559" spans="3:3" ht="15" x14ac:dyDescent="0.2">
      <c r="C2559" s="75"/>
    </row>
    <row r="2560" spans="3:3" ht="15" x14ac:dyDescent="0.2">
      <c r="C2560" s="75"/>
    </row>
    <row r="2561" spans="3:3" ht="15" x14ac:dyDescent="0.2">
      <c r="C2561" s="75"/>
    </row>
    <row r="2562" spans="3:3" ht="15" x14ac:dyDescent="0.2">
      <c r="C2562" s="75"/>
    </row>
    <row r="2563" spans="3:3" ht="15" x14ac:dyDescent="0.2">
      <c r="C2563" s="75"/>
    </row>
    <row r="2564" spans="3:3" ht="15" x14ac:dyDescent="0.2">
      <c r="C2564" s="75"/>
    </row>
    <row r="2565" spans="3:3" ht="15" x14ac:dyDescent="0.2">
      <c r="C2565" s="75"/>
    </row>
    <row r="2566" spans="3:3" ht="15" x14ac:dyDescent="0.2">
      <c r="C2566" s="75"/>
    </row>
    <row r="2567" spans="3:3" ht="15" x14ac:dyDescent="0.2">
      <c r="C2567" s="75"/>
    </row>
    <row r="2568" spans="3:3" ht="15" x14ac:dyDescent="0.2">
      <c r="C2568" s="75"/>
    </row>
    <row r="2569" spans="3:3" ht="15" x14ac:dyDescent="0.2">
      <c r="C2569" s="75"/>
    </row>
    <row r="2570" spans="3:3" ht="15" x14ac:dyDescent="0.2">
      <c r="C2570" s="75"/>
    </row>
    <row r="2571" spans="3:3" ht="15" x14ac:dyDescent="0.2">
      <c r="C2571" s="75"/>
    </row>
    <row r="2572" spans="3:3" ht="15" x14ac:dyDescent="0.2">
      <c r="C2572" s="75"/>
    </row>
    <row r="2573" spans="3:3" ht="15" x14ac:dyDescent="0.2">
      <c r="C2573" s="75"/>
    </row>
    <row r="2574" spans="3:3" ht="15" x14ac:dyDescent="0.2">
      <c r="C2574" s="75"/>
    </row>
    <row r="2575" spans="3:3" ht="15" x14ac:dyDescent="0.2">
      <c r="C2575" s="75"/>
    </row>
    <row r="2576" spans="3:3" ht="15" x14ac:dyDescent="0.2">
      <c r="C2576" s="75"/>
    </row>
    <row r="2577" spans="3:3" ht="15" x14ac:dyDescent="0.2">
      <c r="C2577" s="75"/>
    </row>
    <row r="2578" spans="3:3" ht="15" x14ac:dyDescent="0.2">
      <c r="C2578" s="75"/>
    </row>
    <row r="2579" spans="3:3" ht="15" x14ac:dyDescent="0.2">
      <c r="C2579" s="75"/>
    </row>
    <row r="2580" spans="3:3" ht="15" x14ac:dyDescent="0.2">
      <c r="C2580" s="75"/>
    </row>
    <row r="2581" spans="3:3" ht="15" x14ac:dyDescent="0.2">
      <c r="C2581" s="75"/>
    </row>
    <row r="2582" spans="3:3" ht="15" x14ac:dyDescent="0.2">
      <c r="C2582" s="75"/>
    </row>
    <row r="2584" spans="3:3" ht="15" x14ac:dyDescent="0.2">
      <c r="C2584" s="75"/>
    </row>
    <row r="2585" spans="3:3" ht="15" x14ac:dyDescent="0.2">
      <c r="C2585" s="75"/>
    </row>
    <row r="2586" spans="3:3" ht="15" x14ac:dyDescent="0.2">
      <c r="C2586" s="75"/>
    </row>
    <row r="2587" spans="3:3" ht="15" x14ac:dyDescent="0.2">
      <c r="C2587" s="75"/>
    </row>
    <row r="2588" spans="3:3" ht="15" x14ac:dyDescent="0.2">
      <c r="C2588" s="75"/>
    </row>
    <row r="2589" spans="3:3" ht="15" x14ac:dyDescent="0.2">
      <c r="C2589" s="75"/>
    </row>
    <row r="2590" spans="3:3" ht="15" x14ac:dyDescent="0.2">
      <c r="C2590" s="75"/>
    </row>
    <row r="2591" spans="3:3" ht="15" x14ac:dyDescent="0.2">
      <c r="C2591" s="75"/>
    </row>
    <row r="2592" spans="3:3" ht="15" x14ac:dyDescent="0.2">
      <c r="C2592" s="75"/>
    </row>
    <row r="2593" spans="3:3" ht="15" x14ac:dyDescent="0.2">
      <c r="C2593" s="75"/>
    </row>
    <row r="2594" spans="3:3" ht="15" x14ac:dyDescent="0.2">
      <c r="C2594" s="75"/>
    </row>
    <row r="2595" spans="3:3" ht="15" x14ac:dyDescent="0.2">
      <c r="C2595" s="75"/>
    </row>
    <row r="2596" spans="3:3" ht="15" x14ac:dyDescent="0.2">
      <c r="C2596" s="75"/>
    </row>
    <row r="2597" spans="3:3" ht="15" x14ac:dyDescent="0.2">
      <c r="C2597" s="75"/>
    </row>
    <row r="2598" spans="3:3" ht="15" x14ac:dyDescent="0.2">
      <c r="C2598" s="75"/>
    </row>
    <row r="2599" spans="3:3" ht="15" x14ac:dyDescent="0.2">
      <c r="C2599" s="75"/>
    </row>
    <row r="2600" spans="3:3" ht="15" x14ac:dyDescent="0.2">
      <c r="C2600" s="75"/>
    </row>
    <row r="2601" spans="3:3" ht="15" x14ac:dyDescent="0.2">
      <c r="C2601" s="75"/>
    </row>
    <row r="2602" spans="3:3" ht="15" x14ac:dyDescent="0.2">
      <c r="C2602" s="75"/>
    </row>
    <row r="2603" spans="3:3" ht="15" x14ac:dyDescent="0.2">
      <c r="C2603" s="75"/>
    </row>
    <row r="2604" spans="3:3" ht="15" x14ac:dyDescent="0.2">
      <c r="C2604" s="75"/>
    </row>
    <row r="2605" spans="3:3" ht="15" x14ac:dyDescent="0.2">
      <c r="C2605" s="75"/>
    </row>
    <row r="2606" spans="3:3" ht="15" x14ac:dyDescent="0.2">
      <c r="C2606" s="75"/>
    </row>
    <row r="2607" spans="3:3" ht="15" x14ac:dyDescent="0.2">
      <c r="C2607" s="75"/>
    </row>
    <row r="2608" spans="3:3" ht="15" x14ac:dyDescent="0.2">
      <c r="C2608" s="75"/>
    </row>
    <row r="2609" spans="2:3" ht="15" x14ac:dyDescent="0.2">
      <c r="C2609" s="75"/>
    </row>
    <row r="2610" spans="2:3" ht="15" x14ac:dyDescent="0.2">
      <c r="C2610" s="75"/>
    </row>
    <row r="2611" spans="2:3" ht="15" x14ac:dyDescent="0.2">
      <c r="C2611" s="75"/>
    </row>
    <row r="2612" spans="2:3" ht="15" x14ac:dyDescent="0.2">
      <c r="B2612" s="75"/>
      <c r="C2612" s="75"/>
    </row>
    <row r="2613" spans="2:3" ht="15" x14ac:dyDescent="0.2">
      <c r="B2613" s="75"/>
      <c r="C2613" s="75"/>
    </row>
    <row r="2614" spans="2:3" ht="15" x14ac:dyDescent="0.2">
      <c r="B2614" s="75"/>
      <c r="C2614" s="75"/>
    </row>
    <row r="2615" spans="2:3" ht="15" x14ac:dyDescent="0.2">
      <c r="B2615" s="75"/>
      <c r="C2615" s="75"/>
    </row>
    <row r="2616" spans="2:3" ht="15" x14ac:dyDescent="0.2">
      <c r="B2616" s="75"/>
      <c r="C2616" s="75"/>
    </row>
    <row r="2617" spans="2:3" ht="15" x14ac:dyDescent="0.2">
      <c r="B2617" s="75"/>
      <c r="C2617" s="75"/>
    </row>
    <row r="2618" spans="2:3" ht="15" x14ac:dyDescent="0.2">
      <c r="B2618" s="75"/>
      <c r="C2618" s="75"/>
    </row>
    <row r="2619" spans="2:3" ht="15" x14ac:dyDescent="0.2">
      <c r="B2619" s="75"/>
      <c r="C2619" s="75"/>
    </row>
    <row r="2620" spans="2:3" ht="15" x14ac:dyDescent="0.2">
      <c r="B2620" s="75"/>
      <c r="C2620" s="75"/>
    </row>
    <row r="2621" spans="2:3" ht="15" x14ac:dyDescent="0.2">
      <c r="B2621" s="75"/>
      <c r="C2621" s="75"/>
    </row>
    <row r="2622" spans="2:3" ht="15" x14ac:dyDescent="0.2">
      <c r="B2622" s="75"/>
      <c r="C2622" s="75"/>
    </row>
    <row r="2623" spans="2:3" ht="15" x14ac:dyDescent="0.2">
      <c r="B2623" s="75"/>
      <c r="C2623" s="75"/>
    </row>
    <row r="2624" spans="2:3" ht="15" x14ac:dyDescent="0.2">
      <c r="B2624" s="75"/>
      <c r="C2624" s="75"/>
    </row>
    <row r="2625" spans="2:3" ht="15" x14ac:dyDescent="0.2">
      <c r="B2625" s="75"/>
      <c r="C2625" s="75"/>
    </row>
    <row r="2626" spans="2:3" ht="15" x14ac:dyDescent="0.2">
      <c r="B2626" s="75"/>
      <c r="C2626" s="75"/>
    </row>
    <row r="2627" spans="2:3" ht="15" x14ac:dyDescent="0.2">
      <c r="B2627" s="75"/>
      <c r="C2627" s="75"/>
    </row>
    <row r="2628" spans="2:3" ht="15" x14ac:dyDescent="0.2">
      <c r="B2628" s="75"/>
      <c r="C2628" s="75"/>
    </row>
    <row r="2629" spans="2:3" ht="15" x14ac:dyDescent="0.2">
      <c r="B2629" s="75"/>
      <c r="C2629" s="75"/>
    </row>
    <row r="2630" spans="2:3" ht="15" x14ac:dyDescent="0.2">
      <c r="B2630" s="75"/>
      <c r="C2630" s="75"/>
    </row>
    <row r="2631" spans="2:3" ht="15" x14ac:dyDescent="0.2">
      <c r="B2631" s="75"/>
      <c r="C2631" s="75"/>
    </row>
    <row r="2632" spans="2:3" ht="15" x14ac:dyDescent="0.2">
      <c r="B2632" s="75"/>
      <c r="C2632" s="75"/>
    </row>
    <row r="2633" spans="2:3" ht="15" x14ac:dyDescent="0.2">
      <c r="B2633" s="75"/>
      <c r="C2633" s="75"/>
    </row>
    <row r="2634" spans="2:3" ht="15" x14ac:dyDescent="0.2">
      <c r="B2634" s="75"/>
      <c r="C2634" s="75"/>
    </row>
    <row r="2635" spans="2:3" ht="15" x14ac:dyDescent="0.2">
      <c r="B2635" s="75"/>
      <c r="C2635" s="75"/>
    </row>
    <row r="2636" spans="2:3" ht="15" x14ac:dyDescent="0.2">
      <c r="B2636" s="75"/>
      <c r="C2636" s="75"/>
    </row>
    <row r="2637" spans="2:3" ht="15" x14ac:dyDescent="0.2">
      <c r="B2637" s="75"/>
      <c r="C2637" s="75"/>
    </row>
    <row r="2638" spans="2:3" ht="15" x14ac:dyDescent="0.2">
      <c r="B2638" s="75"/>
      <c r="C2638" s="75"/>
    </row>
    <row r="2639" spans="2:3" ht="15" x14ac:dyDescent="0.2">
      <c r="B2639" s="75"/>
      <c r="C2639" s="75"/>
    </row>
    <row r="2640" spans="2:3" ht="15" x14ac:dyDescent="0.2">
      <c r="B2640" s="75"/>
      <c r="C2640" s="75"/>
    </row>
    <row r="2641" spans="2:3" ht="15" x14ac:dyDescent="0.2">
      <c r="B2641" s="75"/>
      <c r="C2641" s="75"/>
    </row>
    <row r="2642" spans="2:3" ht="15" x14ac:dyDescent="0.2">
      <c r="B2642" s="75"/>
      <c r="C2642" s="75"/>
    </row>
    <row r="2643" spans="2:3" ht="15" x14ac:dyDescent="0.2">
      <c r="B2643" s="75"/>
      <c r="C2643" s="75"/>
    </row>
    <row r="2644" spans="2:3" ht="15" x14ac:dyDescent="0.2">
      <c r="B2644" s="75"/>
      <c r="C2644" s="75"/>
    </row>
    <row r="2645" spans="2:3" ht="15" x14ac:dyDescent="0.2">
      <c r="B2645" s="75"/>
      <c r="C2645" s="75"/>
    </row>
    <row r="2646" spans="2:3" ht="15" x14ac:dyDescent="0.2">
      <c r="B2646" s="75"/>
      <c r="C2646" s="75"/>
    </row>
    <row r="2647" spans="2:3" ht="15" x14ac:dyDescent="0.2">
      <c r="B2647" s="75"/>
      <c r="C2647" s="75"/>
    </row>
    <row r="2648" spans="2:3" ht="15" x14ac:dyDescent="0.2">
      <c r="B2648" s="75"/>
      <c r="C2648" s="75"/>
    </row>
    <row r="2649" spans="2:3" ht="15" x14ac:dyDescent="0.2">
      <c r="B2649" s="75"/>
      <c r="C2649" s="75"/>
    </row>
    <row r="2650" spans="2:3" ht="15" x14ac:dyDescent="0.2">
      <c r="B2650" s="75"/>
      <c r="C2650" s="75"/>
    </row>
    <row r="2651" spans="2:3" ht="15" x14ac:dyDescent="0.2">
      <c r="B2651" s="75"/>
      <c r="C2651" s="75"/>
    </row>
    <row r="2652" spans="2:3" ht="15" x14ac:dyDescent="0.2">
      <c r="B2652" s="75"/>
      <c r="C2652" s="75"/>
    </row>
    <row r="2653" spans="2:3" ht="15" x14ac:dyDescent="0.2">
      <c r="B2653" s="75"/>
      <c r="C2653" s="75"/>
    </row>
    <row r="2654" spans="2:3" ht="15" x14ac:dyDescent="0.2">
      <c r="B2654" s="75"/>
      <c r="C2654" s="75"/>
    </row>
    <row r="2655" spans="2:3" ht="15" x14ac:dyDescent="0.2">
      <c r="B2655" s="75"/>
      <c r="C2655" s="75"/>
    </row>
    <row r="2656" spans="2:3" ht="15" x14ac:dyDescent="0.2">
      <c r="B2656" s="75"/>
      <c r="C2656" s="75"/>
    </row>
    <row r="2657" spans="2:3" ht="15" x14ac:dyDescent="0.2">
      <c r="B2657" s="75"/>
      <c r="C2657" s="75"/>
    </row>
    <row r="2658" spans="2:3" ht="15" x14ac:dyDescent="0.2">
      <c r="B2658" s="75"/>
      <c r="C2658" s="75"/>
    </row>
    <row r="2659" spans="2:3" ht="15" x14ac:dyDescent="0.2">
      <c r="B2659" s="75"/>
      <c r="C2659" s="75"/>
    </row>
    <row r="2660" spans="2:3" ht="15" x14ac:dyDescent="0.2">
      <c r="B2660" s="75"/>
      <c r="C2660" s="75"/>
    </row>
    <row r="2661" spans="2:3" ht="15" x14ac:dyDescent="0.2">
      <c r="B2661" s="75"/>
      <c r="C2661" s="75"/>
    </row>
    <row r="2662" spans="2:3" ht="15" x14ac:dyDescent="0.2">
      <c r="B2662" s="75"/>
      <c r="C2662" s="75"/>
    </row>
    <row r="2663" spans="2:3" ht="15" x14ac:dyDescent="0.2">
      <c r="B2663" s="75"/>
      <c r="C2663" s="75"/>
    </row>
    <row r="2664" spans="2:3" ht="15" x14ac:dyDescent="0.2">
      <c r="B2664" s="75"/>
      <c r="C2664" s="75"/>
    </row>
    <row r="2665" spans="2:3" ht="15" x14ac:dyDescent="0.2">
      <c r="B2665" s="75"/>
      <c r="C2665" s="75"/>
    </row>
    <row r="2666" spans="2:3" ht="15" x14ac:dyDescent="0.2">
      <c r="B2666" s="75"/>
      <c r="C2666" s="75"/>
    </row>
    <row r="2667" spans="2:3" ht="15" x14ac:dyDescent="0.2">
      <c r="B2667" s="75"/>
      <c r="C2667" s="75"/>
    </row>
    <row r="2668" spans="2:3" ht="15" x14ac:dyDescent="0.2">
      <c r="B2668" s="75"/>
      <c r="C2668" s="75"/>
    </row>
    <row r="2669" spans="2:3" ht="15" x14ac:dyDescent="0.2">
      <c r="B2669" s="75"/>
      <c r="C2669" s="75"/>
    </row>
    <row r="2670" spans="2:3" ht="15" x14ac:dyDescent="0.2">
      <c r="B2670" s="75"/>
      <c r="C2670" s="75"/>
    </row>
    <row r="2671" spans="2:3" ht="15" x14ac:dyDescent="0.2">
      <c r="B2671" s="75"/>
      <c r="C2671" s="75"/>
    </row>
    <row r="2672" spans="2:3" ht="15" x14ac:dyDescent="0.2">
      <c r="B2672" s="75"/>
      <c r="C2672" s="75"/>
    </row>
    <row r="2673" spans="2:3" ht="15" x14ac:dyDescent="0.2">
      <c r="B2673" s="75"/>
      <c r="C2673" s="75"/>
    </row>
    <row r="2674" spans="2:3" ht="15" x14ac:dyDescent="0.2">
      <c r="B2674" s="75"/>
      <c r="C2674" s="75"/>
    </row>
    <row r="2675" spans="2:3" ht="15" x14ac:dyDescent="0.2">
      <c r="B2675" s="75"/>
      <c r="C2675" s="75"/>
    </row>
    <row r="2676" spans="2:3" ht="15" x14ac:dyDescent="0.2">
      <c r="B2676" s="75"/>
      <c r="C2676" s="75"/>
    </row>
    <row r="2677" spans="2:3" ht="15" x14ac:dyDescent="0.2">
      <c r="B2677" s="75"/>
      <c r="C2677" s="75"/>
    </row>
    <row r="2678" spans="2:3" ht="15" x14ac:dyDescent="0.2">
      <c r="B2678" s="75"/>
      <c r="C2678" s="75"/>
    </row>
    <row r="2679" spans="2:3" ht="15" x14ac:dyDescent="0.2">
      <c r="B2679" s="75"/>
      <c r="C2679" s="75"/>
    </row>
    <row r="2680" spans="2:3" ht="15" x14ac:dyDescent="0.2">
      <c r="B2680" s="75"/>
      <c r="C2680" s="75"/>
    </row>
    <row r="2681" spans="2:3" ht="15" x14ac:dyDescent="0.2">
      <c r="B2681" s="75"/>
      <c r="C2681" s="75"/>
    </row>
    <row r="2682" spans="2:3" ht="15" x14ac:dyDescent="0.2">
      <c r="B2682" s="75"/>
      <c r="C2682" s="75"/>
    </row>
    <row r="2683" spans="2:3" ht="15" x14ac:dyDescent="0.2">
      <c r="B2683" s="75"/>
      <c r="C2683" s="75"/>
    </row>
    <row r="2684" spans="2:3" ht="15" x14ac:dyDescent="0.2">
      <c r="B2684" s="75"/>
      <c r="C2684" s="75"/>
    </row>
    <row r="2685" spans="2:3" ht="15" x14ac:dyDescent="0.2">
      <c r="B2685" s="75"/>
      <c r="C2685" s="75"/>
    </row>
    <row r="2686" spans="2:3" ht="15" x14ac:dyDescent="0.2">
      <c r="B2686" s="75"/>
      <c r="C2686" s="75"/>
    </row>
    <row r="2687" spans="2:3" ht="15" x14ac:dyDescent="0.2">
      <c r="B2687" s="75"/>
      <c r="C2687" s="75"/>
    </row>
    <row r="2688" spans="2:3" ht="15" x14ac:dyDescent="0.2">
      <c r="B2688" s="75"/>
      <c r="C2688" s="75"/>
    </row>
    <row r="2689" spans="2:3" ht="15" x14ac:dyDescent="0.2">
      <c r="B2689" s="75"/>
      <c r="C2689" s="75"/>
    </row>
    <row r="2690" spans="2:3" ht="15" x14ac:dyDescent="0.2">
      <c r="B2690" s="75"/>
      <c r="C2690" s="75"/>
    </row>
    <row r="2691" spans="2:3" ht="15" x14ac:dyDescent="0.2">
      <c r="B2691" s="75"/>
      <c r="C2691" s="75"/>
    </row>
    <row r="2692" spans="2:3" ht="15" x14ac:dyDescent="0.2">
      <c r="B2692" s="75"/>
      <c r="C2692" s="75"/>
    </row>
    <row r="2693" spans="2:3" ht="15" x14ac:dyDescent="0.2">
      <c r="B2693" s="75"/>
      <c r="C2693" s="75"/>
    </row>
    <row r="2694" spans="2:3" ht="15" x14ac:dyDescent="0.2">
      <c r="B2694" s="75"/>
      <c r="C2694" s="75"/>
    </row>
    <row r="2695" spans="2:3" ht="15" x14ac:dyDescent="0.2">
      <c r="B2695" s="75"/>
      <c r="C2695" s="75"/>
    </row>
    <row r="2696" spans="2:3" ht="15" x14ac:dyDescent="0.2">
      <c r="B2696" s="75"/>
      <c r="C2696" s="75"/>
    </row>
    <row r="2697" spans="2:3" ht="15" x14ac:dyDescent="0.2">
      <c r="B2697" s="75"/>
      <c r="C2697" s="75"/>
    </row>
    <row r="2698" spans="2:3" ht="15" x14ac:dyDescent="0.2">
      <c r="B2698" s="75"/>
      <c r="C2698" s="75"/>
    </row>
    <row r="2699" spans="2:3" ht="15" x14ac:dyDescent="0.2">
      <c r="B2699" s="75"/>
      <c r="C2699" s="75"/>
    </row>
    <row r="2700" spans="2:3" ht="15" x14ac:dyDescent="0.2">
      <c r="B2700" s="75"/>
      <c r="C2700" s="75"/>
    </row>
    <row r="2701" spans="2:3" ht="15" x14ac:dyDescent="0.2">
      <c r="B2701" s="75"/>
      <c r="C2701" s="75"/>
    </row>
    <row r="2702" spans="2:3" ht="15" x14ac:dyDescent="0.2">
      <c r="B2702" s="75"/>
      <c r="C2702" s="75"/>
    </row>
    <row r="2703" spans="2:3" ht="15" x14ac:dyDescent="0.2">
      <c r="B2703" s="75"/>
      <c r="C2703" s="75"/>
    </row>
    <row r="2704" spans="2:3" ht="15" x14ac:dyDescent="0.2">
      <c r="B2704" s="75"/>
      <c r="C2704" s="75"/>
    </row>
    <row r="2705" spans="2:3" ht="15" x14ac:dyDescent="0.2">
      <c r="B2705" s="75"/>
      <c r="C2705" s="75"/>
    </row>
    <row r="2706" spans="2:3" ht="15" x14ac:dyDescent="0.2">
      <c r="B2706" s="75"/>
      <c r="C2706" s="75"/>
    </row>
    <row r="2707" spans="2:3" ht="15" x14ac:dyDescent="0.2">
      <c r="B2707" s="75"/>
      <c r="C2707" s="75"/>
    </row>
    <row r="2708" spans="2:3" ht="15" x14ac:dyDescent="0.2">
      <c r="B2708" s="75"/>
      <c r="C2708" s="75"/>
    </row>
    <row r="2709" spans="2:3" ht="15" x14ac:dyDescent="0.2">
      <c r="C2709" s="75"/>
    </row>
    <row r="2710" spans="2:3" ht="15" x14ac:dyDescent="0.2">
      <c r="B2710" s="75"/>
      <c r="C2710" s="75"/>
    </row>
    <row r="2711" spans="2:3" ht="15" x14ac:dyDescent="0.2">
      <c r="B2711" s="75"/>
      <c r="C2711" s="75"/>
    </row>
    <row r="2712" spans="2:3" ht="15" x14ac:dyDescent="0.2">
      <c r="B2712" s="75"/>
      <c r="C2712" s="75"/>
    </row>
    <row r="2713" spans="2:3" ht="15" x14ac:dyDescent="0.2">
      <c r="B2713" s="75"/>
      <c r="C2713" s="75"/>
    </row>
    <row r="2714" spans="2:3" ht="15" x14ac:dyDescent="0.2">
      <c r="B2714" s="75"/>
      <c r="C2714" s="75"/>
    </row>
    <row r="2715" spans="2:3" ht="15" x14ac:dyDescent="0.2">
      <c r="B2715" s="75"/>
      <c r="C2715" s="75"/>
    </row>
    <row r="2716" spans="2:3" ht="15" x14ac:dyDescent="0.2">
      <c r="B2716" s="75"/>
      <c r="C2716" s="75"/>
    </row>
    <row r="2717" spans="2:3" ht="15" x14ac:dyDescent="0.2">
      <c r="B2717" s="75"/>
      <c r="C2717" s="75"/>
    </row>
    <row r="2718" spans="2:3" ht="15" x14ac:dyDescent="0.2">
      <c r="B2718" s="75"/>
      <c r="C2718" s="75"/>
    </row>
    <row r="2719" spans="2:3" ht="15" x14ac:dyDescent="0.2">
      <c r="B2719" s="75"/>
      <c r="C2719" s="75"/>
    </row>
    <row r="2720" spans="2:3" ht="15" x14ac:dyDescent="0.2">
      <c r="B2720" s="75"/>
      <c r="C2720" s="75"/>
    </row>
    <row r="2721" spans="2:3" ht="15" x14ac:dyDescent="0.2">
      <c r="B2721" s="75"/>
      <c r="C2721" s="75"/>
    </row>
    <row r="2722" spans="2:3" ht="15" x14ac:dyDescent="0.2">
      <c r="B2722" s="75"/>
      <c r="C2722" s="75"/>
    </row>
    <row r="2723" spans="2:3" ht="15" x14ac:dyDescent="0.2">
      <c r="B2723" s="75"/>
      <c r="C2723" s="75"/>
    </row>
    <row r="2724" spans="2:3" ht="15" x14ac:dyDescent="0.2">
      <c r="B2724" s="75"/>
      <c r="C2724" s="75"/>
    </row>
    <row r="2725" spans="2:3" ht="15" x14ac:dyDescent="0.2">
      <c r="B2725" s="75"/>
      <c r="C2725" s="75"/>
    </row>
    <row r="2726" spans="2:3" ht="15" x14ac:dyDescent="0.2">
      <c r="B2726" s="75"/>
      <c r="C2726" s="75"/>
    </row>
    <row r="2727" spans="2:3" ht="15" x14ac:dyDescent="0.2">
      <c r="B2727" s="75"/>
      <c r="C2727" s="75"/>
    </row>
    <row r="2728" spans="2:3" ht="15" x14ac:dyDescent="0.2">
      <c r="B2728" s="75"/>
      <c r="C2728" s="75"/>
    </row>
    <row r="2729" spans="2:3" ht="15" x14ac:dyDescent="0.2">
      <c r="B2729" s="75"/>
      <c r="C2729" s="75"/>
    </row>
    <row r="2730" spans="2:3" ht="15" x14ac:dyDescent="0.2">
      <c r="B2730" s="75"/>
      <c r="C2730" s="75"/>
    </row>
    <row r="2731" spans="2:3" ht="15" x14ac:dyDescent="0.2">
      <c r="B2731" s="75"/>
      <c r="C2731" s="75"/>
    </row>
    <row r="2732" spans="2:3" ht="15" x14ac:dyDescent="0.2">
      <c r="B2732" s="75"/>
      <c r="C2732" s="75"/>
    </row>
    <row r="2733" spans="2:3" ht="15" x14ac:dyDescent="0.2">
      <c r="B2733" s="75"/>
      <c r="C2733" s="75"/>
    </row>
    <row r="2734" spans="2:3" ht="15" x14ac:dyDescent="0.2">
      <c r="B2734" s="75"/>
      <c r="C2734" s="75"/>
    </row>
    <row r="2735" spans="2:3" ht="15" x14ac:dyDescent="0.2">
      <c r="B2735" s="75"/>
      <c r="C2735" s="75"/>
    </row>
    <row r="2736" spans="2:3" ht="15" x14ac:dyDescent="0.2">
      <c r="B2736" s="75"/>
      <c r="C2736" s="75"/>
    </row>
    <row r="2737" spans="2:3" ht="15" x14ac:dyDescent="0.2">
      <c r="B2737" s="75"/>
      <c r="C2737" s="75"/>
    </row>
    <row r="2738" spans="2:3" ht="15" x14ac:dyDescent="0.2">
      <c r="C2738" s="75"/>
    </row>
    <row r="2739" spans="2:3" ht="15" x14ac:dyDescent="0.2">
      <c r="B2739" s="75"/>
      <c r="C2739" s="75"/>
    </row>
    <row r="2740" spans="2:3" ht="15" x14ac:dyDescent="0.2">
      <c r="B2740" s="75"/>
      <c r="C2740" s="75"/>
    </row>
    <row r="2741" spans="2:3" ht="15" x14ac:dyDescent="0.2">
      <c r="B2741" s="75"/>
      <c r="C2741" s="75"/>
    </row>
    <row r="2742" spans="2:3" ht="15" x14ac:dyDescent="0.2">
      <c r="B2742" s="75"/>
      <c r="C2742" s="75"/>
    </row>
    <row r="2743" spans="2:3" ht="15" x14ac:dyDescent="0.2">
      <c r="B2743" s="75"/>
      <c r="C2743" s="75"/>
    </row>
    <row r="2744" spans="2:3" ht="15" x14ac:dyDescent="0.2">
      <c r="B2744" s="75"/>
      <c r="C2744" s="75"/>
    </row>
    <row r="2745" spans="2:3" ht="15" x14ac:dyDescent="0.2">
      <c r="B2745" s="75"/>
      <c r="C2745" s="75"/>
    </row>
    <row r="2746" spans="2:3" ht="15" x14ac:dyDescent="0.2">
      <c r="B2746" s="75"/>
      <c r="C2746" s="75"/>
    </row>
    <row r="2747" spans="2:3" ht="15" x14ac:dyDescent="0.2">
      <c r="B2747" s="75"/>
      <c r="C2747" s="75"/>
    </row>
    <row r="2748" spans="2:3" ht="15" x14ac:dyDescent="0.2">
      <c r="B2748" s="75"/>
      <c r="C2748" s="75"/>
    </row>
    <row r="2749" spans="2:3" ht="15" x14ac:dyDescent="0.2">
      <c r="B2749" s="75"/>
      <c r="C2749" s="75"/>
    </row>
    <row r="2750" spans="2:3" ht="15" x14ac:dyDescent="0.2">
      <c r="B2750" s="75"/>
      <c r="C2750" s="75"/>
    </row>
    <row r="2751" spans="2:3" ht="15" x14ac:dyDescent="0.2">
      <c r="B2751" s="75"/>
      <c r="C2751" s="75"/>
    </row>
    <row r="2752" spans="2:3" ht="15" x14ac:dyDescent="0.2">
      <c r="B2752" s="75"/>
      <c r="C2752" s="75"/>
    </row>
    <row r="2753" spans="2:3" ht="15" x14ac:dyDescent="0.2">
      <c r="B2753" s="75"/>
      <c r="C2753" s="75"/>
    </row>
    <row r="2754" spans="2:3" ht="15" x14ac:dyDescent="0.2">
      <c r="B2754" s="75"/>
      <c r="C2754" s="75"/>
    </row>
    <row r="2755" spans="2:3" ht="15" x14ac:dyDescent="0.2">
      <c r="B2755" s="75"/>
      <c r="C2755" s="75"/>
    </row>
    <row r="2756" spans="2:3" ht="15" x14ac:dyDescent="0.2">
      <c r="B2756" s="75"/>
      <c r="C2756" s="75"/>
    </row>
    <row r="2757" spans="2:3" ht="15" x14ac:dyDescent="0.2">
      <c r="B2757" s="75"/>
      <c r="C2757" s="75"/>
    </row>
    <row r="2758" spans="2:3" ht="15" x14ac:dyDescent="0.2">
      <c r="B2758" s="75"/>
      <c r="C2758" s="75"/>
    </row>
    <row r="2759" spans="2:3" ht="15" x14ac:dyDescent="0.2">
      <c r="B2759" s="75"/>
      <c r="C2759" s="75"/>
    </row>
    <row r="2760" spans="2:3" ht="15" x14ac:dyDescent="0.2">
      <c r="B2760" s="75"/>
      <c r="C2760" s="75"/>
    </row>
    <row r="2761" spans="2:3" ht="15" x14ac:dyDescent="0.2">
      <c r="B2761" s="75"/>
      <c r="C2761" s="75"/>
    </row>
    <row r="2762" spans="2:3" ht="15" x14ac:dyDescent="0.2">
      <c r="B2762" s="75"/>
      <c r="C2762" s="75"/>
    </row>
    <row r="2763" spans="2:3" ht="15" x14ac:dyDescent="0.2">
      <c r="B2763" s="75"/>
      <c r="C2763" s="75"/>
    </row>
    <row r="2764" spans="2:3" ht="15" x14ac:dyDescent="0.2">
      <c r="B2764" s="75"/>
      <c r="C2764" s="75"/>
    </row>
    <row r="2765" spans="2:3" ht="15" x14ac:dyDescent="0.2">
      <c r="B2765" s="75"/>
      <c r="C2765" s="75"/>
    </row>
    <row r="2766" spans="2:3" ht="15" x14ac:dyDescent="0.2">
      <c r="B2766" s="75"/>
      <c r="C2766" s="75"/>
    </row>
    <row r="2767" spans="2:3" ht="15" x14ac:dyDescent="0.2">
      <c r="C2767" s="75"/>
    </row>
    <row r="2768" spans="2:3" ht="15" x14ac:dyDescent="0.2">
      <c r="B2768" s="75"/>
      <c r="C2768" s="75"/>
    </row>
    <row r="2769" spans="2:3" ht="15" x14ac:dyDescent="0.2">
      <c r="B2769" s="75"/>
      <c r="C2769" s="75"/>
    </row>
    <row r="2770" spans="2:3" ht="15" x14ac:dyDescent="0.2">
      <c r="B2770" s="75"/>
      <c r="C2770" s="75"/>
    </row>
    <row r="2771" spans="2:3" ht="15" x14ac:dyDescent="0.2">
      <c r="B2771" s="75"/>
      <c r="C2771" s="75"/>
    </row>
    <row r="2772" spans="2:3" ht="15" x14ac:dyDescent="0.2">
      <c r="B2772" s="75"/>
      <c r="C2772" s="75"/>
    </row>
    <row r="2773" spans="2:3" ht="15" x14ac:dyDescent="0.2">
      <c r="B2773" s="75"/>
      <c r="C2773" s="75"/>
    </row>
    <row r="2774" spans="2:3" ht="15" x14ac:dyDescent="0.2">
      <c r="B2774" s="75"/>
      <c r="C2774" s="75"/>
    </row>
    <row r="2775" spans="2:3" ht="15" x14ac:dyDescent="0.2">
      <c r="B2775" s="75"/>
      <c r="C2775" s="75"/>
    </row>
    <row r="2776" spans="2:3" ht="15" x14ac:dyDescent="0.2">
      <c r="B2776" s="75"/>
      <c r="C2776" s="75"/>
    </row>
    <row r="2777" spans="2:3" ht="15" x14ac:dyDescent="0.2">
      <c r="B2777" s="75"/>
      <c r="C2777" s="75"/>
    </row>
    <row r="2778" spans="2:3" ht="15" x14ac:dyDescent="0.2">
      <c r="B2778" s="75"/>
      <c r="C2778" s="75"/>
    </row>
    <row r="2779" spans="2:3" ht="15" x14ac:dyDescent="0.2">
      <c r="B2779" s="75"/>
      <c r="C2779" s="75"/>
    </row>
    <row r="2780" spans="2:3" ht="15" x14ac:dyDescent="0.2">
      <c r="B2780" s="75"/>
      <c r="C2780" s="75"/>
    </row>
    <row r="2781" spans="2:3" ht="15" x14ac:dyDescent="0.2">
      <c r="B2781" s="75"/>
      <c r="C2781" s="75"/>
    </row>
    <row r="2782" spans="2:3" ht="15" x14ac:dyDescent="0.2">
      <c r="B2782" s="75"/>
      <c r="C2782" s="75"/>
    </row>
    <row r="2783" spans="2:3" ht="15" x14ac:dyDescent="0.2">
      <c r="B2783" s="75"/>
      <c r="C2783" s="75"/>
    </row>
    <row r="2784" spans="2:3" ht="15" x14ac:dyDescent="0.2">
      <c r="B2784" s="75"/>
      <c r="C2784" s="75"/>
    </row>
    <row r="2785" spans="2:3" ht="15" x14ac:dyDescent="0.2">
      <c r="B2785" s="75"/>
      <c r="C2785" s="75"/>
    </row>
    <row r="2786" spans="2:3" ht="15" x14ac:dyDescent="0.2">
      <c r="B2786" s="75"/>
      <c r="C2786" s="75"/>
    </row>
    <row r="2787" spans="2:3" ht="15" x14ac:dyDescent="0.2">
      <c r="B2787" s="75"/>
      <c r="C2787" s="75"/>
    </row>
    <row r="2788" spans="2:3" ht="15" x14ac:dyDescent="0.2">
      <c r="B2788" s="75"/>
      <c r="C2788" s="75"/>
    </row>
    <row r="2789" spans="2:3" ht="15" x14ac:dyDescent="0.2">
      <c r="B2789" s="75"/>
      <c r="C2789" s="75"/>
    </row>
    <row r="2790" spans="2:3" ht="15" x14ac:dyDescent="0.2">
      <c r="B2790" s="75"/>
      <c r="C2790" s="75"/>
    </row>
    <row r="2791" spans="2:3" ht="15" x14ac:dyDescent="0.2">
      <c r="B2791" s="75"/>
      <c r="C2791" s="75"/>
    </row>
    <row r="2792" spans="2:3" ht="15" x14ac:dyDescent="0.2">
      <c r="B2792" s="75"/>
      <c r="C2792" s="75"/>
    </row>
    <row r="2793" spans="2:3" ht="15" x14ac:dyDescent="0.2">
      <c r="B2793" s="75"/>
      <c r="C2793" s="75"/>
    </row>
    <row r="2794" spans="2:3" ht="15" x14ac:dyDescent="0.2">
      <c r="B2794" s="75"/>
      <c r="C2794" s="75"/>
    </row>
    <row r="2795" spans="2:3" ht="15" x14ac:dyDescent="0.2">
      <c r="B2795" s="75"/>
      <c r="C2795" s="75"/>
    </row>
    <row r="2796" spans="2:3" ht="15" x14ac:dyDescent="0.2">
      <c r="C2796" s="75"/>
    </row>
    <row r="2797" spans="2:3" ht="15" x14ac:dyDescent="0.2">
      <c r="C2797" s="75"/>
    </row>
    <row r="2798" spans="2:3" ht="15" x14ac:dyDescent="0.2">
      <c r="C2798" s="75"/>
    </row>
    <row r="2799" spans="2:3" ht="15" x14ac:dyDescent="0.2">
      <c r="C2799" s="75"/>
    </row>
    <row r="2800" spans="2:3" ht="15" x14ac:dyDescent="0.2">
      <c r="C2800" s="75"/>
    </row>
    <row r="2801" spans="3:3" ht="15" x14ac:dyDescent="0.2">
      <c r="C2801" s="75"/>
    </row>
    <row r="2802" spans="3:3" ht="15" x14ac:dyDescent="0.2">
      <c r="C2802" s="75"/>
    </row>
    <row r="2803" spans="3:3" ht="15" x14ac:dyDescent="0.2">
      <c r="C2803" s="75"/>
    </row>
    <row r="2804" spans="3:3" ht="15" x14ac:dyDescent="0.2">
      <c r="C2804" s="75"/>
    </row>
    <row r="2805" spans="3:3" ht="15" x14ac:dyDescent="0.2">
      <c r="C2805" s="75"/>
    </row>
    <row r="2806" spans="3:3" ht="15" x14ac:dyDescent="0.2">
      <c r="C2806" s="75"/>
    </row>
    <row r="2807" spans="3:3" ht="15" x14ac:dyDescent="0.2">
      <c r="C2807" s="75"/>
    </row>
    <row r="2808" spans="3:3" ht="15" x14ac:dyDescent="0.2">
      <c r="C2808" s="75"/>
    </row>
    <row r="2809" spans="3:3" ht="15" x14ac:dyDescent="0.2">
      <c r="C2809" s="75"/>
    </row>
    <row r="2810" spans="3:3" ht="15" x14ac:dyDescent="0.2">
      <c r="C2810" s="75"/>
    </row>
    <row r="2811" spans="3:3" ht="15" x14ac:dyDescent="0.2">
      <c r="C2811" s="75"/>
    </row>
    <row r="2812" spans="3:3" ht="15" x14ac:dyDescent="0.2">
      <c r="C2812" s="75"/>
    </row>
    <row r="2813" spans="3:3" ht="15" x14ac:dyDescent="0.2">
      <c r="C2813" s="75"/>
    </row>
    <row r="2814" spans="3:3" ht="15" x14ac:dyDescent="0.2">
      <c r="C2814" s="75"/>
    </row>
    <row r="2815" spans="3:3" ht="15" x14ac:dyDescent="0.2">
      <c r="C2815" s="75"/>
    </row>
    <row r="2816" spans="3:3" ht="15" x14ac:dyDescent="0.2">
      <c r="C2816" s="75"/>
    </row>
    <row r="2817" spans="3:3" ht="15" x14ac:dyDescent="0.2">
      <c r="C2817" s="75"/>
    </row>
    <row r="2818" spans="3:3" ht="15" x14ac:dyDescent="0.2">
      <c r="C2818" s="75"/>
    </row>
    <row r="2819" spans="3:3" ht="15" x14ac:dyDescent="0.2">
      <c r="C2819" s="75"/>
    </row>
    <row r="2820" spans="3:3" ht="15" x14ac:dyDescent="0.2">
      <c r="C2820" s="75"/>
    </row>
    <row r="2821" spans="3:3" ht="15" x14ac:dyDescent="0.2">
      <c r="C2821" s="75"/>
    </row>
    <row r="2822" spans="3:3" ht="15" x14ac:dyDescent="0.2">
      <c r="C2822" s="75"/>
    </row>
    <row r="2823" spans="3:3" ht="15" x14ac:dyDescent="0.2">
      <c r="C2823" s="75"/>
    </row>
    <row r="2824" spans="3:3" ht="15" x14ac:dyDescent="0.2">
      <c r="C2824" s="75"/>
    </row>
    <row r="2825" spans="3:3" ht="15" x14ac:dyDescent="0.2">
      <c r="C2825" s="75"/>
    </row>
    <row r="2826" spans="3:3" ht="15" x14ac:dyDescent="0.2">
      <c r="C2826" s="75"/>
    </row>
    <row r="2827" spans="3:3" ht="15" x14ac:dyDescent="0.2">
      <c r="C2827" s="75"/>
    </row>
    <row r="2828" spans="3:3" ht="15" x14ac:dyDescent="0.2">
      <c r="C2828" s="75"/>
    </row>
    <row r="2829" spans="3:3" ht="15" x14ac:dyDescent="0.2">
      <c r="C2829" s="75"/>
    </row>
    <row r="2830" spans="3:3" ht="15" x14ac:dyDescent="0.2">
      <c r="C2830" s="75"/>
    </row>
    <row r="2831" spans="3:3" ht="15" x14ac:dyDescent="0.2">
      <c r="C2831" s="75"/>
    </row>
    <row r="2832" spans="3:3" ht="15" x14ac:dyDescent="0.2">
      <c r="C2832" s="75"/>
    </row>
    <row r="2833" spans="3:3" ht="15" x14ac:dyDescent="0.2">
      <c r="C2833" s="75"/>
    </row>
    <row r="2834" spans="3:3" ht="15" x14ac:dyDescent="0.2">
      <c r="C2834" s="75"/>
    </row>
    <row r="2835" spans="3:3" ht="15" x14ac:dyDescent="0.2">
      <c r="C2835" s="75"/>
    </row>
    <row r="2836" spans="3:3" ht="15" x14ac:dyDescent="0.2">
      <c r="C2836" s="75"/>
    </row>
    <row r="2837" spans="3:3" ht="15" x14ac:dyDescent="0.2">
      <c r="C2837" s="75"/>
    </row>
    <row r="2838" spans="3:3" ht="15" x14ac:dyDescent="0.2">
      <c r="C2838" s="75"/>
    </row>
    <row r="2839" spans="3:3" ht="15" x14ac:dyDescent="0.2">
      <c r="C2839" s="75"/>
    </row>
    <row r="2840" spans="3:3" ht="15" x14ac:dyDescent="0.2">
      <c r="C2840" s="75"/>
    </row>
    <row r="2841" spans="3:3" ht="15" x14ac:dyDescent="0.2">
      <c r="C2841" s="75"/>
    </row>
    <row r="2842" spans="3:3" ht="15" x14ac:dyDescent="0.2">
      <c r="C2842" s="75"/>
    </row>
    <row r="2843" spans="3:3" ht="15" x14ac:dyDescent="0.2">
      <c r="C2843" s="75"/>
    </row>
    <row r="2844" spans="3:3" ht="15" x14ac:dyDescent="0.2">
      <c r="C2844" s="75"/>
    </row>
    <row r="2845" spans="3:3" ht="15" x14ac:dyDescent="0.2">
      <c r="C2845" s="75"/>
    </row>
    <row r="2846" spans="3:3" ht="15" x14ac:dyDescent="0.2">
      <c r="C2846" s="75"/>
    </row>
    <row r="2847" spans="3:3" ht="15" x14ac:dyDescent="0.2">
      <c r="C2847" s="75"/>
    </row>
    <row r="2848" spans="3:3" ht="15" x14ac:dyDescent="0.2">
      <c r="C2848" s="75"/>
    </row>
    <row r="2849" spans="2:3" ht="15" x14ac:dyDescent="0.2">
      <c r="C2849" s="75"/>
    </row>
    <row r="2850" spans="2:3" ht="15" x14ac:dyDescent="0.2">
      <c r="C2850" s="75"/>
    </row>
    <row r="2851" spans="2:3" ht="15" x14ac:dyDescent="0.2">
      <c r="C2851" s="75"/>
    </row>
    <row r="2852" spans="2:3" ht="15" x14ac:dyDescent="0.2">
      <c r="C2852" s="75"/>
    </row>
    <row r="2853" spans="2:3" ht="15" x14ac:dyDescent="0.2">
      <c r="C2853" s="75"/>
    </row>
    <row r="2854" spans="2:3" ht="15" x14ac:dyDescent="0.2">
      <c r="C2854" s="75"/>
    </row>
    <row r="2855" spans="2:3" ht="15" x14ac:dyDescent="0.2">
      <c r="B2855" s="75"/>
      <c r="C2855" s="75"/>
    </row>
    <row r="2856" spans="2:3" ht="15" x14ac:dyDescent="0.2">
      <c r="B2856" s="75"/>
      <c r="C2856" s="75"/>
    </row>
    <row r="2857" spans="2:3" ht="15" x14ac:dyDescent="0.2">
      <c r="B2857" s="75"/>
      <c r="C2857" s="75"/>
    </row>
    <row r="2858" spans="2:3" ht="15" x14ac:dyDescent="0.2">
      <c r="B2858" s="75"/>
      <c r="C2858" s="75"/>
    </row>
    <row r="2859" spans="2:3" ht="15" x14ac:dyDescent="0.2">
      <c r="B2859" s="75"/>
      <c r="C2859" s="75"/>
    </row>
    <row r="2860" spans="2:3" ht="15" x14ac:dyDescent="0.2">
      <c r="B2860" s="75"/>
      <c r="C2860" s="75"/>
    </row>
    <row r="2861" spans="2:3" ht="15" x14ac:dyDescent="0.2">
      <c r="B2861" s="75"/>
      <c r="C2861" s="75"/>
    </row>
    <row r="2862" spans="2:3" ht="15" x14ac:dyDescent="0.2">
      <c r="B2862" s="75"/>
      <c r="C2862" s="75"/>
    </row>
    <row r="2863" spans="2:3" ht="15" x14ac:dyDescent="0.2">
      <c r="B2863" s="75"/>
      <c r="C2863" s="75"/>
    </row>
    <row r="2864" spans="2:3" ht="15" x14ac:dyDescent="0.2">
      <c r="B2864" s="75"/>
      <c r="C2864" s="75"/>
    </row>
    <row r="2865" spans="2:3" ht="15" x14ac:dyDescent="0.2">
      <c r="B2865" s="75"/>
      <c r="C2865" s="75"/>
    </row>
    <row r="2866" spans="2:3" ht="15" x14ac:dyDescent="0.2">
      <c r="B2866" s="75"/>
      <c r="C2866" s="75"/>
    </row>
    <row r="2867" spans="2:3" ht="15" x14ac:dyDescent="0.2">
      <c r="B2867" s="75"/>
      <c r="C2867" s="75"/>
    </row>
    <row r="2868" spans="2:3" ht="15" x14ac:dyDescent="0.2">
      <c r="B2868" s="75"/>
      <c r="C2868" s="75"/>
    </row>
    <row r="2869" spans="2:3" ht="15" x14ac:dyDescent="0.2">
      <c r="B2869" s="75"/>
      <c r="C2869" s="75"/>
    </row>
    <row r="2870" spans="2:3" ht="15" x14ac:dyDescent="0.2">
      <c r="B2870" s="75"/>
      <c r="C2870" s="75"/>
    </row>
    <row r="2871" spans="2:3" ht="15" x14ac:dyDescent="0.2">
      <c r="B2871" s="75"/>
      <c r="C2871" s="75"/>
    </row>
    <row r="2872" spans="2:3" ht="15" x14ac:dyDescent="0.2">
      <c r="B2872" s="75"/>
      <c r="C2872" s="75"/>
    </row>
    <row r="2873" spans="2:3" ht="15" x14ac:dyDescent="0.2">
      <c r="B2873" s="75"/>
      <c r="C2873" s="75"/>
    </row>
    <row r="2874" spans="2:3" ht="15" x14ac:dyDescent="0.2">
      <c r="B2874" s="75"/>
      <c r="C2874" s="75"/>
    </row>
    <row r="2875" spans="2:3" ht="15" x14ac:dyDescent="0.2">
      <c r="B2875" s="75"/>
      <c r="C2875" s="75"/>
    </row>
    <row r="2876" spans="2:3" ht="15" x14ac:dyDescent="0.2">
      <c r="B2876" s="75"/>
      <c r="C2876" s="75"/>
    </row>
    <row r="2877" spans="2:3" ht="15" x14ac:dyDescent="0.2">
      <c r="B2877" s="75"/>
      <c r="C2877" s="75"/>
    </row>
    <row r="2878" spans="2:3" ht="15" x14ac:dyDescent="0.2">
      <c r="B2878" s="75"/>
      <c r="C2878" s="75"/>
    </row>
    <row r="2879" spans="2:3" ht="15" x14ac:dyDescent="0.2">
      <c r="B2879" s="75"/>
      <c r="C2879" s="75"/>
    </row>
    <row r="2880" spans="2:3" ht="15" x14ac:dyDescent="0.2">
      <c r="B2880" s="75"/>
      <c r="C2880" s="75"/>
    </row>
    <row r="2881" spans="2:3" ht="15" x14ac:dyDescent="0.2">
      <c r="B2881" s="75"/>
      <c r="C2881" s="75"/>
    </row>
    <row r="2882" spans="2:3" ht="15" x14ac:dyDescent="0.2">
      <c r="B2882" s="75"/>
      <c r="C2882" s="75"/>
    </row>
    <row r="2883" spans="2:3" ht="15" x14ac:dyDescent="0.2">
      <c r="C2883" s="75"/>
    </row>
    <row r="2884" spans="2:3" ht="15" x14ac:dyDescent="0.2">
      <c r="B2884" s="75"/>
      <c r="C2884" s="75"/>
    </row>
    <row r="2885" spans="2:3" ht="15" x14ac:dyDescent="0.2">
      <c r="B2885" s="75"/>
      <c r="C2885" s="75"/>
    </row>
    <row r="2886" spans="2:3" ht="15" x14ac:dyDescent="0.2">
      <c r="B2886" s="75"/>
      <c r="C2886" s="75"/>
    </row>
    <row r="2887" spans="2:3" ht="15" x14ac:dyDescent="0.2">
      <c r="B2887" s="75"/>
      <c r="C2887" s="75"/>
    </row>
    <row r="2888" spans="2:3" ht="15" x14ac:dyDescent="0.2">
      <c r="B2888" s="75"/>
      <c r="C2888" s="75"/>
    </row>
    <row r="2889" spans="2:3" ht="15" x14ac:dyDescent="0.2">
      <c r="B2889" s="75"/>
      <c r="C2889" s="75"/>
    </row>
    <row r="2890" spans="2:3" ht="15" x14ac:dyDescent="0.2">
      <c r="B2890" s="75"/>
      <c r="C2890" s="75"/>
    </row>
    <row r="2891" spans="2:3" ht="15" x14ac:dyDescent="0.2">
      <c r="B2891" s="75"/>
      <c r="C2891" s="75"/>
    </row>
    <row r="2892" spans="2:3" ht="15" x14ac:dyDescent="0.2">
      <c r="B2892" s="75"/>
      <c r="C2892" s="75"/>
    </row>
    <row r="2893" spans="2:3" ht="15" x14ac:dyDescent="0.2">
      <c r="B2893" s="75"/>
      <c r="C2893" s="75"/>
    </row>
    <row r="2894" spans="2:3" ht="15" x14ac:dyDescent="0.2">
      <c r="B2894" s="75"/>
      <c r="C2894" s="75"/>
    </row>
    <row r="2895" spans="2:3" ht="15" x14ac:dyDescent="0.2">
      <c r="B2895" s="75"/>
      <c r="C2895" s="75"/>
    </row>
    <row r="2896" spans="2:3" ht="15" x14ac:dyDescent="0.2">
      <c r="B2896" s="75"/>
      <c r="C2896" s="75"/>
    </row>
    <row r="2897" spans="2:3" ht="15" x14ac:dyDescent="0.2">
      <c r="B2897" s="75"/>
      <c r="C2897" s="75"/>
    </row>
    <row r="2898" spans="2:3" ht="15" x14ac:dyDescent="0.2">
      <c r="B2898" s="75"/>
      <c r="C2898" s="75"/>
    </row>
    <row r="2899" spans="2:3" ht="15" x14ac:dyDescent="0.2">
      <c r="B2899" s="75"/>
      <c r="C2899" s="75"/>
    </row>
    <row r="2900" spans="2:3" ht="15" x14ac:dyDescent="0.2">
      <c r="B2900" s="75"/>
      <c r="C2900" s="75"/>
    </row>
    <row r="2901" spans="2:3" ht="15" x14ac:dyDescent="0.2">
      <c r="B2901" s="75"/>
      <c r="C2901" s="75"/>
    </row>
    <row r="2902" spans="2:3" ht="15" x14ac:dyDescent="0.2">
      <c r="B2902" s="75"/>
      <c r="C2902" s="75"/>
    </row>
    <row r="2903" spans="2:3" ht="15" x14ac:dyDescent="0.2">
      <c r="B2903" s="75"/>
      <c r="C2903" s="75"/>
    </row>
    <row r="2904" spans="2:3" ht="15" x14ac:dyDescent="0.2">
      <c r="B2904" s="75"/>
      <c r="C2904" s="75"/>
    </row>
    <row r="2905" spans="2:3" ht="15" x14ac:dyDescent="0.2">
      <c r="B2905" s="75"/>
      <c r="C2905" s="75"/>
    </row>
    <row r="2906" spans="2:3" ht="15" x14ac:dyDescent="0.2">
      <c r="B2906" s="75"/>
      <c r="C2906" s="75"/>
    </row>
    <row r="2907" spans="2:3" ht="15" x14ac:dyDescent="0.2">
      <c r="B2907" s="75"/>
      <c r="C2907" s="75"/>
    </row>
    <row r="2908" spans="2:3" ht="15" x14ac:dyDescent="0.2">
      <c r="B2908" s="75"/>
      <c r="C2908" s="75"/>
    </row>
    <row r="2909" spans="2:3" ht="15" x14ac:dyDescent="0.2">
      <c r="B2909" s="75"/>
      <c r="C2909" s="75"/>
    </row>
    <row r="2910" spans="2:3" ht="15" x14ac:dyDescent="0.2">
      <c r="B2910" s="75"/>
      <c r="C2910" s="75"/>
    </row>
    <row r="2911" spans="2:3" ht="15" x14ac:dyDescent="0.2">
      <c r="B2911" s="75"/>
      <c r="C2911" s="75"/>
    </row>
    <row r="2912" spans="2:3" ht="15" x14ac:dyDescent="0.2">
      <c r="C2912" s="75"/>
    </row>
    <row r="2913" spans="2:3" ht="15" x14ac:dyDescent="0.2">
      <c r="B2913" s="75"/>
      <c r="C2913" s="75"/>
    </row>
    <row r="2914" spans="2:3" ht="15" x14ac:dyDescent="0.2">
      <c r="B2914" s="75"/>
      <c r="C2914" s="75"/>
    </row>
    <row r="2915" spans="2:3" ht="15" x14ac:dyDescent="0.2">
      <c r="B2915" s="75"/>
      <c r="C2915" s="75"/>
    </row>
    <row r="2916" spans="2:3" ht="15" x14ac:dyDescent="0.2">
      <c r="B2916" s="75"/>
      <c r="C2916" s="75"/>
    </row>
    <row r="2917" spans="2:3" ht="15" x14ac:dyDescent="0.2">
      <c r="B2917" s="75"/>
      <c r="C2917" s="75"/>
    </row>
    <row r="2918" spans="2:3" ht="15" x14ac:dyDescent="0.2">
      <c r="B2918" s="75"/>
      <c r="C2918" s="75"/>
    </row>
    <row r="2919" spans="2:3" ht="15" x14ac:dyDescent="0.2">
      <c r="B2919" s="75"/>
      <c r="C2919" s="75"/>
    </row>
    <row r="2920" spans="2:3" ht="15" x14ac:dyDescent="0.2">
      <c r="B2920" s="75"/>
      <c r="C2920" s="75"/>
    </row>
    <row r="2921" spans="2:3" ht="15" x14ac:dyDescent="0.2">
      <c r="B2921" s="75"/>
      <c r="C2921" s="75"/>
    </row>
    <row r="2922" spans="2:3" ht="15" x14ac:dyDescent="0.2">
      <c r="B2922" s="75"/>
      <c r="C2922" s="75"/>
    </row>
    <row r="2923" spans="2:3" ht="15" x14ac:dyDescent="0.2">
      <c r="B2923" s="75"/>
      <c r="C2923" s="75"/>
    </row>
    <row r="2924" spans="2:3" ht="15" x14ac:dyDescent="0.2">
      <c r="B2924" s="75"/>
      <c r="C2924" s="75"/>
    </row>
    <row r="2925" spans="2:3" ht="15" x14ac:dyDescent="0.2">
      <c r="B2925" s="75"/>
      <c r="C2925" s="75"/>
    </row>
    <row r="2926" spans="2:3" ht="15" x14ac:dyDescent="0.2">
      <c r="B2926" s="75"/>
      <c r="C2926" s="75"/>
    </row>
    <row r="2927" spans="2:3" ht="15" x14ac:dyDescent="0.2">
      <c r="B2927" s="75"/>
      <c r="C2927" s="75"/>
    </row>
    <row r="2928" spans="2:3" ht="15" x14ac:dyDescent="0.2">
      <c r="B2928" s="75"/>
      <c r="C2928" s="75"/>
    </row>
    <row r="2929" spans="2:3" ht="15" x14ac:dyDescent="0.2">
      <c r="B2929" s="75"/>
      <c r="C2929" s="75"/>
    </row>
    <row r="2930" spans="2:3" ht="15" x14ac:dyDescent="0.2">
      <c r="B2930" s="75"/>
      <c r="C2930" s="75"/>
    </row>
    <row r="2931" spans="2:3" ht="15" x14ac:dyDescent="0.2">
      <c r="B2931" s="75"/>
      <c r="C2931" s="75"/>
    </row>
    <row r="2932" spans="2:3" ht="15" x14ac:dyDescent="0.2">
      <c r="B2932" s="75"/>
      <c r="C2932" s="75"/>
    </row>
    <row r="2933" spans="2:3" ht="15" x14ac:dyDescent="0.2">
      <c r="B2933" s="75"/>
      <c r="C2933" s="75"/>
    </row>
    <row r="2934" spans="2:3" ht="15" x14ac:dyDescent="0.2">
      <c r="B2934" s="75"/>
      <c r="C2934" s="75"/>
    </row>
    <row r="2935" spans="2:3" ht="15" x14ac:dyDescent="0.2">
      <c r="B2935" s="75"/>
      <c r="C2935" s="75"/>
    </row>
    <row r="2936" spans="2:3" ht="15" x14ac:dyDescent="0.2">
      <c r="B2936" s="75"/>
      <c r="C2936" s="75"/>
    </row>
    <row r="2937" spans="2:3" ht="15" x14ac:dyDescent="0.2">
      <c r="B2937" s="75"/>
      <c r="C2937" s="75"/>
    </row>
    <row r="2938" spans="2:3" ht="15" x14ac:dyDescent="0.2">
      <c r="B2938" s="75"/>
      <c r="C2938" s="75"/>
    </row>
    <row r="2939" spans="2:3" ht="15" x14ac:dyDescent="0.2">
      <c r="B2939" s="75"/>
      <c r="C2939" s="75"/>
    </row>
    <row r="2940" spans="2:3" ht="15" x14ac:dyDescent="0.2">
      <c r="B2940" s="75"/>
      <c r="C2940" s="75"/>
    </row>
    <row r="2941" spans="2:3" ht="15" x14ac:dyDescent="0.2">
      <c r="C2941" s="75"/>
    </row>
    <row r="2942" spans="2:3" ht="15" x14ac:dyDescent="0.2">
      <c r="B2942" s="75"/>
      <c r="C2942" s="75"/>
    </row>
    <row r="2943" spans="2:3" ht="15" x14ac:dyDescent="0.2">
      <c r="B2943" s="75"/>
      <c r="C2943" s="75"/>
    </row>
    <row r="2944" spans="2:3" ht="15" x14ac:dyDescent="0.2">
      <c r="B2944" s="75"/>
      <c r="C2944" s="75"/>
    </row>
    <row r="2945" spans="2:3" ht="15" x14ac:dyDescent="0.2">
      <c r="B2945" s="75"/>
      <c r="C2945" s="75"/>
    </row>
    <row r="2946" spans="2:3" ht="15" x14ac:dyDescent="0.2">
      <c r="B2946" s="75"/>
      <c r="C2946" s="75"/>
    </row>
    <row r="2947" spans="2:3" ht="15" x14ac:dyDescent="0.2">
      <c r="B2947" s="75"/>
      <c r="C2947" s="75"/>
    </row>
    <row r="2948" spans="2:3" ht="15" x14ac:dyDescent="0.2">
      <c r="B2948" s="75"/>
      <c r="C2948" s="75"/>
    </row>
    <row r="2949" spans="2:3" ht="15" x14ac:dyDescent="0.2">
      <c r="B2949" s="75"/>
      <c r="C2949" s="75"/>
    </row>
    <row r="2950" spans="2:3" ht="15" x14ac:dyDescent="0.2">
      <c r="B2950" s="75"/>
      <c r="C2950" s="75"/>
    </row>
    <row r="2951" spans="2:3" ht="15" x14ac:dyDescent="0.2">
      <c r="B2951" s="75"/>
      <c r="C2951" s="75"/>
    </row>
    <row r="2952" spans="2:3" ht="15" x14ac:dyDescent="0.2">
      <c r="B2952" s="75"/>
      <c r="C2952" s="75"/>
    </row>
    <row r="2953" spans="2:3" ht="15" x14ac:dyDescent="0.2">
      <c r="B2953" s="75"/>
      <c r="C2953" s="75"/>
    </row>
    <row r="2954" spans="2:3" ht="15" x14ac:dyDescent="0.2">
      <c r="B2954" s="75"/>
      <c r="C2954" s="75"/>
    </row>
    <row r="2955" spans="2:3" ht="15" x14ac:dyDescent="0.2">
      <c r="B2955" s="75"/>
      <c r="C2955" s="75"/>
    </row>
    <row r="2956" spans="2:3" ht="15" x14ac:dyDescent="0.2">
      <c r="B2956" s="75"/>
      <c r="C2956" s="75"/>
    </row>
    <row r="2957" spans="2:3" ht="15" x14ac:dyDescent="0.2">
      <c r="B2957" s="75"/>
      <c r="C2957" s="75"/>
    </row>
    <row r="2958" spans="2:3" ht="15" x14ac:dyDescent="0.2">
      <c r="B2958" s="75"/>
      <c r="C2958" s="75"/>
    </row>
    <row r="2959" spans="2:3" ht="15" x14ac:dyDescent="0.2">
      <c r="B2959" s="75"/>
      <c r="C2959" s="75"/>
    </row>
    <row r="2960" spans="2:3" ht="15" x14ac:dyDescent="0.2">
      <c r="B2960" s="75"/>
      <c r="C2960" s="75"/>
    </row>
    <row r="2961" spans="2:3" ht="15" x14ac:dyDescent="0.2">
      <c r="B2961" s="75"/>
      <c r="C2961" s="75"/>
    </row>
    <row r="2962" spans="2:3" ht="15" x14ac:dyDescent="0.2">
      <c r="B2962" s="75"/>
      <c r="C2962" s="75"/>
    </row>
    <row r="2963" spans="2:3" ht="15" x14ac:dyDescent="0.2">
      <c r="B2963" s="75"/>
      <c r="C2963" s="75"/>
    </row>
    <row r="2964" spans="2:3" ht="15" x14ac:dyDescent="0.2">
      <c r="B2964" s="75"/>
      <c r="C2964" s="75"/>
    </row>
    <row r="2965" spans="2:3" ht="15" x14ac:dyDescent="0.2">
      <c r="B2965" s="75"/>
      <c r="C2965" s="75"/>
    </row>
    <row r="2966" spans="2:3" ht="15" x14ac:dyDescent="0.2">
      <c r="B2966" s="75"/>
      <c r="C2966" s="75"/>
    </row>
    <row r="2967" spans="2:3" ht="15" x14ac:dyDescent="0.2">
      <c r="B2967" s="75"/>
      <c r="C2967" s="75"/>
    </row>
    <row r="2968" spans="2:3" ht="15" x14ac:dyDescent="0.2">
      <c r="B2968" s="75"/>
      <c r="C2968" s="75"/>
    </row>
    <row r="2969" spans="2:3" ht="15" x14ac:dyDescent="0.2">
      <c r="B2969" s="75"/>
      <c r="C2969" s="75"/>
    </row>
    <row r="2970" spans="2:3" ht="15" x14ac:dyDescent="0.2">
      <c r="C2970" s="75"/>
    </row>
    <row r="2971" spans="2:3" ht="15" x14ac:dyDescent="0.2">
      <c r="C2971" s="75"/>
    </row>
    <row r="2972" spans="2:3" ht="15" x14ac:dyDescent="0.2">
      <c r="C2972" s="75"/>
    </row>
    <row r="2973" spans="2:3" ht="15" x14ac:dyDescent="0.2">
      <c r="C2973" s="75"/>
    </row>
    <row r="2974" spans="2:3" ht="15" x14ac:dyDescent="0.2">
      <c r="C2974" s="75"/>
    </row>
    <row r="2975" spans="2:3" ht="15" x14ac:dyDescent="0.2">
      <c r="C2975" s="75"/>
    </row>
    <row r="2976" spans="2:3" ht="15" x14ac:dyDescent="0.2">
      <c r="C2976" s="75"/>
    </row>
    <row r="2977" spans="3:3" ht="15" x14ac:dyDescent="0.2">
      <c r="C2977" s="75"/>
    </row>
    <row r="2978" spans="3:3" ht="15" x14ac:dyDescent="0.2">
      <c r="C2978" s="75"/>
    </row>
    <row r="2979" spans="3:3" ht="15" x14ac:dyDescent="0.2">
      <c r="C2979" s="75"/>
    </row>
    <row r="2980" spans="3:3" ht="15" x14ac:dyDescent="0.2">
      <c r="C2980" s="75"/>
    </row>
    <row r="2981" spans="3:3" ht="15" x14ac:dyDescent="0.2">
      <c r="C2981" s="75"/>
    </row>
    <row r="2982" spans="3:3" ht="15" x14ac:dyDescent="0.2">
      <c r="C2982" s="75"/>
    </row>
    <row r="2983" spans="3:3" ht="15" x14ac:dyDescent="0.2">
      <c r="C2983" s="75"/>
    </row>
    <row r="2984" spans="3:3" ht="15" x14ac:dyDescent="0.2">
      <c r="C2984" s="75"/>
    </row>
    <row r="2985" spans="3:3" ht="15" x14ac:dyDescent="0.2">
      <c r="C2985" s="75"/>
    </row>
    <row r="2986" spans="3:3" ht="15" x14ac:dyDescent="0.2">
      <c r="C2986" s="75"/>
    </row>
    <row r="2987" spans="3:3" ht="15" x14ac:dyDescent="0.2">
      <c r="C2987" s="75"/>
    </row>
    <row r="2988" spans="3:3" ht="15" x14ac:dyDescent="0.2">
      <c r="C2988" s="75"/>
    </row>
    <row r="2990" spans="3:3" ht="15" x14ac:dyDescent="0.2">
      <c r="C2990" s="75"/>
    </row>
    <row r="2991" spans="3:3" ht="15" x14ac:dyDescent="0.2">
      <c r="C2991" s="75"/>
    </row>
    <row r="2992" spans="3:3" ht="15" x14ac:dyDescent="0.2">
      <c r="C2992" s="75"/>
    </row>
    <row r="2993" spans="3:3" ht="15" x14ac:dyDescent="0.2">
      <c r="C2993" s="75"/>
    </row>
    <row r="2994" spans="3:3" ht="15" x14ac:dyDescent="0.2">
      <c r="C2994" s="75"/>
    </row>
    <row r="2995" spans="3:3" ht="15" x14ac:dyDescent="0.2">
      <c r="C2995" s="75"/>
    </row>
    <row r="2996" spans="3:3" ht="15" x14ac:dyDescent="0.2">
      <c r="C2996" s="75"/>
    </row>
    <row r="2997" spans="3:3" ht="15" x14ac:dyDescent="0.2">
      <c r="C2997" s="75"/>
    </row>
    <row r="2998" spans="3:3" ht="15" x14ac:dyDescent="0.2">
      <c r="C2998" s="75"/>
    </row>
    <row r="2999" spans="3:3" ht="15" x14ac:dyDescent="0.2">
      <c r="C2999" s="75"/>
    </row>
    <row r="3000" spans="3:3" ht="15" x14ac:dyDescent="0.2">
      <c r="C3000" s="75"/>
    </row>
    <row r="3001" spans="3:3" ht="15" x14ac:dyDescent="0.2">
      <c r="C3001" s="75"/>
    </row>
    <row r="3002" spans="3:3" ht="15" x14ac:dyDescent="0.2">
      <c r="C3002" s="75"/>
    </row>
    <row r="3003" spans="3:3" ht="15" x14ac:dyDescent="0.2">
      <c r="C3003" s="75"/>
    </row>
    <row r="3004" spans="3:3" ht="15" x14ac:dyDescent="0.2">
      <c r="C3004" s="75"/>
    </row>
    <row r="3005" spans="3:3" ht="15" x14ac:dyDescent="0.2">
      <c r="C3005" s="75"/>
    </row>
    <row r="3006" spans="3:3" ht="15" x14ac:dyDescent="0.2">
      <c r="C3006" s="75"/>
    </row>
    <row r="3007" spans="3:3" ht="15" x14ac:dyDescent="0.2">
      <c r="C3007" s="75"/>
    </row>
    <row r="3008" spans="3:3" ht="15" x14ac:dyDescent="0.2">
      <c r="C3008" s="75"/>
    </row>
    <row r="3009" spans="3:3" ht="15" x14ac:dyDescent="0.2">
      <c r="C3009" s="75"/>
    </row>
    <row r="3010" spans="3:3" ht="15" x14ac:dyDescent="0.2">
      <c r="C3010" s="75"/>
    </row>
    <row r="3011" spans="3:3" ht="15" x14ac:dyDescent="0.2">
      <c r="C3011" s="75"/>
    </row>
    <row r="3012" spans="3:3" ht="15" x14ac:dyDescent="0.2">
      <c r="C3012" s="75"/>
    </row>
    <row r="3013" spans="3:3" ht="15" x14ac:dyDescent="0.2">
      <c r="C3013" s="75"/>
    </row>
    <row r="3014" spans="3:3" ht="15" x14ac:dyDescent="0.2">
      <c r="C3014" s="75"/>
    </row>
    <row r="3015" spans="3:3" ht="15" x14ac:dyDescent="0.2">
      <c r="C3015" s="75"/>
    </row>
    <row r="3016" spans="3:3" ht="15" x14ac:dyDescent="0.2">
      <c r="C3016" s="75"/>
    </row>
    <row r="3017" spans="3:3" ht="15" x14ac:dyDescent="0.2">
      <c r="C3017" s="75"/>
    </row>
    <row r="3019" spans="3:3" ht="15" x14ac:dyDescent="0.2">
      <c r="C3019" s="75"/>
    </row>
    <row r="3020" spans="3:3" ht="15" x14ac:dyDescent="0.2">
      <c r="C3020" s="75"/>
    </row>
    <row r="3021" spans="3:3" ht="15" x14ac:dyDescent="0.2">
      <c r="C3021" s="75"/>
    </row>
    <row r="3022" spans="3:3" ht="15" x14ac:dyDescent="0.2">
      <c r="C3022" s="75"/>
    </row>
    <row r="3023" spans="3:3" ht="15" x14ac:dyDescent="0.2">
      <c r="C3023" s="75"/>
    </row>
    <row r="3024" spans="3:3" ht="15" x14ac:dyDescent="0.2">
      <c r="C3024" s="75"/>
    </row>
    <row r="3025" spans="3:3" ht="15" x14ac:dyDescent="0.2">
      <c r="C3025" s="75"/>
    </row>
    <row r="3026" spans="3:3" ht="15" x14ac:dyDescent="0.2">
      <c r="C3026" s="75"/>
    </row>
    <row r="3027" spans="3:3" ht="15" x14ac:dyDescent="0.2">
      <c r="C3027" s="75"/>
    </row>
    <row r="3028" spans="3:3" ht="15" x14ac:dyDescent="0.2">
      <c r="C3028" s="75"/>
    </row>
    <row r="3029" spans="3:3" ht="15" x14ac:dyDescent="0.2">
      <c r="C3029" s="75"/>
    </row>
    <row r="3030" spans="3:3" ht="15" x14ac:dyDescent="0.2">
      <c r="C3030" s="75"/>
    </row>
    <row r="3031" spans="3:3" ht="15" x14ac:dyDescent="0.2">
      <c r="C3031" s="75"/>
    </row>
    <row r="3032" spans="3:3" ht="15" x14ac:dyDescent="0.2">
      <c r="C3032" s="75"/>
    </row>
    <row r="3033" spans="3:3" ht="15" x14ac:dyDescent="0.2">
      <c r="C3033" s="75"/>
    </row>
    <row r="3034" spans="3:3" ht="15" x14ac:dyDescent="0.2">
      <c r="C3034" s="75"/>
    </row>
    <row r="3035" spans="3:3" ht="15" x14ac:dyDescent="0.2">
      <c r="C3035" s="75"/>
    </row>
    <row r="3036" spans="3:3" ht="15" x14ac:dyDescent="0.2">
      <c r="C3036" s="75"/>
    </row>
    <row r="3037" spans="3:3" ht="15" x14ac:dyDescent="0.2">
      <c r="C3037" s="75"/>
    </row>
    <row r="3038" spans="3:3" ht="15" x14ac:dyDescent="0.2">
      <c r="C3038" s="75"/>
    </row>
    <row r="3039" spans="3:3" ht="15" x14ac:dyDescent="0.2">
      <c r="C3039" s="75"/>
    </row>
    <row r="3040" spans="3:3" ht="15" x14ac:dyDescent="0.2">
      <c r="C3040" s="75"/>
    </row>
    <row r="3041" spans="3:3" ht="15" x14ac:dyDescent="0.2">
      <c r="C3041" s="75"/>
    </row>
    <row r="3042" spans="3:3" ht="15" x14ac:dyDescent="0.2">
      <c r="C3042" s="75"/>
    </row>
    <row r="3043" spans="3:3" ht="15" x14ac:dyDescent="0.2">
      <c r="C3043" s="75"/>
    </row>
    <row r="3044" spans="3:3" ht="15" x14ac:dyDescent="0.2">
      <c r="C3044" s="75"/>
    </row>
    <row r="3045" spans="3:3" ht="15" x14ac:dyDescent="0.2">
      <c r="C3045" s="75"/>
    </row>
    <row r="3046" spans="3:3" ht="15" x14ac:dyDescent="0.2">
      <c r="C3046" s="75"/>
    </row>
    <row r="3048" spans="3:3" ht="15" x14ac:dyDescent="0.2">
      <c r="C3048" s="75"/>
    </row>
    <row r="3049" spans="3:3" ht="15" x14ac:dyDescent="0.2">
      <c r="C3049" s="75"/>
    </row>
    <row r="3050" spans="3:3" ht="15" x14ac:dyDescent="0.2">
      <c r="C3050" s="75"/>
    </row>
    <row r="3051" spans="3:3" ht="15" x14ac:dyDescent="0.2">
      <c r="C3051" s="75"/>
    </row>
    <row r="3052" spans="3:3" ht="15" x14ac:dyDescent="0.2">
      <c r="C3052" s="75"/>
    </row>
    <row r="3053" spans="3:3" ht="15" x14ac:dyDescent="0.2">
      <c r="C3053" s="75"/>
    </row>
    <row r="3054" spans="3:3" ht="15" x14ac:dyDescent="0.2">
      <c r="C3054" s="75"/>
    </row>
    <row r="3055" spans="3:3" ht="15" x14ac:dyDescent="0.2">
      <c r="C3055" s="75"/>
    </row>
    <row r="3056" spans="3:3" ht="15" x14ac:dyDescent="0.2">
      <c r="C3056" s="75"/>
    </row>
    <row r="3057" spans="3:3" ht="15" x14ac:dyDescent="0.2">
      <c r="C3057" s="75"/>
    </row>
    <row r="3058" spans="3:3" ht="15" x14ac:dyDescent="0.2">
      <c r="C3058" s="75"/>
    </row>
    <row r="3059" spans="3:3" ht="15" x14ac:dyDescent="0.2">
      <c r="C3059" s="75"/>
    </row>
    <row r="3060" spans="3:3" ht="15" x14ac:dyDescent="0.2">
      <c r="C3060" s="75"/>
    </row>
    <row r="3061" spans="3:3" ht="15" x14ac:dyDescent="0.2">
      <c r="C3061" s="75"/>
    </row>
    <row r="3062" spans="3:3" ht="15" x14ac:dyDescent="0.2">
      <c r="C3062" s="75"/>
    </row>
    <row r="3063" spans="3:3" ht="15" x14ac:dyDescent="0.2">
      <c r="C3063" s="75"/>
    </row>
    <row r="3064" spans="3:3" ht="15" x14ac:dyDescent="0.2">
      <c r="C3064" s="75"/>
    </row>
    <row r="3065" spans="3:3" ht="15" x14ac:dyDescent="0.2">
      <c r="C3065" s="75"/>
    </row>
    <row r="3066" spans="3:3" ht="15" x14ac:dyDescent="0.2">
      <c r="C3066" s="75"/>
    </row>
    <row r="3067" spans="3:3" ht="15" x14ac:dyDescent="0.2">
      <c r="C3067" s="75"/>
    </row>
    <row r="3068" spans="3:3" ht="15" x14ac:dyDescent="0.2">
      <c r="C3068" s="75"/>
    </row>
    <row r="3069" spans="3:3" ht="15" x14ac:dyDescent="0.2">
      <c r="C3069" s="75"/>
    </row>
    <row r="3070" spans="3:3" ht="15" x14ac:dyDescent="0.2">
      <c r="C3070" s="75"/>
    </row>
    <row r="3071" spans="3:3" ht="15" x14ac:dyDescent="0.2">
      <c r="C3071" s="75"/>
    </row>
    <row r="3072" spans="3:3" ht="15" x14ac:dyDescent="0.2">
      <c r="C3072" s="75"/>
    </row>
    <row r="3073" spans="3:3" ht="15" x14ac:dyDescent="0.2">
      <c r="C3073" s="75"/>
    </row>
    <row r="3074" spans="3:3" ht="15" x14ac:dyDescent="0.2">
      <c r="C3074" s="75"/>
    </row>
    <row r="3075" spans="3:3" ht="15" x14ac:dyDescent="0.2">
      <c r="C3075" s="75"/>
    </row>
    <row r="3077" spans="3:3" ht="15" x14ac:dyDescent="0.2">
      <c r="C3077" s="75"/>
    </row>
    <row r="3078" spans="3:3" ht="15" x14ac:dyDescent="0.2">
      <c r="C3078" s="75"/>
    </row>
    <row r="3079" spans="3:3" ht="15" x14ac:dyDescent="0.2">
      <c r="C3079" s="75"/>
    </row>
    <row r="3080" spans="3:3" ht="15" x14ac:dyDescent="0.2">
      <c r="C3080" s="75"/>
    </row>
    <row r="3081" spans="3:3" ht="15" x14ac:dyDescent="0.2">
      <c r="C3081" s="75"/>
    </row>
    <row r="3082" spans="3:3" ht="15" x14ac:dyDescent="0.2">
      <c r="C3082" s="75"/>
    </row>
    <row r="3083" spans="3:3" ht="15" x14ac:dyDescent="0.2">
      <c r="C3083" s="75"/>
    </row>
    <row r="3084" spans="3:3" ht="15" x14ac:dyDescent="0.2">
      <c r="C3084" s="75"/>
    </row>
    <row r="3085" spans="3:3" ht="15" x14ac:dyDescent="0.2">
      <c r="C3085" s="75"/>
    </row>
    <row r="3086" spans="3:3" ht="15" x14ac:dyDescent="0.2">
      <c r="C3086" s="75"/>
    </row>
    <row r="3087" spans="3:3" ht="15" x14ac:dyDescent="0.2">
      <c r="C3087" s="75"/>
    </row>
    <row r="3088" spans="3:3" ht="15" x14ac:dyDescent="0.2">
      <c r="C3088" s="75"/>
    </row>
    <row r="3089" spans="3:3" ht="15" x14ac:dyDescent="0.2">
      <c r="C3089" s="75"/>
    </row>
    <row r="3090" spans="3:3" ht="15" x14ac:dyDescent="0.2">
      <c r="C3090" s="75"/>
    </row>
    <row r="3091" spans="3:3" ht="15" x14ac:dyDescent="0.2">
      <c r="C3091" s="75"/>
    </row>
    <row r="3092" spans="3:3" ht="15" x14ac:dyDescent="0.2">
      <c r="C3092" s="75"/>
    </row>
    <row r="3093" spans="3:3" ht="15" x14ac:dyDescent="0.2">
      <c r="C3093" s="75"/>
    </row>
    <row r="3094" spans="3:3" ht="15" x14ac:dyDescent="0.2">
      <c r="C3094" s="75"/>
    </row>
    <row r="3095" spans="3:3" ht="15" x14ac:dyDescent="0.2">
      <c r="C3095" s="75"/>
    </row>
    <row r="3096" spans="3:3" ht="15" x14ac:dyDescent="0.2">
      <c r="C3096" s="75"/>
    </row>
    <row r="3097" spans="3:3" ht="15" x14ac:dyDescent="0.2">
      <c r="C3097" s="75"/>
    </row>
    <row r="3098" spans="3:3" ht="15" x14ac:dyDescent="0.2">
      <c r="C3098" s="75"/>
    </row>
    <row r="3099" spans="3:3" ht="15" x14ac:dyDescent="0.2">
      <c r="C3099" s="75"/>
    </row>
    <row r="3100" spans="3:3" ht="15" x14ac:dyDescent="0.2">
      <c r="C3100" s="75"/>
    </row>
    <row r="3101" spans="3:3" ht="15" x14ac:dyDescent="0.2">
      <c r="C3101" s="75"/>
    </row>
    <row r="3102" spans="3:3" ht="15" x14ac:dyDescent="0.2">
      <c r="C3102" s="75"/>
    </row>
    <row r="3103" spans="3:3" ht="15" x14ac:dyDescent="0.2">
      <c r="C3103" s="75"/>
    </row>
    <row r="3104" spans="3:3" ht="15" x14ac:dyDescent="0.2">
      <c r="C3104" s="75"/>
    </row>
    <row r="3106" spans="3:3" ht="15" x14ac:dyDescent="0.2">
      <c r="C3106" s="75"/>
    </row>
    <row r="3107" spans="3:3" ht="15" x14ac:dyDescent="0.2">
      <c r="C3107" s="75"/>
    </row>
    <row r="3108" spans="3:3" ht="15" x14ac:dyDescent="0.2">
      <c r="C3108" s="75"/>
    </row>
    <row r="3109" spans="3:3" ht="15" x14ac:dyDescent="0.2">
      <c r="C3109" s="75"/>
    </row>
    <row r="3110" spans="3:3" ht="15" x14ac:dyDescent="0.2">
      <c r="C3110" s="75"/>
    </row>
    <row r="3111" spans="3:3" ht="15" x14ac:dyDescent="0.2">
      <c r="C3111" s="75"/>
    </row>
    <row r="3112" spans="3:3" ht="15" x14ac:dyDescent="0.2">
      <c r="C3112" s="75"/>
    </row>
    <row r="3113" spans="3:3" ht="15" x14ac:dyDescent="0.2">
      <c r="C3113" s="75"/>
    </row>
    <row r="3114" spans="3:3" ht="15" x14ac:dyDescent="0.2">
      <c r="C3114" s="75"/>
    </row>
    <row r="3115" spans="3:3" ht="15" x14ac:dyDescent="0.2">
      <c r="C3115" s="75"/>
    </row>
    <row r="3116" spans="3:3" ht="15" x14ac:dyDescent="0.2">
      <c r="C3116" s="75"/>
    </row>
    <row r="3117" spans="3:3" ht="15" x14ac:dyDescent="0.2">
      <c r="C3117" s="75"/>
    </row>
    <row r="3118" spans="3:3" ht="15" x14ac:dyDescent="0.2">
      <c r="C3118" s="75"/>
    </row>
    <row r="3119" spans="3:3" ht="15" x14ac:dyDescent="0.2">
      <c r="C3119" s="75"/>
    </row>
    <row r="3120" spans="3:3" ht="15" x14ac:dyDescent="0.2">
      <c r="C3120" s="75"/>
    </row>
    <row r="3121" spans="3:3" ht="15" x14ac:dyDescent="0.2">
      <c r="C3121" s="75"/>
    </row>
    <row r="3122" spans="3:3" ht="15" x14ac:dyDescent="0.2">
      <c r="C3122" s="75"/>
    </row>
    <row r="3123" spans="3:3" ht="15" x14ac:dyDescent="0.2">
      <c r="C3123" s="75"/>
    </row>
    <row r="3124" spans="3:3" ht="15" x14ac:dyDescent="0.2">
      <c r="C3124" s="75"/>
    </row>
    <row r="3125" spans="3:3" ht="15" x14ac:dyDescent="0.2">
      <c r="C3125" s="75"/>
    </row>
    <row r="3126" spans="3:3" ht="15" x14ac:dyDescent="0.2">
      <c r="C3126" s="75"/>
    </row>
    <row r="3127" spans="3:3" ht="15" x14ac:dyDescent="0.2">
      <c r="C3127" s="75"/>
    </row>
    <row r="3128" spans="3:3" ht="15" x14ac:dyDescent="0.2">
      <c r="C3128" s="75"/>
    </row>
    <row r="3129" spans="3:3" ht="15" x14ac:dyDescent="0.2">
      <c r="C3129" s="75"/>
    </row>
    <row r="3130" spans="3:3" ht="15" x14ac:dyDescent="0.2">
      <c r="C3130" s="75"/>
    </row>
    <row r="3131" spans="3:3" ht="15" x14ac:dyDescent="0.2">
      <c r="C3131" s="75"/>
    </row>
    <row r="3132" spans="3:3" ht="15" x14ac:dyDescent="0.2">
      <c r="C3132" s="75"/>
    </row>
    <row r="3133" spans="3:3" ht="15" x14ac:dyDescent="0.2">
      <c r="C3133" s="75"/>
    </row>
    <row r="3135" spans="3:3" ht="15" x14ac:dyDescent="0.2">
      <c r="C3135" s="75"/>
    </row>
    <row r="3136" spans="3:3" ht="15" x14ac:dyDescent="0.2">
      <c r="C3136" s="75"/>
    </row>
    <row r="3137" spans="3:3" ht="15" x14ac:dyDescent="0.2">
      <c r="C3137" s="75"/>
    </row>
    <row r="3138" spans="3:3" ht="15" x14ac:dyDescent="0.2">
      <c r="C3138" s="75"/>
    </row>
    <row r="3139" spans="3:3" ht="15" x14ac:dyDescent="0.2">
      <c r="C3139" s="75"/>
    </row>
    <row r="3140" spans="3:3" ht="15" x14ac:dyDescent="0.2">
      <c r="C3140" s="75"/>
    </row>
    <row r="3141" spans="3:3" ht="15" x14ac:dyDescent="0.2">
      <c r="C3141" s="75"/>
    </row>
    <row r="3142" spans="3:3" ht="15" x14ac:dyDescent="0.2">
      <c r="C3142" s="75"/>
    </row>
    <row r="3143" spans="3:3" ht="15" x14ac:dyDescent="0.2">
      <c r="C3143" s="75"/>
    </row>
    <row r="3144" spans="3:3" ht="15" x14ac:dyDescent="0.2">
      <c r="C3144" s="75"/>
    </row>
    <row r="3145" spans="3:3" ht="15" x14ac:dyDescent="0.2">
      <c r="C3145" s="75"/>
    </row>
    <row r="3146" spans="3:3" ht="15" x14ac:dyDescent="0.2">
      <c r="C3146" s="75"/>
    </row>
    <row r="3147" spans="3:3" ht="15" x14ac:dyDescent="0.2">
      <c r="C3147" s="75"/>
    </row>
    <row r="3148" spans="3:3" ht="15" x14ac:dyDescent="0.2">
      <c r="C3148" s="75"/>
    </row>
    <row r="3149" spans="3:3" ht="15" x14ac:dyDescent="0.2">
      <c r="C3149" s="75"/>
    </row>
    <row r="3150" spans="3:3" ht="15" x14ac:dyDescent="0.2">
      <c r="C3150" s="75"/>
    </row>
    <row r="3151" spans="3:3" ht="15" x14ac:dyDescent="0.2">
      <c r="C3151" s="75"/>
    </row>
    <row r="3152" spans="3:3" ht="15" x14ac:dyDescent="0.2">
      <c r="C3152" s="75"/>
    </row>
    <row r="3153" spans="3:3" ht="15" x14ac:dyDescent="0.2">
      <c r="C3153" s="75"/>
    </row>
    <row r="3154" spans="3:3" ht="15" x14ac:dyDescent="0.2">
      <c r="C3154" s="75"/>
    </row>
    <row r="3155" spans="3:3" ht="15" x14ac:dyDescent="0.2">
      <c r="C3155" s="75"/>
    </row>
    <row r="3156" spans="3:3" ht="15" x14ac:dyDescent="0.2">
      <c r="C3156" s="75"/>
    </row>
    <row r="3157" spans="3:3" ht="15" x14ac:dyDescent="0.2">
      <c r="C3157" s="75"/>
    </row>
    <row r="3158" spans="3:3" ht="15" x14ac:dyDescent="0.2">
      <c r="C3158" s="75"/>
    </row>
    <row r="3159" spans="3:3" ht="15" x14ac:dyDescent="0.2">
      <c r="C3159" s="75"/>
    </row>
    <row r="3160" spans="3:3" ht="15" x14ac:dyDescent="0.2">
      <c r="C3160" s="75"/>
    </row>
    <row r="3161" spans="3:3" ht="15" x14ac:dyDescent="0.2">
      <c r="C3161" s="75"/>
    </row>
    <row r="3162" spans="3:3" ht="15" x14ac:dyDescent="0.2">
      <c r="C3162" s="75"/>
    </row>
    <row r="3164" spans="3:3" ht="15" x14ac:dyDescent="0.2">
      <c r="C3164" s="75"/>
    </row>
    <row r="3165" spans="3:3" ht="15" x14ac:dyDescent="0.2">
      <c r="C3165" s="75"/>
    </row>
    <row r="3166" spans="3:3" ht="15" x14ac:dyDescent="0.2">
      <c r="C3166" s="75"/>
    </row>
    <row r="3167" spans="3:3" ht="15" x14ac:dyDescent="0.2">
      <c r="C3167" s="75"/>
    </row>
    <row r="3168" spans="3:3" ht="15" x14ac:dyDescent="0.2">
      <c r="C3168" s="75"/>
    </row>
    <row r="3169" spans="3:3" ht="15" x14ac:dyDescent="0.2">
      <c r="C3169" s="75"/>
    </row>
    <row r="3170" spans="3:3" ht="15" x14ac:dyDescent="0.2">
      <c r="C3170" s="75"/>
    </row>
    <row r="3171" spans="3:3" ht="15" x14ac:dyDescent="0.2">
      <c r="C3171" s="75"/>
    </row>
    <row r="3172" spans="3:3" ht="15" x14ac:dyDescent="0.2">
      <c r="C3172" s="75"/>
    </row>
    <row r="3173" spans="3:3" ht="15" x14ac:dyDescent="0.2">
      <c r="C3173" s="75"/>
    </row>
    <row r="3174" spans="3:3" ht="15" x14ac:dyDescent="0.2">
      <c r="C3174" s="75"/>
    </row>
    <row r="3175" spans="3:3" ht="15" x14ac:dyDescent="0.2">
      <c r="C3175" s="75"/>
    </row>
    <row r="3176" spans="3:3" ht="15" x14ac:dyDescent="0.2">
      <c r="C3176" s="75"/>
    </row>
    <row r="3177" spans="3:3" ht="15" x14ac:dyDescent="0.2">
      <c r="C3177" s="75"/>
    </row>
    <row r="3178" spans="3:3" ht="15" x14ac:dyDescent="0.2">
      <c r="C3178" s="75"/>
    </row>
    <row r="3179" spans="3:3" ht="15" x14ac:dyDescent="0.2">
      <c r="C3179" s="75"/>
    </row>
    <row r="3180" spans="3:3" ht="15" x14ac:dyDescent="0.2">
      <c r="C3180" s="75"/>
    </row>
    <row r="3181" spans="3:3" ht="15" x14ac:dyDescent="0.2">
      <c r="C3181" s="75"/>
    </row>
    <row r="3182" spans="3:3" ht="15" x14ac:dyDescent="0.2">
      <c r="C3182" s="75"/>
    </row>
    <row r="3183" spans="3:3" ht="15" x14ac:dyDescent="0.2">
      <c r="C3183" s="75"/>
    </row>
    <row r="3184" spans="3:3" ht="15" x14ac:dyDescent="0.2">
      <c r="C3184" s="75"/>
    </row>
    <row r="3185" spans="3:3" ht="15" x14ac:dyDescent="0.2">
      <c r="C3185" s="75"/>
    </row>
    <row r="3186" spans="3:3" ht="15" x14ac:dyDescent="0.2">
      <c r="C3186" s="75"/>
    </row>
    <row r="3187" spans="3:3" ht="15" x14ac:dyDescent="0.2">
      <c r="C3187" s="75"/>
    </row>
    <row r="3188" spans="3:3" ht="15" x14ac:dyDescent="0.2">
      <c r="C3188" s="75"/>
    </row>
    <row r="3189" spans="3:3" ht="15" x14ac:dyDescent="0.2">
      <c r="C3189" s="75"/>
    </row>
    <row r="3190" spans="3:3" ht="15" x14ac:dyDescent="0.2">
      <c r="C3190" s="75"/>
    </row>
    <row r="3191" spans="3:3" ht="15" x14ac:dyDescent="0.2">
      <c r="C3191" s="75"/>
    </row>
    <row r="3193" spans="3:3" ht="15" x14ac:dyDescent="0.2">
      <c r="C3193" s="75"/>
    </row>
    <row r="3194" spans="3:3" ht="15" x14ac:dyDescent="0.2">
      <c r="C3194" s="75"/>
    </row>
    <row r="3195" spans="3:3" ht="15" x14ac:dyDescent="0.2">
      <c r="C3195" s="75"/>
    </row>
    <row r="3196" spans="3:3" ht="15" x14ac:dyDescent="0.2">
      <c r="C3196" s="75"/>
    </row>
    <row r="3197" spans="3:3" ht="15" x14ac:dyDescent="0.2">
      <c r="C3197" s="75"/>
    </row>
    <row r="3198" spans="3:3" ht="15" x14ac:dyDescent="0.2">
      <c r="C3198" s="75"/>
    </row>
    <row r="3199" spans="3:3" ht="15" x14ac:dyDescent="0.2">
      <c r="C3199" s="75"/>
    </row>
    <row r="3200" spans="3:3" ht="15" x14ac:dyDescent="0.2">
      <c r="C3200" s="75"/>
    </row>
    <row r="3201" spans="3:3" ht="15" x14ac:dyDescent="0.2">
      <c r="C3201" s="75"/>
    </row>
    <row r="3202" spans="3:3" ht="15" x14ac:dyDescent="0.2">
      <c r="C3202" s="75"/>
    </row>
    <row r="3203" spans="3:3" ht="15" x14ac:dyDescent="0.2">
      <c r="C3203" s="75"/>
    </row>
    <row r="3204" spans="3:3" ht="15" x14ac:dyDescent="0.2">
      <c r="C3204" s="75"/>
    </row>
    <row r="3205" spans="3:3" ht="15" x14ac:dyDescent="0.2">
      <c r="C3205" s="75"/>
    </row>
    <row r="3206" spans="3:3" ht="15" x14ac:dyDescent="0.2">
      <c r="C3206" s="75"/>
    </row>
    <row r="3207" spans="3:3" ht="15" x14ac:dyDescent="0.2">
      <c r="C3207" s="75"/>
    </row>
    <row r="3208" spans="3:3" ht="15" x14ac:dyDescent="0.2">
      <c r="C3208" s="75"/>
    </row>
    <row r="3209" spans="3:3" ht="15" x14ac:dyDescent="0.2">
      <c r="C3209" s="75"/>
    </row>
    <row r="3210" spans="3:3" ht="15" x14ac:dyDescent="0.2">
      <c r="C3210" s="75"/>
    </row>
    <row r="3211" spans="3:3" ht="15" x14ac:dyDescent="0.2">
      <c r="C3211" s="75"/>
    </row>
    <row r="3212" spans="3:3" ht="15" x14ac:dyDescent="0.2">
      <c r="C3212" s="75"/>
    </row>
    <row r="3213" spans="3:3" ht="15" x14ac:dyDescent="0.2">
      <c r="C3213" s="75"/>
    </row>
    <row r="3214" spans="3:3" ht="15" x14ac:dyDescent="0.2">
      <c r="C3214" s="75"/>
    </row>
    <row r="3215" spans="3:3" ht="15" x14ac:dyDescent="0.2">
      <c r="C3215" s="75"/>
    </row>
    <row r="3216" spans="3:3" ht="15" x14ac:dyDescent="0.2">
      <c r="C3216" s="75"/>
    </row>
    <row r="3217" spans="3:3" ht="15" x14ac:dyDescent="0.2">
      <c r="C3217" s="75"/>
    </row>
    <row r="3218" spans="3:3" ht="15" x14ac:dyDescent="0.2">
      <c r="C3218" s="75"/>
    </row>
    <row r="3219" spans="3:3" ht="15" x14ac:dyDescent="0.2">
      <c r="C3219" s="75"/>
    </row>
    <row r="3220" spans="3:3" ht="15" x14ac:dyDescent="0.2">
      <c r="C3220" s="75"/>
    </row>
    <row r="3222" spans="3:3" ht="15" x14ac:dyDescent="0.2">
      <c r="C3222" s="75"/>
    </row>
    <row r="3223" spans="3:3" ht="15" x14ac:dyDescent="0.2">
      <c r="C3223" s="75"/>
    </row>
    <row r="3224" spans="3:3" ht="15" x14ac:dyDescent="0.2">
      <c r="C3224" s="75"/>
    </row>
    <row r="3225" spans="3:3" ht="15" x14ac:dyDescent="0.2">
      <c r="C3225" s="75"/>
    </row>
    <row r="3226" spans="3:3" ht="15" x14ac:dyDescent="0.2">
      <c r="C3226" s="75"/>
    </row>
    <row r="3227" spans="3:3" ht="15" x14ac:dyDescent="0.2">
      <c r="C3227" s="75"/>
    </row>
    <row r="3228" spans="3:3" ht="15" x14ac:dyDescent="0.2">
      <c r="C3228" s="75"/>
    </row>
    <row r="3229" spans="3:3" ht="15" x14ac:dyDescent="0.2">
      <c r="C3229" s="75"/>
    </row>
    <row r="3230" spans="3:3" ht="15" x14ac:dyDescent="0.2">
      <c r="C3230" s="75"/>
    </row>
    <row r="3231" spans="3:3" ht="15" x14ac:dyDescent="0.2">
      <c r="C3231" s="75"/>
    </row>
    <row r="3232" spans="3:3" ht="15" x14ac:dyDescent="0.2">
      <c r="C3232" s="75"/>
    </row>
    <row r="3233" spans="3:3" ht="15" x14ac:dyDescent="0.2">
      <c r="C3233" s="75"/>
    </row>
    <row r="3234" spans="3:3" ht="15" x14ac:dyDescent="0.2">
      <c r="C3234" s="75"/>
    </row>
    <row r="3235" spans="3:3" ht="15" x14ac:dyDescent="0.2">
      <c r="C3235" s="75"/>
    </row>
    <row r="3236" spans="3:3" ht="15" x14ac:dyDescent="0.2">
      <c r="C3236" s="75"/>
    </row>
    <row r="3237" spans="3:3" ht="15" x14ac:dyDescent="0.2">
      <c r="C3237" s="75"/>
    </row>
    <row r="3238" spans="3:3" ht="15" x14ac:dyDescent="0.2">
      <c r="C3238" s="75"/>
    </row>
    <row r="3239" spans="3:3" ht="15" x14ac:dyDescent="0.2">
      <c r="C3239" s="75"/>
    </row>
    <row r="3240" spans="3:3" ht="15" x14ac:dyDescent="0.2">
      <c r="C3240" s="75"/>
    </row>
    <row r="3241" spans="3:3" ht="15" x14ac:dyDescent="0.2">
      <c r="C3241" s="75"/>
    </row>
    <row r="3242" spans="3:3" ht="15" x14ac:dyDescent="0.2">
      <c r="C3242" s="75"/>
    </row>
    <row r="3243" spans="3:3" ht="15" x14ac:dyDescent="0.2">
      <c r="C3243" s="75"/>
    </row>
    <row r="3244" spans="3:3" ht="15" x14ac:dyDescent="0.2">
      <c r="C3244" s="75"/>
    </row>
    <row r="3245" spans="3:3" ht="15" x14ac:dyDescent="0.2">
      <c r="C3245" s="75"/>
    </row>
    <row r="3246" spans="3:3" ht="15" x14ac:dyDescent="0.2">
      <c r="C3246" s="75"/>
    </row>
    <row r="3247" spans="3:3" ht="15" x14ac:dyDescent="0.2">
      <c r="C3247" s="75"/>
    </row>
    <row r="3248" spans="3:3" ht="15" x14ac:dyDescent="0.2">
      <c r="C3248" s="75"/>
    </row>
    <row r="3249" spans="3:3" ht="15" x14ac:dyDescent="0.2">
      <c r="C3249" s="75"/>
    </row>
    <row r="3251" spans="3:3" ht="15" x14ac:dyDescent="0.2">
      <c r="C3251" s="75"/>
    </row>
    <row r="3252" spans="3:3" ht="15" x14ac:dyDescent="0.2">
      <c r="C3252" s="75"/>
    </row>
    <row r="3253" spans="3:3" ht="15" x14ac:dyDescent="0.2">
      <c r="C3253" s="75"/>
    </row>
    <row r="3254" spans="3:3" ht="15" x14ac:dyDescent="0.2">
      <c r="C3254" s="75"/>
    </row>
    <row r="3255" spans="3:3" ht="15" x14ac:dyDescent="0.2">
      <c r="C3255" s="75"/>
    </row>
    <row r="3256" spans="3:3" ht="15" x14ac:dyDescent="0.2">
      <c r="C3256" s="75"/>
    </row>
    <row r="3257" spans="3:3" ht="15" x14ac:dyDescent="0.2">
      <c r="C3257" s="75"/>
    </row>
    <row r="3258" spans="3:3" ht="15" x14ac:dyDescent="0.2">
      <c r="C3258" s="75"/>
    </row>
    <row r="3259" spans="3:3" ht="15" x14ac:dyDescent="0.2">
      <c r="C3259" s="75"/>
    </row>
    <row r="3260" spans="3:3" ht="15" x14ac:dyDescent="0.2">
      <c r="C3260" s="75"/>
    </row>
    <row r="3261" spans="3:3" ht="15" x14ac:dyDescent="0.2">
      <c r="C3261" s="75"/>
    </row>
    <row r="3262" spans="3:3" ht="15" x14ac:dyDescent="0.2">
      <c r="C3262" s="75"/>
    </row>
    <row r="3263" spans="3:3" ht="15" x14ac:dyDescent="0.2">
      <c r="C3263" s="75"/>
    </row>
    <row r="3264" spans="3:3" ht="15" x14ac:dyDescent="0.2">
      <c r="C3264" s="75"/>
    </row>
    <row r="3265" spans="3:3" ht="15" x14ac:dyDescent="0.2">
      <c r="C3265" s="75"/>
    </row>
    <row r="3266" spans="3:3" ht="15" x14ac:dyDescent="0.2">
      <c r="C3266" s="75"/>
    </row>
    <row r="3267" spans="3:3" ht="15" x14ac:dyDescent="0.2">
      <c r="C3267" s="75"/>
    </row>
    <row r="3268" spans="3:3" ht="15" x14ac:dyDescent="0.2">
      <c r="C3268" s="75"/>
    </row>
    <row r="3269" spans="3:3" ht="15" x14ac:dyDescent="0.2">
      <c r="C3269" s="75"/>
    </row>
    <row r="3270" spans="3:3" ht="15" x14ac:dyDescent="0.2">
      <c r="C3270" s="75"/>
    </row>
    <row r="3271" spans="3:3" ht="15" x14ac:dyDescent="0.2">
      <c r="C3271" s="75"/>
    </row>
    <row r="3272" spans="3:3" ht="15" x14ac:dyDescent="0.2">
      <c r="C3272" s="75"/>
    </row>
    <row r="3273" spans="3:3" ht="15" x14ac:dyDescent="0.2">
      <c r="C3273" s="75"/>
    </row>
    <row r="3274" spans="3:3" ht="15" x14ac:dyDescent="0.2">
      <c r="C3274" s="75"/>
    </row>
    <row r="3275" spans="3:3" ht="15" x14ac:dyDescent="0.2">
      <c r="C3275" s="75"/>
    </row>
    <row r="3276" spans="3:3" ht="15" x14ac:dyDescent="0.2">
      <c r="C3276" s="75"/>
    </row>
    <row r="3277" spans="3:3" ht="15" x14ac:dyDescent="0.2">
      <c r="C3277" s="75"/>
    </row>
    <row r="3278" spans="3:3" ht="15" x14ac:dyDescent="0.2">
      <c r="C3278" s="75"/>
    </row>
    <row r="3280" spans="3:3" ht="15" x14ac:dyDescent="0.2">
      <c r="C3280" s="75"/>
    </row>
    <row r="3281" spans="3:3" ht="15" x14ac:dyDescent="0.2">
      <c r="C3281" s="75"/>
    </row>
    <row r="3282" spans="3:3" ht="15" x14ac:dyDescent="0.2">
      <c r="C3282" s="75"/>
    </row>
    <row r="3283" spans="3:3" ht="15" x14ac:dyDescent="0.2">
      <c r="C3283" s="75"/>
    </row>
    <row r="3284" spans="3:3" ht="15" x14ac:dyDescent="0.2">
      <c r="C3284" s="75"/>
    </row>
    <row r="3285" spans="3:3" ht="15" x14ac:dyDescent="0.2">
      <c r="C3285" s="75"/>
    </row>
    <row r="3286" spans="3:3" ht="15" x14ac:dyDescent="0.2">
      <c r="C3286" s="75"/>
    </row>
    <row r="3287" spans="3:3" ht="15" x14ac:dyDescent="0.2">
      <c r="C3287" s="75"/>
    </row>
    <row r="3288" spans="3:3" ht="15" x14ac:dyDescent="0.2">
      <c r="C3288" s="75"/>
    </row>
    <row r="3289" spans="3:3" ht="15" x14ac:dyDescent="0.2">
      <c r="C3289" s="75"/>
    </row>
    <row r="3290" spans="3:3" ht="15" x14ac:dyDescent="0.2">
      <c r="C3290" s="75"/>
    </row>
    <row r="3291" spans="3:3" ht="15" x14ac:dyDescent="0.2">
      <c r="C3291" s="75"/>
    </row>
    <row r="3292" spans="3:3" ht="15" x14ac:dyDescent="0.2">
      <c r="C3292" s="75"/>
    </row>
    <row r="3293" spans="3:3" ht="15" x14ac:dyDescent="0.2">
      <c r="C3293" s="75"/>
    </row>
    <row r="3294" spans="3:3" ht="15" x14ac:dyDescent="0.2">
      <c r="C3294" s="75"/>
    </row>
    <row r="3295" spans="3:3" ht="15" x14ac:dyDescent="0.2">
      <c r="C3295" s="75"/>
    </row>
    <row r="3296" spans="3:3" ht="15" x14ac:dyDescent="0.2">
      <c r="C3296" s="75"/>
    </row>
    <row r="3297" spans="3:3" ht="15" x14ac:dyDescent="0.2">
      <c r="C3297" s="75"/>
    </row>
    <row r="3298" spans="3:3" ht="15" x14ac:dyDescent="0.2">
      <c r="C3298" s="75"/>
    </row>
    <row r="3299" spans="3:3" ht="15" x14ac:dyDescent="0.2">
      <c r="C3299" s="75"/>
    </row>
    <row r="3300" spans="3:3" ht="15" x14ac:dyDescent="0.2">
      <c r="C3300" s="75"/>
    </row>
    <row r="3301" spans="3:3" ht="15" x14ac:dyDescent="0.2">
      <c r="C3301" s="75"/>
    </row>
    <row r="3302" spans="3:3" ht="15" x14ac:dyDescent="0.2">
      <c r="C3302" s="75"/>
    </row>
    <row r="3303" spans="3:3" ht="15" x14ac:dyDescent="0.2">
      <c r="C3303" s="75"/>
    </row>
    <row r="3304" spans="3:3" ht="15" x14ac:dyDescent="0.2">
      <c r="C3304" s="75"/>
    </row>
    <row r="3305" spans="3:3" ht="15" x14ac:dyDescent="0.2">
      <c r="C3305" s="75"/>
    </row>
    <row r="3306" spans="3:3" ht="15" x14ac:dyDescent="0.2">
      <c r="C3306" s="75"/>
    </row>
    <row r="3307" spans="3:3" ht="15" x14ac:dyDescent="0.2">
      <c r="C3307" s="75"/>
    </row>
    <row r="3309" spans="3:3" ht="15" x14ac:dyDescent="0.2">
      <c r="C3309" s="75"/>
    </row>
    <row r="3310" spans="3:3" ht="15" x14ac:dyDescent="0.2">
      <c r="C3310" s="75"/>
    </row>
    <row r="3311" spans="3:3" ht="15" x14ac:dyDescent="0.2">
      <c r="C3311" s="75"/>
    </row>
    <row r="3312" spans="3:3" ht="15" x14ac:dyDescent="0.2">
      <c r="C3312" s="75"/>
    </row>
    <row r="3313" spans="3:3" ht="15" x14ac:dyDescent="0.2">
      <c r="C3313" s="75"/>
    </row>
    <row r="3314" spans="3:3" ht="15" x14ac:dyDescent="0.2">
      <c r="C3314" s="75"/>
    </row>
    <row r="3315" spans="3:3" ht="15" x14ac:dyDescent="0.2">
      <c r="C3315" s="75"/>
    </row>
    <row r="3316" spans="3:3" ht="15" x14ac:dyDescent="0.2">
      <c r="C3316" s="75"/>
    </row>
    <row r="3317" spans="3:3" ht="15" x14ac:dyDescent="0.2">
      <c r="C3317" s="75"/>
    </row>
    <row r="3318" spans="3:3" ht="15" x14ac:dyDescent="0.2">
      <c r="C3318" s="75"/>
    </row>
    <row r="3319" spans="3:3" ht="15" x14ac:dyDescent="0.2">
      <c r="C3319" s="75"/>
    </row>
    <row r="3320" spans="3:3" ht="15" x14ac:dyDescent="0.2">
      <c r="C3320" s="75"/>
    </row>
    <row r="3321" spans="3:3" ht="15" x14ac:dyDescent="0.2">
      <c r="C3321" s="75"/>
    </row>
    <row r="3322" spans="3:3" ht="15" x14ac:dyDescent="0.2">
      <c r="C3322" s="75"/>
    </row>
    <row r="3323" spans="3:3" ht="15" x14ac:dyDescent="0.2">
      <c r="C3323" s="75"/>
    </row>
    <row r="3324" spans="3:3" ht="15" x14ac:dyDescent="0.2">
      <c r="C3324" s="75"/>
    </row>
    <row r="3325" spans="3:3" ht="15" x14ac:dyDescent="0.2">
      <c r="C3325" s="75"/>
    </row>
    <row r="3326" spans="3:3" ht="15" x14ac:dyDescent="0.2">
      <c r="C3326" s="75"/>
    </row>
    <row r="3327" spans="3:3" ht="15" x14ac:dyDescent="0.2">
      <c r="C3327" s="75"/>
    </row>
    <row r="3328" spans="3:3" ht="15" x14ac:dyDescent="0.2">
      <c r="C3328" s="75"/>
    </row>
    <row r="3329" spans="3:3" ht="15" x14ac:dyDescent="0.2">
      <c r="C3329" s="75"/>
    </row>
    <row r="3330" spans="3:3" ht="15" x14ac:dyDescent="0.2">
      <c r="C3330" s="75"/>
    </row>
    <row r="3331" spans="3:3" ht="15" x14ac:dyDescent="0.2">
      <c r="C3331" s="75"/>
    </row>
    <row r="3332" spans="3:3" ht="15" x14ac:dyDescent="0.2">
      <c r="C3332" s="75"/>
    </row>
    <row r="3333" spans="3:3" ht="15" x14ac:dyDescent="0.2">
      <c r="C3333" s="75"/>
    </row>
    <row r="3334" spans="3:3" ht="15" x14ac:dyDescent="0.2">
      <c r="C3334" s="75"/>
    </row>
    <row r="3335" spans="3:3" ht="15" x14ac:dyDescent="0.2">
      <c r="C3335" s="75"/>
    </row>
    <row r="3336" spans="3:3" ht="15" x14ac:dyDescent="0.2">
      <c r="C3336" s="75"/>
    </row>
    <row r="3338" spans="3:3" ht="15" x14ac:dyDescent="0.2">
      <c r="C3338" s="75"/>
    </row>
    <row r="3339" spans="3:3" ht="15" x14ac:dyDescent="0.2">
      <c r="C3339" s="75"/>
    </row>
    <row r="3340" spans="3:3" ht="15" x14ac:dyDescent="0.2">
      <c r="C3340" s="75"/>
    </row>
    <row r="3341" spans="3:3" ht="15" x14ac:dyDescent="0.2">
      <c r="C3341" s="75"/>
    </row>
    <row r="3342" spans="3:3" ht="15" x14ac:dyDescent="0.2">
      <c r="C3342" s="75"/>
    </row>
    <row r="3343" spans="3:3" ht="15" x14ac:dyDescent="0.2">
      <c r="C3343" s="75"/>
    </row>
    <row r="3344" spans="3:3" ht="15" x14ac:dyDescent="0.2">
      <c r="C3344" s="75"/>
    </row>
    <row r="3345" spans="3:3" ht="15" x14ac:dyDescent="0.2">
      <c r="C3345" s="75"/>
    </row>
    <row r="3346" spans="3:3" ht="15" x14ac:dyDescent="0.2">
      <c r="C3346" s="75"/>
    </row>
    <row r="3347" spans="3:3" ht="15" x14ac:dyDescent="0.2">
      <c r="C3347" s="75"/>
    </row>
    <row r="3348" spans="3:3" ht="15" x14ac:dyDescent="0.2">
      <c r="C3348" s="75"/>
    </row>
    <row r="3349" spans="3:3" ht="15" x14ac:dyDescent="0.2">
      <c r="C3349" s="75"/>
    </row>
    <row r="3350" spans="3:3" ht="15" x14ac:dyDescent="0.2">
      <c r="C3350" s="75"/>
    </row>
    <row r="3351" spans="3:3" ht="15" x14ac:dyDescent="0.2">
      <c r="C3351" s="75"/>
    </row>
    <row r="3352" spans="3:3" ht="15" x14ac:dyDescent="0.2">
      <c r="C3352" s="75"/>
    </row>
    <row r="3353" spans="3:3" ht="15" x14ac:dyDescent="0.2">
      <c r="C3353" s="75"/>
    </row>
    <row r="3354" spans="3:3" ht="15" x14ac:dyDescent="0.2">
      <c r="C3354" s="75"/>
    </row>
    <row r="3355" spans="3:3" ht="15" x14ac:dyDescent="0.2">
      <c r="C3355" s="75"/>
    </row>
    <row r="3356" spans="3:3" ht="15" x14ac:dyDescent="0.2">
      <c r="C3356" s="75"/>
    </row>
    <row r="3357" spans="3:3" ht="15" x14ac:dyDescent="0.2">
      <c r="C3357" s="75"/>
    </row>
    <row r="3358" spans="3:3" ht="15" x14ac:dyDescent="0.2">
      <c r="C3358" s="75"/>
    </row>
    <row r="3359" spans="3:3" ht="15" x14ac:dyDescent="0.2">
      <c r="C3359" s="75"/>
    </row>
    <row r="3360" spans="3:3" ht="15" x14ac:dyDescent="0.2">
      <c r="C3360" s="75"/>
    </row>
    <row r="3361" spans="3:3" ht="15" x14ac:dyDescent="0.2">
      <c r="C3361" s="75"/>
    </row>
    <row r="3362" spans="3:3" ht="15" x14ac:dyDescent="0.2">
      <c r="C3362" s="75"/>
    </row>
    <row r="3363" spans="3:3" ht="15" x14ac:dyDescent="0.2">
      <c r="C3363" s="75"/>
    </row>
    <row r="3364" spans="3:3" ht="15" x14ac:dyDescent="0.2">
      <c r="C3364" s="75"/>
    </row>
    <row r="3365" spans="3:3" ht="15" x14ac:dyDescent="0.2">
      <c r="C3365" s="75"/>
    </row>
    <row r="3367" spans="3:3" ht="15" x14ac:dyDescent="0.2">
      <c r="C3367" s="75"/>
    </row>
    <row r="3368" spans="3:3" ht="15" x14ac:dyDescent="0.2">
      <c r="C3368" s="75"/>
    </row>
    <row r="3369" spans="3:3" ht="15" x14ac:dyDescent="0.2">
      <c r="C3369" s="75"/>
    </row>
    <row r="3370" spans="3:3" ht="15" x14ac:dyDescent="0.2">
      <c r="C3370" s="75"/>
    </row>
    <row r="3371" spans="3:3" ht="15" x14ac:dyDescent="0.2">
      <c r="C3371" s="75"/>
    </row>
    <row r="3372" spans="3:3" ht="15" x14ac:dyDescent="0.2">
      <c r="C3372" s="75"/>
    </row>
    <row r="3373" spans="3:3" ht="15" x14ac:dyDescent="0.2">
      <c r="C3373" s="75"/>
    </row>
    <row r="3374" spans="3:3" ht="15" x14ac:dyDescent="0.2">
      <c r="C3374" s="75"/>
    </row>
    <row r="3375" spans="3:3" ht="15" x14ac:dyDescent="0.2">
      <c r="C3375" s="75"/>
    </row>
    <row r="3376" spans="3:3" ht="15" x14ac:dyDescent="0.2">
      <c r="C3376" s="75"/>
    </row>
    <row r="3377" spans="3:3" ht="15" x14ac:dyDescent="0.2">
      <c r="C3377" s="75"/>
    </row>
    <row r="3378" spans="3:3" ht="15" x14ac:dyDescent="0.2">
      <c r="C3378" s="75"/>
    </row>
    <row r="3379" spans="3:3" ht="15" x14ac:dyDescent="0.2">
      <c r="C3379" s="75"/>
    </row>
    <row r="3380" spans="3:3" ht="15" x14ac:dyDescent="0.2">
      <c r="C3380" s="75"/>
    </row>
    <row r="3381" spans="3:3" ht="15" x14ac:dyDescent="0.2">
      <c r="C3381" s="75"/>
    </row>
    <row r="3382" spans="3:3" ht="15" x14ac:dyDescent="0.2">
      <c r="C3382" s="75"/>
    </row>
    <row r="3383" spans="3:3" ht="15" x14ac:dyDescent="0.2">
      <c r="C3383" s="75"/>
    </row>
    <row r="3384" spans="3:3" ht="15" x14ac:dyDescent="0.2">
      <c r="C3384" s="75"/>
    </row>
    <row r="3385" spans="3:3" ht="15" x14ac:dyDescent="0.2">
      <c r="C3385" s="75"/>
    </row>
    <row r="3386" spans="3:3" ht="15" x14ac:dyDescent="0.2">
      <c r="C3386" s="75"/>
    </row>
    <row r="3387" spans="3:3" ht="15" x14ac:dyDescent="0.2">
      <c r="C3387" s="75"/>
    </row>
    <row r="3388" spans="3:3" ht="15" x14ac:dyDescent="0.2">
      <c r="C3388" s="75"/>
    </row>
    <row r="3389" spans="3:3" ht="15" x14ac:dyDescent="0.2">
      <c r="C3389" s="75"/>
    </row>
    <row r="3390" spans="3:3" ht="15" x14ac:dyDescent="0.2">
      <c r="C3390" s="75"/>
    </row>
    <row r="3391" spans="3:3" ht="15" x14ac:dyDescent="0.2">
      <c r="C3391" s="75"/>
    </row>
    <row r="3392" spans="3:3" ht="15" x14ac:dyDescent="0.2">
      <c r="C3392" s="75"/>
    </row>
    <row r="3393" spans="3:3" ht="15" x14ac:dyDescent="0.2">
      <c r="C3393" s="75"/>
    </row>
    <row r="3394" spans="3:3" ht="15" x14ac:dyDescent="0.2">
      <c r="C3394" s="75"/>
    </row>
    <row r="3396" spans="3:3" ht="15" x14ac:dyDescent="0.2">
      <c r="C3396" s="75"/>
    </row>
    <row r="3397" spans="3:3" ht="15" x14ac:dyDescent="0.2">
      <c r="C3397" s="75"/>
    </row>
    <row r="3398" spans="3:3" ht="15" x14ac:dyDescent="0.2">
      <c r="C3398" s="75"/>
    </row>
    <row r="3399" spans="3:3" ht="15" x14ac:dyDescent="0.2">
      <c r="C3399" s="75"/>
    </row>
    <row r="3400" spans="3:3" ht="15" x14ac:dyDescent="0.2">
      <c r="C3400" s="75"/>
    </row>
    <row r="3401" spans="3:3" ht="15" x14ac:dyDescent="0.2">
      <c r="C3401" s="75"/>
    </row>
    <row r="3402" spans="3:3" ht="15" x14ac:dyDescent="0.2">
      <c r="C3402" s="75"/>
    </row>
    <row r="3403" spans="3:3" ht="15" x14ac:dyDescent="0.2">
      <c r="C3403" s="75"/>
    </row>
    <row r="3404" spans="3:3" ht="15" x14ac:dyDescent="0.2">
      <c r="C3404" s="75"/>
    </row>
    <row r="3405" spans="3:3" ht="15" x14ac:dyDescent="0.2">
      <c r="C3405" s="75"/>
    </row>
    <row r="3406" spans="3:3" ht="15" x14ac:dyDescent="0.2">
      <c r="C3406" s="75"/>
    </row>
    <row r="3407" spans="3:3" ht="15" x14ac:dyDescent="0.2">
      <c r="C3407" s="75"/>
    </row>
    <row r="3408" spans="3:3" ht="15" x14ac:dyDescent="0.2">
      <c r="C3408" s="75"/>
    </row>
    <row r="3409" spans="3:3" ht="15" x14ac:dyDescent="0.2">
      <c r="C3409" s="75"/>
    </row>
    <row r="3410" spans="3:3" ht="15" x14ac:dyDescent="0.2">
      <c r="C3410" s="75"/>
    </row>
    <row r="3411" spans="3:3" ht="15" x14ac:dyDescent="0.2">
      <c r="C3411" s="75"/>
    </row>
    <row r="3412" spans="3:3" ht="15" x14ac:dyDescent="0.2">
      <c r="C3412" s="75"/>
    </row>
    <row r="3413" spans="3:3" ht="15" x14ac:dyDescent="0.2">
      <c r="C3413" s="75"/>
    </row>
    <row r="3414" spans="3:3" ht="15" x14ac:dyDescent="0.2">
      <c r="C3414" s="75"/>
    </row>
    <row r="3415" spans="3:3" ht="15" x14ac:dyDescent="0.2">
      <c r="C3415" s="75"/>
    </row>
    <row r="3416" spans="3:3" ht="15" x14ac:dyDescent="0.2">
      <c r="C3416" s="75"/>
    </row>
    <row r="3417" spans="3:3" ht="15" x14ac:dyDescent="0.2">
      <c r="C3417" s="75"/>
    </row>
    <row r="3418" spans="3:3" ht="15" x14ac:dyDescent="0.2">
      <c r="C3418" s="75"/>
    </row>
    <row r="3419" spans="3:3" ht="15" x14ac:dyDescent="0.2">
      <c r="C3419" s="75"/>
    </row>
    <row r="3420" spans="3:3" ht="15" x14ac:dyDescent="0.2">
      <c r="C3420" s="75"/>
    </row>
    <row r="3421" spans="3:3" ht="15" x14ac:dyDescent="0.2">
      <c r="C3421" s="75"/>
    </row>
    <row r="3422" spans="3:3" ht="15" x14ac:dyDescent="0.2">
      <c r="C3422" s="75"/>
    </row>
    <row r="3423" spans="3:3" ht="15" x14ac:dyDescent="0.2">
      <c r="C3423" s="75"/>
    </row>
    <row r="3425" spans="3:3" ht="15" x14ac:dyDescent="0.2">
      <c r="C3425" s="75"/>
    </row>
    <row r="3426" spans="3:3" ht="15" x14ac:dyDescent="0.2">
      <c r="C3426" s="75"/>
    </row>
    <row r="3427" spans="3:3" ht="15" x14ac:dyDescent="0.2">
      <c r="C3427" s="75"/>
    </row>
    <row r="3428" spans="3:3" ht="15" x14ac:dyDescent="0.2">
      <c r="C3428" s="75"/>
    </row>
    <row r="3429" spans="3:3" ht="15" x14ac:dyDescent="0.2">
      <c r="C3429" s="75"/>
    </row>
    <row r="3430" spans="3:3" ht="15" x14ac:dyDescent="0.2">
      <c r="C3430" s="75"/>
    </row>
    <row r="3431" spans="3:3" ht="15" x14ac:dyDescent="0.2">
      <c r="C3431" s="75"/>
    </row>
    <row r="3432" spans="3:3" ht="15" x14ac:dyDescent="0.2">
      <c r="C3432" s="75"/>
    </row>
    <row r="3433" spans="3:3" ht="15" x14ac:dyDescent="0.2">
      <c r="C3433" s="75"/>
    </row>
    <row r="3434" spans="3:3" ht="15" x14ac:dyDescent="0.2">
      <c r="C3434" s="75"/>
    </row>
    <row r="3435" spans="3:3" ht="15" x14ac:dyDescent="0.2">
      <c r="C3435" s="75"/>
    </row>
    <row r="3436" spans="3:3" ht="15" x14ac:dyDescent="0.2">
      <c r="C3436" s="75"/>
    </row>
    <row r="3437" spans="3:3" ht="15" x14ac:dyDescent="0.2">
      <c r="C3437" s="75"/>
    </row>
    <row r="3438" spans="3:3" ht="15" x14ac:dyDescent="0.2">
      <c r="C3438" s="75"/>
    </row>
    <row r="3439" spans="3:3" ht="15" x14ac:dyDescent="0.2">
      <c r="C3439" s="75"/>
    </row>
    <row r="3440" spans="3:3" ht="15" x14ac:dyDescent="0.2">
      <c r="C3440" s="75"/>
    </row>
    <row r="3441" spans="3:3" ht="15" x14ac:dyDescent="0.2">
      <c r="C3441" s="75"/>
    </row>
    <row r="3442" spans="3:3" ht="15" x14ac:dyDescent="0.2">
      <c r="C3442" s="75"/>
    </row>
    <row r="3443" spans="3:3" ht="15" x14ac:dyDescent="0.2">
      <c r="C3443" s="75"/>
    </row>
    <row r="3444" spans="3:3" ht="15" x14ac:dyDescent="0.2">
      <c r="C3444" s="75"/>
    </row>
    <row r="3445" spans="3:3" ht="15" x14ac:dyDescent="0.2">
      <c r="C3445" s="75"/>
    </row>
    <row r="3446" spans="3:3" ht="15" x14ac:dyDescent="0.2">
      <c r="C3446" s="75"/>
    </row>
    <row r="3447" spans="3:3" ht="15" x14ac:dyDescent="0.2">
      <c r="C3447" s="75"/>
    </row>
    <row r="3448" spans="3:3" ht="15" x14ac:dyDescent="0.2">
      <c r="C3448" s="75"/>
    </row>
    <row r="3449" spans="3:3" ht="15" x14ac:dyDescent="0.2">
      <c r="C3449" s="75"/>
    </row>
    <row r="3450" spans="3:3" ht="15" x14ac:dyDescent="0.2">
      <c r="C3450" s="75"/>
    </row>
    <row r="3451" spans="3:3" ht="15" x14ac:dyDescent="0.2">
      <c r="C3451" s="75"/>
    </row>
    <row r="3452" spans="3:3" ht="15" x14ac:dyDescent="0.2">
      <c r="C3452" s="75"/>
    </row>
    <row r="3454" spans="3:3" ht="15" x14ac:dyDescent="0.2">
      <c r="C3454" s="75"/>
    </row>
    <row r="3455" spans="3:3" ht="15" x14ac:dyDescent="0.2">
      <c r="C3455" s="75"/>
    </row>
    <row r="3456" spans="3:3" ht="15" x14ac:dyDescent="0.2">
      <c r="C3456" s="75"/>
    </row>
    <row r="3457" spans="3:3" ht="15" x14ac:dyDescent="0.2">
      <c r="C3457" s="75"/>
    </row>
    <row r="3458" spans="3:3" ht="15" x14ac:dyDescent="0.2">
      <c r="C3458" s="75"/>
    </row>
    <row r="3459" spans="3:3" ht="15" x14ac:dyDescent="0.2">
      <c r="C3459" s="75"/>
    </row>
    <row r="3460" spans="3:3" ht="15" x14ac:dyDescent="0.2">
      <c r="C3460" s="75"/>
    </row>
    <row r="3461" spans="3:3" ht="15" x14ac:dyDescent="0.2">
      <c r="C3461" s="75"/>
    </row>
    <row r="3462" spans="3:3" ht="15" x14ac:dyDescent="0.2">
      <c r="C3462" s="75"/>
    </row>
    <row r="3463" spans="3:3" ht="15" x14ac:dyDescent="0.2">
      <c r="C3463" s="75"/>
    </row>
    <row r="3464" spans="3:3" ht="15" x14ac:dyDescent="0.2">
      <c r="C3464" s="75"/>
    </row>
    <row r="3465" spans="3:3" ht="15" x14ac:dyDescent="0.2">
      <c r="C3465" s="75"/>
    </row>
    <row r="3466" spans="3:3" ht="15" x14ac:dyDescent="0.2">
      <c r="C3466" s="75"/>
    </row>
    <row r="3467" spans="3:3" ht="15" x14ac:dyDescent="0.2">
      <c r="C3467" s="75"/>
    </row>
    <row r="3468" spans="3:3" ht="15" x14ac:dyDescent="0.2">
      <c r="C3468" s="75"/>
    </row>
    <row r="3469" spans="3:3" ht="15" x14ac:dyDescent="0.2">
      <c r="C3469" s="75"/>
    </row>
    <row r="3470" spans="3:3" ht="15" x14ac:dyDescent="0.2">
      <c r="C3470" s="75"/>
    </row>
    <row r="3471" spans="3:3" ht="15" x14ac:dyDescent="0.2">
      <c r="C3471" s="75"/>
    </row>
    <row r="3472" spans="3:3" ht="15" x14ac:dyDescent="0.2">
      <c r="C3472" s="75"/>
    </row>
    <row r="3473" spans="3:3" ht="15" x14ac:dyDescent="0.2">
      <c r="C3473" s="75"/>
    </row>
    <row r="3474" spans="3:3" ht="15" x14ac:dyDescent="0.2">
      <c r="C3474" s="75"/>
    </row>
    <row r="3475" spans="3:3" ht="15" x14ac:dyDescent="0.2">
      <c r="C3475" s="75"/>
    </row>
    <row r="3476" spans="3:3" ht="15" x14ac:dyDescent="0.2">
      <c r="C3476" s="75"/>
    </row>
    <row r="3477" spans="3:3" ht="15" x14ac:dyDescent="0.2">
      <c r="C3477" s="75"/>
    </row>
    <row r="3478" spans="3:3" ht="15" x14ac:dyDescent="0.2">
      <c r="C3478" s="75"/>
    </row>
    <row r="3479" spans="3:3" ht="15" x14ac:dyDescent="0.2">
      <c r="C3479" s="75"/>
    </row>
    <row r="3480" spans="3:3" ht="15" x14ac:dyDescent="0.2">
      <c r="C3480" s="75"/>
    </row>
    <row r="3481" spans="3:3" ht="15" x14ac:dyDescent="0.2">
      <c r="C3481" s="75"/>
    </row>
    <row r="3483" spans="3:3" ht="15" x14ac:dyDescent="0.2">
      <c r="C3483" s="75"/>
    </row>
    <row r="3484" spans="3:3" ht="15" x14ac:dyDescent="0.2">
      <c r="C3484" s="75"/>
    </row>
    <row r="3485" spans="3:3" ht="15" x14ac:dyDescent="0.2">
      <c r="C3485" s="75"/>
    </row>
    <row r="3486" spans="3:3" ht="15" x14ac:dyDescent="0.2">
      <c r="C3486" s="75"/>
    </row>
    <row r="3487" spans="3:3" ht="15" x14ac:dyDescent="0.2">
      <c r="C3487" s="75"/>
    </row>
    <row r="3488" spans="3:3" ht="15" x14ac:dyDescent="0.2">
      <c r="C3488" s="75"/>
    </row>
    <row r="3489" spans="3:3" ht="15" x14ac:dyDescent="0.2">
      <c r="C3489" s="75"/>
    </row>
    <row r="3490" spans="3:3" ht="15" x14ac:dyDescent="0.2">
      <c r="C3490" s="75"/>
    </row>
    <row r="3491" spans="3:3" ht="15" x14ac:dyDescent="0.2">
      <c r="C3491" s="75"/>
    </row>
    <row r="3492" spans="3:3" ht="15" x14ac:dyDescent="0.2">
      <c r="C3492" s="75"/>
    </row>
    <row r="3493" spans="3:3" ht="15" x14ac:dyDescent="0.2">
      <c r="C3493" s="75"/>
    </row>
    <row r="3494" spans="3:3" ht="15" x14ac:dyDescent="0.2">
      <c r="C3494" s="75"/>
    </row>
    <row r="3495" spans="3:3" ht="15" x14ac:dyDescent="0.2">
      <c r="C3495" s="75"/>
    </row>
    <row r="3496" spans="3:3" ht="15" x14ac:dyDescent="0.2">
      <c r="C3496" s="75"/>
    </row>
    <row r="3497" spans="3:3" ht="15" x14ac:dyDescent="0.2">
      <c r="C3497" s="75"/>
    </row>
    <row r="3498" spans="3:3" ht="15" x14ac:dyDescent="0.2">
      <c r="C3498" s="75"/>
    </row>
    <row r="3499" spans="3:3" ht="15" x14ac:dyDescent="0.2">
      <c r="C3499" s="75"/>
    </row>
    <row r="3500" spans="3:3" ht="15" x14ac:dyDescent="0.2">
      <c r="C3500" s="75"/>
    </row>
    <row r="3501" spans="3:3" ht="15" x14ac:dyDescent="0.2">
      <c r="C3501" s="75"/>
    </row>
    <row r="3502" spans="3:3" ht="15" x14ac:dyDescent="0.2">
      <c r="C3502" s="75"/>
    </row>
    <row r="3503" spans="3:3" ht="15" x14ac:dyDescent="0.2">
      <c r="C3503" s="75"/>
    </row>
    <row r="3504" spans="3:3" ht="15" x14ac:dyDescent="0.2">
      <c r="C3504" s="75"/>
    </row>
    <row r="3505" spans="3:3" ht="15" x14ac:dyDescent="0.2">
      <c r="C3505" s="75"/>
    </row>
    <row r="3506" spans="3:3" ht="15" x14ac:dyDescent="0.2">
      <c r="C3506" s="75"/>
    </row>
    <row r="3507" spans="3:3" ht="15" x14ac:dyDescent="0.2">
      <c r="C3507" s="75"/>
    </row>
    <row r="3508" spans="3:3" ht="15" x14ac:dyDescent="0.2">
      <c r="C3508" s="75"/>
    </row>
    <row r="3509" spans="3:3" ht="15" x14ac:dyDescent="0.2">
      <c r="C3509" s="75"/>
    </row>
    <row r="3510" spans="3:3" ht="15" x14ac:dyDescent="0.2">
      <c r="C3510" s="75"/>
    </row>
    <row r="3512" spans="3:3" ht="15" x14ac:dyDescent="0.2">
      <c r="C3512" s="75"/>
    </row>
    <row r="3513" spans="3:3" ht="15" x14ac:dyDescent="0.2">
      <c r="C3513" s="75"/>
    </row>
    <row r="3514" spans="3:3" ht="15" x14ac:dyDescent="0.2">
      <c r="C3514" s="75"/>
    </row>
    <row r="3515" spans="3:3" ht="15" x14ac:dyDescent="0.2">
      <c r="C3515" s="75"/>
    </row>
    <row r="3516" spans="3:3" ht="15" x14ac:dyDescent="0.2">
      <c r="C3516" s="75"/>
    </row>
    <row r="3517" spans="3:3" ht="15" x14ac:dyDescent="0.2">
      <c r="C3517" s="75"/>
    </row>
    <row r="3518" spans="3:3" ht="15" x14ac:dyDescent="0.2">
      <c r="C3518" s="75"/>
    </row>
    <row r="3519" spans="3:3" ht="15" x14ac:dyDescent="0.2">
      <c r="C3519" s="75"/>
    </row>
    <row r="3520" spans="3:3" ht="15" x14ac:dyDescent="0.2">
      <c r="C3520" s="75"/>
    </row>
    <row r="3521" spans="3:3" ht="15" x14ac:dyDescent="0.2">
      <c r="C3521" s="75"/>
    </row>
    <row r="3522" spans="3:3" ht="15" x14ac:dyDescent="0.2">
      <c r="C3522" s="75"/>
    </row>
    <row r="3523" spans="3:3" ht="15" x14ac:dyDescent="0.2">
      <c r="C3523" s="75"/>
    </row>
    <row r="3524" spans="3:3" ht="15" x14ac:dyDescent="0.2">
      <c r="C3524" s="75"/>
    </row>
    <row r="3525" spans="3:3" ht="15" x14ac:dyDescent="0.2">
      <c r="C3525" s="75"/>
    </row>
    <row r="3526" spans="3:3" ht="15" x14ac:dyDescent="0.2">
      <c r="C3526" s="75"/>
    </row>
    <row r="3527" spans="3:3" ht="15" x14ac:dyDescent="0.2">
      <c r="C3527" s="75"/>
    </row>
    <row r="3528" spans="3:3" ht="15" x14ac:dyDescent="0.2">
      <c r="C3528" s="75"/>
    </row>
    <row r="3529" spans="3:3" ht="15" x14ac:dyDescent="0.2">
      <c r="C3529" s="75"/>
    </row>
    <row r="3530" spans="3:3" ht="15" x14ac:dyDescent="0.2">
      <c r="C3530" s="75"/>
    </row>
    <row r="3531" spans="3:3" ht="15" x14ac:dyDescent="0.2">
      <c r="C3531" s="75"/>
    </row>
    <row r="3532" spans="3:3" ht="15" x14ac:dyDescent="0.2">
      <c r="C3532" s="75"/>
    </row>
    <row r="3533" spans="3:3" ht="15" x14ac:dyDescent="0.2">
      <c r="C3533" s="75"/>
    </row>
    <row r="3534" spans="3:3" ht="15" x14ac:dyDescent="0.2">
      <c r="C3534" s="75"/>
    </row>
    <row r="3535" spans="3:3" ht="15" x14ac:dyDescent="0.2">
      <c r="C3535" s="75"/>
    </row>
    <row r="3536" spans="3:3" ht="15" x14ac:dyDescent="0.2">
      <c r="C3536" s="75"/>
    </row>
    <row r="3537" spans="3:3" ht="15" x14ac:dyDescent="0.2">
      <c r="C3537" s="75"/>
    </row>
    <row r="3538" spans="3:3" ht="15" x14ac:dyDescent="0.2">
      <c r="C3538" s="75"/>
    </row>
    <row r="3539" spans="3:3" ht="15" x14ac:dyDescent="0.2">
      <c r="C3539" s="75"/>
    </row>
    <row r="3541" spans="3:3" ht="15" x14ac:dyDescent="0.2">
      <c r="C3541" s="75"/>
    </row>
    <row r="3542" spans="3:3" ht="15" x14ac:dyDescent="0.2">
      <c r="C3542" s="75"/>
    </row>
    <row r="3543" spans="3:3" ht="15" x14ac:dyDescent="0.2">
      <c r="C3543" s="75"/>
    </row>
    <row r="3544" spans="3:3" ht="15" x14ac:dyDescent="0.2">
      <c r="C3544" s="75"/>
    </row>
    <row r="3545" spans="3:3" ht="15" x14ac:dyDescent="0.2">
      <c r="C3545" s="75"/>
    </row>
    <row r="3546" spans="3:3" ht="15" x14ac:dyDescent="0.2">
      <c r="C3546" s="75"/>
    </row>
    <row r="3547" spans="3:3" ht="15" x14ac:dyDescent="0.2">
      <c r="C3547" s="75"/>
    </row>
    <row r="3548" spans="3:3" ht="15" x14ac:dyDescent="0.2">
      <c r="C3548" s="75"/>
    </row>
    <row r="3549" spans="3:3" ht="15" x14ac:dyDescent="0.2">
      <c r="C3549" s="75"/>
    </row>
    <row r="3550" spans="3:3" ht="15" x14ac:dyDescent="0.2">
      <c r="C3550" s="75"/>
    </row>
    <row r="3551" spans="3:3" ht="15" x14ac:dyDescent="0.2">
      <c r="C3551" s="75"/>
    </row>
    <row r="3552" spans="3:3" ht="15" x14ac:dyDescent="0.2">
      <c r="C3552" s="75"/>
    </row>
    <row r="3553" spans="3:3" ht="15" x14ac:dyDescent="0.2">
      <c r="C3553" s="75"/>
    </row>
    <row r="3554" spans="3:3" ht="15" x14ac:dyDescent="0.2">
      <c r="C3554" s="75"/>
    </row>
    <row r="3555" spans="3:3" ht="15" x14ac:dyDescent="0.2">
      <c r="C3555" s="75"/>
    </row>
    <row r="3556" spans="3:3" ht="15" x14ac:dyDescent="0.2">
      <c r="C3556" s="75"/>
    </row>
    <row r="3557" spans="3:3" ht="15" x14ac:dyDescent="0.2">
      <c r="C3557" s="75"/>
    </row>
    <row r="3558" spans="3:3" ht="15" x14ac:dyDescent="0.2">
      <c r="C3558" s="75"/>
    </row>
    <row r="3559" spans="3:3" ht="15" x14ac:dyDescent="0.2">
      <c r="C3559" s="75"/>
    </row>
    <row r="3560" spans="3:3" ht="15" x14ac:dyDescent="0.2">
      <c r="C3560" s="75"/>
    </row>
    <row r="3561" spans="3:3" ht="15" x14ac:dyDescent="0.2">
      <c r="C3561" s="75"/>
    </row>
    <row r="3562" spans="3:3" ht="15" x14ac:dyDescent="0.2">
      <c r="C3562" s="75"/>
    </row>
    <row r="3563" spans="3:3" ht="15" x14ac:dyDescent="0.2">
      <c r="C3563" s="75"/>
    </row>
    <row r="3564" spans="3:3" ht="15" x14ac:dyDescent="0.2">
      <c r="C3564" s="75"/>
    </row>
    <row r="3565" spans="3:3" ht="15" x14ac:dyDescent="0.2">
      <c r="C3565" s="75"/>
    </row>
    <row r="3566" spans="3:3" ht="15" x14ac:dyDescent="0.2">
      <c r="C3566" s="75"/>
    </row>
    <row r="3567" spans="3:3" ht="15" x14ac:dyDescent="0.2">
      <c r="C3567" s="75"/>
    </row>
    <row r="3568" spans="3:3" ht="15" x14ac:dyDescent="0.2">
      <c r="C3568" s="75"/>
    </row>
    <row r="3570" spans="3:3" ht="15" x14ac:dyDescent="0.2">
      <c r="C3570" s="75"/>
    </row>
    <row r="3571" spans="3:3" ht="15" x14ac:dyDescent="0.2">
      <c r="C3571" s="75"/>
    </row>
    <row r="3572" spans="3:3" ht="15" x14ac:dyDescent="0.2">
      <c r="C3572" s="75"/>
    </row>
    <row r="3573" spans="3:3" ht="15" x14ac:dyDescent="0.2">
      <c r="C3573" s="75"/>
    </row>
    <row r="3574" spans="3:3" ht="15" x14ac:dyDescent="0.2">
      <c r="C3574" s="75"/>
    </row>
    <row r="3575" spans="3:3" ht="15" x14ac:dyDescent="0.2">
      <c r="C3575" s="75"/>
    </row>
    <row r="3576" spans="3:3" ht="15" x14ac:dyDescent="0.2">
      <c r="C3576" s="75"/>
    </row>
    <row r="3577" spans="3:3" ht="15" x14ac:dyDescent="0.2">
      <c r="C3577" s="75"/>
    </row>
    <row r="3578" spans="3:3" ht="15" x14ac:dyDescent="0.2">
      <c r="C3578" s="75"/>
    </row>
    <row r="3579" spans="3:3" ht="15" x14ac:dyDescent="0.2">
      <c r="C3579" s="75"/>
    </row>
    <row r="3580" spans="3:3" ht="15" x14ac:dyDescent="0.2">
      <c r="C3580" s="75"/>
    </row>
    <row r="3581" spans="3:3" ht="15" x14ac:dyDescent="0.2">
      <c r="C3581" s="75"/>
    </row>
    <row r="3582" spans="3:3" ht="15" x14ac:dyDescent="0.2">
      <c r="C3582" s="75"/>
    </row>
    <row r="3583" spans="3:3" ht="15" x14ac:dyDescent="0.2">
      <c r="C3583" s="75"/>
    </row>
    <row r="3584" spans="3:3" ht="15" x14ac:dyDescent="0.2">
      <c r="C3584" s="75"/>
    </row>
    <row r="3585" spans="3:3" ht="15" x14ac:dyDescent="0.2">
      <c r="C3585" s="75"/>
    </row>
    <row r="3586" spans="3:3" ht="15" x14ac:dyDescent="0.2">
      <c r="C3586" s="75"/>
    </row>
    <row r="3587" spans="3:3" ht="15" x14ac:dyDescent="0.2">
      <c r="C3587" s="75"/>
    </row>
    <row r="3588" spans="3:3" ht="15" x14ac:dyDescent="0.2">
      <c r="C3588" s="75"/>
    </row>
    <row r="3589" spans="3:3" ht="15" x14ac:dyDescent="0.2">
      <c r="C3589" s="75"/>
    </row>
    <row r="3590" spans="3:3" ht="15" x14ac:dyDescent="0.2">
      <c r="C3590" s="75"/>
    </row>
    <row r="3591" spans="3:3" ht="15" x14ac:dyDescent="0.2">
      <c r="C3591" s="75"/>
    </row>
    <row r="3592" spans="3:3" ht="15" x14ac:dyDescent="0.2">
      <c r="C3592" s="75"/>
    </row>
    <row r="3593" spans="3:3" ht="15" x14ac:dyDescent="0.2">
      <c r="C3593" s="75"/>
    </row>
    <row r="3594" spans="3:3" ht="15" x14ac:dyDescent="0.2">
      <c r="C3594" s="75"/>
    </row>
    <row r="3595" spans="3:3" ht="15" x14ac:dyDescent="0.2">
      <c r="C3595" s="75"/>
    </row>
    <row r="3596" spans="3:3" ht="15" x14ac:dyDescent="0.2">
      <c r="C3596" s="75"/>
    </row>
    <row r="3597" spans="3:3" ht="15" x14ac:dyDescent="0.2">
      <c r="C3597" s="75"/>
    </row>
    <row r="3599" spans="3:3" ht="15" x14ac:dyDescent="0.2">
      <c r="C3599" s="75"/>
    </row>
    <row r="3600" spans="3:3" ht="15" x14ac:dyDescent="0.2">
      <c r="C3600" s="75"/>
    </row>
    <row r="3601" spans="3:3" ht="15" x14ac:dyDescent="0.2">
      <c r="C3601" s="75"/>
    </row>
    <row r="3602" spans="3:3" ht="15" x14ac:dyDescent="0.2">
      <c r="C3602" s="75"/>
    </row>
    <row r="3603" spans="3:3" ht="15" x14ac:dyDescent="0.2">
      <c r="C3603" s="75"/>
    </row>
    <row r="3604" spans="3:3" ht="15" x14ac:dyDescent="0.2">
      <c r="C3604" s="75"/>
    </row>
    <row r="3605" spans="3:3" ht="15" x14ac:dyDescent="0.2">
      <c r="C3605" s="75"/>
    </row>
    <row r="3606" spans="3:3" ht="15" x14ac:dyDescent="0.2">
      <c r="C3606" s="75"/>
    </row>
    <row r="3607" spans="3:3" ht="15" x14ac:dyDescent="0.2">
      <c r="C3607" s="75"/>
    </row>
    <row r="3608" spans="3:3" ht="15" x14ac:dyDescent="0.2">
      <c r="C3608" s="75"/>
    </row>
    <row r="3609" spans="3:3" ht="15" x14ac:dyDescent="0.2">
      <c r="C3609" s="75"/>
    </row>
    <row r="3610" spans="3:3" ht="15" x14ac:dyDescent="0.2">
      <c r="C3610" s="75"/>
    </row>
    <row r="3611" spans="3:3" ht="15" x14ac:dyDescent="0.2">
      <c r="C3611" s="75"/>
    </row>
    <row r="3612" spans="3:3" ht="15" x14ac:dyDescent="0.2">
      <c r="C3612" s="75"/>
    </row>
    <row r="3613" spans="3:3" ht="15" x14ac:dyDescent="0.2">
      <c r="C3613" s="75"/>
    </row>
    <row r="3614" spans="3:3" ht="15" x14ac:dyDescent="0.2">
      <c r="C3614" s="75"/>
    </row>
    <row r="3615" spans="3:3" ht="15" x14ac:dyDescent="0.2">
      <c r="C3615" s="75"/>
    </row>
    <row r="3616" spans="3:3" ht="15" x14ac:dyDescent="0.2">
      <c r="C3616" s="75"/>
    </row>
    <row r="3617" spans="3:3" ht="15" x14ac:dyDescent="0.2">
      <c r="C3617" s="75"/>
    </row>
    <row r="3618" spans="3:3" ht="15" x14ac:dyDescent="0.2">
      <c r="C3618" s="75"/>
    </row>
    <row r="3619" spans="3:3" ht="15" x14ac:dyDescent="0.2">
      <c r="C3619" s="75"/>
    </row>
    <row r="3620" spans="3:3" ht="15" x14ac:dyDescent="0.2">
      <c r="C3620" s="75"/>
    </row>
    <row r="3621" spans="3:3" ht="15" x14ac:dyDescent="0.2">
      <c r="C3621" s="75"/>
    </row>
    <row r="3622" spans="3:3" ht="15" x14ac:dyDescent="0.2">
      <c r="C3622" s="75"/>
    </row>
    <row r="3623" spans="3:3" ht="15" x14ac:dyDescent="0.2">
      <c r="C3623" s="75"/>
    </row>
    <row r="3624" spans="3:3" ht="15" x14ac:dyDescent="0.2">
      <c r="C3624" s="75"/>
    </row>
    <row r="3625" spans="3:3" ht="15" x14ac:dyDescent="0.2">
      <c r="C3625" s="75"/>
    </row>
    <row r="3626" spans="3:3" ht="15" x14ac:dyDescent="0.2">
      <c r="C3626" s="75"/>
    </row>
    <row r="3628" spans="3:3" ht="15" x14ac:dyDescent="0.2">
      <c r="C3628" s="75"/>
    </row>
    <row r="3629" spans="3:3" ht="15" x14ac:dyDescent="0.2">
      <c r="C3629" s="75"/>
    </row>
    <row r="3630" spans="3:3" ht="15" x14ac:dyDescent="0.2">
      <c r="C3630" s="75"/>
    </row>
    <row r="3631" spans="3:3" ht="15" x14ac:dyDescent="0.2">
      <c r="C3631" s="75"/>
    </row>
    <row r="3632" spans="3:3" ht="15" x14ac:dyDescent="0.2">
      <c r="C3632" s="75"/>
    </row>
    <row r="3633" spans="3:3" ht="15" x14ac:dyDescent="0.2">
      <c r="C3633" s="75"/>
    </row>
    <row r="3634" spans="3:3" ht="15" x14ac:dyDescent="0.2">
      <c r="C3634" s="75"/>
    </row>
    <row r="3635" spans="3:3" ht="15" x14ac:dyDescent="0.2">
      <c r="C3635" s="75"/>
    </row>
    <row r="3636" spans="3:3" ht="15" x14ac:dyDescent="0.2">
      <c r="C3636" s="75"/>
    </row>
    <row r="3637" spans="3:3" ht="15" x14ac:dyDescent="0.2">
      <c r="C3637" s="75"/>
    </row>
    <row r="3638" spans="3:3" ht="15" x14ac:dyDescent="0.2">
      <c r="C3638" s="75"/>
    </row>
    <row r="3639" spans="3:3" ht="15" x14ac:dyDescent="0.2">
      <c r="C3639" s="75"/>
    </row>
    <row r="3640" spans="3:3" ht="15" x14ac:dyDescent="0.2">
      <c r="C3640" s="75"/>
    </row>
    <row r="3641" spans="3:3" ht="15" x14ac:dyDescent="0.2">
      <c r="C3641" s="75"/>
    </row>
    <row r="3642" spans="3:3" ht="15" x14ac:dyDescent="0.2">
      <c r="C3642" s="75"/>
    </row>
    <row r="3643" spans="3:3" ht="15" x14ac:dyDescent="0.2">
      <c r="C3643" s="75"/>
    </row>
    <row r="3644" spans="3:3" ht="15" x14ac:dyDescent="0.2">
      <c r="C3644" s="75"/>
    </row>
    <row r="3645" spans="3:3" ht="15" x14ac:dyDescent="0.2">
      <c r="C3645" s="75"/>
    </row>
    <row r="3646" spans="3:3" ht="15" x14ac:dyDescent="0.2">
      <c r="C3646" s="75"/>
    </row>
    <row r="3647" spans="3:3" ht="15" x14ac:dyDescent="0.2">
      <c r="C3647" s="75"/>
    </row>
    <row r="3648" spans="3:3" ht="15" x14ac:dyDescent="0.2">
      <c r="C3648" s="75"/>
    </row>
    <row r="3649" spans="3:3" ht="15" x14ac:dyDescent="0.2">
      <c r="C3649" s="75"/>
    </row>
    <row r="3650" spans="3:3" ht="15" x14ac:dyDescent="0.2">
      <c r="C3650" s="75"/>
    </row>
    <row r="3651" spans="3:3" ht="15" x14ac:dyDescent="0.2">
      <c r="C3651" s="75"/>
    </row>
    <row r="3652" spans="3:3" ht="15" x14ac:dyDescent="0.2">
      <c r="C3652" s="75"/>
    </row>
    <row r="3653" spans="3:3" ht="15" x14ac:dyDescent="0.2">
      <c r="C3653" s="75"/>
    </row>
    <row r="3654" spans="3:3" ht="15" x14ac:dyDescent="0.2">
      <c r="C3654" s="75"/>
    </row>
    <row r="3655" spans="3:3" ht="15" x14ac:dyDescent="0.2">
      <c r="C3655" s="75"/>
    </row>
    <row r="3657" spans="3:3" ht="15" x14ac:dyDescent="0.2">
      <c r="C3657" s="75"/>
    </row>
    <row r="3658" spans="3:3" ht="15" x14ac:dyDescent="0.2">
      <c r="C3658" s="75"/>
    </row>
    <row r="3659" spans="3:3" ht="15" x14ac:dyDescent="0.2">
      <c r="C3659" s="75"/>
    </row>
    <row r="3660" spans="3:3" ht="15" x14ac:dyDescent="0.2">
      <c r="C3660" s="75"/>
    </row>
    <row r="3661" spans="3:3" ht="15" x14ac:dyDescent="0.2">
      <c r="C3661" s="75"/>
    </row>
    <row r="3662" spans="3:3" ht="15" x14ac:dyDescent="0.2">
      <c r="C3662" s="75"/>
    </row>
    <row r="3663" spans="3:3" ht="15" x14ac:dyDescent="0.2">
      <c r="C3663" s="75"/>
    </row>
    <row r="3664" spans="3:3" ht="15" x14ac:dyDescent="0.2">
      <c r="C3664" s="75"/>
    </row>
    <row r="3665" spans="3:3" ht="15" x14ac:dyDescent="0.2">
      <c r="C3665" s="75"/>
    </row>
    <row r="3666" spans="3:3" ht="15" x14ac:dyDescent="0.2">
      <c r="C3666" s="75"/>
    </row>
    <row r="3667" spans="3:3" ht="15" x14ac:dyDescent="0.2">
      <c r="C3667" s="75"/>
    </row>
    <row r="3668" spans="3:3" ht="15" x14ac:dyDescent="0.2">
      <c r="C3668" s="75"/>
    </row>
    <row r="3669" spans="3:3" ht="15" x14ac:dyDescent="0.2">
      <c r="C3669" s="75"/>
    </row>
    <row r="3670" spans="3:3" ht="15" x14ac:dyDescent="0.2">
      <c r="C3670" s="75"/>
    </row>
    <row r="3671" spans="3:3" ht="15" x14ac:dyDescent="0.2">
      <c r="C3671" s="75"/>
    </row>
    <row r="3672" spans="3:3" ht="15" x14ac:dyDescent="0.2">
      <c r="C3672" s="75"/>
    </row>
    <row r="3673" spans="3:3" ht="15" x14ac:dyDescent="0.2">
      <c r="C3673" s="75"/>
    </row>
    <row r="3674" spans="3:3" ht="15" x14ac:dyDescent="0.2">
      <c r="C3674" s="75"/>
    </row>
    <row r="3675" spans="3:3" ht="15" x14ac:dyDescent="0.2">
      <c r="C3675" s="75"/>
    </row>
    <row r="3676" spans="3:3" ht="15" x14ac:dyDescent="0.2">
      <c r="C3676" s="75"/>
    </row>
    <row r="3677" spans="3:3" ht="15" x14ac:dyDescent="0.2">
      <c r="C3677" s="75"/>
    </row>
    <row r="3678" spans="3:3" ht="15" x14ac:dyDescent="0.2">
      <c r="C3678" s="75"/>
    </row>
    <row r="3679" spans="3:3" ht="15" x14ac:dyDescent="0.2">
      <c r="C3679" s="75"/>
    </row>
    <row r="3680" spans="3:3" ht="15" x14ac:dyDescent="0.2">
      <c r="C3680" s="75"/>
    </row>
    <row r="3681" spans="3:3" ht="15" x14ac:dyDescent="0.2">
      <c r="C3681" s="75"/>
    </row>
    <row r="3682" spans="3:3" ht="15" x14ac:dyDescent="0.2">
      <c r="C3682" s="75"/>
    </row>
    <row r="3683" spans="3:3" ht="15" x14ac:dyDescent="0.2">
      <c r="C3683" s="75"/>
    </row>
    <row r="3684" spans="3:3" ht="15" x14ac:dyDescent="0.2">
      <c r="C3684" s="75"/>
    </row>
    <row r="3686" spans="3:3" ht="15" x14ac:dyDescent="0.2">
      <c r="C3686" s="75"/>
    </row>
    <row r="3687" spans="3:3" ht="15" x14ac:dyDescent="0.2">
      <c r="C3687" s="75"/>
    </row>
    <row r="3688" spans="3:3" ht="15" x14ac:dyDescent="0.2">
      <c r="C3688" s="75"/>
    </row>
    <row r="3689" spans="3:3" ht="15" x14ac:dyDescent="0.2">
      <c r="C3689" s="75"/>
    </row>
    <row r="3690" spans="3:3" ht="15" x14ac:dyDescent="0.2">
      <c r="C3690" s="75"/>
    </row>
    <row r="3691" spans="3:3" ht="15" x14ac:dyDescent="0.2">
      <c r="C3691" s="75"/>
    </row>
    <row r="3692" spans="3:3" ht="15" x14ac:dyDescent="0.2">
      <c r="C3692" s="75"/>
    </row>
    <row r="3693" spans="3:3" ht="15" x14ac:dyDescent="0.2">
      <c r="C3693" s="75"/>
    </row>
    <row r="3694" spans="3:3" ht="15" x14ac:dyDescent="0.2">
      <c r="C3694" s="75"/>
    </row>
    <row r="3695" spans="3:3" ht="15" x14ac:dyDescent="0.2">
      <c r="C3695" s="75"/>
    </row>
    <row r="3696" spans="3:3" ht="15" x14ac:dyDescent="0.2">
      <c r="C3696" s="75"/>
    </row>
    <row r="3697" spans="3:3" ht="15" x14ac:dyDescent="0.2">
      <c r="C3697" s="75"/>
    </row>
    <row r="3698" spans="3:3" ht="15" x14ac:dyDescent="0.2">
      <c r="C3698" s="75"/>
    </row>
    <row r="3699" spans="3:3" ht="15" x14ac:dyDescent="0.2">
      <c r="C3699" s="75"/>
    </row>
    <row r="3700" spans="3:3" ht="15" x14ac:dyDescent="0.2">
      <c r="C3700" s="75"/>
    </row>
    <row r="3701" spans="3:3" ht="15" x14ac:dyDescent="0.2">
      <c r="C3701" s="75"/>
    </row>
    <row r="3702" spans="3:3" ht="15" x14ac:dyDescent="0.2">
      <c r="C3702" s="75"/>
    </row>
    <row r="3703" spans="3:3" ht="15" x14ac:dyDescent="0.2">
      <c r="C3703" s="75"/>
    </row>
    <row r="3704" spans="3:3" ht="15" x14ac:dyDescent="0.2">
      <c r="C3704" s="75"/>
    </row>
    <row r="3705" spans="3:3" ht="15" x14ac:dyDescent="0.2">
      <c r="C3705" s="75"/>
    </row>
    <row r="3706" spans="3:3" ht="15" x14ac:dyDescent="0.2">
      <c r="C3706" s="75"/>
    </row>
    <row r="3707" spans="3:3" ht="15" x14ac:dyDescent="0.2">
      <c r="C3707" s="75"/>
    </row>
    <row r="3708" spans="3:3" ht="15" x14ac:dyDescent="0.2">
      <c r="C3708" s="75"/>
    </row>
    <row r="3709" spans="3:3" ht="15" x14ac:dyDescent="0.2">
      <c r="C3709" s="75"/>
    </row>
    <row r="3710" spans="3:3" ht="15" x14ac:dyDescent="0.2">
      <c r="C3710" s="75"/>
    </row>
    <row r="3711" spans="3:3" ht="15" x14ac:dyDescent="0.2">
      <c r="C3711" s="75"/>
    </row>
    <row r="3712" spans="3:3" ht="15" x14ac:dyDescent="0.2">
      <c r="C3712" s="75"/>
    </row>
    <row r="3713" spans="3:3" ht="15" x14ac:dyDescent="0.2">
      <c r="C3713" s="75"/>
    </row>
    <row r="3715" spans="3:3" ht="15" x14ac:dyDescent="0.2">
      <c r="C3715" s="75"/>
    </row>
    <row r="3716" spans="3:3" ht="15" x14ac:dyDescent="0.2">
      <c r="C3716" s="75"/>
    </row>
    <row r="3717" spans="3:3" ht="15" x14ac:dyDescent="0.2">
      <c r="C3717" s="75"/>
    </row>
    <row r="3718" spans="3:3" ht="15" x14ac:dyDescent="0.2">
      <c r="C3718" s="75"/>
    </row>
    <row r="3719" spans="3:3" ht="15" x14ac:dyDescent="0.2">
      <c r="C3719" s="75"/>
    </row>
    <row r="3720" spans="3:3" ht="15" x14ac:dyDescent="0.2">
      <c r="C3720" s="75"/>
    </row>
    <row r="3721" spans="3:3" ht="15" x14ac:dyDescent="0.2">
      <c r="C3721" s="75"/>
    </row>
    <row r="3722" spans="3:3" ht="15" x14ac:dyDescent="0.2">
      <c r="C3722" s="75"/>
    </row>
    <row r="3723" spans="3:3" ht="15" x14ac:dyDescent="0.2">
      <c r="C3723" s="75"/>
    </row>
    <row r="3724" spans="3:3" ht="15" x14ac:dyDescent="0.2">
      <c r="C3724" s="75"/>
    </row>
    <row r="3725" spans="3:3" ht="15" x14ac:dyDescent="0.2">
      <c r="C3725" s="75"/>
    </row>
    <row r="3726" spans="3:3" ht="15" x14ac:dyDescent="0.2">
      <c r="C3726" s="75"/>
    </row>
    <row r="3727" spans="3:3" ht="15" x14ac:dyDescent="0.2">
      <c r="C3727" s="75"/>
    </row>
    <row r="3728" spans="3:3" ht="15" x14ac:dyDescent="0.2">
      <c r="C3728" s="75"/>
    </row>
    <row r="3729" spans="3:3" ht="15" x14ac:dyDescent="0.2">
      <c r="C3729" s="75"/>
    </row>
    <row r="3730" spans="3:3" ht="15" x14ac:dyDescent="0.2">
      <c r="C3730" s="75"/>
    </row>
    <row r="3731" spans="3:3" ht="15" x14ac:dyDescent="0.2">
      <c r="C3731" s="75"/>
    </row>
    <row r="3732" spans="3:3" ht="15" x14ac:dyDescent="0.2">
      <c r="C3732" s="75"/>
    </row>
    <row r="3733" spans="3:3" ht="15" x14ac:dyDescent="0.2">
      <c r="C3733" s="75"/>
    </row>
    <row r="3734" spans="3:3" ht="15" x14ac:dyDescent="0.2">
      <c r="C3734" s="75"/>
    </row>
    <row r="3735" spans="3:3" ht="15" x14ac:dyDescent="0.2">
      <c r="C3735" s="75"/>
    </row>
    <row r="3736" spans="3:3" ht="15" x14ac:dyDescent="0.2">
      <c r="C3736" s="75"/>
    </row>
    <row r="3737" spans="3:3" ht="15" x14ac:dyDescent="0.2">
      <c r="C3737" s="75"/>
    </row>
    <row r="3738" spans="3:3" ht="15" x14ac:dyDescent="0.2">
      <c r="C3738" s="75"/>
    </row>
    <row r="3739" spans="3:3" ht="15" x14ac:dyDescent="0.2">
      <c r="C3739" s="75"/>
    </row>
    <row r="3740" spans="3:3" ht="15" x14ac:dyDescent="0.2">
      <c r="C3740" s="75"/>
    </row>
    <row r="3741" spans="3:3" ht="15" x14ac:dyDescent="0.2">
      <c r="C3741" s="75"/>
    </row>
    <row r="3742" spans="3:3" ht="15" x14ac:dyDescent="0.2">
      <c r="C3742" s="75"/>
    </row>
    <row r="3744" spans="3:3" ht="15" x14ac:dyDescent="0.2">
      <c r="C3744" s="75"/>
    </row>
    <row r="3745" spans="3:3" ht="15" x14ac:dyDescent="0.2">
      <c r="C3745" s="75"/>
    </row>
    <row r="3746" spans="3:3" ht="15" x14ac:dyDescent="0.2">
      <c r="C3746" s="75"/>
    </row>
    <row r="3747" spans="3:3" ht="15" x14ac:dyDescent="0.2">
      <c r="C3747" s="75"/>
    </row>
    <row r="3748" spans="3:3" ht="15" x14ac:dyDescent="0.2">
      <c r="C3748" s="75"/>
    </row>
    <row r="3749" spans="3:3" ht="15" x14ac:dyDescent="0.2">
      <c r="C3749" s="75"/>
    </row>
    <row r="3750" spans="3:3" ht="15" x14ac:dyDescent="0.2">
      <c r="C3750" s="75"/>
    </row>
    <row r="3751" spans="3:3" ht="15" x14ac:dyDescent="0.2">
      <c r="C3751" s="75"/>
    </row>
    <row r="3752" spans="3:3" ht="15" x14ac:dyDescent="0.2">
      <c r="C3752" s="75"/>
    </row>
    <row r="3753" spans="3:3" ht="15" x14ac:dyDescent="0.2">
      <c r="C3753" s="75"/>
    </row>
    <row r="3754" spans="3:3" ht="15" x14ac:dyDescent="0.2">
      <c r="C3754" s="75"/>
    </row>
    <row r="3755" spans="3:3" ht="15" x14ac:dyDescent="0.2">
      <c r="C3755" s="75"/>
    </row>
    <row r="3756" spans="3:3" ht="15" x14ac:dyDescent="0.2">
      <c r="C3756" s="75"/>
    </row>
    <row r="3757" spans="3:3" ht="15" x14ac:dyDescent="0.2">
      <c r="C3757" s="75"/>
    </row>
    <row r="3758" spans="3:3" ht="15" x14ac:dyDescent="0.2">
      <c r="C3758" s="75"/>
    </row>
    <row r="3759" spans="3:3" ht="15" x14ac:dyDescent="0.2">
      <c r="C3759" s="75"/>
    </row>
    <row r="3760" spans="3:3" ht="15" x14ac:dyDescent="0.2">
      <c r="C3760" s="75"/>
    </row>
    <row r="3761" spans="3:3" ht="15" x14ac:dyDescent="0.2">
      <c r="C3761" s="75"/>
    </row>
    <row r="3762" spans="3:3" ht="15" x14ac:dyDescent="0.2">
      <c r="C3762" s="75"/>
    </row>
    <row r="3763" spans="3:3" ht="15" x14ac:dyDescent="0.2">
      <c r="C3763" s="75"/>
    </row>
    <row r="3764" spans="3:3" ht="15" x14ac:dyDescent="0.2">
      <c r="C3764" s="75"/>
    </row>
    <row r="3765" spans="3:3" ht="15" x14ac:dyDescent="0.2">
      <c r="C3765" s="75"/>
    </row>
    <row r="3766" spans="3:3" ht="15" x14ac:dyDescent="0.2">
      <c r="C3766" s="75"/>
    </row>
    <row r="3767" spans="3:3" ht="15" x14ac:dyDescent="0.2">
      <c r="C3767" s="75"/>
    </row>
    <row r="3768" spans="3:3" ht="15" x14ac:dyDescent="0.2">
      <c r="C3768" s="75"/>
    </row>
    <row r="3769" spans="3:3" ht="15" x14ac:dyDescent="0.2">
      <c r="C3769" s="75"/>
    </row>
    <row r="3770" spans="3:3" ht="15" x14ac:dyDescent="0.2">
      <c r="C3770" s="75"/>
    </row>
    <row r="3771" spans="3:3" ht="15" x14ac:dyDescent="0.2">
      <c r="C3771" s="75"/>
    </row>
    <row r="3773" spans="3:3" ht="15" x14ac:dyDescent="0.2">
      <c r="C3773" s="75"/>
    </row>
    <row r="3774" spans="3:3" ht="15" x14ac:dyDescent="0.2">
      <c r="C3774" s="75"/>
    </row>
    <row r="3775" spans="3:3" ht="15" x14ac:dyDescent="0.2">
      <c r="C3775" s="75"/>
    </row>
    <row r="3776" spans="3:3" ht="15" x14ac:dyDescent="0.2">
      <c r="C3776" s="75"/>
    </row>
    <row r="3777" spans="3:3" ht="15" x14ac:dyDescent="0.2">
      <c r="C3777" s="75"/>
    </row>
    <row r="3778" spans="3:3" ht="15" x14ac:dyDescent="0.2">
      <c r="C3778" s="75"/>
    </row>
    <row r="3779" spans="3:3" ht="15" x14ac:dyDescent="0.2">
      <c r="C3779" s="75"/>
    </row>
    <row r="3780" spans="3:3" ht="15" x14ac:dyDescent="0.2">
      <c r="C3780" s="75"/>
    </row>
    <row r="3781" spans="3:3" ht="15" x14ac:dyDescent="0.2">
      <c r="C3781" s="75"/>
    </row>
    <row r="3782" spans="3:3" ht="15" x14ac:dyDescent="0.2">
      <c r="C3782" s="75"/>
    </row>
    <row r="3783" spans="3:3" ht="15" x14ac:dyDescent="0.2">
      <c r="C3783" s="75"/>
    </row>
    <row r="3784" spans="3:3" ht="15" x14ac:dyDescent="0.2">
      <c r="C3784" s="75"/>
    </row>
    <row r="3785" spans="3:3" ht="15" x14ac:dyDescent="0.2">
      <c r="C3785" s="75"/>
    </row>
    <row r="3786" spans="3:3" ht="15" x14ac:dyDescent="0.2">
      <c r="C3786" s="75"/>
    </row>
    <row r="3787" spans="3:3" ht="15" x14ac:dyDescent="0.2">
      <c r="C3787" s="75"/>
    </row>
    <row r="3788" spans="3:3" ht="15" x14ac:dyDescent="0.2">
      <c r="C3788" s="75"/>
    </row>
    <row r="3789" spans="3:3" ht="15" x14ac:dyDescent="0.2">
      <c r="C3789" s="75"/>
    </row>
    <row r="3790" spans="3:3" ht="15" x14ac:dyDescent="0.2">
      <c r="C3790" s="75"/>
    </row>
    <row r="3791" spans="3:3" ht="15" x14ac:dyDescent="0.2">
      <c r="C3791" s="75"/>
    </row>
    <row r="3792" spans="3:3" ht="15" x14ac:dyDescent="0.2">
      <c r="C3792" s="75"/>
    </row>
    <row r="3793" spans="3:3" ht="15" x14ac:dyDescent="0.2">
      <c r="C3793" s="75"/>
    </row>
    <row r="3794" spans="3:3" ht="15" x14ac:dyDescent="0.2">
      <c r="C3794" s="75"/>
    </row>
    <row r="3795" spans="3:3" ht="15" x14ac:dyDescent="0.2">
      <c r="C3795" s="75"/>
    </row>
    <row r="3796" spans="3:3" ht="15" x14ac:dyDescent="0.2">
      <c r="C3796" s="75"/>
    </row>
    <row r="3797" spans="3:3" ht="15" x14ac:dyDescent="0.2">
      <c r="C3797" s="75"/>
    </row>
    <row r="3798" spans="3:3" ht="15" x14ac:dyDescent="0.2">
      <c r="C3798" s="75"/>
    </row>
    <row r="3799" spans="3:3" ht="15" x14ac:dyDescent="0.2">
      <c r="C3799" s="75"/>
    </row>
    <row r="3800" spans="3:3" ht="15" x14ac:dyDescent="0.2">
      <c r="C3800" s="75"/>
    </row>
    <row r="3802" spans="3:3" ht="15" x14ac:dyDescent="0.2">
      <c r="C3802" s="75"/>
    </row>
    <row r="3803" spans="3:3" ht="15" x14ac:dyDescent="0.2">
      <c r="C3803" s="75"/>
    </row>
    <row r="3804" spans="3:3" ht="15" x14ac:dyDescent="0.2">
      <c r="C3804" s="75"/>
    </row>
    <row r="3805" spans="3:3" ht="15" x14ac:dyDescent="0.2">
      <c r="C3805" s="75"/>
    </row>
    <row r="3806" spans="3:3" ht="15" x14ac:dyDescent="0.2">
      <c r="C3806" s="75"/>
    </row>
    <row r="3807" spans="3:3" ht="15" x14ac:dyDescent="0.2">
      <c r="C3807" s="75"/>
    </row>
    <row r="3808" spans="3:3" ht="15" x14ac:dyDescent="0.2">
      <c r="C3808" s="75"/>
    </row>
    <row r="3809" spans="3:3" ht="15" x14ac:dyDescent="0.2">
      <c r="C3809" s="75"/>
    </row>
    <row r="3810" spans="3:3" ht="15" x14ac:dyDescent="0.2">
      <c r="C3810" s="75"/>
    </row>
    <row r="3811" spans="3:3" ht="15" x14ac:dyDescent="0.2">
      <c r="C3811" s="75"/>
    </row>
    <row r="3812" spans="3:3" ht="15" x14ac:dyDescent="0.2">
      <c r="C3812" s="75"/>
    </row>
    <row r="3813" spans="3:3" ht="15" x14ac:dyDescent="0.2">
      <c r="C3813" s="75"/>
    </row>
    <row r="3814" spans="3:3" ht="15" x14ac:dyDescent="0.2">
      <c r="C3814" s="75"/>
    </row>
    <row r="3815" spans="3:3" ht="15" x14ac:dyDescent="0.2">
      <c r="C3815" s="75"/>
    </row>
    <row r="3816" spans="3:3" ht="15" x14ac:dyDescent="0.2">
      <c r="C3816" s="75"/>
    </row>
    <row r="3817" spans="3:3" ht="15" x14ac:dyDescent="0.2">
      <c r="C3817" s="75"/>
    </row>
    <row r="3818" spans="3:3" ht="15" x14ac:dyDescent="0.2">
      <c r="C3818" s="75"/>
    </row>
    <row r="3819" spans="3:3" ht="15" x14ac:dyDescent="0.2">
      <c r="C3819" s="75"/>
    </row>
    <row r="3820" spans="3:3" ht="15" x14ac:dyDescent="0.2">
      <c r="C3820" s="75"/>
    </row>
    <row r="3821" spans="3:3" ht="15" x14ac:dyDescent="0.2">
      <c r="C3821" s="75"/>
    </row>
    <row r="3822" spans="3:3" ht="15" x14ac:dyDescent="0.2">
      <c r="C3822" s="75"/>
    </row>
    <row r="3823" spans="3:3" ht="15" x14ac:dyDescent="0.2">
      <c r="C3823" s="75"/>
    </row>
    <row r="3824" spans="3:3" ht="15" x14ac:dyDescent="0.2">
      <c r="C3824" s="75"/>
    </row>
    <row r="3825" spans="3:3" ht="15" x14ac:dyDescent="0.2">
      <c r="C3825" s="75"/>
    </row>
    <row r="3826" spans="3:3" ht="15" x14ac:dyDescent="0.2">
      <c r="C3826" s="75"/>
    </row>
    <row r="3827" spans="3:3" ht="15" x14ac:dyDescent="0.2">
      <c r="C3827" s="75"/>
    </row>
    <row r="3828" spans="3:3" ht="15" x14ac:dyDescent="0.2">
      <c r="C3828" s="75"/>
    </row>
    <row r="3829" spans="3:3" ht="15" x14ac:dyDescent="0.2">
      <c r="C3829" s="75"/>
    </row>
    <row r="3831" spans="3:3" ht="15" x14ac:dyDescent="0.2">
      <c r="C3831" s="75"/>
    </row>
    <row r="3832" spans="3:3" ht="15" x14ac:dyDescent="0.2">
      <c r="C3832" s="75"/>
    </row>
    <row r="3833" spans="3:3" ht="15" x14ac:dyDescent="0.2">
      <c r="C3833" s="75"/>
    </row>
    <row r="3834" spans="3:3" ht="15" x14ac:dyDescent="0.2">
      <c r="C3834" s="75"/>
    </row>
    <row r="3835" spans="3:3" ht="15" x14ac:dyDescent="0.2">
      <c r="C3835" s="75"/>
    </row>
    <row r="3836" spans="3:3" ht="15" x14ac:dyDescent="0.2">
      <c r="C3836" s="75"/>
    </row>
    <row r="3837" spans="3:3" ht="15" x14ac:dyDescent="0.2">
      <c r="C3837" s="75"/>
    </row>
    <row r="3838" spans="3:3" ht="15" x14ac:dyDescent="0.2">
      <c r="C3838" s="75"/>
    </row>
    <row r="3839" spans="3:3" ht="15" x14ac:dyDescent="0.2">
      <c r="C3839" s="75"/>
    </row>
    <row r="3840" spans="3:3" ht="15" x14ac:dyDescent="0.2">
      <c r="C3840" s="75"/>
    </row>
    <row r="3841" spans="3:3" ht="15" x14ac:dyDescent="0.2">
      <c r="C3841" s="75"/>
    </row>
    <row r="3842" spans="3:3" ht="15" x14ac:dyDescent="0.2">
      <c r="C3842" s="75"/>
    </row>
    <row r="3843" spans="3:3" ht="15" x14ac:dyDescent="0.2">
      <c r="C3843" s="75"/>
    </row>
    <row r="3844" spans="3:3" ht="15" x14ac:dyDescent="0.2">
      <c r="C3844" s="75"/>
    </row>
    <row r="3845" spans="3:3" ht="15" x14ac:dyDescent="0.2">
      <c r="C3845" s="75"/>
    </row>
    <row r="3846" spans="3:3" ht="15" x14ac:dyDescent="0.2">
      <c r="C3846" s="75"/>
    </row>
    <row r="3847" spans="3:3" ht="15" x14ac:dyDescent="0.2">
      <c r="C3847" s="75"/>
    </row>
    <row r="3848" spans="3:3" ht="15" x14ac:dyDescent="0.2">
      <c r="C3848" s="75"/>
    </row>
    <row r="3849" spans="3:3" ht="15" x14ac:dyDescent="0.2">
      <c r="C3849" s="75"/>
    </row>
    <row r="3850" spans="3:3" ht="15" x14ac:dyDescent="0.2">
      <c r="C3850" s="75"/>
    </row>
    <row r="3851" spans="3:3" ht="15" x14ac:dyDescent="0.2">
      <c r="C3851" s="75"/>
    </row>
    <row r="3852" spans="3:3" ht="15" x14ac:dyDescent="0.2">
      <c r="C3852" s="75"/>
    </row>
    <row r="3853" spans="3:3" ht="15" x14ac:dyDescent="0.2">
      <c r="C3853" s="75"/>
    </row>
    <row r="3854" spans="3:3" ht="15" x14ac:dyDescent="0.2">
      <c r="C3854" s="75"/>
    </row>
    <row r="3855" spans="3:3" ht="15" x14ac:dyDescent="0.2">
      <c r="C3855" s="75"/>
    </row>
    <row r="3856" spans="3:3" ht="15" x14ac:dyDescent="0.2">
      <c r="C3856" s="75"/>
    </row>
    <row r="3857" spans="3:3" ht="15" x14ac:dyDescent="0.2">
      <c r="C3857" s="75"/>
    </row>
    <row r="3858" spans="3:3" ht="15" x14ac:dyDescent="0.2">
      <c r="C3858" s="7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AX245"/>
  <sheetViews>
    <sheetView tabSelected="1" zoomScaleNormal="100" workbookViewId="0">
      <selection activeCell="B10" sqref="B10"/>
    </sheetView>
  </sheetViews>
  <sheetFormatPr defaultRowHeight="14.25" x14ac:dyDescent="0.2"/>
  <cols>
    <col min="1" max="1" width="4.125" style="82" customWidth="1"/>
    <col min="2" max="2" width="16.125" style="82" customWidth="1"/>
    <col min="3" max="3" width="23.375" style="82" customWidth="1"/>
    <col min="4" max="4" width="12.625" style="82" customWidth="1"/>
    <col min="5" max="5" width="14" style="82" customWidth="1"/>
    <col min="6" max="6" width="11.625" style="82" hidden="1" customWidth="1"/>
    <col min="7" max="7" width="17.625" style="82" hidden="1" customWidth="1"/>
    <col min="8" max="8" width="22.375" style="82" customWidth="1"/>
    <col min="9" max="9" width="22.375" style="82" hidden="1" customWidth="1"/>
    <col min="10" max="10" width="7.125" style="83" customWidth="1"/>
    <col min="11" max="12" width="8" style="83" customWidth="1"/>
    <col min="13" max="13" width="6.25" style="83" customWidth="1"/>
    <col min="14" max="14" width="6.25" style="83" hidden="1" customWidth="1"/>
    <col min="15" max="15" width="9.25" style="96" customWidth="1"/>
    <col min="16" max="16" width="0.375" style="95" hidden="1" customWidth="1"/>
    <col min="17" max="17" width="6.625" style="97" customWidth="1"/>
    <col min="18" max="18" width="10.375" style="95" customWidth="1"/>
    <col min="19" max="19" width="15.625" style="82" customWidth="1"/>
    <col min="20" max="20" width="22.375" style="89" hidden="1" customWidth="1"/>
    <col min="21" max="21" width="14.875" style="153" customWidth="1"/>
    <col min="22" max="22" width="14.75" style="82" customWidth="1"/>
    <col min="23" max="23" width="12.375" style="82" customWidth="1"/>
    <col min="24" max="24" width="26.5" style="82" customWidth="1"/>
    <col min="25" max="25" width="23.75" style="82" customWidth="1"/>
    <col min="26" max="28" width="9" style="82" customWidth="1"/>
    <col min="29" max="29" width="19.125" style="82" customWidth="1"/>
    <col min="30" max="30" width="22.75" style="82" customWidth="1"/>
    <col min="31" max="34" width="9" style="82" customWidth="1"/>
    <col min="35" max="35" width="17.875" style="82" customWidth="1"/>
    <col min="36" max="36" width="17.375" style="82" customWidth="1"/>
    <col min="37" max="37" width="57.75" style="82" bestFit="1" customWidth="1"/>
    <col min="38" max="39" width="16.125" style="82" customWidth="1"/>
    <col min="40" max="40" width="33.875" style="82" customWidth="1"/>
    <col min="41" max="42" width="9" style="82"/>
    <col min="43" max="43" width="11.75" style="82" bestFit="1" customWidth="1"/>
    <col min="44" max="48" width="9" style="82"/>
    <col min="49" max="49" width="22.875" style="82" customWidth="1"/>
    <col min="50" max="16384" width="9" style="82"/>
  </cols>
  <sheetData>
    <row r="1" spans="1:50" ht="15" x14ac:dyDescent="0.25">
      <c r="A1" s="117"/>
      <c r="B1" s="117"/>
      <c r="C1" s="117"/>
      <c r="D1" s="117"/>
      <c r="E1" s="117"/>
      <c r="F1" s="117"/>
      <c r="G1" s="117"/>
      <c r="H1" s="117"/>
      <c r="I1" s="117"/>
      <c r="J1" s="118"/>
      <c r="K1" s="118"/>
      <c r="L1" s="118"/>
      <c r="M1" s="118"/>
      <c r="N1" s="118"/>
      <c r="O1" s="119"/>
      <c r="P1" s="120"/>
      <c r="Q1" s="688" t="s">
        <v>1080</v>
      </c>
      <c r="R1" s="240"/>
      <c r="T1" s="154"/>
      <c r="U1" s="117"/>
      <c r="V1" s="679" t="s">
        <v>271</v>
      </c>
      <c r="W1" s="679"/>
      <c r="X1" s="679"/>
      <c r="Y1" s="679"/>
      <c r="AC1" s="82" t="s">
        <v>1077</v>
      </c>
      <c r="AW1" s="98"/>
      <c r="AX1" s="98"/>
    </row>
    <row r="2" spans="1:50" ht="15" x14ac:dyDescent="0.25">
      <c r="A2" s="117"/>
      <c r="B2" s="117"/>
      <c r="C2" s="117"/>
      <c r="D2" s="117"/>
      <c r="E2" s="117"/>
      <c r="F2" s="117"/>
      <c r="G2" s="117"/>
      <c r="H2" s="117"/>
      <c r="I2" s="117"/>
      <c r="J2" s="118"/>
      <c r="K2" s="118"/>
      <c r="L2" s="118"/>
      <c r="M2" s="122" t="s">
        <v>96</v>
      </c>
      <c r="N2" s="122"/>
      <c r="O2" s="123"/>
      <c r="P2" s="124"/>
      <c r="Q2" s="688"/>
      <c r="R2" s="125" t="s">
        <v>1082</v>
      </c>
      <c r="T2" s="155"/>
      <c r="U2" s="117"/>
      <c r="V2" s="679"/>
      <c r="W2" s="679"/>
      <c r="X2" s="679"/>
      <c r="Y2" s="679"/>
      <c r="AC2" s="82" t="s">
        <v>1078</v>
      </c>
      <c r="AW2" s="98"/>
      <c r="AX2" s="98"/>
    </row>
    <row r="3" spans="1:50" ht="15" x14ac:dyDescent="0.25">
      <c r="A3" s="117"/>
      <c r="B3" s="117"/>
      <c r="C3" s="170"/>
      <c r="D3" s="170"/>
      <c r="E3" s="170"/>
      <c r="F3" s="170"/>
      <c r="G3" s="117"/>
      <c r="H3" s="117"/>
      <c r="I3" s="117"/>
      <c r="J3" s="118"/>
      <c r="K3" s="118"/>
      <c r="L3" s="118"/>
      <c r="M3" s="126" t="s">
        <v>97</v>
      </c>
      <c r="N3" s="126"/>
      <c r="O3" s="127"/>
      <c r="P3" s="128"/>
      <c r="Q3" s="121" t="s">
        <v>98</v>
      </c>
      <c r="R3" s="120"/>
      <c r="S3" s="117" t="s">
        <v>291</v>
      </c>
      <c r="T3" s="81"/>
      <c r="U3" s="117"/>
      <c r="V3" s="680" t="s">
        <v>312</v>
      </c>
      <c r="W3" s="680"/>
      <c r="X3" s="680"/>
      <c r="Y3" s="680"/>
      <c r="AC3" s="82" t="s">
        <v>1080</v>
      </c>
      <c r="AW3" s="98"/>
      <c r="AX3" s="98"/>
    </row>
    <row r="4" spans="1:50" ht="13.5" customHeight="1" x14ac:dyDescent="0.25">
      <c r="A4" s="117"/>
      <c r="B4" s="117"/>
      <c r="C4" s="168"/>
      <c r="D4" s="168"/>
      <c r="E4" s="168"/>
      <c r="F4" s="331"/>
      <c r="J4" s="118"/>
      <c r="K4" s="118"/>
      <c r="L4" s="118"/>
      <c r="M4" s="122" t="s">
        <v>99</v>
      </c>
      <c r="N4" s="122"/>
      <c r="O4" s="123"/>
      <c r="P4" s="124"/>
      <c r="Q4" s="121" t="s">
        <v>98</v>
      </c>
      <c r="R4" s="120"/>
      <c r="S4" s="117" t="s">
        <v>291</v>
      </c>
      <c r="T4" s="81"/>
      <c r="U4" s="117"/>
      <c r="V4" s="680"/>
      <c r="W4" s="680"/>
      <c r="X4" s="680"/>
      <c r="Y4" s="680"/>
      <c r="AW4" s="98"/>
      <c r="AX4" s="98"/>
    </row>
    <row r="5" spans="1:50" ht="15.75" customHeight="1" x14ac:dyDescent="0.25">
      <c r="A5" s="130"/>
      <c r="B5" s="130"/>
      <c r="C5" s="677" t="s">
        <v>1081</v>
      </c>
      <c r="D5" s="678"/>
      <c r="E5" s="678"/>
      <c r="F5" s="678"/>
      <c r="G5" s="678"/>
      <c r="H5" s="678"/>
      <c r="I5" s="678"/>
      <c r="J5" s="678"/>
      <c r="K5" s="678"/>
      <c r="L5" s="678"/>
      <c r="M5" s="678"/>
      <c r="N5" s="678"/>
      <c r="O5" s="678"/>
      <c r="P5" s="678"/>
      <c r="Q5" s="121"/>
      <c r="R5" s="120"/>
      <c r="S5" s="117"/>
      <c r="T5" s="81"/>
      <c r="U5" s="117"/>
      <c r="V5" s="680" t="s">
        <v>313</v>
      </c>
      <c r="W5" s="680"/>
      <c r="X5" s="680"/>
      <c r="Y5" s="680"/>
      <c r="AW5" s="98"/>
      <c r="AX5" s="98"/>
    </row>
    <row r="6" spans="1:50" ht="23.25" customHeight="1" x14ac:dyDescent="0.25">
      <c r="A6" s="130"/>
      <c r="B6" s="130"/>
      <c r="C6" s="678"/>
      <c r="D6" s="678"/>
      <c r="E6" s="678"/>
      <c r="F6" s="678"/>
      <c r="G6" s="678"/>
      <c r="H6" s="678"/>
      <c r="I6" s="678"/>
      <c r="J6" s="678"/>
      <c r="K6" s="678"/>
      <c r="L6" s="678"/>
      <c r="M6" s="678"/>
      <c r="N6" s="678"/>
      <c r="O6" s="678"/>
      <c r="P6" s="678"/>
      <c r="Q6" s="121"/>
      <c r="R6" s="120"/>
      <c r="S6" s="117"/>
      <c r="T6" s="81"/>
      <c r="U6" s="117"/>
      <c r="V6" s="681" t="s">
        <v>314</v>
      </c>
      <c r="W6" s="681"/>
      <c r="X6" s="681"/>
      <c r="Y6" s="681"/>
      <c r="AW6" s="98"/>
      <c r="AX6" s="98"/>
    </row>
    <row r="7" spans="1:50" ht="33.75" customHeight="1" x14ac:dyDescent="0.25">
      <c r="A7" s="130"/>
      <c r="B7" s="130"/>
      <c r="C7" s="176" t="s">
        <v>311</v>
      </c>
      <c r="D7" s="682"/>
      <c r="E7" s="683"/>
      <c r="F7" s="532"/>
      <c r="G7" s="169"/>
      <c r="H7" s="308"/>
      <c r="I7" s="308"/>
      <c r="J7" s="686" t="s">
        <v>735</v>
      </c>
      <c r="K7" s="686"/>
      <c r="L7" s="168"/>
      <c r="M7" s="168"/>
      <c r="N7" s="200"/>
      <c r="O7" s="168"/>
      <c r="P7" s="168"/>
      <c r="Q7" s="121"/>
      <c r="R7" s="120"/>
      <c r="S7" s="117"/>
      <c r="T7" s="81"/>
      <c r="U7" s="117"/>
      <c r="V7" s="681"/>
      <c r="W7" s="681"/>
      <c r="X7" s="681"/>
      <c r="Y7" s="681"/>
      <c r="AW7" s="98"/>
      <c r="AX7" s="98"/>
    </row>
    <row r="8" spans="1:50" ht="21" customHeight="1" x14ac:dyDescent="0.25">
      <c r="A8" s="117"/>
      <c r="B8" s="117"/>
      <c r="C8" s="129"/>
      <c r="D8" s="129"/>
      <c r="E8" s="129"/>
      <c r="F8" s="129"/>
      <c r="G8" s="129"/>
      <c r="H8" s="129"/>
      <c r="I8" s="129"/>
      <c r="J8" s="687"/>
      <c r="K8" s="687"/>
      <c r="L8" s="309"/>
      <c r="M8" s="118"/>
      <c r="N8" s="118"/>
      <c r="O8" s="119"/>
      <c r="P8" s="120"/>
      <c r="Q8" s="121"/>
      <c r="R8" s="120"/>
      <c r="S8" s="125"/>
      <c r="T8" s="155"/>
      <c r="U8" s="117"/>
      <c r="V8" s="681"/>
      <c r="W8" s="681"/>
      <c r="X8" s="681"/>
      <c r="Y8" s="681"/>
      <c r="AW8" s="98"/>
      <c r="AX8" s="98"/>
    </row>
    <row r="9" spans="1:50" ht="60.75" customHeight="1" x14ac:dyDescent="0.2">
      <c r="A9" s="102" t="s">
        <v>101</v>
      </c>
      <c r="B9" s="103" t="s">
        <v>189</v>
      </c>
      <c r="C9" s="684" t="s">
        <v>273</v>
      </c>
      <c r="D9" s="685"/>
      <c r="E9" s="104" t="s">
        <v>272</v>
      </c>
      <c r="F9" s="104"/>
      <c r="G9" s="103" t="s">
        <v>188</v>
      </c>
      <c r="H9" s="103" t="s">
        <v>103</v>
      </c>
      <c r="I9" s="103"/>
      <c r="J9" s="152" t="s">
        <v>303</v>
      </c>
      <c r="K9" s="152" t="s">
        <v>304</v>
      </c>
      <c r="L9" s="152" t="s">
        <v>523</v>
      </c>
      <c r="M9" s="105" t="s">
        <v>44</v>
      </c>
      <c r="N9" s="152" t="s">
        <v>365</v>
      </c>
      <c r="O9" s="103" t="s">
        <v>3</v>
      </c>
      <c r="P9" s="106" t="s">
        <v>267</v>
      </c>
      <c r="Q9" s="107" t="s">
        <v>1052</v>
      </c>
      <c r="R9" s="108" t="s">
        <v>268</v>
      </c>
      <c r="S9" s="103" t="s">
        <v>266</v>
      </c>
      <c r="T9" s="310"/>
      <c r="U9" s="104" t="s">
        <v>1053</v>
      </c>
      <c r="V9" s="666" t="s">
        <v>748</v>
      </c>
      <c r="W9" s="667"/>
      <c r="X9" s="667"/>
      <c r="Y9" s="667"/>
      <c r="AW9" s="98"/>
      <c r="AX9" s="98"/>
    </row>
    <row r="10" spans="1:50" ht="81.95" customHeight="1" x14ac:dyDescent="0.2">
      <c r="A10" s="85">
        <v>1</v>
      </c>
      <c r="B10" s="99" t="s">
        <v>270</v>
      </c>
      <c r="C10" s="668" t="s">
        <v>270</v>
      </c>
      <c r="D10" s="669"/>
      <c r="E10" s="115"/>
      <c r="F10" s="115" t="str">
        <f>VLOOKUP(вставка1,$AQ$40:$AR$52,2,FALSE)</f>
        <v/>
      </c>
      <c r="G10" s="171">
        <f t="shared" ref="G10:G19" si="0">IF(B10="Фурнитура мебельная","",$D$7)</f>
        <v>0</v>
      </c>
      <c r="H10" s="86" t="str">
        <f>IF(OR(C10="",C10="."),"",VLOOKUP(C10,AK42:AL141,2,FALSE)&amp;AO71)</f>
        <v/>
      </c>
      <c r="I10" s="86"/>
      <c r="J10" s="100"/>
      <c r="K10" s="100"/>
      <c r="L10" s="316" t="str">
        <f ca="1">OFFSET('Спецификация - фасады'!$AM$40,MATCH('Спецификация - фасады'!$T$10,'Спецификация - фасады'!$AL$40:$AL$126,0)-1,0,1,1)</f>
        <v/>
      </c>
      <c r="M10" s="100"/>
      <c r="N10" s="100"/>
      <c r="O10" s="86">
        <f>IF(OR(C10="",C10="."),0,VLOOKUP(H10,Цена!$C$1:$M$3042,2,0))+(78*N10)</f>
        <v>0</v>
      </c>
      <c r="P10" s="87">
        <f t="shared" ref="P10:P19" si="1">O10*M10</f>
        <v>0</v>
      </c>
      <c r="Q10" s="109">
        <f>Q25</f>
        <v>0</v>
      </c>
      <c r="R10" s="88">
        <f t="shared" ref="R10:R19" si="2">P10-P10*Q10</f>
        <v>0</v>
      </c>
      <c r="S10" s="90"/>
      <c r="T10" s="311" t="str">
        <f t="shared" ref="T10:T19" si="3">IF(OR(C10="",C10="."),"",VLOOKUP(C10,$AK$42:$AL$126,2,FALSE))&amp;D10</f>
        <v/>
      </c>
      <c r="U10" s="312"/>
      <c r="V10" s="666" t="s">
        <v>1073</v>
      </c>
      <c r="W10" s="667"/>
      <c r="X10" s="667"/>
      <c r="Y10" s="667"/>
      <c r="AW10" s="98"/>
      <c r="AX10" s="98"/>
    </row>
    <row r="11" spans="1:50" ht="81.95" customHeight="1" x14ac:dyDescent="0.2">
      <c r="A11" s="85">
        <v>2</v>
      </c>
      <c r="B11" s="99" t="s">
        <v>270</v>
      </c>
      <c r="C11" s="668" t="s">
        <v>270</v>
      </c>
      <c r="D11" s="669"/>
      <c r="E11" s="115"/>
      <c r="F11" s="115" t="str">
        <f>VLOOKUP(вставка2,$AQ$40:$AR$52,2,FALSE)</f>
        <v/>
      </c>
      <c r="G11" s="171">
        <f t="shared" si="0"/>
        <v>0</v>
      </c>
      <c r="H11" s="86" t="str">
        <f>IF(OR(C11="",C11="."),"",VLOOKUP(C11,AK42:AL141,2,FALSE)&amp;AO72)</f>
        <v/>
      </c>
      <c r="I11" s="86"/>
      <c r="J11" s="100"/>
      <c r="K11" s="100"/>
      <c r="L11" s="316" t="str">
        <f ca="1">OFFSET('Спецификация - фасады'!$AM$40,MATCH('Спецификация - фасады'!$T$11,'Спецификация - фасады'!$AL$40:$AL$126,0)-1,0,1,1)</f>
        <v/>
      </c>
      <c r="M11" s="100"/>
      <c r="N11" s="100"/>
      <c r="O11" s="86">
        <f>IF(OR(C11="",C11="."),0,VLOOKUP(H11,Цена!$C$1:$M$3042,3,0))+(78*N11)</f>
        <v>0</v>
      </c>
      <c r="P11" s="87">
        <f t="shared" si="1"/>
        <v>0</v>
      </c>
      <c r="Q11" s="109">
        <f>Q25</f>
        <v>0</v>
      </c>
      <c r="R11" s="88">
        <f t="shared" si="2"/>
        <v>0</v>
      </c>
      <c r="S11" s="90"/>
      <c r="T11" s="311" t="str">
        <f t="shared" si="3"/>
        <v/>
      </c>
      <c r="U11" s="312"/>
      <c r="V11" s="666" t="s">
        <v>436</v>
      </c>
      <c r="W11" s="667"/>
      <c r="X11" s="667"/>
      <c r="Y11" s="667"/>
      <c r="AW11" s="98"/>
      <c r="AX11" s="98"/>
    </row>
    <row r="12" spans="1:50" ht="81.95" customHeight="1" x14ac:dyDescent="0.2">
      <c r="A12" s="85">
        <v>3</v>
      </c>
      <c r="B12" s="99" t="s">
        <v>270</v>
      </c>
      <c r="C12" s="668" t="s">
        <v>270</v>
      </c>
      <c r="D12" s="669"/>
      <c r="E12" s="115"/>
      <c r="F12" s="115" t="str">
        <f>VLOOKUP(вставка3,$AQ$40:$AR$52,2,FALSE)</f>
        <v/>
      </c>
      <c r="G12" s="171">
        <f t="shared" si="0"/>
        <v>0</v>
      </c>
      <c r="H12" s="86" t="str">
        <f>IF(OR(C12="",C12="."),"",VLOOKUP(C12,AK42:AL142,2,FALSE)&amp;AO73)</f>
        <v/>
      </c>
      <c r="I12" s="86"/>
      <c r="J12" s="100"/>
      <c r="K12" s="100"/>
      <c r="L12" s="316" t="str">
        <f ca="1">OFFSET('Спецификация - фасады'!$AM$40,MATCH('Спецификация - фасады'!$T$12,'Спецификация - фасады'!$AL$40:$AL$126,0)-1,0,1,1)</f>
        <v/>
      </c>
      <c r="M12" s="100"/>
      <c r="N12" s="100"/>
      <c r="O12" s="86">
        <f>IF(OR(C12="",C12="."),0,VLOOKUP(H12,Цена!$C$1:$M$3042,4,0))+(78*N12)</f>
        <v>0</v>
      </c>
      <c r="P12" s="87">
        <f t="shared" si="1"/>
        <v>0</v>
      </c>
      <c r="Q12" s="109">
        <f>Q25</f>
        <v>0</v>
      </c>
      <c r="R12" s="88">
        <f t="shared" si="2"/>
        <v>0</v>
      </c>
      <c r="S12" s="90"/>
      <c r="T12" s="311" t="str">
        <f t="shared" si="3"/>
        <v/>
      </c>
      <c r="U12" s="312"/>
      <c r="V12" s="666"/>
      <c r="W12" s="667"/>
      <c r="X12" s="667"/>
      <c r="Y12" s="667"/>
      <c r="AW12" s="98"/>
      <c r="AX12" s="98"/>
    </row>
    <row r="13" spans="1:50" ht="81.95" customHeight="1" x14ac:dyDescent="0.2">
      <c r="A13" s="85">
        <v>4</v>
      </c>
      <c r="B13" s="99" t="s">
        <v>270</v>
      </c>
      <c r="C13" s="668" t="s">
        <v>270</v>
      </c>
      <c r="D13" s="669"/>
      <c r="E13" s="115"/>
      <c r="F13" s="115" t="str">
        <f>VLOOKUP(вставка4,$AQ$40:$AR$52,2,FALSE)</f>
        <v/>
      </c>
      <c r="G13" s="171">
        <f t="shared" si="0"/>
        <v>0</v>
      </c>
      <c r="H13" s="86" t="str">
        <f>IF(OR(C13="",C13="."),"",VLOOKUP(C13,AK42:AL143,2,FALSE)&amp;AO74)</f>
        <v/>
      </c>
      <c r="I13" s="86"/>
      <c r="J13" s="100"/>
      <c r="K13" s="100"/>
      <c r="L13" s="316" t="str">
        <f ca="1">OFFSET('Спецификация - фасады'!$AM$40,MATCH('Спецификация - фасады'!$T$13,'Спецификация - фасады'!$AL$40:$AL$126,0)-1,0,1,1)</f>
        <v/>
      </c>
      <c r="M13" s="100"/>
      <c r="N13" s="100"/>
      <c r="O13" s="86">
        <f>IF(OR(C13="",C13="."),0,VLOOKUP(H13,Цена!$C$1:$M$3042,5,0))+(78*N13)</f>
        <v>0</v>
      </c>
      <c r="P13" s="87">
        <f t="shared" si="1"/>
        <v>0</v>
      </c>
      <c r="Q13" s="109">
        <f>Q25</f>
        <v>0</v>
      </c>
      <c r="R13" s="88">
        <f t="shared" si="2"/>
        <v>0</v>
      </c>
      <c r="S13" s="90"/>
      <c r="T13" s="311" t="str">
        <f t="shared" si="3"/>
        <v/>
      </c>
      <c r="U13" s="312"/>
      <c r="V13" s="156"/>
      <c r="AW13" s="98"/>
      <c r="AX13" s="98"/>
    </row>
    <row r="14" spans="1:50" ht="81.95" customHeight="1" x14ac:dyDescent="0.2">
      <c r="A14" s="85">
        <v>5</v>
      </c>
      <c r="B14" s="99" t="s">
        <v>270</v>
      </c>
      <c r="C14" s="668" t="s">
        <v>270</v>
      </c>
      <c r="D14" s="669"/>
      <c r="E14" s="115"/>
      <c r="F14" s="115" t="str">
        <f>VLOOKUP(вставка5,$AQ$40:$AR$52,2,FALSE)</f>
        <v/>
      </c>
      <c r="G14" s="171">
        <f t="shared" si="0"/>
        <v>0</v>
      </c>
      <c r="H14" s="86" t="str">
        <f>IF(OR(C14="",C14="."),"",VLOOKUP(C14,AK42:AL144,2,FALSE)&amp;AO75)</f>
        <v/>
      </c>
      <c r="I14" s="86"/>
      <c r="J14" s="100"/>
      <c r="K14" s="100"/>
      <c r="L14" s="316" t="str">
        <f ca="1">OFFSET('Спецификация - фасады'!$AM$40,MATCH('Спецификация - фасады'!$T$14,'Спецификация - фасады'!$AL$40:$AL$126,0)-1,0,1,1)</f>
        <v/>
      </c>
      <c r="M14" s="100"/>
      <c r="N14" s="100"/>
      <c r="O14" s="86">
        <f>IF(OR(C14="",C14="."),0,VLOOKUP(H14,Цена!$C$1:$M$3042,6,0))+(78*N14)</f>
        <v>0</v>
      </c>
      <c r="P14" s="87">
        <f t="shared" si="1"/>
        <v>0</v>
      </c>
      <c r="Q14" s="109">
        <f>Q25</f>
        <v>0</v>
      </c>
      <c r="R14" s="88">
        <f t="shared" si="2"/>
        <v>0</v>
      </c>
      <c r="S14" s="90"/>
      <c r="T14" s="311" t="str">
        <f t="shared" si="3"/>
        <v/>
      </c>
      <c r="U14" s="312"/>
      <c r="V14" s="156"/>
      <c r="AW14" s="98"/>
      <c r="AX14" s="98"/>
    </row>
    <row r="15" spans="1:50" ht="81.95" customHeight="1" x14ac:dyDescent="0.2">
      <c r="A15" s="85">
        <v>6</v>
      </c>
      <c r="B15" s="99" t="s">
        <v>270</v>
      </c>
      <c r="C15" s="668" t="s">
        <v>270</v>
      </c>
      <c r="D15" s="669"/>
      <c r="E15" s="115"/>
      <c r="F15" s="115" t="str">
        <f>VLOOKUP(вставка6,$AQ$40:$AR$52,2,FALSE)</f>
        <v/>
      </c>
      <c r="G15" s="171">
        <f t="shared" si="0"/>
        <v>0</v>
      </c>
      <c r="H15" s="86" t="str">
        <f>IF(OR(C15="",C15="."),"",VLOOKUP(C15,AK41:AL145,2,FALSE)&amp;AO76)</f>
        <v/>
      </c>
      <c r="I15" s="86"/>
      <c r="J15" s="100"/>
      <c r="K15" s="100"/>
      <c r="L15" s="316" t="str">
        <f ca="1">OFFSET('Спецификация - фасады'!$AM$40,MATCH('Спецификация - фасады'!$T$15,'Спецификация - фасады'!$AL$40:$AL$126,0)-1,0,1,1)</f>
        <v/>
      </c>
      <c r="M15" s="100"/>
      <c r="N15" s="100"/>
      <c r="O15" s="86">
        <f>IF(OR(C15="",C15="."),0,VLOOKUP(H15,Цена!$C$1:$M$3042,7,0))+(78*N15)</f>
        <v>0</v>
      </c>
      <c r="P15" s="87">
        <f t="shared" si="1"/>
        <v>0</v>
      </c>
      <c r="Q15" s="109">
        <f>Q25</f>
        <v>0</v>
      </c>
      <c r="R15" s="88">
        <f t="shared" si="2"/>
        <v>0</v>
      </c>
      <c r="S15" s="90"/>
      <c r="T15" s="311" t="str">
        <f t="shared" si="3"/>
        <v/>
      </c>
      <c r="U15" s="312"/>
      <c r="V15" s="177"/>
      <c r="AW15" s="98"/>
      <c r="AX15" s="98"/>
    </row>
    <row r="16" spans="1:50" ht="81.95" customHeight="1" x14ac:dyDescent="0.2">
      <c r="A16" s="85">
        <v>7</v>
      </c>
      <c r="B16" s="99" t="s">
        <v>270</v>
      </c>
      <c r="C16" s="668" t="s">
        <v>270</v>
      </c>
      <c r="D16" s="669"/>
      <c r="E16" s="115"/>
      <c r="F16" s="115" t="str">
        <f>VLOOKUP(вставка7,$AQ$40:$AR$52,2,FALSE)</f>
        <v/>
      </c>
      <c r="G16" s="171">
        <f t="shared" si="0"/>
        <v>0</v>
      </c>
      <c r="H16" s="86" t="str">
        <f>IF(OR(C16="",C16="."),"",VLOOKUP(C16,AK42:AL146,2,FALSE)&amp;AO77)</f>
        <v/>
      </c>
      <c r="I16" s="86"/>
      <c r="J16" s="100"/>
      <c r="K16" s="100"/>
      <c r="L16" s="316" t="str">
        <f ca="1">OFFSET('Спецификация - фасады'!$AM$40,MATCH('Спецификация - фасады'!$T$16,'Спецификация - фасады'!$AL$40:$AL$126,0)-1,0,1,1)</f>
        <v/>
      </c>
      <c r="M16" s="100"/>
      <c r="N16" s="100"/>
      <c r="O16" s="86">
        <f>IF(OR(C16="",C16="."),0,VLOOKUP(H16,Цена!$C$1:$M$3042,8,0))+(78*N16)</f>
        <v>0</v>
      </c>
      <c r="P16" s="87">
        <f t="shared" si="1"/>
        <v>0</v>
      </c>
      <c r="Q16" s="109">
        <f>Q25</f>
        <v>0</v>
      </c>
      <c r="R16" s="88">
        <f t="shared" si="2"/>
        <v>0</v>
      </c>
      <c r="S16" s="90"/>
      <c r="T16" s="311" t="str">
        <f t="shared" si="3"/>
        <v/>
      </c>
      <c r="U16" s="312"/>
      <c r="V16" s="177"/>
      <c r="AW16" s="98"/>
      <c r="AX16" s="98"/>
    </row>
    <row r="17" spans="1:50" ht="81.95" customHeight="1" x14ac:dyDescent="0.2">
      <c r="A17" s="85">
        <v>8</v>
      </c>
      <c r="B17" s="99" t="s">
        <v>270</v>
      </c>
      <c r="C17" s="668" t="s">
        <v>270</v>
      </c>
      <c r="D17" s="669"/>
      <c r="E17" s="115"/>
      <c r="F17" s="115" t="str">
        <f>VLOOKUP(вставка8,$AQ$40:$AR$52,2,FALSE)</f>
        <v/>
      </c>
      <c r="G17" s="171">
        <f t="shared" si="0"/>
        <v>0</v>
      </c>
      <c r="H17" s="86" t="str">
        <f>IF(OR(C17="",C17="."),"",VLOOKUP(C17,AK42:AL147,2,FALSE)&amp;AO78)</f>
        <v/>
      </c>
      <c r="I17" s="86"/>
      <c r="J17" s="100"/>
      <c r="K17" s="100"/>
      <c r="L17" s="316" t="str">
        <f ca="1">OFFSET('Спецификация - фасады'!$AM$40,MATCH('Спецификация - фасады'!$T$17,'Спецификация - фасады'!$AL$40:$AL$126,0)-1,0,1,1)</f>
        <v/>
      </c>
      <c r="M17" s="100"/>
      <c r="N17" s="100"/>
      <c r="O17" s="86">
        <f>IF(OR(C17="",C17="."),0,VLOOKUP(H17,Цена!$C$1:$M$3042,9,0))+(78*N17)</f>
        <v>0</v>
      </c>
      <c r="P17" s="87">
        <f t="shared" si="1"/>
        <v>0</v>
      </c>
      <c r="Q17" s="109">
        <f>Q25</f>
        <v>0</v>
      </c>
      <c r="R17" s="88">
        <f t="shared" si="2"/>
        <v>0</v>
      </c>
      <c r="S17" s="90"/>
      <c r="T17" s="311" t="str">
        <f t="shared" si="3"/>
        <v/>
      </c>
      <c r="U17" s="312"/>
      <c r="V17" s="177"/>
      <c r="AW17" s="98"/>
      <c r="AX17" s="98"/>
    </row>
    <row r="18" spans="1:50" ht="81.95" customHeight="1" x14ac:dyDescent="0.2">
      <c r="A18" s="85">
        <v>9</v>
      </c>
      <c r="B18" s="99" t="s">
        <v>270</v>
      </c>
      <c r="C18" s="668" t="s">
        <v>270</v>
      </c>
      <c r="D18" s="669"/>
      <c r="E18" s="115"/>
      <c r="F18" s="115" t="str">
        <f>VLOOKUP(вставка9,$AQ$40:$AR$52,2,FALSE)</f>
        <v/>
      </c>
      <c r="G18" s="171">
        <f t="shared" si="0"/>
        <v>0</v>
      </c>
      <c r="H18" s="86" t="str">
        <f>IF(OR(C18="",C18="."),"",VLOOKUP(C18,AK42:AL148,2,FALSE)&amp;AO79)</f>
        <v/>
      </c>
      <c r="I18" s="86"/>
      <c r="J18" s="100"/>
      <c r="K18" s="100"/>
      <c r="L18" s="316" t="str">
        <f ca="1">OFFSET('Спецификация - фасады'!$AM$40,MATCH('Спецификация - фасады'!$T$18,'Спецификация - фасады'!$AL$40:$AL$126,0)-1,0,1,1)</f>
        <v/>
      </c>
      <c r="M18" s="100"/>
      <c r="N18" s="100"/>
      <c r="O18" s="86">
        <f>IF(OR(C18="",C18="."),0,VLOOKUP(H18,Цена!$C$1:$M$3042,10,0))+(78*N18)</f>
        <v>0</v>
      </c>
      <c r="P18" s="87">
        <f t="shared" si="1"/>
        <v>0</v>
      </c>
      <c r="Q18" s="109">
        <f>Q25</f>
        <v>0</v>
      </c>
      <c r="R18" s="88">
        <f t="shared" si="2"/>
        <v>0</v>
      </c>
      <c r="S18" s="90"/>
      <c r="T18" s="311" t="str">
        <f t="shared" si="3"/>
        <v/>
      </c>
      <c r="U18" s="312"/>
      <c r="V18" s="177"/>
      <c r="AW18" s="98"/>
      <c r="AX18" s="98"/>
    </row>
    <row r="19" spans="1:50" ht="81.95" customHeight="1" x14ac:dyDescent="0.2">
      <c r="A19" s="85">
        <v>10</v>
      </c>
      <c r="B19" s="99" t="s">
        <v>270</v>
      </c>
      <c r="C19" s="668" t="s">
        <v>270</v>
      </c>
      <c r="D19" s="669"/>
      <c r="E19" s="115"/>
      <c r="F19" s="115" t="str">
        <f>VLOOKUP(вставка10,$AQ$40:$AR$52,2,FALSE)</f>
        <v/>
      </c>
      <c r="G19" s="171">
        <f t="shared" si="0"/>
        <v>0</v>
      </c>
      <c r="H19" s="86" t="str">
        <f>IF(OR(C19="",C19="."),"",VLOOKUP(C19,AK42:AL149,2,FALSE)&amp;AO80)</f>
        <v/>
      </c>
      <c r="I19" s="86"/>
      <c r="J19" s="100"/>
      <c r="K19" s="100"/>
      <c r="L19" s="316" t="str">
        <f ca="1">OFFSET('Спецификация - фасады'!$AM$40,MATCH('Спецификация - фасады'!$T$19,'Спецификация - фасады'!$AL$40:$AL$126,0)-1,0,1,1)</f>
        <v/>
      </c>
      <c r="M19" s="100"/>
      <c r="N19" s="100"/>
      <c r="O19" s="86">
        <f>IF(OR(C19="",C19="."),0,VLOOKUP(H19,Цена!$C$1:$M$3042,11,0))+(78*N19)</f>
        <v>0</v>
      </c>
      <c r="P19" s="87">
        <f t="shared" si="1"/>
        <v>0</v>
      </c>
      <c r="Q19" s="109">
        <f>Q25</f>
        <v>0</v>
      </c>
      <c r="R19" s="88">
        <f t="shared" si="2"/>
        <v>0</v>
      </c>
      <c r="S19" s="90"/>
      <c r="T19" s="311" t="str">
        <f t="shared" si="3"/>
        <v/>
      </c>
      <c r="U19" s="312"/>
      <c r="V19" s="177"/>
      <c r="AW19" s="98"/>
      <c r="AX19" s="98"/>
    </row>
    <row r="20" spans="1:50" x14ac:dyDescent="0.2">
      <c r="A20" s="129"/>
      <c r="B20" s="129"/>
      <c r="C20" s="129"/>
      <c r="D20" s="129"/>
      <c r="E20" s="129"/>
      <c r="F20" s="129"/>
      <c r="G20" s="129"/>
      <c r="H20" s="129"/>
      <c r="I20" s="129"/>
      <c r="J20" s="133"/>
      <c r="K20" s="133"/>
      <c r="L20" s="133"/>
      <c r="M20" s="133"/>
      <c r="N20" s="133"/>
      <c r="O20" s="134"/>
      <c r="P20" s="135"/>
      <c r="Q20" s="136"/>
      <c r="R20" s="135"/>
      <c r="S20" s="313"/>
      <c r="T20" s="313"/>
      <c r="U20" s="148"/>
      <c r="AW20" s="98"/>
      <c r="AX20" s="98"/>
    </row>
    <row r="21" spans="1:50" x14ac:dyDescent="0.2">
      <c r="A21" s="129"/>
      <c r="B21" s="129"/>
      <c r="C21" s="129"/>
      <c r="D21" s="129"/>
      <c r="E21" s="129"/>
      <c r="F21" s="129"/>
      <c r="G21" s="129"/>
      <c r="H21" s="129"/>
      <c r="I21" s="129"/>
      <c r="J21" s="133"/>
      <c r="K21" s="133"/>
      <c r="L21" s="133"/>
      <c r="M21" s="133"/>
      <c r="N21" s="133"/>
      <c r="O21" s="134"/>
      <c r="P21" s="135"/>
      <c r="Q21" s="136"/>
      <c r="R21" s="135"/>
      <c r="S21" s="130"/>
      <c r="T21" s="130"/>
      <c r="U21" s="149"/>
      <c r="AW21" s="98"/>
      <c r="AX21" s="98"/>
    </row>
    <row r="22" spans="1:50" ht="15" x14ac:dyDescent="0.25">
      <c r="A22" s="112" t="s">
        <v>102</v>
      </c>
      <c r="B22" s="113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2">
        <f>P10+P11+P12+P13+P14+P15+P16+P17+P18+P19</f>
        <v>0</v>
      </c>
      <c r="Q22" s="93"/>
      <c r="R22" s="94">
        <f>R10+R11+R12+R13+R14+R15+R16+R17+R18+R19</f>
        <v>0</v>
      </c>
      <c r="S22" s="84"/>
      <c r="T22" s="84"/>
      <c r="U22" s="150"/>
      <c r="AW22" s="98"/>
      <c r="AX22" s="98"/>
    </row>
    <row r="23" spans="1:50" x14ac:dyDescent="0.2">
      <c r="A23" s="129"/>
      <c r="B23" s="129"/>
      <c r="C23" s="129"/>
      <c r="D23" s="129"/>
      <c r="E23" s="129"/>
      <c r="F23" s="129"/>
      <c r="G23" s="129"/>
      <c r="H23" s="129"/>
      <c r="I23" s="129"/>
      <c r="J23" s="133"/>
      <c r="K23" s="133"/>
      <c r="L23" s="133"/>
      <c r="M23" s="133"/>
      <c r="N23" s="133"/>
      <c r="O23" s="134"/>
      <c r="P23" s="135"/>
      <c r="Q23" s="136"/>
      <c r="R23" s="135"/>
      <c r="S23" s="130"/>
      <c r="T23" s="130"/>
      <c r="U23" s="149"/>
      <c r="AW23" s="98"/>
      <c r="AX23" s="98"/>
    </row>
    <row r="24" spans="1:50" ht="15" x14ac:dyDescent="0.25">
      <c r="A24" s="129"/>
      <c r="B24" s="137" t="s">
        <v>104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29"/>
      <c r="N24" s="129"/>
      <c r="O24" s="665" t="s">
        <v>105</v>
      </c>
      <c r="P24" s="665"/>
      <c r="Q24" s="676">
        <f>P10+P11+P12+P13+P14+P15+P16+P17+P18+P19</f>
        <v>0</v>
      </c>
      <c r="R24" s="676"/>
      <c r="S24" s="130"/>
      <c r="T24" s="130"/>
      <c r="U24" s="149"/>
      <c r="AW24" s="98"/>
      <c r="AX24" s="98"/>
    </row>
    <row r="25" spans="1:50" ht="15" x14ac:dyDescent="0.25">
      <c r="A25" s="129"/>
      <c r="B25" s="670"/>
      <c r="C25" s="671"/>
      <c r="D25" s="671"/>
      <c r="E25" s="671"/>
      <c r="F25" s="671"/>
      <c r="G25" s="671"/>
      <c r="H25" s="671"/>
      <c r="I25" s="671"/>
      <c r="J25" s="671"/>
      <c r="K25" s="672"/>
      <c r="L25" s="163"/>
      <c r="M25" s="139"/>
      <c r="N25" s="139"/>
      <c r="O25" s="665" t="s">
        <v>106</v>
      </c>
      <c r="P25" s="665"/>
      <c r="Q25" s="111"/>
      <c r="S25" s="130"/>
      <c r="T25" s="130"/>
      <c r="U25" s="149"/>
      <c r="AW25" s="98"/>
      <c r="AX25" s="98"/>
    </row>
    <row r="26" spans="1:50" ht="15" x14ac:dyDescent="0.25">
      <c r="A26" s="129"/>
      <c r="B26" s="132" t="s">
        <v>108</v>
      </c>
      <c r="C26" s="101"/>
      <c r="D26" s="172"/>
      <c r="E26" s="172"/>
      <c r="F26" s="172"/>
      <c r="G26" s="132" t="s">
        <v>109</v>
      </c>
      <c r="H26" s="673"/>
      <c r="I26" s="674"/>
      <c r="J26" s="674"/>
      <c r="K26" s="675"/>
      <c r="L26" s="164"/>
      <c r="M26" s="129"/>
      <c r="N26" s="129"/>
      <c r="O26" s="665" t="s">
        <v>107</v>
      </c>
      <c r="P26" s="665"/>
      <c r="Q26" s="676">
        <f>ROUNDUP(Q24-Q24*Q25,0)</f>
        <v>0</v>
      </c>
      <c r="R26" s="676"/>
      <c r="S26" s="130"/>
      <c r="T26" s="130"/>
      <c r="U26" s="149"/>
      <c r="AW26" s="98"/>
      <c r="AX26" s="98"/>
    </row>
    <row r="27" spans="1:50" ht="15" x14ac:dyDescent="0.25">
      <c r="A27" s="117"/>
      <c r="B27" s="138" t="s">
        <v>110</v>
      </c>
      <c r="C27" s="101"/>
      <c r="D27" s="172"/>
      <c r="E27" s="172"/>
      <c r="F27" s="172"/>
      <c r="G27" s="132" t="s">
        <v>111</v>
      </c>
      <c r="H27" s="110"/>
      <c r="I27" s="173"/>
      <c r="J27" s="167"/>
      <c r="K27" s="110"/>
      <c r="L27" s="165"/>
      <c r="M27" s="129"/>
      <c r="N27" s="129"/>
      <c r="O27" s="134"/>
      <c r="P27" s="135"/>
      <c r="Q27" s="136"/>
      <c r="R27" s="135"/>
      <c r="S27" s="130"/>
      <c r="T27" s="130"/>
      <c r="U27" s="149"/>
      <c r="AW27" s="98"/>
      <c r="AX27" s="98"/>
    </row>
    <row r="28" spans="1:50" ht="15" x14ac:dyDescent="0.25">
      <c r="A28" s="140"/>
      <c r="B28" s="141" t="s">
        <v>112</v>
      </c>
      <c r="C28" s="142" t="s">
        <v>113</v>
      </c>
      <c r="D28" s="142"/>
      <c r="E28" s="142"/>
      <c r="F28" s="142"/>
      <c r="G28" s="143"/>
      <c r="H28" s="143"/>
      <c r="I28" s="143"/>
      <c r="J28" s="143"/>
      <c r="K28" s="143"/>
      <c r="L28" s="143"/>
      <c r="M28" s="144"/>
      <c r="N28" s="144"/>
      <c r="O28" s="145"/>
      <c r="P28" s="146"/>
      <c r="Q28" s="147"/>
      <c r="R28" s="146"/>
      <c r="S28" s="144"/>
      <c r="T28" s="144"/>
      <c r="U28" s="151"/>
      <c r="AW28" s="98"/>
      <c r="AX28" s="98"/>
    </row>
    <row r="29" spans="1:50" ht="15" x14ac:dyDescent="0.25">
      <c r="A29" s="81"/>
      <c r="B29" s="81"/>
      <c r="C29" s="81"/>
      <c r="D29" s="81"/>
      <c r="E29" s="81"/>
      <c r="F29" s="81"/>
      <c r="G29" s="81"/>
      <c r="J29" s="82"/>
      <c r="K29" s="82"/>
      <c r="L29" s="82"/>
      <c r="M29" s="82"/>
      <c r="N29" s="82"/>
      <c r="AW29" s="98"/>
      <c r="AX29" s="98"/>
    </row>
    <row r="30" spans="1:50" ht="15" x14ac:dyDescent="0.25">
      <c r="A30" s="81"/>
      <c r="B30" s="81"/>
      <c r="C30" s="81"/>
      <c r="D30" s="81"/>
      <c r="E30" s="81"/>
      <c r="F30" s="81"/>
      <c r="G30" s="81"/>
      <c r="J30" s="82"/>
      <c r="K30" s="82"/>
      <c r="L30" s="82"/>
      <c r="M30" s="82"/>
      <c r="N30" s="82"/>
      <c r="AW30" s="98"/>
      <c r="AX30" s="98"/>
    </row>
    <row r="31" spans="1:50" ht="15" x14ac:dyDescent="0.25">
      <c r="A31" s="81"/>
      <c r="B31" s="81"/>
      <c r="C31" s="81"/>
      <c r="D31" s="81"/>
      <c r="E31" s="81"/>
      <c r="F31" s="81"/>
      <c r="G31" s="81"/>
      <c r="J31" s="82"/>
      <c r="K31" s="82"/>
      <c r="L31" s="82"/>
      <c r="M31" s="82"/>
      <c r="N31" s="82"/>
      <c r="AW31" s="98"/>
      <c r="AX31" s="98"/>
    </row>
    <row r="32" spans="1:50" ht="15" x14ac:dyDescent="0.25">
      <c r="A32" s="81"/>
      <c r="B32" s="81"/>
      <c r="C32" s="81"/>
      <c r="D32" s="81"/>
      <c r="E32" s="81"/>
      <c r="F32" s="81"/>
      <c r="G32" s="81"/>
      <c r="J32" s="82"/>
      <c r="K32" s="82"/>
      <c r="L32" s="82"/>
      <c r="M32" s="82"/>
      <c r="N32" s="82"/>
      <c r="AW32" s="98"/>
      <c r="AX32" s="98"/>
    </row>
    <row r="33" spans="1:50" ht="15" x14ac:dyDescent="0.25">
      <c r="A33" s="81"/>
      <c r="B33" s="81"/>
      <c r="C33" s="81"/>
      <c r="D33" s="81"/>
      <c r="E33" s="81"/>
      <c r="F33" s="81"/>
      <c r="G33" s="81"/>
      <c r="J33" s="82"/>
      <c r="K33" s="82"/>
      <c r="L33" s="82"/>
      <c r="M33" s="82"/>
      <c r="N33" s="82"/>
      <c r="AL33" s="82" t="str">
        <f>LEFT(AL47,5)</f>
        <v>Ver.1</v>
      </c>
      <c r="AW33" s="98"/>
      <c r="AX33" s="98"/>
    </row>
    <row r="34" spans="1:50" x14ac:dyDescent="0.2">
      <c r="A34" s="84"/>
      <c r="B34" s="84"/>
      <c r="J34" s="82"/>
      <c r="K34" s="82"/>
      <c r="L34" s="82"/>
      <c r="M34" s="82"/>
      <c r="N34" s="82"/>
      <c r="AW34" s="98"/>
      <c r="AX34" s="98"/>
    </row>
    <row r="35" spans="1:50" x14ac:dyDescent="0.2">
      <c r="J35" s="82"/>
      <c r="K35" s="82"/>
      <c r="L35" s="82"/>
      <c r="M35" s="82"/>
      <c r="N35" s="82"/>
      <c r="AW35" s="98"/>
      <c r="AX35" s="98"/>
    </row>
    <row r="36" spans="1:50" x14ac:dyDescent="0.2">
      <c r="J36" s="82"/>
      <c r="K36" s="82"/>
      <c r="L36" s="82"/>
      <c r="M36" s="82"/>
      <c r="N36" s="82"/>
      <c r="AW36" s="98"/>
      <c r="AX36" s="98"/>
    </row>
    <row r="37" spans="1:50" x14ac:dyDescent="0.2">
      <c r="J37" s="82"/>
      <c r="K37" s="82"/>
      <c r="L37" s="82"/>
      <c r="M37" s="82"/>
      <c r="N37" s="82"/>
      <c r="AW37" s="98"/>
      <c r="AX37" s="98"/>
    </row>
    <row r="38" spans="1:50" x14ac:dyDescent="0.2">
      <c r="AW38" s="98"/>
      <c r="AX38" s="98"/>
    </row>
    <row r="39" spans="1:50" x14ac:dyDescent="0.2">
      <c r="AW39" s="98"/>
      <c r="AX39" s="98"/>
    </row>
    <row r="40" spans="1:50" x14ac:dyDescent="0.2">
      <c r="AL40" s="82" t="str">
        <f>""</f>
        <v/>
      </c>
      <c r="AM40" s="98" t="str">
        <f>""</f>
        <v/>
      </c>
      <c r="AQ40" s="82" t="s">
        <v>773</v>
      </c>
      <c r="AR40" s="82" t="str">
        <f>""</f>
        <v/>
      </c>
      <c r="AW40" s="98"/>
      <c r="AX40" s="98"/>
    </row>
    <row r="41" spans="1:50" x14ac:dyDescent="0.2">
      <c r="AJ41" s="82" t="s">
        <v>270</v>
      </c>
      <c r="AK41" s="82" t="s">
        <v>270</v>
      </c>
      <c r="AL41" s="82" t="s">
        <v>270</v>
      </c>
      <c r="AM41" s="98" t="str">
        <f>""</f>
        <v/>
      </c>
      <c r="AQ41" s="315">
        <v>0</v>
      </c>
      <c r="AR41" s="315" t="str">
        <f>""</f>
        <v/>
      </c>
      <c r="AW41" s="98"/>
      <c r="AX41" s="98"/>
    </row>
    <row r="42" spans="1:50" x14ac:dyDescent="0.2">
      <c r="AI42" s="82" t="s">
        <v>270</v>
      </c>
      <c r="AJ42" s="98" t="s">
        <v>150</v>
      </c>
      <c r="AK42" s="98" t="s">
        <v>732</v>
      </c>
      <c r="AL42" s="98" t="s">
        <v>467</v>
      </c>
      <c r="AM42" s="98" t="str">
        <f>""</f>
        <v/>
      </c>
      <c r="AQ42" s="326" t="s">
        <v>46</v>
      </c>
      <c r="AR42" s="327" t="s">
        <v>288</v>
      </c>
      <c r="AW42" s="98"/>
      <c r="AX42" s="98"/>
    </row>
    <row r="43" spans="1:50" x14ac:dyDescent="0.2">
      <c r="AI43" s="98" t="s">
        <v>150</v>
      </c>
      <c r="AJ43" s="98" t="s">
        <v>150</v>
      </c>
      <c r="AK43" s="98" t="s">
        <v>649</v>
      </c>
      <c r="AL43" s="98" t="s">
        <v>470</v>
      </c>
      <c r="AM43" s="98" t="str">
        <f>""</f>
        <v/>
      </c>
      <c r="AN43" s="317" t="s">
        <v>114</v>
      </c>
      <c r="AO43" s="318" t="s">
        <v>178</v>
      </c>
      <c r="AP43" s="253"/>
      <c r="AQ43" s="326" t="s">
        <v>464</v>
      </c>
      <c r="AR43" s="327" t="s">
        <v>287</v>
      </c>
      <c r="AT43" s="82" t="s">
        <v>457</v>
      </c>
      <c r="AW43" s="98"/>
      <c r="AX43" s="98"/>
    </row>
    <row r="44" spans="1:50" ht="22.5" x14ac:dyDescent="0.2">
      <c r="AI44" s="298" t="s">
        <v>524</v>
      </c>
      <c r="AJ44" s="98" t="s">
        <v>150</v>
      </c>
      <c r="AK44" s="98" t="s">
        <v>650</v>
      </c>
      <c r="AL44" s="98" t="s">
        <v>472</v>
      </c>
      <c r="AM44" s="98" t="str">
        <f>""</f>
        <v/>
      </c>
      <c r="AN44" s="319" t="s">
        <v>115</v>
      </c>
      <c r="AO44" s="320" t="s">
        <v>176</v>
      </c>
      <c r="AP44" s="253"/>
      <c r="AQ44" s="326" t="s">
        <v>761</v>
      </c>
      <c r="AR44" s="327" t="s">
        <v>425</v>
      </c>
      <c r="AT44" s="82" t="s">
        <v>9</v>
      </c>
      <c r="AW44" s="98"/>
      <c r="AX44" s="98"/>
    </row>
    <row r="45" spans="1:50" ht="25.5" x14ac:dyDescent="0.25">
      <c r="AC45" s="98"/>
      <c r="AH45" s="174" t="s">
        <v>309</v>
      </c>
      <c r="AI45" s="298" t="s">
        <v>162</v>
      </c>
      <c r="AJ45" s="98" t="s">
        <v>150</v>
      </c>
      <c r="AK45" s="98" t="s">
        <v>651</v>
      </c>
      <c r="AL45" s="98" t="s">
        <v>475</v>
      </c>
      <c r="AM45" s="98" t="str">
        <f>""</f>
        <v/>
      </c>
      <c r="AN45" s="319" t="s">
        <v>116</v>
      </c>
      <c r="AO45" s="320" t="s">
        <v>177</v>
      </c>
      <c r="AP45" s="253"/>
      <c r="AQ45" s="244" t="s">
        <v>762</v>
      </c>
      <c r="AR45" s="327" t="s">
        <v>763</v>
      </c>
      <c r="AT45" s="82" t="s">
        <v>459</v>
      </c>
      <c r="AW45" s="98"/>
      <c r="AX45" s="98"/>
    </row>
    <row r="46" spans="1:50" ht="15" x14ac:dyDescent="0.25">
      <c r="AC46" s="98"/>
      <c r="AH46" s="174" t="s">
        <v>310</v>
      </c>
      <c r="AI46" s="98" t="s">
        <v>525</v>
      </c>
      <c r="AJ46" s="98" t="s">
        <v>150</v>
      </c>
      <c r="AK46" s="98" t="s">
        <v>1030</v>
      </c>
      <c r="AL46" s="98" t="s">
        <v>1015</v>
      </c>
      <c r="AM46" s="98" t="str">
        <f>""</f>
        <v/>
      </c>
      <c r="AN46" s="319" t="s">
        <v>117</v>
      </c>
      <c r="AO46" s="320" t="s">
        <v>179</v>
      </c>
      <c r="AP46" s="253"/>
      <c r="AQ46" s="326" t="s">
        <v>764</v>
      </c>
      <c r="AR46" s="327" t="s">
        <v>765</v>
      </c>
      <c r="AT46" s="82" t="s">
        <v>326</v>
      </c>
      <c r="AW46" s="98"/>
      <c r="AX46" s="98"/>
    </row>
    <row r="47" spans="1:50" ht="25.5" x14ac:dyDescent="0.2">
      <c r="AC47" s="98"/>
      <c r="AD47" s="98"/>
      <c r="AI47" s="98" t="s">
        <v>526</v>
      </c>
      <c r="AJ47" s="98" t="s">
        <v>150</v>
      </c>
      <c r="AK47" s="98" t="s">
        <v>1031</v>
      </c>
      <c r="AL47" s="98" t="s">
        <v>1016</v>
      </c>
      <c r="AM47" s="98" t="str">
        <f>""</f>
        <v/>
      </c>
      <c r="AN47" s="319" t="s">
        <v>118</v>
      </c>
      <c r="AO47" s="320" t="s">
        <v>180</v>
      </c>
      <c r="AP47" s="253"/>
      <c r="AQ47" s="244" t="s">
        <v>766</v>
      </c>
      <c r="AR47" s="327" t="s">
        <v>767</v>
      </c>
      <c r="AT47" s="82" t="s">
        <v>66</v>
      </c>
      <c r="AW47" s="98"/>
      <c r="AX47" s="98"/>
    </row>
    <row r="48" spans="1:50" x14ac:dyDescent="0.2">
      <c r="AC48" s="98"/>
      <c r="AD48" s="98"/>
      <c r="AI48" s="98" t="s">
        <v>527</v>
      </c>
      <c r="AJ48" s="98" t="s">
        <v>150</v>
      </c>
      <c r="AK48" s="98" t="s">
        <v>1032</v>
      </c>
      <c r="AL48" s="98" t="s">
        <v>1017</v>
      </c>
      <c r="AM48" s="98" t="str">
        <f>""</f>
        <v/>
      </c>
      <c r="AN48" s="321" t="s">
        <v>119</v>
      </c>
      <c r="AO48" s="322" t="s">
        <v>181</v>
      </c>
      <c r="AP48" s="253"/>
      <c r="AQ48" s="326" t="s">
        <v>45</v>
      </c>
      <c r="AR48" s="327" t="s">
        <v>289</v>
      </c>
      <c r="AT48" s="82" t="s">
        <v>461</v>
      </c>
      <c r="AW48" s="98"/>
      <c r="AX48" s="98"/>
    </row>
    <row r="49" spans="29:50" x14ac:dyDescent="0.2">
      <c r="AC49" s="98"/>
      <c r="AD49" s="98"/>
      <c r="AI49" s="98" t="s">
        <v>607</v>
      </c>
      <c r="AJ49" s="98" t="s">
        <v>150</v>
      </c>
      <c r="AK49" s="98" t="s">
        <v>1033</v>
      </c>
      <c r="AL49" s="98" t="s">
        <v>1018</v>
      </c>
      <c r="AM49" s="98" t="str">
        <f>""</f>
        <v/>
      </c>
      <c r="AN49" s="319" t="s">
        <v>121</v>
      </c>
      <c r="AO49" s="320" t="s">
        <v>183</v>
      </c>
      <c r="AP49" s="253"/>
      <c r="AQ49" s="328" t="s">
        <v>389</v>
      </c>
      <c r="AR49" s="327" t="s">
        <v>290</v>
      </c>
      <c r="AT49" s="82" t="s">
        <v>462</v>
      </c>
      <c r="AW49" s="98"/>
      <c r="AX49" s="98"/>
    </row>
    <row r="50" spans="29:50" ht="22.5" x14ac:dyDescent="0.2">
      <c r="AC50" s="98"/>
      <c r="AD50" s="98"/>
      <c r="AI50" s="98" t="s">
        <v>608</v>
      </c>
      <c r="AJ50" s="298" t="s">
        <v>524</v>
      </c>
      <c r="AK50" s="98" t="s">
        <v>652</v>
      </c>
      <c r="AL50" s="98" t="s">
        <v>477</v>
      </c>
      <c r="AM50" s="98" t="str">
        <f>""</f>
        <v/>
      </c>
      <c r="AN50" s="323" t="s">
        <v>125</v>
      </c>
      <c r="AO50" s="324" t="s">
        <v>328</v>
      </c>
      <c r="AP50" s="253"/>
      <c r="AQ50" s="326" t="s">
        <v>387</v>
      </c>
      <c r="AR50" s="327" t="s">
        <v>768</v>
      </c>
      <c r="AW50" s="98"/>
      <c r="AX50" s="98"/>
    </row>
    <row r="51" spans="29:50" ht="22.5" x14ac:dyDescent="0.2">
      <c r="AC51" s="98"/>
      <c r="AD51" s="98"/>
      <c r="AI51" s="98" t="s">
        <v>278</v>
      </c>
      <c r="AJ51" s="298" t="s">
        <v>524</v>
      </c>
      <c r="AK51" s="98" t="s">
        <v>653</v>
      </c>
      <c r="AL51" s="98" t="s">
        <v>481</v>
      </c>
      <c r="AM51" s="98" t="str">
        <f>""</f>
        <v/>
      </c>
      <c r="AN51" s="319" t="s">
        <v>127</v>
      </c>
      <c r="AO51" s="324" t="s">
        <v>378</v>
      </c>
      <c r="AP51" s="253"/>
      <c r="AQ51" s="328" t="s">
        <v>769</v>
      </c>
      <c r="AR51" s="327" t="s">
        <v>770</v>
      </c>
      <c r="AW51" s="98"/>
      <c r="AX51" s="98"/>
    </row>
    <row r="52" spans="29:50" ht="22.5" x14ac:dyDescent="0.2">
      <c r="AC52" s="98"/>
      <c r="AD52" s="98"/>
      <c r="AI52" s="98" t="s">
        <v>240</v>
      </c>
      <c r="AJ52" s="298" t="s">
        <v>524</v>
      </c>
      <c r="AK52" s="98" t="s">
        <v>654</v>
      </c>
      <c r="AL52" s="98" t="s">
        <v>484</v>
      </c>
      <c r="AM52" s="98" t="str">
        <f>""</f>
        <v/>
      </c>
      <c r="AN52" s="319" t="s">
        <v>126</v>
      </c>
      <c r="AO52" s="324" t="s">
        <v>379</v>
      </c>
      <c r="AP52" s="253"/>
      <c r="AQ52" s="328" t="s">
        <v>771</v>
      </c>
      <c r="AR52" s="327" t="s">
        <v>772</v>
      </c>
      <c r="AW52" s="98"/>
      <c r="AX52" s="98"/>
    </row>
    <row r="53" spans="29:50" ht="22.5" x14ac:dyDescent="0.2">
      <c r="AI53" s="98"/>
      <c r="AJ53" s="298" t="s">
        <v>524</v>
      </c>
      <c r="AK53" s="98" t="s">
        <v>655</v>
      </c>
      <c r="AL53" s="98" t="s">
        <v>486</v>
      </c>
      <c r="AM53" s="98" t="str">
        <f>""</f>
        <v/>
      </c>
      <c r="AN53" s="319" t="s">
        <v>760</v>
      </c>
      <c r="AO53" s="324" t="s">
        <v>465</v>
      </c>
      <c r="AP53" s="253"/>
      <c r="AW53" s="98"/>
      <c r="AX53" s="98"/>
    </row>
    <row r="54" spans="29:50" ht="22.5" x14ac:dyDescent="0.2">
      <c r="AI54" s="98"/>
      <c r="AJ54" s="298" t="s">
        <v>524</v>
      </c>
      <c r="AK54" s="98" t="s">
        <v>656</v>
      </c>
      <c r="AL54" s="98" t="s">
        <v>528</v>
      </c>
      <c r="AM54" s="98" t="str">
        <f>""</f>
        <v/>
      </c>
      <c r="AN54" s="319" t="s">
        <v>120</v>
      </c>
      <c r="AO54" s="320" t="s">
        <v>182</v>
      </c>
      <c r="AP54" s="253"/>
    </row>
    <row r="55" spans="29:50" ht="22.5" x14ac:dyDescent="0.2">
      <c r="AI55" s="98"/>
      <c r="AJ55" s="298" t="s">
        <v>524</v>
      </c>
      <c r="AK55" s="98" t="s">
        <v>657</v>
      </c>
      <c r="AL55" s="98" t="s">
        <v>488</v>
      </c>
      <c r="AM55" s="98" t="str">
        <f>""</f>
        <v/>
      </c>
      <c r="AN55" s="319" t="s">
        <v>416</v>
      </c>
      <c r="AO55" s="324" t="s">
        <v>380</v>
      </c>
      <c r="AP55" s="253"/>
    </row>
    <row r="56" spans="29:50" x14ac:dyDescent="0.2">
      <c r="AI56" s="98"/>
      <c r="AJ56" s="298" t="s">
        <v>162</v>
      </c>
      <c r="AK56" s="98" t="s">
        <v>1034</v>
      </c>
      <c r="AL56" s="98" t="s">
        <v>736</v>
      </c>
      <c r="AM56" s="98" t="str">
        <f>""</f>
        <v/>
      </c>
      <c r="AN56" s="319" t="s">
        <v>417</v>
      </c>
      <c r="AO56" s="324" t="s">
        <v>424</v>
      </c>
      <c r="AP56" s="253"/>
    </row>
    <row r="57" spans="29:50" x14ac:dyDescent="0.2">
      <c r="AI57" s="98"/>
      <c r="AJ57" s="298" t="s">
        <v>162</v>
      </c>
      <c r="AK57" s="98" t="s">
        <v>1035</v>
      </c>
      <c r="AL57" s="98" t="s">
        <v>742</v>
      </c>
      <c r="AM57" s="98" t="str">
        <f>""</f>
        <v/>
      </c>
      <c r="AN57" s="319" t="s">
        <v>100</v>
      </c>
      <c r="AO57" s="320" t="s">
        <v>184</v>
      </c>
      <c r="AP57" s="253"/>
    </row>
    <row r="58" spans="29:50" x14ac:dyDescent="0.2">
      <c r="AI58" s="98"/>
      <c r="AJ58" s="298" t="s">
        <v>162</v>
      </c>
      <c r="AK58" s="98" t="s">
        <v>1036</v>
      </c>
      <c r="AL58" s="98" t="s">
        <v>737</v>
      </c>
      <c r="AM58" s="98" t="str">
        <f>""</f>
        <v/>
      </c>
      <c r="AN58" s="319" t="s">
        <v>122</v>
      </c>
      <c r="AO58" s="319" t="s">
        <v>185</v>
      </c>
      <c r="AP58" s="253"/>
    </row>
    <row r="59" spans="29:50" x14ac:dyDescent="0.2">
      <c r="AI59" s="98"/>
      <c r="AJ59" s="298" t="s">
        <v>162</v>
      </c>
      <c r="AK59" s="98" t="s">
        <v>1037</v>
      </c>
      <c r="AL59" s="98" t="s">
        <v>743</v>
      </c>
      <c r="AM59" s="98" t="str">
        <f>""</f>
        <v/>
      </c>
      <c r="AN59" s="319" t="s">
        <v>330</v>
      </c>
      <c r="AO59" s="319" t="s">
        <v>329</v>
      </c>
      <c r="AP59" s="253"/>
    </row>
    <row r="60" spans="29:50" x14ac:dyDescent="0.2">
      <c r="AI60" s="98"/>
      <c r="AJ60" s="298" t="s">
        <v>162</v>
      </c>
      <c r="AK60" s="98" t="s">
        <v>1038</v>
      </c>
      <c r="AL60" s="98" t="s">
        <v>738</v>
      </c>
      <c r="AM60" s="98" t="str">
        <f>""</f>
        <v/>
      </c>
      <c r="AN60" s="319" t="s">
        <v>123</v>
      </c>
      <c r="AO60" s="319" t="s">
        <v>186</v>
      </c>
      <c r="AP60" s="253"/>
    </row>
    <row r="61" spans="29:50" x14ac:dyDescent="0.2">
      <c r="AI61" s="98"/>
      <c r="AJ61" s="298" t="s">
        <v>162</v>
      </c>
      <c r="AK61" s="98" t="s">
        <v>1039</v>
      </c>
      <c r="AL61" s="98" t="s">
        <v>744</v>
      </c>
      <c r="AM61" s="98" t="str">
        <f>""</f>
        <v/>
      </c>
      <c r="AN61" s="319" t="s">
        <v>124</v>
      </c>
      <c r="AO61" s="320" t="s">
        <v>187</v>
      </c>
      <c r="AP61" s="253"/>
    </row>
    <row r="62" spans="29:50" x14ac:dyDescent="0.2">
      <c r="AD62" s="98"/>
      <c r="AI62" s="98"/>
      <c r="AJ62" s="298" t="s">
        <v>162</v>
      </c>
      <c r="AK62" s="98" t="s">
        <v>1040</v>
      </c>
      <c r="AL62" s="98" t="s">
        <v>739</v>
      </c>
      <c r="AM62" s="98" t="str">
        <f>""</f>
        <v/>
      </c>
      <c r="AN62" s="325" t="s">
        <v>324</v>
      </c>
      <c r="AO62" s="324" t="s">
        <v>323</v>
      </c>
      <c r="AP62" s="253"/>
    </row>
    <row r="63" spans="29:50" x14ac:dyDescent="0.2">
      <c r="AI63" s="98"/>
      <c r="AJ63" s="298" t="s">
        <v>162</v>
      </c>
      <c r="AK63" s="98" t="s">
        <v>1041</v>
      </c>
      <c r="AL63" s="98" t="s">
        <v>745</v>
      </c>
      <c r="AM63" s="98" t="str">
        <f>""</f>
        <v/>
      </c>
      <c r="AN63" s="319" t="s">
        <v>426</v>
      </c>
      <c r="AO63" s="324" t="s">
        <v>428</v>
      </c>
      <c r="AP63" s="253"/>
    </row>
    <row r="64" spans="29:50" x14ac:dyDescent="0.2">
      <c r="AI64" s="98"/>
      <c r="AJ64" s="298" t="s">
        <v>162</v>
      </c>
      <c r="AK64" s="98" t="s">
        <v>1042</v>
      </c>
      <c r="AL64" s="98" t="s">
        <v>740</v>
      </c>
      <c r="AN64" s="319" t="s">
        <v>427</v>
      </c>
      <c r="AO64" s="324" t="s">
        <v>429</v>
      </c>
      <c r="AP64" s="253"/>
    </row>
    <row r="65" spans="35:43" ht="22.5" x14ac:dyDescent="0.2">
      <c r="AI65" s="98"/>
      <c r="AJ65" s="298" t="s">
        <v>162</v>
      </c>
      <c r="AK65" s="98" t="s">
        <v>1043</v>
      </c>
      <c r="AL65" s="98" t="s">
        <v>746</v>
      </c>
      <c r="AN65" s="319" t="s">
        <v>418</v>
      </c>
      <c r="AO65" s="324" t="s">
        <v>382</v>
      </c>
      <c r="AP65" s="253"/>
    </row>
    <row r="66" spans="35:43" ht="22.5" x14ac:dyDescent="0.2">
      <c r="AI66" s="98"/>
      <c r="AJ66" s="298" t="s">
        <v>162</v>
      </c>
      <c r="AK66" s="98" t="s">
        <v>1044</v>
      </c>
      <c r="AL66" s="98" t="s">
        <v>741</v>
      </c>
      <c r="AN66" s="319" t="s">
        <v>421</v>
      </c>
      <c r="AO66" s="324" t="s">
        <v>381</v>
      </c>
      <c r="AP66" s="253"/>
    </row>
    <row r="67" spans="35:43" ht="22.5" x14ac:dyDescent="0.2">
      <c r="AI67" s="98"/>
      <c r="AJ67" s="298" t="s">
        <v>162</v>
      </c>
      <c r="AK67" s="98" t="s">
        <v>1045</v>
      </c>
      <c r="AL67" s="98" t="s">
        <v>747</v>
      </c>
      <c r="AN67" s="319" t="s">
        <v>419</v>
      </c>
      <c r="AO67" s="324" t="s">
        <v>383</v>
      </c>
      <c r="AP67" s="253"/>
    </row>
    <row r="68" spans="35:43" x14ac:dyDescent="0.2">
      <c r="AI68" s="98"/>
      <c r="AJ68" s="98" t="s">
        <v>525</v>
      </c>
      <c r="AK68" s="98" t="s">
        <v>541</v>
      </c>
      <c r="AL68" s="98" t="s">
        <v>529</v>
      </c>
      <c r="AM68" s="98">
        <v>422</v>
      </c>
      <c r="AN68" s="319" t="s">
        <v>420</v>
      </c>
      <c r="AO68" s="324" t="s">
        <v>385</v>
      </c>
      <c r="AP68" s="253"/>
    </row>
    <row r="69" spans="35:43" x14ac:dyDescent="0.2">
      <c r="AI69" s="98"/>
      <c r="AJ69" s="98" t="s">
        <v>525</v>
      </c>
      <c r="AK69" s="98" t="s">
        <v>542</v>
      </c>
      <c r="AL69" s="98" t="s">
        <v>530</v>
      </c>
      <c r="AM69" s="98">
        <v>422</v>
      </c>
      <c r="AN69" s="319" t="s">
        <v>422</v>
      </c>
      <c r="AO69" s="324" t="s">
        <v>384</v>
      </c>
      <c r="AP69" s="253"/>
    </row>
    <row r="70" spans="35:43" x14ac:dyDescent="0.2">
      <c r="AI70" s="98"/>
      <c r="AJ70" s="98" t="s">
        <v>525</v>
      </c>
      <c r="AK70" s="98" t="s">
        <v>543</v>
      </c>
      <c r="AL70" s="98" t="s">
        <v>531</v>
      </c>
      <c r="AM70" s="98">
        <v>422</v>
      </c>
      <c r="AN70" s="319" t="s">
        <v>423</v>
      </c>
      <c r="AO70" s="324" t="s">
        <v>386</v>
      </c>
      <c r="AP70" s="253"/>
    </row>
    <row r="71" spans="35:43" x14ac:dyDescent="0.2">
      <c r="AI71" s="98"/>
      <c r="AJ71" s="98" t="s">
        <v>525</v>
      </c>
      <c r="AK71" s="98" t="s">
        <v>544</v>
      </c>
      <c r="AL71" s="98" t="s">
        <v>532</v>
      </c>
      <c r="AM71" s="98">
        <v>422</v>
      </c>
      <c r="AN71" s="254"/>
      <c r="AO71" s="254" t="e">
        <f t="shared" ref="AO71:AO80" si="4">IF(G10="","",VLOOKUP(G10,$AN$43:$AO$70,2,FALSE))</f>
        <v>#N/A</v>
      </c>
      <c r="AP71" s="166"/>
      <c r="AQ71" s="98">
        <v>1</v>
      </c>
    </row>
    <row r="72" spans="35:43" x14ac:dyDescent="0.2">
      <c r="AI72" s="98"/>
      <c r="AJ72" s="98" t="s">
        <v>525</v>
      </c>
      <c r="AK72" s="98" t="s">
        <v>599</v>
      </c>
      <c r="AL72" s="98" t="s">
        <v>585</v>
      </c>
      <c r="AM72" s="98">
        <v>424</v>
      </c>
      <c r="AN72" s="254"/>
      <c r="AO72" s="254" t="e">
        <f t="shared" si="4"/>
        <v>#N/A</v>
      </c>
      <c r="AP72" s="166"/>
      <c r="AQ72" s="98">
        <v>2</v>
      </c>
    </row>
    <row r="73" spans="35:43" x14ac:dyDescent="0.2">
      <c r="AI73" s="98"/>
      <c r="AJ73" s="98" t="s">
        <v>526</v>
      </c>
      <c r="AK73" s="98" t="s">
        <v>545</v>
      </c>
      <c r="AL73" s="98" t="s">
        <v>533</v>
      </c>
      <c r="AM73" s="98">
        <v>422</v>
      </c>
      <c r="AN73" s="254"/>
      <c r="AO73" s="254" t="e">
        <f t="shared" si="4"/>
        <v>#N/A</v>
      </c>
      <c r="AP73" s="166"/>
      <c r="AQ73" s="98">
        <v>3</v>
      </c>
    </row>
    <row r="74" spans="35:43" x14ac:dyDescent="0.2">
      <c r="AI74" s="98"/>
      <c r="AJ74" s="98" t="s">
        <v>526</v>
      </c>
      <c r="AK74" s="98" t="s">
        <v>546</v>
      </c>
      <c r="AL74" s="98" t="s">
        <v>534</v>
      </c>
      <c r="AM74" s="98">
        <v>422</v>
      </c>
      <c r="AN74" s="254"/>
      <c r="AO74" s="254" t="e">
        <f t="shared" si="4"/>
        <v>#N/A</v>
      </c>
      <c r="AP74" s="166"/>
      <c r="AQ74" s="98">
        <v>4</v>
      </c>
    </row>
    <row r="75" spans="35:43" x14ac:dyDescent="0.2">
      <c r="AI75" s="98"/>
      <c r="AJ75" s="98" t="s">
        <v>526</v>
      </c>
      <c r="AK75" s="98" t="s">
        <v>547</v>
      </c>
      <c r="AL75" s="98" t="s">
        <v>535</v>
      </c>
      <c r="AM75" s="98">
        <v>422</v>
      </c>
      <c r="AN75" s="254"/>
      <c r="AO75" s="254" t="e">
        <f t="shared" si="4"/>
        <v>#N/A</v>
      </c>
      <c r="AP75" s="166"/>
      <c r="AQ75" s="98">
        <v>5</v>
      </c>
    </row>
    <row r="76" spans="35:43" x14ac:dyDescent="0.2">
      <c r="AI76" s="98"/>
      <c r="AJ76" s="98" t="s">
        <v>526</v>
      </c>
      <c r="AK76" s="98" t="s">
        <v>548</v>
      </c>
      <c r="AL76" s="98" t="s">
        <v>536</v>
      </c>
      <c r="AM76" s="98">
        <v>422</v>
      </c>
      <c r="AN76" s="254"/>
      <c r="AO76" s="254" t="e">
        <f t="shared" si="4"/>
        <v>#N/A</v>
      </c>
      <c r="AP76" s="166"/>
      <c r="AQ76" s="98">
        <v>6</v>
      </c>
    </row>
    <row r="77" spans="35:43" x14ac:dyDescent="0.2">
      <c r="AI77" s="98"/>
      <c r="AJ77" s="98" t="s">
        <v>526</v>
      </c>
      <c r="AK77" s="98" t="s">
        <v>600</v>
      </c>
      <c r="AL77" s="98" t="s">
        <v>586</v>
      </c>
      <c r="AM77" s="98">
        <v>424</v>
      </c>
      <c r="AN77" s="254"/>
      <c r="AO77" s="254" t="e">
        <f t="shared" si="4"/>
        <v>#N/A</v>
      </c>
      <c r="AP77" s="166"/>
      <c r="AQ77" s="98">
        <v>7</v>
      </c>
    </row>
    <row r="78" spans="35:43" x14ac:dyDescent="0.2">
      <c r="AI78" s="98"/>
      <c r="AJ78" s="98" t="s">
        <v>527</v>
      </c>
      <c r="AK78" s="98" t="s">
        <v>549</v>
      </c>
      <c r="AL78" s="98" t="s">
        <v>537</v>
      </c>
      <c r="AM78" s="98">
        <v>381</v>
      </c>
      <c r="AN78" s="254"/>
      <c r="AO78" s="254" t="e">
        <f t="shared" si="4"/>
        <v>#N/A</v>
      </c>
      <c r="AP78" s="166"/>
      <c r="AQ78" s="98">
        <v>8</v>
      </c>
    </row>
    <row r="79" spans="35:43" x14ac:dyDescent="0.2">
      <c r="AI79" s="98"/>
      <c r="AJ79" s="98" t="s">
        <v>527</v>
      </c>
      <c r="AK79" s="98" t="s">
        <v>550</v>
      </c>
      <c r="AL79" s="98" t="s">
        <v>538</v>
      </c>
      <c r="AM79" s="98">
        <v>381</v>
      </c>
      <c r="AN79" s="254"/>
      <c r="AO79" s="254" t="e">
        <f t="shared" si="4"/>
        <v>#N/A</v>
      </c>
      <c r="AP79" s="166"/>
      <c r="AQ79" s="98">
        <v>9</v>
      </c>
    </row>
    <row r="80" spans="35:43" x14ac:dyDescent="0.2">
      <c r="AI80" s="98"/>
      <c r="AJ80" s="98" t="s">
        <v>527</v>
      </c>
      <c r="AK80" s="98" t="s">
        <v>551</v>
      </c>
      <c r="AL80" s="98" t="s">
        <v>539</v>
      </c>
      <c r="AM80" s="98">
        <v>381</v>
      </c>
      <c r="AN80" s="254"/>
      <c r="AO80" s="254" t="e">
        <f t="shared" si="4"/>
        <v>#N/A</v>
      </c>
      <c r="AP80" s="166"/>
      <c r="AQ80" s="98">
        <v>10</v>
      </c>
    </row>
    <row r="81" spans="35:42" x14ac:dyDescent="0.2">
      <c r="AI81" s="98"/>
      <c r="AJ81" s="98" t="s">
        <v>527</v>
      </c>
      <c r="AK81" s="98" t="s">
        <v>552</v>
      </c>
      <c r="AL81" s="98" t="s">
        <v>540</v>
      </c>
      <c r="AM81" s="98">
        <v>381</v>
      </c>
      <c r="AN81" s="254"/>
      <c r="AO81" s="90"/>
      <c r="AP81" s="84"/>
    </row>
    <row r="82" spans="35:42" x14ac:dyDescent="0.2">
      <c r="AI82" s="98"/>
      <c r="AJ82" s="98" t="s">
        <v>527</v>
      </c>
      <c r="AK82" s="98" t="s">
        <v>601</v>
      </c>
      <c r="AL82" s="98" t="s">
        <v>731</v>
      </c>
      <c r="AM82" s="98">
        <v>730</v>
      </c>
      <c r="AN82" s="254"/>
      <c r="AO82" s="90"/>
      <c r="AP82" s="84"/>
    </row>
    <row r="83" spans="35:42" x14ac:dyDescent="0.2">
      <c r="AI83" s="98"/>
      <c r="AJ83" s="98" t="s">
        <v>607</v>
      </c>
      <c r="AK83" s="98" t="s">
        <v>565</v>
      </c>
      <c r="AL83" s="98" t="s">
        <v>557</v>
      </c>
      <c r="AM83" s="98">
        <v>329</v>
      </c>
      <c r="AN83" s="254"/>
      <c r="AO83" s="90"/>
      <c r="AP83" s="84"/>
    </row>
    <row r="84" spans="35:42" x14ac:dyDescent="0.2">
      <c r="AI84" s="98"/>
      <c r="AJ84" s="98" t="s">
        <v>607</v>
      </c>
      <c r="AK84" s="98" t="s">
        <v>566</v>
      </c>
      <c r="AL84" s="98" t="s">
        <v>558</v>
      </c>
      <c r="AM84" s="98">
        <v>329</v>
      </c>
      <c r="AN84" s="254"/>
      <c r="AO84" s="90"/>
      <c r="AP84" s="84"/>
    </row>
    <row r="85" spans="35:42" x14ac:dyDescent="0.2">
      <c r="AI85" s="98"/>
      <c r="AJ85" s="98" t="s">
        <v>607</v>
      </c>
      <c r="AK85" s="98" t="s">
        <v>567</v>
      </c>
      <c r="AL85" s="98" t="s">
        <v>559</v>
      </c>
      <c r="AM85" s="98">
        <v>329</v>
      </c>
      <c r="AN85" s="254"/>
      <c r="AO85" s="90"/>
      <c r="AP85" s="84"/>
    </row>
    <row r="86" spans="35:42" x14ac:dyDescent="0.2">
      <c r="AI86" s="98"/>
      <c r="AJ86" s="98" t="s">
        <v>607</v>
      </c>
      <c r="AK86" s="98" t="s">
        <v>568</v>
      </c>
      <c r="AL86" s="98" t="s">
        <v>560</v>
      </c>
      <c r="AM86" s="98">
        <v>329</v>
      </c>
      <c r="AN86" s="254"/>
      <c r="AO86" s="90"/>
      <c r="AP86" s="84"/>
    </row>
    <row r="87" spans="35:42" x14ac:dyDescent="0.2">
      <c r="AI87" s="98"/>
      <c r="AJ87" s="98" t="s">
        <v>607</v>
      </c>
      <c r="AK87" s="98" t="s">
        <v>561</v>
      </c>
      <c r="AL87" s="98" t="s">
        <v>553</v>
      </c>
      <c r="AM87" s="98">
        <v>329</v>
      </c>
      <c r="AN87" s="254"/>
      <c r="AO87" s="90"/>
      <c r="AP87" s="84"/>
    </row>
    <row r="88" spans="35:42" x14ac:dyDescent="0.2">
      <c r="AI88" s="98"/>
      <c r="AJ88" s="98" t="s">
        <v>607</v>
      </c>
      <c r="AK88" s="98" t="s">
        <v>562</v>
      </c>
      <c r="AL88" s="98" t="s">
        <v>554</v>
      </c>
      <c r="AM88" s="98">
        <v>329</v>
      </c>
      <c r="AN88" s="254"/>
      <c r="AO88" s="90"/>
      <c r="AP88" s="84"/>
    </row>
    <row r="89" spans="35:42" x14ac:dyDescent="0.2">
      <c r="AI89" s="98"/>
      <c r="AJ89" s="98" t="s">
        <v>607</v>
      </c>
      <c r="AK89" s="98" t="s">
        <v>563</v>
      </c>
      <c r="AL89" s="98" t="s">
        <v>555</v>
      </c>
      <c r="AM89" s="98">
        <v>329</v>
      </c>
      <c r="AN89" s="254"/>
      <c r="AO89" s="90"/>
      <c r="AP89" s="84"/>
    </row>
    <row r="90" spans="35:42" x14ac:dyDescent="0.2">
      <c r="AI90" s="98"/>
      <c r="AJ90" s="98" t="s">
        <v>607</v>
      </c>
      <c r="AK90" s="98" t="s">
        <v>564</v>
      </c>
      <c r="AL90" s="98" t="s">
        <v>556</v>
      </c>
      <c r="AM90" s="98">
        <v>329</v>
      </c>
    </row>
    <row r="91" spans="35:42" x14ac:dyDescent="0.2">
      <c r="AI91" s="98"/>
      <c r="AJ91" s="98" t="s">
        <v>607</v>
      </c>
      <c r="AK91" s="98" t="s">
        <v>605</v>
      </c>
      <c r="AL91" s="98" t="s">
        <v>727</v>
      </c>
      <c r="AM91" s="98">
        <v>636</v>
      </c>
    </row>
    <row r="92" spans="35:42" x14ac:dyDescent="0.2">
      <c r="AI92" s="98"/>
      <c r="AJ92" s="98" t="s">
        <v>607</v>
      </c>
      <c r="AK92" s="98" t="s">
        <v>606</v>
      </c>
      <c r="AL92" s="98" t="s">
        <v>728</v>
      </c>
      <c r="AM92" s="98">
        <v>636</v>
      </c>
    </row>
    <row r="93" spans="35:42" x14ac:dyDescent="0.2">
      <c r="AI93" s="98"/>
      <c r="AJ93" s="98" t="s">
        <v>608</v>
      </c>
      <c r="AK93" s="98" t="s">
        <v>582</v>
      </c>
      <c r="AL93" s="98" t="s">
        <v>569</v>
      </c>
      <c r="AM93" s="98">
        <v>394</v>
      </c>
    </row>
    <row r="94" spans="35:42" x14ac:dyDescent="0.2">
      <c r="AI94" s="98"/>
      <c r="AJ94" s="98" t="s">
        <v>608</v>
      </c>
      <c r="AK94" s="98" t="s">
        <v>577</v>
      </c>
      <c r="AL94" s="98" t="s">
        <v>570</v>
      </c>
      <c r="AM94" s="98">
        <v>394</v>
      </c>
    </row>
    <row r="95" spans="35:42" x14ac:dyDescent="0.2">
      <c r="AI95" s="98"/>
      <c r="AJ95" s="98" t="s">
        <v>608</v>
      </c>
      <c r="AK95" s="98" t="s">
        <v>578</v>
      </c>
      <c r="AL95" s="98" t="s">
        <v>571</v>
      </c>
      <c r="AM95" s="98">
        <v>394</v>
      </c>
    </row>
    <row r="96" spans="35:42" x14ac:dyDescent="0.2">
      <c r="AI96" s="98"/>
      <c r="AJ96" s="98" t="s">
        <v>608</v>
      </c>
      <c r="AK96" s="98" t="s">
        <v>579</v>
      </c>
      <c r="AL96" s="98" t="s">
        <v>572</v>
      </c>
      <c r="AM96" s="98">
        <v>394</v>
      </c>
    </row>
    <row r="97" spans="30:39" x14ac:dyDescent="0.2">
      <c r="AI97" s="98"/>
      <c r="AJ97" s="98" t="s">
        <v>608</v>
      </c>
      <c r="AK97" s="98" t="s">
        <v>581</v>
      </c>
      <c r="AL97" s="98" t="s">
        <v>573</v>
      </c>
      <c r="AM97" s="98">
        <v>394</v>
      </c>
    </row>
    <row r="98" spans="30:39" x14ac:dyDescent="0.2">
      <c r="AI98" s="98"/>
      <c r="AJ98" s="98" t="s">
        <v>608</v>
      </c>
      <c r="AK98" s="98" t="s">
        <v>580</v>
      </c>
      <c r="AL98" s="98" t="s">
        <v>574</v>
      </c>
      <c r="AM98" s="98">
        <v>394</v>
      </c>
    </row>
    <row r="99" spans="30:39" x14ac:dyDescent="0.2">
      <c r="AE99" s="98"/>
      <c r="AI99" s="98"/>
      <c r="AJ99" s="98" t="s">
        <v>608</v>
      </c>
      <c r="AK99" s="98" t="s">
        <v>583</v>
      </c>
      <c r="AL99" s="98" t="s">
        <v>575</v>
      </c>
      <c r="AM99" s="98">
        <v>394</v>
      </c>
    </row>
    <row r="100" spans="30:39" x14ac:dyDescent="0.2">
      <c r="AE100" s="98"/>
      <c r="AI100" s="98"/>
      <c r="AJ100" s="98" t="s">
        <v>608</v>
      </c>
      <c r="AK100" s="98" t="s">
        <v>584</v>
      </c>
      <c r="AL100" s="98" t="s">
        <v>576</v>
      </c>
      <c r="AM100" s="98">
        <v>394</v>
      </c>
    </row>
    <row r="101" spans="30:39" x14ac:dyDescent="0.2">
      <c r="AD101" s="98" t="s">
        <v>278</v>
      </c>
      <c r="AE101" s="98" t="s">
        <v>597</v>
      </c>
      <c r="AF101" s="98" t="s">
        <v>590</v>
      </c>
      <c r="AI101" s="98"/>
      <c r="AJ101" s="98" t="s">
        <v>608</v>
      </c>
      <c r="AK101" s="98" t="s">
        <v>733</v>
      </c>
      <c r="AL101" s="98" t="s">
        <v>729</v>
      </c>
      <c r="AM101" s="98">
        <v>740</v>
      </c>
    </row>
    <row r="102" spans="30:39" x14ac:dyDescent="0.2">
      <c r="AD102" s="98" t="s">
        <v>278</v>
      </c>
      <c r="AE102" s="98" t="s">
        <v>602</v>
      </c>
      <c r="AF102" s="98" t="s">
        <v>592</v>
      </c>
      <c r="AI102" s="98"/>
      <c r="AJ102" s="98" t="s">
        <v>608</v>
      </c>
      <c r="AK102" s="98" t="s">
        <v>734</v>
      </c>
      <c r="AL102" s="98" t="s">
        <v>730</v>
      </c>
      <c r="AM102" s="98">
        <v>740</v>
      </c>
    </row>
    <row r="103" spans="30:39" x14ac:dyDescent="0.2">
      <c r="AD103" s="98" t="s">
        <v>278</v>
      </c>
      <c r="AE103" s="98" t="s">
        <v>598</v>
      </c>
      <c r="AF103" s="98" t="s">
        <v>591</v>
      </c>
      <c r="AI103" s="98"/>
      <c r="AJ103" s="98" t="s">
        <v>278</v>
      </c>
      <c r="AK103" s="98" t="s">
        <v>725</v>
      </c>
      <c r="AL103" s="98" t="s">
        <v>587</v>
      </c>
      <c r="AM103" s="98" t="str">
        <f>""</f>
        <v/>
      </c>
    </row>
    <row r="104" spans="30:39" x14ac:dyDescent="0.2">
      <c r="AD104" s="98" t="s">
        <v>278</v>
      </c>
      <c r="AE104" s="98" t="s">
        <v>603</v>
      </c>
      <c r="AF104" s="98" t="s">
        <v>593</v>
      </c>
      <c r="AI104" s="98"/>
      <c r="AJ104" s="98" t="s">
        <v>278</v>
      </c>
      <c r="AK104" s="98" t="s">
        <v>726</v>
      </c>
      <c r="AL104" s="98" t="s">
        <v>724</v>
      </c>
      <c r="AM104" s="98" t="str">
        <f>""</f>
        <v/>
      </c>
    </row>
    <row r="105" spans="30:39" x14ac:dyDescent="0.2">
      <c r="AD105" s="98" t="s">
        <v>278</v>
      </c>
      <c r="AE105" s="98" t="s">
        <v>604</v>
      </c>
      <c r="AF105" s="98" t="s">
        <v>594</v>
      </c>
      <c r="AI105" s="98"/>
      <c r="AJ105" s="98" t="s">
        <v>278</v>
      </c>
      <c r="AK105" s="98" t="s">
        <v>595</v>
      </c>
      <c r="AL105" s="98" t="s">
        <v>588</v>
      </c>
      <c r="AM105" s="98" t="str">
        <f>""</f>
        <v/>
      </c>
    </row>
    <row r="106" spans="30:39" x14ac:dyDescent="0.2">
      <c r="AE106" s="98"/>
      <c r="AI106" s="98"/>
      <c r="AJ106" s="98" t="s">
        <v>278</v>
      </c>
      <c r="AK106" s="98" t="s">
        <v>596</v>
      </c>
      <c r="AL106" s="98" t="s">
        <v>589</v>
      </c>
      <c r="AM106" s="98" t="str">
        <f>""</f>
        <v/>
      </c>
    </row>
    <row r="107" spans="30:39" x14ac:dyDescent="0.2">
      <c r="AE107" s="98"/>
      <c r="AI107" s="98"/>
      <c r="AJ107" s="98" t="s">
        <v>278</v>
      </c>
      <c r="AK107" s="116" t="s">
        <v>317</v>
      </c>
      <c r="AL107" s="98" t="s">
        <v>281</v>
      </c>
      <c r="AM107" s="98" t="str">
        <f>""</f>
        <v/>
      </c>
    </row>
    <row r="108" spans="30:39" x14ac:dyDescent="0.2">
      <c r="AE108" s="98"/>
      <c r="AI108" s="98"/>
      <c r="AJ108" s="98" t="s">
        <v>278</v>
      </c>
      <c r="AK108" s="116" t="s">
        <v>320</v>
      </c>
      <c r="AL108" s="98" t="s">
        <v>688</v>
      </c>
      <c r="AM108" s="98" t="str">
        <f>""</f>
        <v/>
      </c>
    </row>
    <row r="109" spans="30:39" x14ac:dyDescent="0.2">
      <c r="AE109" s="98"/>
      <c r="AI109" s="98"/>
      <c r="AJ109" s="98" t="s">
        <v>278</v>
      </c>
      <c r="AK109" s="116" t="s">
        <v>1046</v>
      </c>
      <c r="AL109" s="98" t="s">
        <v>1047</v>
      </c>
      <c r="AM109" s="98" t="str">
        <f>""</f>
        <v/>
      </c>
    </row>
    <row r="110" spans="30:39" x14ac:dyDescent="0.2">
      <c r="AE110" s="98"/>
      <c r="AI110" s="98"/>
      <c r="AJ110" s="98" t="s">
        <v>278</v>
      </c>
      <c r="AK110" s="116" t="s">
        <v>316</v>
      </c>
      <c r="AL110" s="98" t="s">
        <v>1048</v>
      </c>
      <c r="AM110" s="98" t="str">
        <f>""</f>
        <v/>
      </c>
    </row>
    <row r="111" spans="30:39" x14ac:dyDescent="0.2">
      <c r="AE111" s="98"/>
      <c r="AI111" s="98"/>
      <c r="AJ111" s="98" t="s">
        <v>278</v>
      </c>
      <c r="AK111" s="116" t="s">
        <v>318</v>
      </c>
      <c r="AL111" s="98" t="s">
        <v>280</v>
      </c>
      <c r="AM111" s="98" t="str">
        <f>""</f>
        <v/>
      </c>
    </row>
    <row r="112" spans="30:39" x14ac:dyDescent="0.2">
      <c r="AI112" s="98"/>
      <c r="AJ112" s="98" t="s">
        <v>278</v>
      </c>
      <c r="AK112" s="116" t="s">
        <v>377</v>
      </c>
      <c r="AL112" s="98" t="s">
        <v>39</v>
      </c>
      <c r="AM112" s="98" t="str">
        <f>""</f>
        <v/>
      </c>
    </row>
    <row r="113" spans="35:39" x14ac:dyDescent="0.2">
      <c r="AI113" s="98"/>
      <c r="AJ113" s="98" t="s">
        <v>278</v>
      </c>
      <c r="AK113" s="116" t="s">
        <v>1049</v>
      </c>
      <c r="AL113" s="98" t="s">
        <v>1050</v>
      </c>
      <c r="AM113" s="98" t="str">
        <f>""</f>
        <v/>
      </c>
    </row>
    <row r="114" spans="35:39" x14ac:dyDescent="0.2">
      <c r="AI114" s="98"/>
      <c r="AJ114" s="98" t="s">
        <v>278</v>
      </c>
      <c r="AK114" s="116" t="s">
        <v>319</v>
      </c>
      <c r="AL114" s="98" t="s">
        <v>149</v>
      </c>
      <c r="AM114" s="98" t="str">
        <f>""</f>
        <v/>
      </c>
    </row>
    <row r="115" spans="35:39" x14ac:dyDescent="0.2">
      <c r="AI115" s="98"/>
      <c r="AJ115" s="98" t="s">
        <v>278</v>
      </c>
      <c r="AK115" s="116" t="s">
        <v>717</v>
      </c>
      <c r="AL115" s="98" t="s">
        <v>637</v>
      </c>
      <c r="AM115" s="98" t="str">
        <f>""</f>
        <v/>
      </c>
    </row>
    <row r="116" spans="35:39" x14ac:dyDescent="0.2">
      <c r="AI116" s="98"/>
      <c r="AJ116" s="98" t="s">
        <v>278</v>
      </c>
      <c r="AK116" s="116" t="s">
        <v>718</v>
      </c>
      <c r="AL116" s="98" t="s">
        <v>684</v>
      </c>
      <c r="AM116" s="98" t="str">
        <f>""</f>
        <v/>
      </c>
    </row>
    <row r="117" spans="35:39" x14ac:dyDescent="0.2">
      <c r="AI117" s="98"/>
      <c r="AJ117" s="98" t="s">
        <v>278</v>
      </c>
      <c r="AK117" s="116" t="s">
        <v>719</v>
      </c>
      <c r="AL117" s="98" t="s">
        <v>641</v>
      </c>
      <c r="AM117" s="98" t="str">
        <f>""</f>
        <v/>
      </c>
    </row>
    <row r="118" spans="35:39" x14ac:dyDescent="0.2">
      <c r="AI118" s="98"/>
      <c r="AJ118" s="98" t="s">
        <v>278</v>
      </c>
      <c r="AK118" s="116" t="s">
        <v>720</v>
      </c>
      <c r="AL118" s="98" t="s">
        <v>685</v>
      </c>
      <c r="AM118" s="98" t="str">
        <f>""</f>
        <v/>
      </c>
    </row>
    <row r="119" spans="35:39" x14ac:dyDescent="0.2">
      <c r="AI119" s="98"/>
      <c r="AJ119" s="98" t="s">
        <v>240</v>
      </c>
      <c r="AK119" s="98" t="s">
        <v>321</v>
      </c>
      <c r="AL119" s="98" t="s">
        <v>264</v>
      </c>
      <c r="AM119" s="98" t="str">
        <f>""</f>
        <v/>
      </c>
    </row>
    <row r="120" spans="35:39" x14ac:dyDescent="0.2">
      <c r="AI120" s="98"/>
      <c r="AJ120" s="98" t="s">
        <v>240</v>
      </c>
      <c r="AK120" s="98" t="s">
        <v>322</v>
      </c>
      <c r="AL120" s="98" t="s">
        <v>265</v>
      </c>
      <c r="AM120" s="98" t="str">
        <f>""</f>
        <v/>
      </c>
    </row>
    <row r="121" spans="35:39" x14ac:dyDescent="0.2">
      <c r="AI121" s="98"/>
      <c r="AJ121" s="98" t="s">
        <v>240</v>
      </c>
      <c r="AK121" s="98" t="s">
        <v>306</v>
      </c>
      <c r="AL121" s="166" t="s">
        <v>275</v>
      </c>
      <c r="AM121" s="98" t="str">
        <f>""</f>
        <v/>
      </c>
    </row>
    <row r="122" spans="35:39" x14ac:dyDescent="0.2">
      <c r="AI122" s="98"/>
      <c r="AJ122" s="98" t="s">
        <v>240</v>
      </c>
      <c r="AK122" s="98" t="s">
        <v>1075</v>
      </c>
      <c r="AL122" s="166" t="s">
        <v>274</v>
      </c>
      <c r="AM122" s="98" t="str">
        <f>""</f>
        <v/>
      </c>
    </row>
    <row r="123" spans="35:39" x14ac:dyDescent="0.2">
      <c r="AI123" s="98"/>
      <c r="AJ123" s="98" t="s">
        <v>240</v>
      </c>
      <c r="AK123" s="98" t="s">
        <v>308</v>
      </c>
      <c r="AL123" s="166" t="s">
        <v>277</v>
      </c>
      <c r="AM123" s="98" t="str">
        <f>""</f>
        <v/>
      </c>
    </row>
    <row r="124" spans="35:39" x14ac:dyDescent="0.2">
      <c r="AI124" s="98"/>
      <c r="AJ124" s="98" t="s">
        <v>240</v>
      </c>
      <c r="AK124" s="98" t="s">
        <v>1074</v>
      </c>
      <c r="AL124" s="166" t="s">
        <v>276</v>
      </c>
      <c r="AM124" s="98" t="str">
        <f>""</f>
        <v/>
      </c>
    </row>
    <row r="125" spans="35:39" x14ac:dyDescent="0.2">
      <c r="AI125" s="98"/>
      <c r="AJ125" s="98" t="s">
        <v>240</v>
      </c>
      <c r="AK125" s="98" t="s">
        <v>301</v>
      </c>
      <c r="AL125" s="98" t="s">
        <v>299</v>
      </c>
      <c r="AM125" s="98"/>
    </row>
    <row r="126" spans="35:39" x14ac:dyDescent="0.2">
      <c r="AI126" s="98"/>
      <c r="AJ126" s="98" t="s">
        <v>240</v>
      </c>
      <c r="AK126" s="98" t="s">
        <v>1076</v>
      </c>
      <c r="AL126" s="98" t="s">
        <v>300</v>
      </c>
    </row>
    <row r="127" spans="35:39" x14ac:dyDescent="0.2">
      <c r="AI127" s="98"/>
    </row>
    <row r="128" spans="35:39" x14ac:dyDescent="0.2">
      <c r="AI128" s="98"/>
    </row>
    <row r="129" spans="35:35" x14ac:dyDescent="0.2">
      <c r="AI129" s="98"/>
    </row>
    <row r="130" spans="35:35" x14ac:dyDescent="0.2">
      <c r="AI130" s="98"/>
    </row>
    <row r="131" spans="35:35" x14ac:dyDescent="0.2">
      <c r="AI131" s="98"/>
    </row>
    <row r="132" spans="35:35" x14ac:dyDescent="0.2">
      <c r="AI132" s="98"/>
    </row>
    <row r="133" spans="35:35" x14ac:dyDescent="0.2">
      <c r="AI133" s="98"/>
    </row>
    <row r="134" spans="35:35" x14ac:dyDescent="0.2">
      <c r="AI134" s="98"/>
    </row>
    <row r="135" spans="35:35" x14ac:dyDescent="0.2">
      <c r="AI135" s="98"/>
    </row>
    <row r="136" spans="35:35" ht="15" customHeight="1" x14ac:dyDescent="0.2"/>
    <row r="151" spans="24:39" ht="15" x14ac:dyDescent="0.25">
      <c r="X151" s="82" t="s">
        <v>270</v>
      </c>
      <c r="AJ151" s="98"/>
      <c r="AK151" s="114"/>
      <c r="AL151" s="114"/>
      <c r="AM151" s="114"/>
    </row>
    <row r="152" spans="24:39" ht="15" x14ac:dyDescent="0.25">
      <c r="X152" s="82" t="s">
        <v>270</v>
      </c>
      <c r="AJ152" s="98"/>
      <c r="AK152" s="114"/>
      <c r="AL152" s="114"/>
      <c r="AM152" s="114"/>
    </row>
    <row r="153" spans="24:39" ht="15" x14ac:dyDescent="0.25">
      <c r="X153" s="82" t="s">
        <v>270</v>
      </c>
      <c r="AC153" s="82" t="s">
        <v>270</v>
      </c>
      <c r="AJ153" s="98"/>
      <c r="AK153" s="114"/>
      <c r="AL153" s="114"/>
      <c r="AM153" s="114"/>
    </row>
    <row r="154" spans="24:39" ht="138.6" customHeight="1" x14ac:dyDescent="0.25">
      <c r="X154" s="98" t="s">
        <v>732</v>
      </c>
      <c r="Z154" s="98" t="s">
        <v>467</v>
      </c>
      <c r="AC154" s="298" t="s">
        <v>150</v>
      </c>
      <c r="AJ154" s="98"/>
      <c r="AK154" s="114"/>
      <c r="AL154" s="114"/>
      <c r="AM154" s="114"/>
    </row>
    <row r="155" spans="24:39" ht="138.75" customHeight="1" x14ac:dyDescent="0.25">
      <c r="X155" s="98" t="s">
        <v>649</v>
      </c>
      <c r="Z155" s="98" t="s">
        <v>470</v>
      </c>
      <c r="AC155" s="298" t="s">
        <v>524</v>
      </c>
      <c r="AJ155" s="98"/>
      <c r="AK155" s="114"/>
      <c r="AL155" s="114"/>
      <c r="AM155" s="114"/>
    </row>
    <row r="156" spans="24:39" ht="138.75" customHeight="1" x14ac:dyDescent="0.25">
      <c r="X156" s="98" t="s">
        <v>650</v>
      </c>
      <c r="Z156" s="98" t="s">
        <v>472</v>
      </c>
      <c r="AC156" s="298" t="s">
        <v>162</v>
      </c>
      <c r="AJ156" s="98"/>
      <c r="AK156" s="114"/>
      <c r="AL156" s="114"/>
      <c r="AM156" s="114"/>
    </row>
    <row r="157" spans="24:39" ht="138.75" customHeight="1" x14ac:dyDescent="0.2">
      <c r="X157" s="98" t="s">
        <v>651</v>
      </c>
      <c r="Z157" s="98" t="s">
        <v>475</v>
      </c>
      <c r="AC157" s="298" t="s">
        <v>525</v>
      </c>
    </row>
    <row r="158" spans="24:39" ht="138.75" customHeight="1" x14ac:dyDescent="0.2">
      <c r="X158" s="98" t="s">
        <v>652</v>
      </c>
      <c r="Z158" s="98" t="s">
        <v>477</v>
      </c>
      <c r="AC158" s="298" t="s">
        <v>526</v>
      </c>
    </row>
    <row r="159" spans="24:39" ht="138.75" customHeight="1" x14ac:dyDescent="0.2">
      <c r="X159" s="98" t="s">
        <v>653</v>
      </c>
      <c r="Z159" s="98" t="s">
        <v>481</v>
      </c>
      <c r="AC159" s="298" t="s">
        <v>527</v>
      </c>
    </row>
    <row r="160" spans="24:39" ht="138.75" customHeight="1" x14ac:dyDescent="0.2">
      <c r="X160" s="98" t="s">
        <v>654</v>
      </c>
      <c r="Z160" s="98" t="s">
        <v>484</v>
      </c>
      <c r="AC160" s="298" t="s">
        <v>607</v>
      </c>
    </row>
    <row r="161" spans="24:29" ht="138.75" customHeight="1" x14ac:dyDescent="0.2">
      <c r="X161" s="98" t="s">
        <v>655</v>
      </c>
      <c r="Z161" s="98" t="s">
        <v>486</v>
      </c>
      <c r="AC161" s="298" t="s">
        <v>608</v>
      </c>
    </row>
    <row r="162" spans="24:29" ht="138.75" customHeight="1" x14ac:dyDescent="0.2">
      <c r="X162" s="98" t="s">
        <v>656</v>
      </c>
      <c r="Z162" s="98" t="s">
        <v>528</v>
      </c>
      <c r="AC162" s="298" t="s">
        <v>278</v>
      </c>
    </row>
    <row r="163" spans="24:29" ht="138.75" customHeight="1" x14ac:dyDescent="0.2">
      <c r="X163" s="98" t="s">
        <v>657</v>
      </c>
      <c r="Z163" s="98" t="s">
        <v>488</v>
      </c>
      <c r="AC163" s="298" t="s">
        <v>240</v>
      </c>
    </row>
    <row r="164" spans="24:29" ht="138.75" customHeight="1" x14ac:dyDescent="0.2">
      <c r="X164" s="298" t="s">
        <v>1034</v>
      </c>
      <c r="Z164" s="98" t="s">
        <v>736</v>
      </c>
    </row>
    <row r="165" spans="24:29" ht="138.75" customHeight="1" x14ac:dyDescent="0.2">
      <c r="X165" s="298" t="s">
        <v>1035</v>
      </c>
      <c r="Z165" s="98" t="s">
        <v>742</v>
      </c>
    </row>
    <row r="166" spans="24:29" ht="138.75" customHeight="1" x14ac:dyDescent="0.2">
      <c r="X166" s="298" t="s">
        <v>1036</v>
      </c>
      <c r="Z166" s="98" t="s">
        <v>737</v>
      </c>
    </row>
    <row r="167" spans="24:29" ht="138.75" customHeight="1" x14ac:dyDescent="0.2">
      <c r="X167" s="298" t="s">
        <v>1037</v>
      </c>
      <c r="Z167" s="98" t="s">
        <v>743</v>
      </c>
    </row>
    <row r="168" spans="24:29" ht="138.75" customHeight="1" x14ac:dyDescent="0.2">
      <c r="X168" s="298" t="s">
        <v>1038</v>
      </c>
      <c r="Z168" s="98" t="s">
        <v>738</v>
      </c>
    </row>
    <row r="169" spans="24:29" ht="138.75" customHeight="1" x14ac:dyDescent="0.2">
      <c r="X169" s="298" t="s">
        <v>1039</v>
      </c>
      <c r="Z169" s="98" t="s">
        <v>744</v>
      </c>
    </row>
    <row r="170" spans="24:29" ht="138.75" customHeight="1" x14ac:dyDescent="0.2">
      <c r="X170" s="298" t="s">
        <v>1040</v>
      </c>
      <c r="Z170" s="98" t="s">
        <v>739</v>
      </c>
    </row>
    <row r="171" spans="24:29" ht="138.75" customHeight="1" x14ac:dyDescent="0.2">
      <c r="X171" s="298" t="s">
        <v>1041</v>
      </c>
      <c r="Z171" s="98" t="s">
        <v>745</v>
      </c>
    </row>
    <row r="172" spans="24:29" ht="138.75" customHeight="1" x14ac:dyDescent="0.2">
      <c r="X172" s="298" t="s">
        <v>1042</v>
      </c>
      <c r="Z172" s="98" t="s">
        <v>740</v>
      </c>
    </row>
    <row r="173" spans="24:29" ht="138.75" customHeight="1" x14ac:dyDescent="0.2">
      <c r="X173" s="298" t="s">
        <v>1043</v>
      </c>
      <c r="Z173" s="98" t="s">
        <v>746</v>
      </c>
    </row>
    <row r="174" spans="24:29" ht="138.75" customHeight="1" x14ac:dyDescent="0.2">
      <c r="X174" s="298" t="s">
        <v>1044</v>
      </c>
      <c r="Z174" s="98" t="s">
        <v>741</v>
      </c>
    </row>
    <row r="175" spans="24:29" ht="138.75" customHeight="1" x14ac:dyDescent="0.2">
      <c r="X175" s="298" t="s">
        <v>1045</v>
      </c>
      <c r="Z175" s="98" t="s">
        <v>747</v>
      </c>
    </row>
    <row r="176" spans="24:29" ht="138.75" customHeight="1" x14ac:dyDescent="0.2">
      <c r="X176" s="298" t="s">
        <v>541</v>
      </c>
      <c r="Z176" s="98" t="s">
        <v>529</v>
      </c>
    </row>
    <row r="177" spans="24:33" ht="138.75" customHeight="1" x14ac:dyDescent="0.2">
      <c r="X177" s="298" t="s">
        <v>542</v>
      </c>
      <c r="Z177" s="98" t="s">
        <v>530</v>
      </c>
    </row>
    <row r="178" spans="24:33" ht="138.75" customHeight="1" x14ac:dyDescent="0.2">
      <c r="X178" s="298" t="s">
        <v>543</v>
      </c>
      <c r="Z178" s="98" t="s">
        <v>531</v>
      </c>
    </row>
    <row r="179" spans="24:33" ht="138.75" customHeight="1" x14ac:dyDescent="0.2">
      <c r="X179" s="298" t="s">
        <v>544</v>
      </c>
      <c r="Z179" s="98" t="s">
        <v>532</v>
      </c>
    </row>
    <row r="180" spans="24:33" ht="138.75" customHeight="1" x14ac:dyDescent="0.2">
      <c r="X180" s="298" t="s">
        <v>599</v>
      </c>
      <c r="Z180" s="98" t="s">
        <v>585</v>
      </c>
    </row>
    <row r="181" spans="24:33" ht="138.75" customHeight="1" x14ac:dyDescent="0.2">
      <c r="X181" s="298" t="s">
        <v>545</v>
      </c>
      <c r="Z181" s="98" t="s">
        <v>533</v>
      </c>
    </row>
    <row r="182" spans="24:33" ht="138.75" customHeight="1" x14ac:dyDescent="0.2">
      <c r="X182" s="298" t="s">
        <v>546</v>
      </c>
      <c r="Z182" s="98" t="s">
        <v>534</v>
      </c>
    </row>
    <row r="183" spans="24:33" ht="138.75" customHeight="1" x14ac:dyDescent="0.2">
      <c r="X183" s="298" t="s">
        <v>547</v>
      </c>
      <c r="Z183" s="98" t="s">
        <v>535</v>
      </c>
    </row>
    <row r="184" spans="24:33" ht="138.75" customHeight="1" x14ac:dyDescent="0.2">
      <c r="X184" s="298" t="s">
        <v>548</v>
      </c>
      <c r="Z184" s="98" t="s">
        <v>536</v>
      </c>
    </row>
    <row r="185" spans="24:33" ht="138.75" customHeight="1" x14ac:dyDescent="0.2">
      <c r="X185" s="298" t="s">
        <v>600</v>
      </c>
      <c r="Z185" s="98" t="s">
        <v>586</v>
      </c>
    </row>
    <row r="186" spans="24:33" ht="138.75" customHeight="1" x14ac:dyDescent="0.2">
      <c r="X186" s="298" t="s">
        <v>549</v>
      </c>
      <c r="Z186" s="98" t="s">
        <v>537</v>
      </c>
    </row>
    <row r="187" spans="24:33" ht="138.75" customHeight="1" x14ac:dyDescent="0.2">
      <c r="X187" s="298" t="s">
        <v>550</v>
      </c>
      <c r="Z187" s="98" t="s">
        <v>538</v>
      </c>
    </row>
    <row r="188" spans="24:33" ht="138.75" customHeight="1" x14ac:dyDescent="0.2">
      <c r="X188" s="298" t="s">
        <v>551</v>
      </c>
      <c r="Z188" s="98" t="s">
        <v>539</v>
      </c>
      <c r="AG188" s="98"/>
    </row>
    <row r="189" spans="24:33" ht="138.75" customHeight="1" x14ac:dyDescent="0.2">
      <c r="X189" s="298" t="s">
        <v>552</v>
      </c>
      <c r="Z189" s="98" t="s">
        <v>540</v>
      </c>
      <c r="AG189" s="98"/>
    </row>
    <row r="190" spans="24:33" ht="138.75" customHeight="1" x14ac:dyDescent="0.2">
      <c r="X190" s="298" t="s">
        <v>601</v>
      </c>
      <c r="Z190" s="98" t="s">
        <v>731</v>
      </c>
      <c r="AG190" s="98"/>
    </row>
    <row r="191" spans="24:33" ht="138.75" customHeight="1" x14ac:dyDescent="0.2">
      <c r="X191" s="298" t="s">
        <v>565</v>
      </c>
      <c r="Z191" s="98" t="s">
        <v>557</v>
      </c>
    </row>
    <row r="192" spans="24:33" ht="138.75" customHeight="1" x14ac:dyDescent="0.2">
      <c r="X192" s="298" t="s">
        <v>566</v>
      </c>
      <c r="Z192" s="98" t="s">
        <v>558</v>
      </c>
    </row>
    <row r="193" spans="24:26" ht="138.75" customHeight="1" x14ac:dyDescent="0.2">
      <c r="X193" s="298" t="s">
        <v>567</v>
      </c>
      <c r="Z193" s="98" t="s">
        <v>559</v>
      </c>
    </row>
    <row r="194" spans="24:26" ht="138.75" customHeight="1" x14ac:dyDescent="0.2">
      <c r="X194" s="298" t="s">
        <v>568</v>
      </c>
      <c r="Z194" s="98" t="s">
        <v>560</v>
      </c>
    </row>
    <row r="195" spans="24:26" ht="138.75" customHeight="1" x14ac:dyDescent="0.2">
      <c r="X195" s="298" t="s">
        <v>561</v>
      </c>
      <c r="Z195" s="98" t="s">
        <v>553</v>
      </c>
    </row>
    <row r="196" spans="24:26" ht="138.75" customHeight="1" x14ac:dyDescent="0.2">
      <c r="X196" s="298" t="s">
        <v>562</v>
      </c>
      <c r="Z196" s="98" t="s">
        <v>554</v>
      </c>
    </row>
    <row r="197" spans="24:26" ht="138.75" customHeight="1" x14ac:dyDescent="0.2">
      <c r="X197" s="298" t="s">
        <v>563</v>
      </c>
      <c r="Z197" s="98" t="s">
        <v>555</v>
      </c>
    </row>
    <row r="198" spans="24:26" ht="138.75" customHeight="1" x14ac:dyDescent="0.2">
      <c r="X198" s="298" t="s">
        <v>564</v>
      </c>
      <c r="Z198" s="98" t="s">
        <v>556</v>
      </c>
    </row>
    <row r="199" spans="24:26" ht="138.75" customHeight="1" x14ac:dyDescent="0.2">
      <c r="X199" s="298" t="s">
        <v>605</v>
      </c>
      <c r="Z199" s="98" t="s">
        <v>727</v>
      </c>
    </row>
    <row r="200" spans="24:26" ht="138.75" customHeight="1" x14ac:dyDescent="0.2">
      <c r="X200" s="298" t="s">
        <v>606</v>
      </c>
      <c r="Z200" s="98" t="s">
        <v>728</v>
      </c>
    </row>
    <row r="201" spans="24:26" ht="138.75" customHeight="1" x14ac:dyDescent="0.2">
      <c r="X201" s="298" t="s">
        <v>582</v>
      </c>
      <c r="Z201" s="98" t="s">
        <v>569</v>
      </c>
    </row>
    <row r="202" spans="24:26" ht="138.75" customHeight="1" x14ac:dyDescent="0.2">
      <c r="X202" s="298" t="s">
        <v>577</v>
      </c>
      <c r="Z202" s="98" t="s">
        <v>570</v>
      </c>
    </row>
    <row r="203" spans="24:26" ht="138.75" customHeight="1" x14ac:dyDescent="0.2">
      <c r="X203" s="298" t="s">
        <v>578</v>
      </c>
      <c r="Z203" s="98" t="s">
        <v>571</v>
      </c>
    </row>
    <row r="204" spans="24:26" ht="138.75" customHeight="1" x14ac:dyDescent="0.2">
      <c r="X204" s="298" t="s">
        <v>579</v>
      </c>
      <c r="Z204" s="98" t="s">
        <v>572</v>
      </c>
    </row>
    <row r="205" spans="24:26" ht="138.75" customHeight="1" x14ac:dyDescent="0.2">
      <c r="X205" s="298" t="s">
        <v>581</v>
      </c>
      <c r="Z205" s="98" t="s">
        <v>573</v>
      </c>
    </row>
    <row r="206" spans="24:26" ht="138.75" customHeight="1" x14ac:dyDescent="0.2">
      <c r="X206" s="298" t="s">
        <v>580</v>
      </c>
      <c r="Z206" s="98" t="s">
        <v>574</v>
      </c>
    </row>
    <row r="207" spans="24:26" ht="138.75" customHeight="1" x14ac:dyDescent="0.2">
      <c r="X207" s="298" t="s">
        <v>583</v>
      </c>
      <c r="Z207" s="98" t="s">
        <v>575</v>
      </c>
    </row>
    <row r="208" spans="24:26" ht="138.75" customHeight="1" x14ac:dyDescent="0.2">
      <c r="X208" s="298" t="s">
        <v>584</v>
      </c>
      <c r="Z208" s="98" t="s">
        <v>576</v>
      </c>
    </row>
    <row r="209" spans="24:33" ht="138.75" customHeight="1" x14ac:dyDescent="0.2">
      <c r="X209" s="298" t="s">
        <v>733</v>
      </c>
      <c r="Z209" s="98" t="s">
        <v>729</v>
      </c>
    </row>
    <row r="210" spans="24:33" ht="138.75" customHeight="1" x14ac:dyDescent="0.2">
      <c r="X210" s="298" t="s">
        <v>734</v>
      </c>
      <c r="Z210" s="98" t="s">
        <v>730</v>
      </c>
    </row>
    <row r="211" spans="24:33" ht="138.75" customHeight="1" x14ac:dyDescent="0.2">
      <c r="X211" s="298" t="s">
        <v>725</v>
      </c>
      <c r="Z211" s="98" t="s">
        <v>587</v>
      </c>
    </row>
    <row r="212" spans="24:33" ht="138.75" customHeight="1" x14ac:dyDescent="0.2">
      <c r="X212" s="298" t="s">
        <v>726</v>
      </c>
      <c r="Z212" s="98" t="s">
        <v>724</v>
      </c>
    </row>
    <row r="213" spans="24:33" ht="138.75" customHeight="1" x14ac:dyDescent="0.2">
      <c r="X213" s="298" t="s">
        <v>595</v>
      </c>
      <c r="Z213" s="98" t="s">
        <v>588</v>
      </c>
      <c r="AG213" s="98"/>
    </row>
    <row r="214" spans="24:33" ht="138.75" customHeight="1" x14ac:dyDescent="0.2">
      <c r="X214" s="298" t="s">
        <v>596</v>
      </c>
      <c r="Z214" s="98" t="s">
        <v>589</v>
      </c>
      <c r="AG214" s="98"/>
    </row>
    <row r="215" spans="24:33" ht="138.75" customHeight="1" x14ac:dyDescent="0.2">
      <c r="X215" s="116" t="s">
        <v>317</v>
      </c>
      <c r="Z215" s="98" t="s">
        <v>281</v>
      </c>
      <c r="AG215" s="98"/>
    </row>
    <row r="216" spans="24:33" ht="138.6" customHeight="1" x14ac:dyDescent="0.2">
      <c r="X216" s="116" t="s">
        <v>320</v>
      </c>
      <c r="Z216" s="98" t="s">
        <v>688</v>
      </c>
      <c r="AG216" s="98"/>
    </row>
    <row r="217" spans="24:33" ht="138.6" customHeight="1" x14ac:dyDescent="0.25">
      <c r="X217" s="116" t="s">
        <v>316</v>
      </c>
      <c r="Z217" s="98" t="s">
        <v>1051</v>
      </c>
      <c r="AF217" s="114"/>
      <c r="AG217" s="98"/>
    </row>
    <row r="218" spans="24:33" ht="138.6" customHeight="1" x14ac:dyDescent="0.25">
      <c r="X218" s="116" t="s">
        <v>318</v>
      </c>
      <c r="Z218" s="98" t="s">
        <v>280</v>
      </c>
      <c r="AF218" s="114"/>
      <c r="AG218" s="98"/>
    </row>
    <row r="219" spans="24:33" ht="138.6" customHeight="1" x14ac:dyDescent="0.25">
      <c r="X219" s="116" t="s">
        <v>377</v>
      </c>
      <c r="Z219" s="98" t="s">
        <v>39</v>
      </c>
      <c r="AF219" s="114"/>
      <c r="AG219" s="98"/>
    </row>
    <row r="220" spans="24:33" ht="138.6" customHeight="1" x14ac:dyDescent="0.25">
      <c r="X220" s="116" t="s">
        <v>1079</v>
      </c>
      <c r="Z220" s="98" t="s">
        <v>1050</v>
      </c>
      <c r="AF220" s="114"/>
      <c r="AG220" s="98"/>
    </row>
    <row r="221" spans="24:33" ht="138.6" customHeight="1" x14ac:dyDescent="0.2">
      <c r="X221" s="116" t="s">
        <v>319</v>
      </c>
      <c r="Z221" s="98" t="s">
        <v>149</v>
      </c>
      <c r="AG221" s="98"/>
    </row>
    <row r="222" spans="24:33" ht="138.6" customHeight="1" x14ac:dyDescent="0.2">
      <c r="X222" s="116" t="s">
        <v>717</v>
      </c>
      <c r="Z222" s="98" t="s">
        <v>637</v>
      </c>
      <c r="AG222" s="98"/>
    </row>
    <row r="223" spans="24:33" ht="138.6" customHeight="1" x14ac:dyDescent="0.2">
      <c r="X223" s="116" t="s">
        <v>718</v>
      </c>
      <c r="Z223" s="98" t="s">
        <v>684</v>
      </c>
      <c r="AG223" s="98"/>
    </row>
    <row r="224" spans="24:33" ht="138.6" customHeight="1" x14ac:dyDescent="0.2">
      <c r="X224" s="116" t="s">
        <v>719</v>
      </c>
      <c r="Z224" s="98" t="s">
        <v>641</v>
      </c>
      <c r="AC224" s="98"/>
      <c r="AG224" s="98"/>
    </row>
    <row r="225" spans="16:33" ht="138.6" customHeight="1" x14ac:dyDescent="0.2">
      <c r="X225" s="116" t="s">
        <v>720</v>
      </c>
      <c r="Z225" s="98" t="s">
        <v>685</v>
      </c>
      <c r="AG225" s="98"/>
    </row>
    <row r="226" spans="16:33" ht="138.6" customHeight="1" x14ac:dyDescent="0.2">
      <c r="P226" s="82"/>
      <c r="Q226" s="82"/>
      <c r="X226" s="116" t="s">
        <v>721</v>
      </c>
      <c r="Z226" s="98" t="s">
        <v>644</v>
      </c>
      <c r="AG226" s="98"/>
    </row>
    <row r="227" spans="16:33" ht="138.6" customHeight="1" x14ac:dyDescent="0.2">
      <c r="P227" s="82"/>
      <c r="Q227" s="82"/>
      <c r="X227" s="116" t="s">
        <v>722</v>
      </c>
      <c r="Z227" s="98" t="s">
        <v>686</v>
      </c>
      <c r="AG227" s="98"/>
    </row>
    <row r="228" spans="16:33" ht="138.6" customHeight="1" x14ac:dyDescent="0.2">
      <c r="P228" s="82"/>
      <c r="Q228" s="82"/>
      <c r="R228" s="82"/>
      <c r="X228" s="116" t="s">
        <v>723</v>
      </c>
      <c r="Z228" s="98" t="s">
        <v>687</v>
      </c>
      <c r="AG228" s="116"/>
    </row>
    <row r="229" spans="16:33" ht="138.6" customHeight="1" x14ac:dyDescent="0.2">
      <c r="P229" s="82"/>
      <c r="Q229" s="82"/>
      <c r="R229" s="82"/>
      <c r="X229" s="98" t="s">
        <v>1030</v>
      </c>
      <c r="Z229" s="98" t="s">
        <v>1015</v>
      </c>
      <c r="AG229" s="116"/>
    </row>
    <row r="230" spans="16:33" ht="138.6" customHeight="1" x14ac:dyDescent="0.2">
      <c r="P230" s="82"/>
      <c r="Q230" s="82"/>
      <c r="R230" s="82"/>
      <c r="X230" s="98" t="s">
        <v>1031</v>
      </c>
      <c r="Z230" s="98" t="s">
        <v>1016</v>
      </c>
      <c r="AG230" s="116"/>
    </row>
    <row r="231" spans="16:33" ht="138.6" customHeight="1" x14ac:dyDescent="0.2">
      <c r="P231" s="82"/>
      <c r="Q231" s="82"/>
      <c r="R231" s="82"/>
      <c r="X231" s="98" t="s">
        <v>1032</v>
      </c>
      <c r="Z231" s="98" t="s">
        <v>1017</v>
      </c>
      <c r="AG231" s="116"/>
    </row>
    <row r="232" spans="16:33" ht="138.6" customHeight="1" x14ac:dyDescent="0.2">
      <c r="P232" s="82"/>
      <c r="Q232" s="82"/>
      <c r="R232" s="82"/>
      <c r="X232" s="98" t="s">
        <v>1033</v>
      </c>
      <c r="Z232" s="98" t="s">
        <v>1018</v>
      </c>
      <c r="AG232" s="116"/>
    </row>
    <row r="233" spans="16:33" ht="138.6" customHeight="1" x14ac:dyDescent="0.2">
      <c r="P233" s="116"/>
      <c r="Q233" s="82"/>
      <c r="X233" s="98" t="s">
        <v>321</v>
      </c>
      <c r="Z233" s="98" t="s">
        <v>264</v>
      </c>
      <c r="AG233" s="116"/>
    </row>
    <row r="234" spans="16:33" ht="138.6" customHeight="1" x14ac:dyDescent="0.2">
      <c r="P234" s="82"/>
      <c r="Q234" s="82"/>
      <c r="X234" s="98" t="s">
        <v>322</v>
      </c>
      <c r="Z234" s="98" t="s">
        <v>265</v>
      </c>
      <c r="AG234" s="116"/>
    </row>
    <row r="235" spans="16:33" ht="123.75" customHeight="1" x14ac:dyDescent="0.2">
      <c r="P235" s="116"/>
      <c r="Q235" s="82"/>
      <c r="X235" s="98" t="s">
        <v>306</v>
      </c>
      <c r="Z235" s="166" t="s">
        <v>275</v>
      </c>
      <c r="AG235" s="116"/>
    </row>
    <row r="236" spans="16:33" ht="123.75" customHeight="1" x14ac:dyDescent="0.2">
      <c r="P236" s="116"/>
      <c r="Q236" s="82"/>
      <c r="X236" s="98" t="s">
        <v>305</v>
      </c>
      <c r="Z236" s="166" t="s">
        <v>274</v>
      </c>
      <c r="AG236" s="116"/>
    </row>
    <row r="237" spans="16:33" ht="123.75" customHeight="1" x14ac:dyDescent="0.2">
      <c r="X237" s="98" t="s">
        <v>308</v>
      </c>
      <c r="Z237" s="166" t="s">
        <v>277</v>
      </c>
      <c r="AG237" s="116"/>
    </row>
    <row r="238" spans="16:33" ht="123.75" customHeight="1" x14ac:dyDescent="0.2">
      <c r="X238" s="98" t="s">
        <v>307</v>
      </c>
      <c r="Z238" s="166" t="s">
        <v>276</v>
      </c>
    </row>
    <row r="239" spans="16:33" ht="123.75" customHeight="1" x14ac:dyDescent="0.2">
      <c r="X239" s="98" t="s">
        <v>301</v>
      </c>
      <c r="Z239" s="98" t="s">
        <v>299</v>
      </c>
    </row>
    <row r="240" spans="16:33" ht="123.75" customHeight="1" x14ac:dyDescent="0.2">
      <c r="X240" s="98" t="s">
        <v>302</v>
      </c>
      <c r="Z240" s="98" t="s">
        <v>300</v>
      </c>
    </row>
    <row r="241" spans="26:26" ht="123.75" customHeight="1" x14ac:dyDescent="0.2">
      <c r="Z241" s="98"/>
    </row>
    <row r="242" spans="26:26" ht="123.75" customHeight="1" x14ac:dyDescent="0.2">
      <c r="Z242" s="98"/>
    </row>
    <row r="243" spans="26:26" ht="123.75" customHeight="1" x14ac:dyDescent="0.2">
      <c r="Z243" s="98"/>
    </row>
    <row r="244" spans="26:26" ht="123.75" customHeight="1" x14ac:dyDescent="0.2">
      <c r="Z244" s="98"/>
    </row>
    <row r="245" spans="26:26" ht="123.75" customHeight="1" x14ac:dyDescent="0.2"/>
  </sheetData>
  <sheetProtection algorithmName="SHA-512" hashValue="j+wnxtermDBqvlaIMswlbvb64q/SkYH6g3zVSKnlOuBfKWT+Opwrz3zorxjiqDn2ic7uuAbmq5BRrjZe+00ypA==" saltValue="l9m0DsHohhj1dTss4WCHQw==" spinCount="100000" sheet="1" selectLockedCells="1"/>
  <dataConsolidate/>
  <mergeCells count="30">
    <mergeCell ref="V10:Y10"/>
    <mergeCell ref="C10:D10"/>
    <mergeCell ref="V11:Y11"/>
    <mergeCell ref="C5:P6"/>
    <mergeCell ref="V1:Y2"/>
    <mergeCell ref="V3:Y4"/>
    <mergeCell ref="V5:Y5"/>
    <mergeCell ref="V6:Y8"/>
    <mergeCell ref="D7:E7"/>
    <mergeCell ref="C11:D11"/>
    <mergeCell ref="V9:Y9"/>
    <mergeCell ref="C9:D9"/>
    <mergeCell ref="J7:K8"/>
    <mergeCell ref="Q1:Q2"/>
    <mergeCell ref="O24:P24"/>
    <mergeCell ref="O25:P25"/>
    <mergeCell ref="O26:P26"/>
    <mergeCell ref="V12:Y12"/>
    <mergeCell ref="C18:D18"/>
    <mergeCell ref="C19:D19"/>
    <mergeCell ref="B25:K25"/>
    <mergeCell ref="H26:K26"/>
    <mergeCell ref="Q24:R24"/>
    <mergeCell ref="Q26:R26"/>
    <mergeCell ref="C16:D16"/>
    <mergeCell ref="C17:D17"/>
    <mergeCell ref="C12:D12"/>
    <mergeCell ref="C13:D13"/>
    <mergeCell ref="C14:D14"/>
    <mergeCell ref="C15:D15"/>
  </mergeCells>
  <conditionalFormatting sqref="O10:O19">
    <cfRule type="expression" dxfId="23" priority="15" stopIfTrue="1">
      <formula>$O$10="#Н/Д"</formula>
    </cfRule>
  </conditionalFormatting>
  <conditionalFormatting sqref="U19">
    <cfRule type="expression" dxfId="22" priority="12" stopIfTrue="1">
      <formula>$N$19&gt;0</formula>
    </cfRule>
  </conditionalFormatting>
  <conditionalFormatting sqref="U10">
    <cfRule type="expression" dxfId="21" priority="11" stopIfTrue="1">
      <formula>$N$10&gt;0</formula>
    </cfRule>
  </conditionalFormatting>
  <conditionalFormatting sqref="U11:U19">
    <cfRule type="expression" dxfId="20" priority="10" stopIfTrue="1">
      <formula>$N$11&gt;0</formula>
    </cfRule>
  </conditionalFormatting>
  <conditionalFormatting sqref="U12">
    <cfRule type="expression" dxfId="19" priority="9" stopIfTrue="1">
      <formula>$N$12&gt;0</formula>
    </cfRule>
  </conditionalFormatting>
  <conditionalFormatting sqref="U13">
    <cfRule type="expression" dxfId="18" priority="8" stopIfTrue="1">
      <formula>$N$13&gt;0</formula>
    </cfRule>
  </conditionalFormatting>
  <conditionalFormatting sqref="U14">
    <cfRule type="expression" dxfId="17" priority="7" stopIfTrue="1">
      <formula>$N$14&gt;0</formula>
    </cfRule>
  </conditionalFormatting>
  <conditionalFormatting sqref="U15">
    <cfRule type="expression" dxfId="16" priority="6" stopIfTrue="1">
      <formula>$N$15&gt;0</formula>
    </cfRule>
  </conditionalFormatting>
  <conditionalFormatting sqref="U16">
    <cfRule type="expression" dxfId="15" priority="5" stopIfTrue="1">
      <formula>$N$16&gt;0</formula>
    </cfRule>
  </conditionalFormatting>
  <conditionalFormatting sqref="U17">
    <cfRule type="expression" dxfId="14" priority="4" stopIfTrue="1">
      <formula>$N$17&gt;0</formula>
    </cfRule>
  </conditionalFormatting>
  <conditionalFormatting sqref="U18">
    <cfRule type="expression" dxfId="13" priority="3" stopIfTrue="1">
      <formula>$N$18&gt;0</formula>
    </cfRule>
  </conditionalFormatting>
  <conditionalFormatting sqref="H7:I7">
    <cfRule type="expression" dxfId="12" priority="18" stopIfTrue="1">
      <formula>$D$7=$AL$7</formula>
    </cfRule>
  </conditionalFormatting>
  <conditionalFormatting sqref="L8 J7">
    <cfRule type="expression" dxfId="11" priority="19">
      <formula>$B$10=$AI$46:$AI$50</formula>
    </cfRule>
  </conditionalFormatting>
  <dataValidations count="5">
    <dataValidation type="list" allowBlank="1" showInputMessage="1" showErrorMessage="1" sqref="D7">
      <formula1>цвет</formula1>
    </dataValidation>
    <dataValidation type="list" allowBlank="1" showInputMessage="1" showErrorMessage="1" sqref="B10:B19">
      <formula1>тип_фасада</formula1>
    </dataValidation>
    <dataValidation type="list" allowBlank="1" showInputMessage="1" showErrorMessage="1" sqref="E10:E19">
      <formula1>$AQ$42:$AQ$52</formula1>
    </dataValidation>
    <dataValidation type="list" allowBlank="1" showInputMessage="1" showErrorMessage="1" sqref="C10:D19">
      <formula1>OFFSET($AJ$40,MATCH(B10,$AJ$41:$AJ$126,0),1,COUNTIF($AJ$41:$AJ$126,B10),1)</formula1>
    </dataValidation>
    <dataValidation type="list" allowBlank="1" showInputMessage="1" showErrorMessage="1" sqref="Q1:Q2">
      <formula1>$AC$1:$AC$3</formula1>
    </dataValidation>
  </dataValidations>
  <printOptions horizontalCentered="1"/>
  <pageMargins left="3.937007874015748E-2" right="3.937007874015748E-2" top="0.59055118110236227" bottom="0.74803149606299213" header="0.11811023622047245" footer="0.31496062992125984"/>
  <pageSetup paperSize="9" scale="50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'Чертеж присадок'!$W$28:$W$31</xm:f>
          </x14:formula1>
          <xm:sqref>N10:N19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3"/>
  <dimension ref="A1:Z248"/>
  <sheetViews>
    <sheetView zoomScaleNormal="100" workbookViewId="0">
      <selection activeCell="F6" sqref="F6"/>
    </sheetView>
  </sheetViews>
  <sheetFormatPr defaultRowHeight="14.25" x14ac:dyDescent="0.2"/>
  <cols>
    <col min="1" max="2" width="6" customWidth="1"/>
    <col min="3" max="3" width="4.625" customWidth="1"/>
    <col min="4" max="4" width="16.625" customWidth="1"/>
    <col min="5" max="5" width="6.875" customWidth="1"/>
    <col min="7" max="7" width="8.875" customWidth="1"/>
    <col min="8" max="8" width="7.5" customWidth="1"/>
    <col min="10" max="10" width="10.125" customWidth="1"/>
    <col min="19" max="19" width="9" customWidth="1"/>
    <col min="20" max="20" width="29.25" customWidth="1"/>
    <col min="21" max="26" width="9" hidden="1" customWidth="1"/>
  </cols>
  <sheetData>
    <row r="1" spans="1:14" ht="15" thickBot="1" x14ac:dyDescent="0.25">
      <c r="A1" s="227" t="s">
        <v>101</v>
      </c>
      <c r="B1" s="227" t="s">
        <v>101</v>
      </c>
      <c r="C1" s="224"/>
      <c r="D1" s="224"/>
      <c r="E1" s="224"/>
      <c r="F1" s="224"/>
      <c r="G1" s="224"/>
      <c r="H1" s="224"/>
      <c r="I1" s="224"/>
      <c r="J1" s="224"/>
      <c r="K1" s="224"/>
    </row>
    <row r="2" spans="1:14" ht="14.25" customHeight="1" x14ac:dyDescent="0.2">
      <c r="A2" s="690" t="s">
        <v>376</v>
      </c>
      <c r="B2" s="237">
        <v>1</v>
      </c>
      <c r="C2" s="225">
        <v>1</v>
      </c>
      <c r="D2" s="186" t="s">
        <v>331</v>
      </c>
      <c r="E2" s="691" t="str">
        <f>'Спецификация - фасады'!H10</f>
        <v/>
      </c>
      <c r="F2" s="692"/>
      <c r="G2" s="693"/>
      <c r="H2" s="202"/>
      <c r="I2" s="202"/>
      <c r="J2" s="202"/>
      <c r="K2" s="203"/>
      <c r="L2" s="702" t="s">
        <v>366</v>
      </c>
      <c r="M2" s="703"/>
      <c r="N2" s="704"/>
    </row>
    <row r="3" spans="1:14" ht="16.5" customHeight="1" x14ac:dyDescent="0.2">
      <c r="A3" s="690"/>
      <c r="B3" s="238">
        <v>1</v>
      </c>
      <c r="C3" s="226">
        <v>2</v>
      </c>
      <c r="D3" s="188" t="s">
        <v>332</v>
      </c>
      <c r="E3" s="250">
        <f>'Спецификация - фасады'!N10</f>
        <v>0</v>
      </c>
      <c r="F3" s="189"/>
      <c r="G3" s="694" t="s">
        <v>435</v>
      </c>
      <c r="H3" s="694"/>
      <c r="I3" s="694"/>
      <c r="J3" s="694"/>
      <c r="K3" s="695"/>
      <c r="L3" s="194"/>
      <c r="M3" s="195"/>
      <c r="N3" s="196"/>
    </row>
    <row r="4" spans="1:14" x14ac:dyDescent="0.2">
      <c r="A4" s="690"/>
      <c r="B4" s="238">
        <v>1</v>
      </c>
      <c r="C4" s="226">
        <v>3</v>
      </c>
      <c r="D4" s="190" t="s">
        <v>333</v>
      </c>
      <c r="E4" s="247"/>
      <c r="F4" s="205"/>
      <c r="G4" s="694"/>
      <c r="H4" s="694"/>
      <c r="I4" s="694"/>
      <c r="J4" s="694"/>
      <c r="K4" s="695"/>
      <c r="L4" s="194"/>
      <c r="M4" s="195"/>
      <c r="N4" s="196"/>
    </row>
    <row r="5" spans="1:14" ht="25.5" x14ac:dyDescent="0.2">
      <c r="A5" s="690"/>
      <c r="B5" s="238">
        <v>1</v>
      </c>
      <c r="C5" s="226">
        <v>4</v>
      </c>
      <c r="D5" s="201" t="s">
        <v>335</v>
      </c>
      <c r="E5" s="247">
        <v>26</v>
      </c>
      <c r="F5" s="206"/>
      <c r="G5" s="207"/>
      <c r="H5" s="206"/>
      <c r="I5" s="207"/>
      <c r="J5" s="206"/>
      <c r="K5" s="204"/>
      <c r="L5" s="194"/>
      <c r="M5" s="195"/>
      <c r="N5" s="196"/>
    </row>
    <row r="6" spans="1:14" ht="30" customHeight="1" thickBot="1" x14ac:dyDescent="0.25">
      <c r="A6" s="690"/>
      <c r="B6" s="238">
        <v>1</v>
      </c>
      <c r="C6" s="226">
        <v>5</v>
      </c>
      <c r="D6" s="191" t="s">
        <v>353</v>
      </c>
      <c r="E6" s="208">
        <v>22</v>
      </c>
      <c r="F6" s="207"/>
      <c r="G6" s="206"/>
      <c r="H6" s="246" t="s">
        <v>337</v>
      </c>
      <c r="I6" s="223">
        <f>ширина1</f>
        <v>0</v>
      </c>
      <c r="J6" s="206"/>
      <c r="K6" s="204"/>
      <c r="L6" s="194"/>
      <c r="M6" s="195"/>
      <c r="N6" s="196"/>
    </row>
    <row r="7" spans="1:14" x14ac:dyDescent="0.2">
      <c r="A7" s="690"/>
      <c r="B7" s="238">
        <v>1</v>
      </c>
      <c r="C7" s="206"/>
      <c r="D7" s="206"/>
      <c r="E7" s="206"/>
      <c r="F7" s="207"/>
      <c r="G7" s="207"/>
      <c r="H7" s="705"/>
      <c r="I7" s="706"/>
      <c r="J7" s="707"/>
      <c r="K7" s="213"/>
      <c r="L7" s="194"/>
      <c r="M7" s="195"/>
      <c r="N7" s="196"/>
    </row>
    <row r="8" spans="1:14" x14ac:dyDescent="0.2">
      <c r="A8" s="690"/>
      <c r="B8" s="238">
        <v>1</v>
      </c>
      <c r="C8" s="696">
        <v>6</v>
      </c>
      <c r="D8" s="699" t="s">
        <v>433</v>
      </c>
      <c r="E8" s="193" t="s">
        <v>340</v>
      </c>
      <c r="F8" s="247"/>
      <c r="G8" s="207"/>
      <c r="H8" s="708"/>
      <c r="I8" s="709"/>
      <c r="J8" s="710"/>
      <c r="K8" s="213"/>
      <c r="L8" s="194"/>
      <c r="M8" s="195"/>
      <c r="N8" s="196"/>
    </row>
    <row r="9" spans="1:14" x14ac:dyDescent="0.2">
      <c r="A9" s="690"/>
      <c r="B9" s="238">
        <v>1</v>
      </c>
      <c r="C9" s="697"/>
      <c r="D9" s="700"/>
      <c r="E9" s="193" t="s">
        <v>341</v>
      </c>
      <c r="F9" s="247"/>
      <c r="G9" s="207"/>
      <c r="H9" s="708"/>
      <c r="I9" s="709"/>
      <c r="J9" s="710"/>
      <c r="K9" s="245" t="s">
        <v>0</v>
      </c>
      <c r="L9" s="194"/>
      <c r="M9" s="195"/>
      <c r="N9" s="196"/>
    </row>
    <row r="10" spans="1:14" ht="15" customHeight="1" x14ac:dyDescent="0.2">
      <c r="A10" s="690"/>
      <c r="B10" s="238">
        <v>1</v>
      </c>
      <c r="C10" s="697"/>
      <c r="D10" s="700"/>
      <c r="E10" s="193" t="s">
        <v>342</v>
      </c>
      <c r="F10" s="247"/>
      <c r="G10" s="207"/>
      <c r="H10" s="708"/>
      <c r="I10" s="709"/>
      <c r="J10" s="710"/>
      <c r="K10" s="222">
        <f>высота1</f>
        <v>0</v>
      </c>
      <c r="L10" s="194"/>
      <c r="M10" s="195"/>
      <c r="N10" s="196"/>
    </row>
    <row r="11" spans="1:14" ht="15" thickBot="1" x14ac:dyDescent="0.25">
      <c r="A11" s="690"/>
      <c r="B11" s="238">
        <v>1</v>
      </c>
      <c r="C11" s="697"/>
      <c r="D11" s="700"/>
      <c r="E11" s="193" t="s">
        <v>343</v>
      </c>
      <c r="F11" s="248"/>
      <c r="G11" s="207"/>
      <c r="H11" s="708"/>
      <c r="I11" s="709"/>
      <c r="J11" s="710"/>
      <c r="K11" s="213"/>
      <c r="L11" s="197"/>
      <c r="M11" s="198"/>
      <c r="N11" s="199"/>
    </row>
    <row r="12" spans="1:14" x14ac:dyDescent="0.2">
      <c r="A12" s="690"/>
      <c r="B12" s="238">
        <v>1</v>
      </c>
      <c r="C12" s="697"/>
      <c r="D12" s="700"/>
      <c r="E12" s="193" t="s">
        <v>344</v>
      </c>
      <c r="F12" s="248"/>
      <c r="G12" s="207"/>
      <c r="H12" s="708"/>
      <c r="I12" s="709"/>
      <c r="J12" s="710"/>
      <c r="K12" s="213"/>
    </row>
    <row r="13" spans="1:14" ht="14.25" customHeight="1" x14ac:dyDescent="0.2">
      <c r="A13" s="690"/>
      <c r="B13" s="238">
        <v>1</v>
      </c>
      <c r="C13" s="697"/>
      <c r="D13" s="700"/>
      <c r="E13" s="193" t="s">
        <v>345</v>
      </c>
      <c r="F13" s="248"/>
      <c r="G13" s="207"/>
      <c r="H13" s="708"/>
      <c r="I13" s="709"/>
      <c r="J13" s="710"/>
      <c r="K13" s="213"/>
      <c r="L13" t="s">
        <v>431</v>
      </c>
    </row>
    <row r="14" spans="1:14" ht="15" thickBot="1" x14ac:dyDescent="0.25">
      <c r="A14" s="690"/>
      <c r="B14" s="239">
        <v>1</v>
      </c>
      <c r="C14" s="698"/>
      <c r="D14" s="701"/>
      <c r="E14" s="211" t="s">
        <v>346</v>
      </c>
      <c r="F14" s="249"/>
      <c r="G14" s="214"/>
      <c r="H14" s="711"/>
      <c r="I14" s="712"/>
      <c r="J14" s="713"/>
      <c r="K14" s="215"/>
      <c r="M14" t="s">
        <v>432</v>
      </c>
    </row>
    <row r="15" spans="1:14" x14ac:dyDescent="0.2">
      <c r="A15" s="690" t="s">
        <v>367</v>
      </c>
      <c r="B15" s="237">
        <v>2</v>
      </c>
      <c r="C15" s="225">
        <v>1</v>
      </c>
      <c r="D15" s="186" t="s">
        <v>331</v>
      </c>
      <c r="E15" s="691" t="str">
        <f>'Спецификация - фасады'!H11</f>
        <v/>
      </c>
      <c r="F15" s="692"/>
      <c r="G15" s="693"/>
      <c r="H15" s="202"/>
      <c r="I15" s="202"/>
      <c r="J15" s="202"/>
      <c r="K15" s="203"/>
    </row>
    <row r="16" spans="1:14" ht="14.25" customHeight="1" x14ac:dyDescent="0.2">
      <c r="A16" s="690"/>
      <c r="B16" s="238">
        <v>2</v>
      </c>
      <c r="C16" s="226">
        <v>2</v>
      </c>
      <c r="D16" s="188" t="s">
        <v>332</v>
      </c>
      <c r="E16" s="250">
        <f>'Спецификация - фасады'!N11</f>
        <v>0</v>
      </c>
      <c r="F16" s="189"/>
      <c r="G16" s="694" t="s">
        <v>435</v>
      </c>
      <c r="H16" s="694"/>
      <c r="I16" s="694"/>
      <c r="J16" s="694"/>
      <c r="K16" s="695"/>
      <c r="L16" s="206"/>
    </row>
    <row r="17" spans="1:26" x14ac:dyDescent="0.2">
      <c r="A17" s="690"/>
      <c r="B17" s="238">
        <v>2</v>
      </c>
      <c r="C17" s="226">
        <v>3</v>
      </c>
      <c r="D17" s="190" t="s">
        <v>333</v>
      </c>
      <c r="E17" s="247"/>
      <c r="F17" s="205"/>
      <c r="G17" s="694"/>
      <c r="H17" s="694"/>
      <c r="I17" s="694"/>
      <c r="J17" s="694"/>
      <c r="K17" s="695"/>
    </row>
    <row r="18" spans="1:26" ht="25.5" x14ac:dyDescent="0.2">
      <c r="A18" s="690"/>
      <c r="B18" s="238">
        <v>2</v>
      </c>
      <c r="C18" s="226">
        <v>4</v>
      </c>
      <c r="D18" s="201" t="s">
        <v>335</v>
      </c>
      <c r="E18" s="247">
        <v>26</v>
      </c>
      <c r="F18" s="206"/>
      <c r="G18" s="207"/>
      <c r="H18" s="206"/>
      <c r="I18" s="207"/>
      <c r="J18" s="206"/>
      <c r="K18" s="204"/>
    </row>
    <row r="19" spans="1:26" ht="26.25" thickBot="1" x14ac:dyDescent="0.25">
      <c r="A19" s="690"/>
      <c r="B19" s="238">
        <v>2</v>
      </c>
      <c r="C19" s="226">
        <v>5</v>
      </c>
      <c r="D19" s="191" t="s">
        <v>353</v>
      </c>
      <c r="E19" s="208">
        <v>22</v>
      </c>
      <c r="F19" s="207"/>
      <c r="G19" s="206"/>
      <c r="H19" s="246" t="s">
        <v>337</v>
      </c>
      <c r="I19" s="223">
        <f>ширина2</f>
        <v>0</v>
      </c>
      <c r="J19" s="206"/>
      <c r="K19" s="204"/>
    </row>
    <row r="20" spans="1:26" x14ac:dyDescent="0.2">
      <c r="A20" s="690"/>
      <c r="B20" s="238">
        <v>2</v>
      </c>
      <c r="C20" s="206"/>
      <c r="D20" s="206"/>
      <c r="E20" s="206"/>
      <c r="F20" s="207"/>
      <c r="G20" s="207"/>
      <c r="H20" s="216"/>
      <c r="I20" s="209"/>
      <c r="J20" s="217"/>
      <c r="K20" s="213"/>
    </row>
    <row r="21" spans="1:26" ht="14.25" customHeight="1" x14ac:dyDescent="0.2">
      <c r="A21" s="690"/>
      <c r="B21" s="238">
        <v>2</v>
      </c>
      <c r="C21" s="696">
        <v>6</v>
      </c>
      <c r="D21" s="699" t="s">
        <v>433</v>
      </c>
      <c r="E21" s="193" t="s">
        <v>340</v>
      </c>
      <c r="F21" s="247"/>
      <c r="G21" s="207"/>
      <c r="H21" s="218"/>
      <c r="I21" s="210"/>
      <c r="J21" s="219"/>
      <c r="K21" s="213"/>
    </row>
    <row r="22" spans="1:26" x14ac:dyDescent="0.2">
      <c r="A22" s="690"/>
      <c r="B22" s="238">
        <v>2</v>
      </c>
      <c r="C22" s="697"/>
      <c r="D22" s="700"/>
      <c r="E22" s="193" t="s">
        <v>341</v>
      </c>
      <c r="F22" s="247"/>
      <c r="G22" s="207"/>
      <c r="H22" s="218"/>
      <c r="I22" s="210"/>
      <c r="J22" s="219"/>
      <c r="K22" s="245" t="s">
        <v>0</v>
      </c>
    </row>
    <row r="23" spans="1:26" x14ac:dyDescent="0.2">
      <c r="A23" s="690"/>
      <c r="B23" s="238">
        <v>2</v>
      </c>
      <c r="C23" s="697"/>
      <c r="D23" s="700"/>
      <c r="E23" s="193" t="s">
        <v>342</v>
      </c>
      <c r="F23" s="247"/>
      <c r="G23" s="207"/>
      <c r="H23" s="218"/>
      <c r="I23" s="210"/>
      <c r="J23" s="219"/>
      <c r="K23" s="222">
        <f>высота2</f>
        <v>0</v>
      </c>
    </row>
    <row r="24" spans="1:26" x14ac:dyDescent="0.2">
      <c r="A24" s="690"/>
      <c r="B24" s="238">
        <v>2</v>
      </c>
      <c r="C24" s="697"/>
      <c r="D24" s="700"/>
      <c r="E24" s="193" t="s">
        <v>343</v>
      </c>
      <c r="F24" s="248"/>
      <c r="G24" s="207"/>
      <c r="H24" s="218"/>
      <c r="I24" s="210"/>
      <c r="J24" s="219"/>
      <c r="K24" s="213"/>
    </row>
    <row r="25" spans="1:26" x14ac:dyDescent="0.2">
      <c r="A25" s="690"/>
      <c r="B25" s="238">
        <v>2</v>
      </c>
      <c r="C25" s="697"/>
      <c r="D25" s="700"/>
      <c r="E25" s="193" t="s">
        <v>344</v>
      </c>
      <c r="F25" s="248"/>
      <c r="G25" s="207"/>
      <c r="H25" s="218"/>
      <c r="I25" s="210"/>
      <c r="J25" s="219"/>
      <c r="K25" s="213"/>
    </row>
    <row r="26" spans="1:26" x14ac:dyDescent="0.2">
      <c r="A26" s="690"/>
      <c r="B26" s="238">
        <v>2</v>
      </c>
      <c r="C26" s="697"/>
      <c r="D26" s="700"/>
      <c r="E26" s="193" t="s">
        <v>345</v>
      </c>
      <c r="F26" s="248"/>
      <c r="G26" s="207"/>
      <c r="H26" s="218"/>
      <c r="I26" s="210"/>
      <c r="J26" s="219"/>
      <c r="K26" s="213"/>
    </row>
    <row r="27" spans="1:26" ht="15" thickBot="1" x14ac:dyDescent="0.25">
      <c r="A27" s="690"/>
      <c r="B27" s="239">
        <v>2</v>
      </c>
      <c r="C27" s="698"/>
      <c r="D27" s="701"/>
      <c r="E27" s="211" t="s">
        <v>346</v>
      </c>
      <c r="F27" s="249"/>
      <c r="G27" s="214"/>
      <c r="H27" s="220"/>
      <c r="I27" s="212"/>
      <c r="J27" s="221"/>
      <c r="K27" s="215"/>
      <c r="W27">
        <v>0</v>
      </c>
    </row>
    <row r="28" spans="1:26" x14ac:dyDescent="0.2">
      <c r="A28" s="690" t="s">
        <v>368</v>
      </c>
      <c r="B28" s="237">
        <v>3</v>
      </c>
      <c r="C28" s="225">
        <v>1</v>
      </c>
      <c r="D28" s="186" t="s">
        <v>331</v>
      </c>
      <c r="E28" s="691" t="str">
        <f>'Спецификация - фасады'!H12</f>
        <v/>
      </c>
      <c r="F28" s="692"/>
      <c r="G28" s="693"/>
      <c r="H28" s="202"/>
      <c r="I28" s="202"/>
      <c r="J28" s="202"/>
      <c r="K28" s="203"/>
      <c r="U28">
        <v>1</v>
      </c>
      <c r="V28" t="str">
        <f>IF(E3=0,".",CONCATENATE(E3,E4))</f>
        <v>.</v>
      </c>
      <c r="W28">
        <v>2</v>
      </c>
      <c r="X28">
        <v>26</v>
      </c>
    </row>
    <row r="29" spans="1:26" ht="14.25" customHeight="1" x14ac:dyDescent="0.2">
      <c r="A29" s="690"/>
      <c r="B29" s="238">
        <v>3</v>
      </c>
      <c r="C29" s="226">
        <v>2</v>
      </c>
      <c r="D29" s="188" t="s">
        <v>332</v>
      </c>
      <c r="E29" s="250">
        <f>'Спецификация - фасады'!N12</f>
        <v>0</v>
      </c>
      <c r="F29" s="189"/>
      <c r="G29" s="694" t="s">
        <v>435</v>
      </c>
      <c r="H29" s="694"/>
      <c r="I29" s="694"/>
      <c r="J29" s="694"/>
      <c r="K29" s="695"/>
      <c r="U29">
        <v>2</v>
      </c>
      <c r="V29" t="str">
        <f>IF(E16=0,".",CONCATENATE(E16,E17))</f>
        <v>.</v>
      </c>
      <c r="W29">
        <v>3</v>
      </c>
      <c r="X29">
        <v>35</v>
      </c>
      <c r="Z29" t="s">
        <v>334</v>
      </c>
    </row>
    <row r="30" spans="1:26" ht="14.25" customHeight="1" x14ac:dyDescent="0.2">
      <c r="A30" s="690"/>
      <c r="B30" s="238">
        <v>3</v>
      </c>
      <c r="C30" s="226">
        <v>3</v>
      </c>
      <c r="D30" s="190" t="s">
        <v>333</v>
      </c>
      <c r="E30" s="247"/>
      <c r="F30" s="205"/>
      <c r="G30" s="694"/>
      <c r="H30" s="694"/>
      <c r="I30" s="694"/>
      <c r="J30" s="694"/>
      <c r="K30" s="695"/>
      <c r="U30">
        <v>3</v>
      </c>
      <c r="V30" t="str">
        <f>IF(E29=0,".",CONCATENATE(E29,E30))</f>
        <v>.</v>
      </c>
      <c r="W30">
        <v>4</v>
      </c>
      <c r="Z30" t="s">
        <v>336</v>
      </c>
    </row>
    <row r="31" spans="1:26" ht="25.5" customHeight="1" x14ac:dyDescent="0.2">
      <c r="A31" s="690"/>
      <c r="B31" s="238">
        <v>3</v>
      </c>
      <c r="C31" s="226">
        <v>4</v>
      </c>
      <c r="D31" s="201" t="s">
        <v>335</v>
      </c>
      <c r="E31" s="247">
        <v>26</v>
      </c>
      <c r="F31" s="206"/>
      <c r="G31" s="207"/>
      <c r="H31" s="206"/>
      <c r="I31" s="207"/>
      <c r="J31" s="206"/>
      <c r="K31" s="204"/>
      <c r="U31">
        <v>4</v>
      </c>
      <c r="V31" t="str">
        <f>IF(E42=0,".",CONCATENATE(E42,E43))</f>
        <v>.</v>
      </c>
      <c r="W31">
        <v>5</v>
      </c>
      <c r="Z31" t="s">
        <v>338</v>
      </c>
    </row>
    <row r="32" spans="1:26" ht="26.25" thickBot="1" x14ac:dyDescent="0.25">
      <c r="A32" s="690"/>
      <c r="B32" s="238">
        <v>3</v>
      </c>
      <c r="C32" s="226">
        <v>5</v>
      </c>
      <c r="D32" s="191" t="s">
        <v>353</v>
      </c>
      <c r="E32" s="208">
        <v>22</v>
      </c>
      <c r="F32" s="207"/>
      <c r="G32" s="206"/>
      <c r="H32" s="246" t="s">
        <v>337</v>
      </c>
      <c r="I32" s="223">
        <f>ширина3</f>
        <v>0</v>
      </c>
      <c r="J32" s="206"/>
      <c r="K32" s="204"/>
      <c r="U32">
        <v>5</v>
      </c>
      <c r="V32" t="str">
        <f>IF(E55=0,".",CONCATENATE(E55,E56))</f>
        <v>.</v>
      </c>
      <c r="Z32" t="s">
        <v>339</v>
      </c>
    </row>
    <row r="33" spans="1:22" x14ac:dyDescent="0.2">
      <c r="A33" s="690"/>
      <c r="B33" s="238">
        <v>3</v>
      </c>
      <c r="C33" s="206"/>
      <c r="D33" s="206"/>
      <c r="E33" s="206"/>
      <c r="F33" s="207"/>
      <c r="G33" s="207"/>
      <c r="H33" s="228"/>
      <c r="I33" s="229"/>
      <c r="J33" s="230"/>
      <c r="K33" s="213"/>
      <c r="U33">
        <v>6</v>
      </c>
      <c r="V33" t="str">
        <f>IF(E68=0,".",CONCATENATE(E68,E69))</f>
        <v>.</v>
      </c>
    </row>
    <row r="34" spans="1:22" ht="14.25" customHeight="1" x14ac:dyDescent="0.2">
      <c r="A34" s="690"/>
      <c r="B34" s="238">
        <v>3</v>
      </c>
      <c r="C34" s="696">
        <v>6</v>
      </c>
      <c r="D34" s="699" t="s">
        <v>433</v>
      </c>
      <c r="E34" s="193" t="s">
        <v>340</v>
      </c>
      <c r="F34" s="247"/>
      <c r="G34" s="207"/>
      <c r="H34" s="231"/>
      <c r="I34" s="232"/>
      <c r="J34" s="233"/>
      <c r="K34" s="213"/>
      <c r="U34">
        <v>7</v>
      </c>
      <c r="V34" t="str">
        <f>IF(E81=0,".",CONCATENATE(E81,E82))</f>
        <v>.</v>
      </c>
    </row>
    <row r="35" spans="1:22" x14ac:dyDescent="0.2">
      <c r="A35" s="690"/>
      <c r="B35" s="238">
        <v>3</v>
      </c>
      <c r="C35" s="697"/>
      <c r="D35" s="700"/>
      <c r="E35" s="193" t="s">
        <v>341</v>
      </c>
      <c r="F35" s="247"/>
      <c r="G35" s="207"/>
      <c r="H35" s="231"/>
      <c r="I35" s="232"/>
      <c r="J35" s="233"/>
      <c r="K35" s="245" t="s">
        <v>0</v>
      </c>
      <c r="U35">
        <v>8</v>
      </c>
      <c r="V35" t="str">
        <f>IF(E94=0,".",CONCATENATE(E94,E95))</f>
        <v>.</v>
      </c>
    </row>
    <row r="36" spans="1:22" x14ac:dyDescent="0.2">
      <c r="A36" s="690"/>
      <c r="B36" s="238">
        <v>3</v>
      </c>
      <c r="C36" s="697"/>
      <c r="D36" s="700"/>
      <c r="E36" s="193" t="s">
        <v>342</v>
      </c>
      <c r="F36" s="247"/>
      <c r="G36" s="207"/>
      <c r="H36" s="231"/>
      <c r="I36" s="232"/>
      <c r="J36" s="233"/>
      <c r="K36" s="222">
        <f>высота3</f>
        <v>0</v>
      </c>
      <c r="U36">
        <v>9</v>
      </c>
      <c r="V36" t="str">
        <f>IF(E107=0,".",CONCATENATE(E107,E108))</f>
        <v>.</v>
      </c>
    </row>
    <row r="37" spans="1:22" x14ac:dyDescent="0.2">
      <c r="A37" s="690"/>
      <c r="B37" s="238">
        <v>3</v>
      </c>
      <c r="C37" s="697"/>
      <c r="D37" s="700"/>
      <c r="E37" s="193" t="s">
        <v>343</v>
      </c>
      <c r="F37" s="248"/>
      <c r="G37" s="207"/>
      <c r="H37" s="231"/>
      <c r="I37" s="232"/>
      <c r="J37" s="233"/>
      <c r="K37" s="213"/>
      <c r="U37">
        <v>10</v>
      </c>
      <c r="V37" t="str">
        <f>IF(E120=0,".",CONCATENATE(E120,E121))</f>
        <v>.</v>
      </c>
    </row>
    <row r="38" spans="1:22" x14ac:dyDescent="0.2">
      <c r="A38" s="690"/>
      <c r="B38" s="238">
        <v>3</v>
      </c>
      <c r="C38" s="697"/>
      <c r="D38" s="700"/>
      <c r="E38" s="193" t="s">
        <v>344</v>
      </c>
      <c r="F38" s="248"/>
      <c r="G38" s="207"/>
      <c r="H38" s="231"/>
      <c r="I38" s="232"/>
      <c r="J38" s="233"/>
      <c r="K38" s="213"/>
    </row>
    <row r="39" spans="1:22" x14ac:dyDescent="0.2">
      <c r="A39" s="690"/>
      <c r="B39" s="238">
        <v>3</v>
      </c>
      <c r="C39" s="697"/>
      <c r="D39" s="700"/>
      <c r="E39" s="193" t="s">
        <v>345</v>
      </c>
      <c r="F39" s="248"/>
      <c r="G39" s="207"/>
      <c r="H39" s="231"/>
      <c r="I39" s="232"/>
      <c r="J39" s="233"/>
      <c r="K39" s="213"/>
      <c r="P39" s="689"/>
    </row>
    <row r="40" spans="1:22" ht="15" thickBot="1" x14ac:dyDescent="0.25">
      <c r="A40" s="690"/>
      <c r="B40" s="239">
        <v>3</v>
      </c>
      <c r="C40" s="698"/>
      <c r="D40" s="701"/>
      <c r="E40" s="211" t="s">
        <v>346</v>
      </c>
      <c r="F40" s="249"/>
      <c r="G40" s="214"/>
      <c r="H40" s="234"/>
      <c r="I40" s="235"/>
      <c r="J40" s="236"/>
      <c r="K40" s="215"/>
      <c r="P40" s="689"/>
    </row>
    <row r="41" spans="1:22" x14ac:dyDescent="0.2">
      <c r="A41" s="690" t="s">
        <v>369</v>
      </c>
      <c r="B41" s="237">
        <v>4</v>
      </c>
      <c r="C41" s="185">
        <v>1</v>
      </c>
      <c r="D41" s="186" t="s">
        <v>331</v>
      </c>
      <c r="E41" s="691" t="str">
        <f>'Спецификация - фасады'!H13</f>
        <v/>
      </c>
      <c r="F41" s="692"/>
      <c r="G41" s="693"/>
      <c r="H41" s="202"/>
      <c r="I41" s="202"/>
      <c r="J41" s="202"/>
      <c r="K41" s="203"/>
      <c r="P41" s="689"/>
    </row>
    <row r="42" spans="1:22" ht="14.25" customHeight="1" x14ac:dyDescent="0.2">
      <c r="A42" s="690"/>
      <c r="B42" s="238">
        <v>4</v>
      </c>
      <c r="C42" s="187">
        <v>2</v>
      </c>
      <c r="D42" s="188" t="s">
        <v>332</v>
      </c>
      <c r="E42" s="250">
        <f>'Спецификация - фасады'!N13</f>
        <v>0</v>
      </c>
      <c r="F42" s="189"/>
      <c r="G42" s="694" t="s">
        <v>434</v>
      </c>
      <c r="H42" s="694"/>
      <c r="I42" s="694"/>
      <c r="J42" s="694"/>
      <c r="K42" s="695"/>
    </row>
    <row r="43" spans="1:22" x14ac:dyDescent="0.2">
      <c r="A43" s="690"/>
      <c r="B43" s="238">
        <v>4</v>
      </c>
      <c r="C43" s="187">
        <v>3</v>
      </c>
      <c r="D43" s="190" t="s">
        <v>333</v>
      </c>
      <c r="E43" s="247"/>
      <c r="F43" s="205"/>
      <c r="G43" s="694"/>
      <c r="H43" s="694"/>
      <c r="I43" s="694"/>
      <c r="J43" s="694"/>
      <c r="K43" s="695"/>
    </row>
    <row r="44" spans="1:22" ht="25.5" x14ac:dyDescent="0.2">
      <c r="A44" s="690"/>
      <c r="B44" s="238">
        <v>4</v>
      </c>
      <c r="C44" s="187">
        <v>4</v>
      </c>
      <c r="D44" s="201" t="s">
        <v>335</v>
      </c>
      <c r="E44" s="247">
        <v>26</v>
      </c>
      <c r="F44" s="206"/>
      <c r="G44" s="207"/>
      <c r="H44" s="206"/>
      <c r="I44" s="207"/>
      <c r="J44" s="206"/>
      <c r="K44" s="204"/>
    </row>
    <row r="45" spans="1:22" ht="26.25" thickBot="1" x14ac:dyDescent="0.25">
      <c r="A45" s="690"/>
      <c r="B45" s="238">
        <v>4</v>
      </c>
      <c r="C45" s="187">
        <v>5</v>
      </c>
      <c r="D45" s="191" t="s">
        <v>353</v>
      </c>
      <c r="E45" s="208">
        <v>22</v>
      </c>
      <c r="F45" s="207"/>
      <c r="G45" s="206"/>
      <c r="H45" s="246" t="s">
        <v>337</v>
      </c>
      <c r="I45" s="223">
        <f>ширина4</f>
        <v>0</v>
      </c>
      <c r="J45" s="206"/>
      <c r="K45" s="204"/>
    </row>
    <row r="46" spans="1:22" x14ac:dyDescent="0.2">
      <c r="A46" s="690"/>
      <c r="B46" s="238">
        <v>4</v>
      </c>
      <c r="C46" s="192"/>
      <c r="D46" s="206"/>
      <c r="E46" s="206"/>
      <c r="F46" s="207"/>
      <c r="G46" s="207"/>
      <c r="H46" s="216"/>
      <c r="I46" s="209"/>
      <c r="J46" s="217"/>
      <c r="K46" s="213"/>
    </row>
    <row r="47" spans="1:22" ht="14.25" customHeight="1" x14ac:dyDescent="0.2">
      <c r="A47" s="690"/>
      <c r="B47" s="238">
        <v>4</v>
      </c>
      <c r="C47" s="714">
        <v>6</v>
      </c>
      <c r="D47" s="699" t="s">
        <v>433</v>
      </c>
      <c r="E47" s="193" t="s">
        <v>340</v>
      </c>
      <c r="F47" s="247"/>
      <c r="G47" s="207"/>
      <c r="H47" s="218"/>
      <c r="I47" s="210"/>
      <c r="J47" s="219"/>
      <c r="K47" s="213"/>
    </row>
    <row r="48" spans="1:22" x14ac:dyDescent="0.2">
      <c r="A48" s="690"/>
      <c r="B48" s="238">
        <v>4</v>
      </c>
      <c r="C48" s="715"/>
      <c r="D48" s="700"/>
      <c r="E48" s="193" t="s">
        <v>341</v>
      </c>
      <c r="F48" s="247"/>
      <c r="G48" s="207"/>
      <c r="H48" s="218"/>
      <c r="I48" s="210"/>
      <c r="J48" s="219"/>
      <c r="K48" s="245" t="s">
        <v>0</v>
      </c>
    </row>
    <row r="49" spans="1:11" x14ac:dyDescent="0.2">
      <c r="A49" s="690"/>
      <c r="B49" s="238">
        <v>4</v>
      </c>
      <c r="C49" s="715"/>
      <c r="D49" s="700"/>
      <c r="E49" s="193" t="s">
        <v>342</v>
      </c>
      <c r="F49" s="247"/>
      <c r="G49" s="207"/>
      <c r="H49" s="218"/>
      <c r="I49" s="210"/>
      <c r="J49" s="219"/>
      <c r="K49" s="222">
        <f>высота4</f>
        <v>0</v>
      </c>
    </row>
    <row r="50" spans="1:11" x14ac:dyDescent="0.2">
      <c r="A50" s="690"/>
      <c r="B50" s="238">
        <v>4</v>
      </c>
      <c r="C50" s="715"/>
      <c r="D50" s="700"/>
      <c r="E50" s="193" t="s">
        <v>343</v>
      </c>
      <c r="F50" s="248"/>
      <c r="G50" s="207"/>
      <c r="H50" s="218"/>
      <c r="I50" s="210"/>
      <c r="J50" s="219"/>
      <c r="K50" s="213"/>
    </row>
    <row r="51" spans="1:11" x14ac:dyDescent="0.2">
      <c r="A51" s="690"/>
      <c r="B51" s="238">
        <v>4</v>
      </c>
      <c r="C51" s="715"/>
      <c r="D51" s="700"/>
      <c r="E51" s="193" t="s">
        <v>344</v>
      </c>
      <c r="F51" s="248"/>
      <c r="G51" s="207"/>
      <c r="H51" s="218"/>
      <c r="I51" s="210"/>
      <c r="J51" s="219"/>
      <c r="K51" s="213"/>
    </row>
    <row r="52" spans="1:11" x14ac:dyDescent="0.2">
      <c r="A52" s="690"/>
      <c r="B52" s="238">
        <v>4</v>
      </c>
      <c r="C52" s="715"/>
      <c r="D52" s="700"/>
      <c r="E52" s="193" t="s">
        <v>345</v>
      </c>
      <c r="F52" s="248"/>
      <c r="G52" s="207"/>
      <c r="H52" s="218"/>
      <c r="I52" s="210"/>
      <c r="J52" s="219"/>
      <c r="K52" s="213"/>
    </row>
    <row r="53" spans="1:11" ht="15" thickBot="1" x14ac:dyDescent="0.25">
      <c r="A53" s="690"/>
      <c r="B53" s="239">
        <v>4</v>
      </c>
      <c r="C53" s="716"/>
      <c r="D53" s="701"/>
      <c r="E53" s="211" t="s">
        <v>346</v>
      </c>
      <c r="F53" s="249"/>
      <c r="G53" s="214"/>
      <c r="H53" s="220"/>
      <c r="I53" s="212"/>
      <c r="J53" s="221"/>
      <c r="K53" s="215"/>
    </row>
    <row r="54" spans="1:11" x14ac:dyDescent="0.2">
      <c r="A54" s="690" t="s">
        <v>370</v>
      </c>
      <c r="B54" s="237">
        <v>5</v>
      </c>
      <c r="C54" s="225">
        <v>1</v>
      </c>
      <c r="D54" s="186" t="s">
        <v>331</v>
      </c>
      <c r="E54" s="691" t="str">
        <f>'Спецификация - фасады'!H14</f>
        <v/>
      </c>
      <c r="F54" s="692"/>
      <c r="G54" s="693"/>
      <c r="H54" s="202"/>
      <c r="I54" s="202"/>
      <c r="J54" s="202"/>
      <c r="K54" s="203"/>
    </row>
    <row r="55" spans="1:11" ht="14.25" customHeight="1" x14ac:dyDescent="0.2">
      <c r="A55" s="690"/>
      <c r="B55" s="238">
        <v>5</v>
      </c>
      <c r="C55" s="226">
        <v>2</v>
      </c>
      <c r="D55" s="188" t="s">
        <v>332</v>
      </c>
      <c r="E55" s="250">
        <f>'Спецификация - фасады'!N14</f>
        <v>0</v>
      </c>
      <c r="F55" s="189"/>
      <c r="G55" s="694" t="s">
        <v>435</v>
      </c>
      <c r="H55" s="694"/>
      <c r="I55" s="694"/>
      <c r="J55" s="694"/>
      <c r="K55" s="695"/>
    </row>
    <row r="56" spans="1:11" x14ac:dyDescent="0.2">
      <c r="A56" s="690"/>
      <c r="B56" s="238">
        <v>5</v>
      </c>
      <c r="C56" s="226">
        <v>3</v>
      </c>
      <c r="D56" s="190" t="s">
        <v>333</v>
      </c>
      <c r="E56" s="247" t="s">
        <v>334</v>
      </c>
      <c r="F56" s="205"/>
      <c r="G56" s="694"/>
      <c r="H56" s="694"/>
      <c r="I56" s="694"/>
      <c r="J56" s="694"/>
      <c r="K56" s="695"/>
    </row>
    <row r="57" spans="1:11" ht="25.5" x14ac:dyDescent="0.2">
      <c r="A57" s="690"/>
      <c r="B57" s="238">
        <v>5</v>
      </c>
      <c r="C57" s="226">
        <v>4</v>
      </c>
      <c r="D57" s="201" t="s">
        <v>335</v>
      </c>
      <c r="E57" s="247">
        <v>26</v>
      </c>
      <c r="F57" s="206"/>
      <c r="G57" s="207"/>
      <c r="H57" s="206"/>
      <c r="I57" s="207"/>
      <c r="J57" s="206"/>
      <c r="K57" s="204"/>
    </row>
    <row r="58" spans="1:11" ht="26.25" thickBot="1" x14ac:dyDescent="0.25">
      <c r="A58" s="690"/>
      <c r="B58" s="238">
        <v>5</v>
      </c>
      <c r="C58" s="226">
        <v>5</v>
      </c>
      <c r="D58" s="191" t="s">
        <v>353</v>
      </c>
      <c r="E58" s="208">
        <v>22</v>
      </c>
      <c r="F58" s="207"/>
      <c r="G58" s="206"/>
      <c r="H58" s="246" t="s">
        <v>337</v>
      </c>
      <c r="I58" s="223">
        <f>ширина5</f>
        <v>0</v>
      </c>
      <c r="J58" s="206"/>
      <c r="K58" s="204"/>
    </row>
    <row r="59" spans="1:11" x14ac:dyDescent="0.2">
      <c r="A59" s="690"/>
      <c r="B59" s="238">
        <v>5</v>
      </c>
      <c r="C59" s="206"/>
      <c r="D59" s="206"/>
      <c r="E59" s="206"/>
      <c r="F59" s="207"/>
      <c r="G59" s="207"/>
      <c r="H59" s="216"/>
      <c r="I59" s="209"/>
      <c r="J59" s="217"/>
      <c r="K59" s="213"/>
    </row>
    <row r="60" spans="1:11" ht="14.25" customHeight="1" x14ac:dyDescent="0.2">
      <c r="A60" s="690"/>
      <c r="B60" s="238">
        <v>5</v>
      </c>
      <c r="C60" s="696">
        <v>6</v>
      </c>
      <c r="D60" s="699" t="s">
        <v>433</v>
      </c>
      <c r="E60" s="193" t="s">
        <v>340</v>
      </c>
      <c r="F60" s="247"/>
      <c r="G60" s="207"/>
      <c r="H60" s="218"/>
      <c r="I60" s="210"/>
      <c r="J60" s="219"/>
      <c r="K60" s="213"/>
    </row>
    <row r="61" spans="1:11" x14ac:dyDescent="0.2">
      <c r="A61" s="690"/>
      <c r="B61" s="238">
        <v>5</v>
      </c>
      <c r="C61" s="697"/>
      <c r="D61" s="700"/>
      <c r="E61" s="193" t="s">
        <v>341</v>
      </c>
      <c r="F61" s="247"/>
      <c r="G61" s="207"/>
      <c r="H61" s="218"/>
      <c r="I61" s="210"/>
      <c r="J61" s="219"/>
      <c r="K61" s="245" t="s">
        <v>0</v>
      </c>
    </row>
    <row r="62" spans="1:11" x14ac:dyDescent="0.2">
      <c r="A62" s="690"/>
      <c r="B62" s="238">
        <v>5</v>
      </c>
      <c r="C62" s="697"/>
      <c r="D62" s="700"/>
      <c r="E62" s="193" t="s">
        <v>342</v>
      </c>
      <c r="F62" s="247"/>
      <c r="G62" s="207"/>
      <c r="H62" s="218"/>
      <c r="I62" s="210"/>
      <c r="J62" s="219"/>
      <c r="K62" s="222">
        <f>высота5</f>
        <v>0</v>
      </c>
    </row>
    <row r="63" spans="1:11" x14ac:dyDescent="0.2">
      <c r="A63" s="690"/>
      <c r="B63" s="238">
        <v>5</v>
      </c>
      <c r="C63" s="697"/>
      <c r="D63" s="700"/>
      <c r="E63" s="193" t="s">
        <v>343</v>
      </c>
      <c r="F63" s="248"/>
      <c r="G63" s="207"/>
      <c r="H63" s="218"/>
      <c r="I63" s="210"/>
      <c r="J63" s="219"/>
      <c r="K63" s="213"/>
    </row>
    <row r="64" spans="1:11" x14ac:dyDescent="0.2">
      <c r="A64" s="690"/>
      <c r="B64" s="238">
        <v>5</v>
      </c>
      <c r="C64" s="697"/>
      <c r="D64" s="700"/>
      <c r="E64" s="193" t="s">
        <v>344</v>
      </c>
      <c r="F64" s="248"/>
      <c r="G64" s="207"/>
      <c r="H64" s="218"/>
      <c r="I64" s="210"/>
      <c r="J64" s="219"/>
      <c r="K64" s="213"/>
    </row>
    <row r="65" spans="1:11" x14ac:dyDescent="0.2">
      <c r="A65" s="690"/>
      <c r="B65" s="238">
        <v>5</v>
      </c>
      <c r="C65" s="697"/>
      <c r="D65" s="700"/>
      <c r="E65" s="193" t="s">
        <v>345</v>
      </c>
      <c r="F65" s="248"/>
      <c r="G65" s="207"/>
      <c r="H65" s="218"/>
      <c r="I65" s="210"/>
      <c r="J65" s="219"/>
      <c r="K65" s="213"/>
    </row>
    <row r="66" spans="1:11" ht="15" thickBot="1" x14ac:dyDescent="0.25">
      <c r="A66" s="690"/>
      <c r="B66" s="239">
        <v>5</v>
      </c>
      <c r="C66" s="698"/>
      <c r="D66" s="701"/>
      <c r="E66" s="211" t="s">
        <v>346</v>
      </c>
      <c r="F66" s="249"/>
      <c r="G66" s="214"/>
      <c r="H66" s="220"/>
      <c r="I66" s="212"/>
      <c r="J66" s="221"/>
      <c r="K66" s="215"/>
    </row>
    <row r="67" spans="1:11" ht="14.25" customHeight="1" x14ac:dyDescent="0.2">
      <c r="A67" s="690" t="s">
        <v>371</v>
      </c>
      <c r="B67" s="237">
        <v>6</v>
      </c>
      <c r="C67" s="225">
        <v>1</v>
      </c>
      <c r="D67" s="186" t="s">
        <v>331</v>
      </c>
      <c r="E67" s="691" t="str">
        <f>'Спецификация - фасады'!H15</f>
        <v/>
      </c>
      <c r="F67" s="692"/>
      <c r="G67" s="693"/>
      <c r="H67" s="202"/>
      <c r="I67" s="202"/>
      <c r="J67" s="202"/>
      <c r="K67" s="203"/>
    </row>
    <row r="68" spans="1:11" ht="14.25" customHeight="1" x14ac:dyDescent="0.2">
      <c r="A68" s="690"/>
      <c r="B68" s="238">
        <v>6</v>
      </c>
      <c r="C68" s="226">
        <v>2</v>
      </c>
      <c r="D68" s="188" t="s">
        <v>332</v>
      </c>
      <c r="E68" s="250">
        <f>'Спецификация - фасады'!N15</f>
        <v>0</v>
      </c>
      <c r="F68" s="189"/>
      <c r="G68" s="694" t="s">
        <v>435</v>
      </c>
      <c r="H68" s="694"/>
      <c r="I68" s="694"/>
      <c r="J68" s="694"/>
      <c r="K68" s="695"/>
    </row>
    <row r="69" spans="1:11" x14ac:dyDescent="0.2">
      <c r="A69" s="690"/>
      <c r="B69" s="238">
        <v>6</v>
      </c>
      <c r="C69" s="226">
        <v>3</v>
      </c>
      <c r="D69" s="190" t="s">
        <v>333</v>
      </c>
      <c r="E69" s="247"/>
      <c r="F69" s="205"/>
      <c r="G69" s="694"/>
      <c r="H69" s="694"/>
      <c r="I69" s="694"/>
      <c r="J69" s="694"/>
      <c r="K69" s="695"/>
    </row>
    <row r="70" spans="1:11" ht="25.5" x14ac:dyDescent="0.2">
      <c r="A70" s="690"/>
      <c r="B70" s="238">
        <v>6</v>
      </c>
      <c r="C70" s="226">
        <v>4</v>
      </c>
      <c r="D70" s="201" t="s">
        <v>335</v>
      </c>
      <c r="E70" s="247">
        <v>26</v>
      </c>
      <c r="F70" s="206"/>
      <c r="G70" s="207"/>
      <c r="H70" s="206"/>
      <c r="I70" s="207"/>
      <c r="J70" s="206"/>
      <c r="K70" s="204"/>
    </row>
    <row r="71" spans="1:11" ht="26.25" thickBot="1" x14ac:dyDescent="0.25">
      <c r="A71" s="690"/>
      <c r="B71" s="238">
        <v>6</v>
      </c>
      <c r="C71" s="226">
        <v>5</v>
      </c>
      <c r="D71" s="191" t="s">
        <v>353</v>
      </c>
      <c r="E71" s="208">
        <v>22</v>
      </c>
      <c r="F71" s="207"/>
      <c r="G71" s="206"/>
      <c r="H71" s="246" t="s">
        <v>337</v>
      </c>
      <c r="I71" s="223">
        <f>ширина6</f>
        <v>0</v>
      </c>
      <c r="J71" s="206"/>
      <c r="K71" s="204"/>
    </row>
    <row r="72" spans="1:11" x14ac:dyDescent="0.2">
      <c r="A72" s="690"/>
      <c r="B72" s="238">
        <v>6</v>
      </c>
      <c r="C72" s="206"/>
      <c r="D72" s="206"/>
      <c r="E72" s="206"/>
      <c r="F72" s="207"/>
      <c r="G72" s="207"/>
      <c r="H72" s="216"/>
      <c r="I72" s="209"/>
      <c r="J72" s="217"/>
      <c r="K72" s="213"/>
    </row>
    <row r="73" spans="1:11" ht="14.25" customHeight="1" x14ac:dyDescent="0.2">
      <c r="A73" s="690"/>
      <c r="B73" s="238">
        <v>6</v>
      </c>
      <c r="C73" s="696">
        <v>6</v>
      </c>
      <c r="D73" s="699" t="s">
        <v>433</v>
      </c>
      <c r="E73" s="193" t="s">
        <v>340</v>
      </c>
      <c r="F73" s="247"/>
      <c r="G73" s="207"/>
      <c r="H73" s="218"/>
      <c r="I73" s="210"/>
      <c r="J73" s="219"/>
      <c r="K73" s="213"/>
    </row>
    <row r="74" spans="1:11" x14ac:dyDescent="0.2">
      <c r="A74" s="690"/>
      <c r="B74" s="238">
        <v>6</v>
      </c>
      <c r="C74" s="697"/>
      <c r="D74" s="700"/>
      <c r="E74" s="193" t="s">
        <v>341</v>
      </c>
      <c r="F74" s="247"/>
      <c r="G74" s="207"/>
      <c r="H74" s="218"/>
      <c r="I74" s="210"/>
      <c r="J74" s="219"/>
      <c r="K74" s="245" t="s">
        <v>0</v>
      </c>
    </row>
    <row r="75" spans="1:11" x14ac:dyDescent="0.2">
      <c r="A75" s="690"/>
      <c r="B75" s="238">
        <v>6</v>
      </c>
      <c r="C75" s="697"/>
      <c r="D75" s="700"/>
      <c r="E75" s="193" t="s">
        <v>342</v>
      </c>
      <c r="F75" s="247"/>
      <c r="G75" s="207"/>
      <c r="H75" s="218"/>
      <c r="I75" s="210"/>
      <c r="J75" s="219"/>
      <c r="K75" s="222">
        <f>высота6</f>
        <v>0</v>
      </c>
    </row>
    <row r="76" spans="1:11" x14ac:dyDescent="0.2">
      <c r="A76" s="690"/>
      <c r="B76" s="238">
        <v>6</v>
      </c>
      <c r="C76" s="697"/>
      <c r="D76" s="700"/>
      <c r="E76" s="193" t="s">
        <v>343</v>
      </c>
      <c r="F76" s="248"/>
      <c r="G76" s="207"/>
      <c r="H76" s="218"/>
      <c r="I76" s="210"/>
      <c r="J76" s="219"/>
      <c r="K76" s="213"/>
    </row>
    <row r="77" spans="1:11" x14ac:dyDescent="0.2">
      <c r="A77" s="690"/>
      <c r="B77" s="238">
        <v>6</v>
      </c>
      <c r="C77" s="697"/>
      <c r="D77" s="700"/>
      <c r="E77" s="193" t="s">
        <v>344</v>
      </c>
      <c r="F77" s="248"/>
      <c r="G77" s="207"/>
      <c r="H77" s="218"/>
      <c r="I77" s="210"/>
      <c r="J77" s="219"/>
      <c r="K77" s="213"/>
    </row>
    <row r="78" spans="1:11" x14ac:dyDescent="0.2">
      <c r="A78" s="690"/>
      <c r="B78" s="238">
        <v>6</v>
      </c>
      <c r="C78" s="697"/>
      <c r="D78" s="700"/>
      <c r="E78" s="193" t="s">
        <v>345</v>
      </c>
      <c r="F78" s="248"/>
      <c r="G78" s="207"/>
      <c r="H78" s="218"/>
      <c r="I78" s="210"/>
      <c r="J78" s="219"/>
      <c r="K78" s="213"/>
    </row>
    <row r="79" spans="1:11" ht="15" thickBot="1" x14ac:dyDescent="0.25">
      <c r="A79" s="690"/>
      <c r="B79" s="239">
        <v>6</v>
      </c>
      <c r="C79" s="698"/>
      <c r="D79" s="701"/>
      <c r="E79" s="211" t="s">
        <v>346</v>
      </c>
      <c r="F79" s="249"/>
      <c r="G79" s="214"/>
      <c r="H79" s="220"/>
      <c r="I79" s="212"/>
      <c r="J79" s="221"/>
      <c r="K79" s="215"/>
    </row>
    <row r="80" spans="1:11" x14ac:dyDescent="0.2">
      <c r="A80" s="690" t="s">
        <v>372</v>
      </c>
      <c r="B80" s="237">
        <v>7</v>
      </c>
      <c r="C80" s="225">
        <v>1</v>
      </c>
      <c r="D80" s="186" t="s">
        <v>331</v>
      </c>
      <c r="E80" s="691" t="str">
        <f>'Спецификация - фасады'!H16</f>
        <v/>
      </c>
      <c r="F80" s="692"/>
      <c r="G80" s="693"/>
      <c r="H80" s="202"/>
      <c r="I80" s="202"/>
      <c r="J80" s="202"/>
      <c r="K80" s="203"/>
    </row>
    <row r="81" spans="1:11" ht="14.25" customHeight="1" x14ac:dyDescent="0.2">
      <c r="A81" s="690"/>
      <c r="B81" s="238">
        <v>7</v>
      </c>
      <c r="C81" s="226">
        <v>2</v>
      </c>
      <c r="D81" s="188" t="s">
        <v>332</v>
      </c>
      <c r="E81" s="250">
        <f>'Спецификация - фасады'!N16</f>
        <v>0</v>
      </c>
      <c r="F81" s="189"/>
      <c r="G81" s="694" t="s">
        <v>435</v>
      </c>
      <c r="H81" s="694"/>
      <c r="I81" s="694"/>
      <c r="J81" s="694"/>
      <c r="K81" s="695"/>
    </row>
    <row r="82" spans="1:11" x14ac:dyDescent="0.2">
      <c r="A82" s="690"/>
      <c r="B82" s="238">
        <v>7</v>
      </c>
      <c r="C82" s="226">
        <v>3</v>
      </c>
      <c r="D82" s="190" t="s">
        <v>333</v>
      </c>
      <c r="E82" s="247"/>
      <c r="F82" s="205"/>
      <c r="G82" s="694"/>
      <c r="H82" s="694"/>
      <c r="I82" s="694"/>
      <c r="J82" s="694"/>
      <c r="K82" s="695"/>
    </row>
    <row r="83" spans="1:11" ht="25.5" x14ac:dyDescent="0.2">
      <c r="A83" s="690"/>
      <c r="B83" s="238">
        <v>7</v>
      </c>
      <c r="C83" s="226">
        <v>4</v>
      </c>
      <c r="D83" s="201" t="s">
        <v>335</v>
      </c>
      <c r="E83" s="247">
        <v>26</v>
      </c>
      <c r="F83" s="206"/>
      <c r="G83" s="207"/>
      <c r="H83" s="206"/>
      <c r="I83" s="207"/>
      <c r="J83" s="206"/>
      <c r="K83" s="204"/>
    </row>
    <row r="84" spans="1:11" ht="26.25" thickBot="1" x14ac:dyDescent="0.25">
      <c r="A84" s="690"/>
      <c r="B84" s="238">
        <v>7</v>
      </c>
      <c r="C84" s="226">
        <v>5</v>
      </c>
      <c r="D84" s="191" t="s">
        <v>353</v>
      </c>
      <c r="E84" s="208">
        <v>22</v>
      </c>
      <c r="F84" s="207"/>
      <c r="G84" s="206"/>
      <c r="H84" s="246" t="s">
        <v>337</v>
      </c>
      <c r="I84" s="223">
        <f>ширина7</f>
        <v>0</v>
      </c>
      <c r="J84" s="206"/>
      <c r="K84" s="204"/>
    </row>
    <row r="85" spans="1:11" x14ac:dyDescent="0.2">
      <c r="A85" s="690"/>
      <c r="B85" s="238">
        <v>7</v>
      </c>
      <c r="C85" s="206"/>
      <c r="D85" s="206"/>
      <c r="E85" s="206"/>
      <c r="F85" s="207"/>
      <c r="G85" s="207"/>
      <c r="H85" s="216"/>
      <c r="I85" s="209"/>
      <c r="J85" s="217"/>
      <c r="K85" s="213"/>
    </row>
    <row r="86" spans="1:11" ht="14.25" customHeight="1" x14ac:dyDescent="0.2">
      <c r="A86" s="690"/>
      <c r="B86" s="238">
        <v>7</v>
      </c>
      <c r="C86" s="696">
        <v>6</v>
      </c>
      <c r="D86" s="699" t="s">
        <v>433</v>
      </c>
      <c r="E86" s="193" t="s">
        <v>340</v>
      </c>
      <c r="F86" s="247"/>
      <c r="G86" s="207"/>
      <c r="H86" s="218"/>
      <c r="I86" s="210"/>
      <c r="J86" s="219"/>
      <c r="K86" s="213"/>
    </row>
    <row r="87" spans="1:11" x14ac:dyDescent="0.2">
      <c r="A87" s="690"/>
      <c r="B87" s="238">
        <v>7</v>
      </c>
      <c r="C87" s="697"/>
      <c r="D87" s="700"/>
      <c r="E87" s="193" t="s">
        <v>341</v>
      </c>
      <c r="F87" s="247"/>
      <c r="G87" s="207"/>
      <c r="H87" s="218"/>
      <c r="I87" s="210"/>
      <c r="J87" s="219"/>
      <c r="K87" s="245" t="s">
        <v>0</v>
      </c>
    </row>
    <row r="88" spans="1:11" x14ac:dyDescent="0.2">
      <c r="A88" s="690"/>
      <c r="B88" s="238">
        <v>7</v>
      </c>
      <c r="C88" s="697"/>
      <c r="D88" s="700"/>
      <c r="E88" s="193" t="s">
        <v>342</v>
      </c>
      <c r="F88" s="247"/>
      <c r="G88" s="207"/>
      <c r="H88" s="218"/>
      <c r="I88" s="210"/>
      <c r="J88" s="219"/>
      <c r="K88" s="222">
        <f>высота7</f>
        <v>0</v>
      </c>
    </row>
    <row r="89" spans="1:11" x14ac:dyDescent="0.2">
      <c r="A89" s="690"/>
      <c r="B89" s="238">
        <v>7</v>
      </c>
      <c r="C89" s="697"/>
      <c r="D89" s="700"/>
      <c r="E89" s="193" t="s">
        <v>343</v>
      </c>
      <c r="F89" s="248"/>
      <c r="G89" s="207"/>
      <c r="H89" s="218"/>
      <c r="I89" s="210"/>
      <c r="J89" s="219"/>
      <c r="K89" s="213"/>
    </row>
    <row r="90" spans="1:11" x14ac:dyDescent="0.2">
      <c r="A90" s="690"/>
      <c r="B90" s="238">
        <v>7</v>
      </c>
      <c r="C90" s="697"/>
      <c r="D90" s="700"/>
      <c r="E90" s="193" t="s">
        <v>344</v>
      </c>
      <c r="F90" s="248"/>
      <c r="G90" s="207"/>
      <c r="H90" s="218"/>
      <c r="I90" s="210"/>
      <c r="J90" s="219"/>
      <c r="K90" s="213"/>
    </row>
    <row r="91" spans="1:11" x14ac:dyDescent="0.2">
      <c r="A91" s="690"/>
      <c r="B91" s="238">
        <v>7</v>
      </c>
      <c r="C91" s="697"/>
      <c r="D91" s="700"/>
      <c r="E91" s="193" t="s">
        <v>345</v>
      </c>
      <c r="F91" s="248"/>
      <c r="G91" s="207"/>
      <c r="H91" s="218"/>
      <c r="I91" s="210"/>
      <c r="J91" s="219"/>
      <c r="K91" s="213"/>
    </row>
    <row r="92" spans="1:11" ht="15" thickBot="1" x14ac:dyDescent="0.25">
      <c r="A92" s="690"/>
      <c r="B92" s="239">
        <v>7</v>
      </c>
      <c r="C92" s="698"/>
      <c r="D92" s="701"/>
      <c r="E92" s="211" t="s">
        <v>346</v>
      </c>
      <c r="F92" s="249"/>
      <c r="G92" s="214"/>
      <c r="H92" s="220"/>
      <c r="I92" s="212"/>
      <c r="J92" s="221"/>
      <c r="K92" s="215"/>
    </row>
    <row r="93" spans="1:11" x14ac:dyDescent="0.2">
      <c r="A93" s="690" t="s">
        <v>373</v>
      </c>
      <c r="B93" s="237">
        <v>8</v>
      </c>
      <c r="C93" s="225">
        <v>1</v>
      </c>
      <c r="D93" s="186" t="s">
        <v>331</v>
      </c>
      <c r="E93" s="691" t="str">
        <f>'Спецификация - фасады'!H17</f>
        <v/>
      </c>
      <c r="F93" s="692"/>
      <c r="G93" s="693"/>
      <c r="H93" s="202"/>
      <c r="I93" s="202"/>
      <c r="J93" s="202"/>
      <c r="K93" s="203"/>
    </row>
    <row r="94" spans="1:11" ht="14.25" customHeight="1" x14ac:dyDescent="0.2">
      <c r="A94" s="690"/>
      <c r="B94" s="238">
        <v>8</v>
      </c>
      <c r="C94" s="226">
        <v>2</v>
      </c>
      <c r="D94" s="188" t="s">
        <v>332</v>
      </c>
      <c r="E94" s="250">
        <f>'Спецификация - фасады'!N17</f>
        <v>0</v>
      </c>
      <c r="F94" s="189"/>
      <c r="G94" s="694" t="s">
        <v>435</v>
      </c>
      <c r="H94" s="694"/>
      <c r="I94" s="694"/>
      <c r="J94" s="694"/>
      <c r="K94" s="695"/>
    </row>
    <row r="95" spans="1:11" x14ac:dyDescent="0.2">
      <c r="A95" s="690"/>
      <c r="B95" s="238">
        <v>8</v>
      </c>
      <c r="C95" s="226">
        <v>3</v>
      </c>
      <c r="D95" s="190" t="s">
        <v>333</v>
      </c>
      <c r="E95" s="247"/>
      <c r="F95" s="205"/>
      <c r="G95" s="694"/>
      <c r="H95" s="694"/>
      <c r="I95" s="694"/>
      <c r="J95" s="694"/>
      <c r="K95" s="695"/>
    </row>
    <row r="96" spans="1:11" ht="25.5" x14ac:dyDescent="0.2">
      <c r="A96" s="690"/>
      <c r="B96" s="238">
        <v>8</v>
      </c>
      <c r="C96" s="226">
        <v>4</v>
      </c>
      <c r="D96" s="201" t="s">
        <v>335</v>
      </c>
      <c r="E96" s="247">
        <v>26</v>
      </c>
      <c r="F96" s="206"/>
      <c r="G96" s="207"/>
      <c r="H96" s="206"/>
      <c r="I96" s="207"/>
      <c r="J96" s="206"/>
      <c r="K96" s="204"/>
    </row>
    <row r="97" spans="1:11" ht="26.25" thickBot="1" x14ac:dyDescent="0.25">
      <c r="A97" s="690"/>
      <c r="B97" s="238">
        <v>8</v>
      </c>
      <c r="C97" s="226">
        <v>5</v>
      </c>
      <c r="D97" s="191" t="s">
        <v>353</v>
      </c>
      <c r="E97" s="208">
        <v>22</v>
      </c>
      <c r="F97" s="207"/>
      <c r="G97" s="206"/>
      <c r="H97" s="246" t="s">
        <v>337</v>
      </c>
      <c r="I97" s="223">
        <f>ширина8</f>
        <v>0</v>
      </c>
      <c r="J97" s="206"/>
      <c r="K97" s="204"/>
    </row>
    <row r="98" spans="1:11" x14ac:dyDescent="0.2">
      <c r="A98" s="690"/>
      <c r="B98" s="238">
        <v>8</v>
      </c>
      <c r="C98" s="206"/>
      <c r="D98" s="206"/>
      <c r="E98" s="206"/>
      <c r="F98" s="207"/>
      <c r="G98" s="207"/>
      <c r="H98" s="216"/>
      <c r="I98" s="209"/>
      <c r="J98" s="217"/>
      <c r="K98" s="213"/>
    </row>
    <row r="99" spans="1:11" ht="14.25" customHeight="1" x14ac:dyDescent="0.2">
      <c r="A99" s="690"/>
      <c r="B99" s="238">
        <v>8</v>
      </c>
      <c r="C99" s="696">
        <v>6</v>
      </c>
      <c r="D99" s="699" t="s">
        <v>433</v>
      </c>
      <c r="E99" s="193" t="s">
        <v>340</v>
      </c>
      <c r="F99" s="247"/>
      <c r="G99" s="207"/>
      <c r="H99" s="218"/>
      <c r="I99" s="210"/>
      <c r="J99" s="219"/>
      <c r="K99" s="213"/>
    </row>
    <row r="100" spans="1:11" x14ac:dyDescent="0.2">
      <c r="A100" s="690"/>
      <c r="B100" s="238">
        <v>8</v>
      </c>
      <c r="C100" s="697"/>
      <c r="D100" s="700"/>
      <c r="E100" s="193" t="s">
        <v>341</v>
      </c>
      <c r="F100" s="247"/>
      <c r="G100" s="207"/>
      <c r="H100" s="218"/>
      <c r="I100" s="210"/>
      <c r="J100" s="219"/>
      <c r="K100" s="245" t="s">
        <v>0</v>
      </c>
    </row>
    <row r="101" spans="1:11" x14ac:dyDescent="0.2">
      <c r="A101" s="690"/>
      <c r="B101" s="238">
        <v>8</v>
      </c>
      <c r="C101" s="697"/>
      <c r="D101" s="700"/>
      <c r="E101" s="193" t="s">
        <v>342</v>
      </c>
      <c r="F101" s="247"/>
      <c r="G101" s="207"/>
      <c r="H101" s="218"/>
      <c r="I101" s="210"/>
      <c r="J101" s="219"/>
      <c r="K101" s="222">
        <f>высота8</f>
        <v>0</v>
      </c>
    </row>
    <row r="102" spans="1:11" x14ac:dyDescent="0.2">
      <c r="A102" s="690"/>
      <c r="B102" s="238">
        <v>8</v>
      </c>
      <c r="C102" s="697"/>
      <c r="D102" s="700"/>
      <c r="E102" s="193" t="s">
        <v>343</v>
      </c>
      <c r="F102" s="248"/>
      <c r="G102" s="207"/>
      <c r="H102" s="218"/>
      <c r="I102" s="210"/>
      <c r="J102" s="219"/>
      <c r="K102" s="213"/>
    </row>
    <row r="103" spans="1:11" x14ac:dyDescent="0.2">
      <c r="A103" s="690"/>
      <c r="B103" s="238">
        <v>8</v>
      </c>
      <c r="C103" s="697"/>
      <c r="D103" s="700"/>
      <c r="E103" s="193" t="s">
        <v>344</v>
      </c>
      <c r="F103" s="248"/>
      <c r="G103" s="207"/>
      <c r="H103" s="218"/>
      <c r="I103" s="210"/>
      <c r="J103" s="219"/>
      <c r="K103" s="213"/>
    </row>
    <row r="104" spans="1:11" x14ac:dyDescent="0.2">
      <c r="A104" s="690"/>
      <c r="B104" s="238">
        <v>8</v>
      </c>
      <c r="C104" s="697"/>
      <c r="D104" s="700"/>
      <c r="E104" s="193" t="s">
        <v>345</v>
      </c>
      <c r="F104" s="248"/>
      <c r="G104" s="207"/>
      <c r="H104" s="218"/>
      <c r="I104" s="210"/>
      <c r="J104" s="219"/>
      <c r="K104" s="213"/>
    </row>
    <row r="105" spans="1:11" ht="15" thickBot="1" x14ac:dyDescent="0.25">
      <c r="A105" s="690"/>
      <c r="B105" s="239">
        <v>8</v>
      </c>
      <c r="C105" s="698"/>
      <c r="D105" s="701"/>
      <c r="E105" s="211" t="s">
        <v>346</v>
      </c>
      <c r="F105" s="249"/>
      <c r="G105" s="214"/>
      <c r="H105" s="220"/>
      <c r="I105" s="212"/>
      <c r="J105" s="221"/>
      <c r="K105" s="215"/>
    </row>
    <row r="106" spans="1:11" x14ac:dyDescent="0.2">
      <c r="A106" s="690" t="s">
        <v>374</v>
      </c>
      <c r="B106" s="237">
        <v>9</v>
      </c>
      <c r="C106" s="225">
        <v>1</v>
      </c>
      <c r="D106" s="186" t="s">
        <v>331</v>
      </c>
      <c r="E106" s="691" t="str">
        <f>'Спецификация - фасады'!H18</f>
        <v/>
      </c>
      <c r="F106" s="692"/>
      <c r="G106" s="693"/>
      <c r="H106" s="202"/>
      <c r="I106" s="202"/>
      <c r="J106" s="202"/>
      <c r="K106" s="203"/>
    </row>
    <row r="107" spans="1:11" ht="14.25" customHeight="1" x14ac:dyDescent="0.2">
      <c r="A107" s="690"/>
      <c r="B107" s="238">
        <v>9</v>
      </c>
      <c r="C107" s="226">
        <v>2</v>
      </c>
      <c r="D107" s="188" t="s">
        <v>332</v>
      </c>
      <c r="E107" s="250">
        <f>'Спецификация - фасады'!N18</f>
        <v>0</v>
      </c>
      <c r="F107" s="189"/>
      <c r="G107" s="694" t="s">
        <v>435</v>
      </c>
      <c r="H107" s="694"/>
      <c r="I107" s="694"/>
      <c r="J107" s="694"/>
      <c r="K107" s="695"/>
    </row>
    <row r="108" spans="1:11" x14ac:dyDescent="0.2">
      <c r="A108" s="690"/>
      <c r="B108" s="238">
        <v>9</v>
      </c>
      <c r="C108" s="226">
        <v>3</v>
      </c>
      <c r="D108" s="190" t="s">
        <v>333</v>
      </c>
      <c r="E108" s="247"/>
      <c r="F108" s="205"/>
      <c r="G108" s="694"/>
      <c r="H108" s="694"/>
      <c r="I108" s="694"/>
      <c r="J108" s="694"/>
      <c r="K108" s="695"/>
    </row>
    <row r="109" spans="1:11" ht="25.5" x14ac:dyDescent="0.2">
      <c r="A109" s="690"/>
      <c r="B109" s="238">
        <v>9</v>
      </c>
      <c r="C109" s="226">
        <v>4</v>
      </c>
      <c r="D109" s="201" t="s">
        <v>335</v>
      </c>
      <c r="E109" s="247">
        <v>26</v>
      </c>
      <c r="F109" s="206"/>
      <c r="G109" s="207"/>
      <c r="H109" s="206"/>
      <c r="I109" s="207"/>
      <c r="J109" s="206"/>
      <c r="K109" s="204"/>
    </row>
    <row r="110" spans="1:11" ht="26.25" thickBot="1" x14ac:dyDescent="0.25">
      <c r="A110" s="690"/>
      <c r="B110" s="238">
        <v>9</v>
      </c>
      <c r="C110" s="226">
        <v>5</v>
      </c>
      <c r="D110" s="191" t="s">
        <v>353</v>
      </c>
      <c r="E110" s="208">
        <v>22</v>
      </c>
      <c r="F110" s="207"/>
      <c r="G110" s="206"/>
      <c r="H110" s="246" t="s">
        <v>337</v>
      </c>
      <c r="I110" s="223">
        <f>ширина9</f>
        <v>0</v>
      </c>
      <c r="J110" s="206"/>
      <c r="K110" s="204"/>
    </row>
    <row r="111" spans="1:11" x14ac:dyDescent="0.2">
      <c r="A111" s="690"/>
      <c r="B111" s="238">
        <v>9</v>
      </c>
      <c r="C111" s="206"/>
      <c r="D111" s="206"/>
      <c r="E111" s="206"/>
      <c r="F111" s="207"/>
      <c r="G111" s="207"/>
      <c r="H111" s="216"/>
      <c r="I111" s="209"/>
      <c r="J111" s="217"/>
      <c r="K111" s="213"/>
    </row>
    <row r="112" spans="1:11" ht="14.25" customHeight="1" x14ac:dyDescent="0.2">
      <c r="A112" s="690"/>
      <c r="B112" s="238">
        <v>9</v>
      </c>
      <c r="C112" s="696">
        <v>6</v>
      </c>
      <c r="D112" s="699" t="s">
        <v>433</v>
      </c>
      <c r="E112" s="193" t="s">
        <v>340</v>
      </c>
      <c r="F112" s="247"/>
      <c r="G112" s="207"/>
      <c r="H112" s="218"/>
      <c r="I112" s="210"/>
      <c r="J112" s="219"/>
      <c r="K112" s="213"/>
    </row>
    <row r="113" spans="1:11" x14ac:dyDescent="0.2">
      <c r="A113" s="690"/>
      <c r="B113" s="238">
        <v>9</v>
      </c>
      <c r="C113" s="697"/>
      <c r="D113" s="700"/>
      <c r="E113" s="193" t="s">
        <v>341</v>
      </c>
      <c r="F113" s="247"/>
      <c r="G113" s="207"/>
      <c r="H113" s="218"/>
      <c r="I113" s="210"/>
      <c r="J113" s="219"/>
      <c r="K113" s="245" t="s">
        <v>0</v>
      </c>
    </row>
    <row r="114" spans="1:11" x14ac:dyDescent="0.2">
      <c r="A114" s="690"/>
      <c r="B114" s="238">
        <v>9</v>
      </c>
      <c r="C114" s="697"/>
      <c r="D114" s="700"/>
      <c r="E114" s="193" t="s">
        <v>342</v>
      </c>
      <c r="F114" s="247"/>
      <c r="G114" s="207"/>
      <c r="H114" s="218"/>
      <c r="I114" s="210"/>
      <c r="J114" s="219"/>
      <c r="K114" s="222">
        <f>высота9</f>
        <v>0</v>
      </c>
    </row>
    <row r="115" spans="1:11" x14ac:dyDescent="0.2">
      <c r="A115" s="690"/>
      <c r="B115" s="238">
        <v>9</v>
      </c>
      <c r="C115" s="697"/>
      <c r="D115" s="700"/>
      <c r="E115" s="193" t="s">
        <v>343</v>
      </c>
      <c r="F115" s="248"/>
      <c r="G115" s="207"/>
      <c r="H115" s="218"/>
      <c r="I115" s="210"/>
      <c r="J115" s="219"/>
      <c r="K115" s="213"/>
    </row>
    <row r="116" spans="1:11" x14ac:dyDescent="0.2">
      <c r="A116" s="690"/>
      <c r="B116" s="238">
        <v>9</v>
      </c>
      <c r="C116" s="697"/>
      <c r="D116" s="700"/>
      <c r="E116" s="193" t="s">
        <v>344</v>
      </c>
      <c r="F116" s="248"/>
      <c r="G116" s="207"/>
      <c r="H116" s="218"/>
      <c r="I116" s="210"/>
      <c r="J116" s="219"/>
      <c r="K116" s="213"/>
    </row>
    <row r="117" spans="1:11" x14ac:dyDescent="0.2">
      <c r="A117" s="690"/>
      <c r="B117" s="238">
        <v>9</v>
      </c>
      <c r="C117" s="697"/>
      <c r="D117" s="700"/>
      <c r="E117" s="193" t="s">
        <v>345</v>
      </c>
      <c r="F117" s="248"/>
      <c r="G117" s="207"/>
      <c r="H117" s="218"/>
      <c r="I117" s="210"/>
      <c r="J117" s="219"/>
      <c r="K117" s="213"/>
    </row>
    <row r="118" spans="1:11" ht="15" thickBot="1" x14ac:dyDescent="0.25">
      <c r="A118" s="690"/>
      <c r="B118" s="239">
        <v>9</v>
      </c>
      <c r="C118" s="698"/>
      <c r="D118" s="701"/>
      <c r="E118" s="211" t="s">
        <v>346</v>
      </c>
      <c r="F118" s="249"/>
      <c r="G118" s="214"/>
      <c r="H118" s="220"/>
      <c r="I118" s="212"/>
      <c r="J118" s="221"/>
      <c r="K118" s="215"/>
    </row>
    <row r="119" spans="1:11" x14ac:dyDescent="0.2">
      <c r="A119" s="690" t="s">
        <v>375</v>
      </c>
      <c r="B119" s="237">
        <v>10</v>
      </c>
      <c r="C119" s="225">
        <v>1</v>
      </c>
      <c r="D119" s="186" t="s">
        <v>331</v>
      </c>
      <c r="E119" s="691" t="str">
        <f>'Спецификация - фасады'!H19</f>
        <v/>
      </c>
      <c r="F119" s="692"/>
      <c r="G119" s="693"/>
      <c r="H119" s="202"/>
      <c r="I119" s="202"/>
      <c r="J119" s="202"/>
      <c r="K119" s="203"/>
    </row>
    <row r="120" spans="1:11" ht="14.25" customHeight="1" x14ac:dyDescent="0.2">
      <c r="A120" s="690"/>
      <c r="B120" s="238">
        <v>10</v>
      </c>
      <c r="C120" s="226">
        <v>2</v>
      </c>
      <c r="D120" s="188" t="s">
        <v>332</v>
      </c>
      <c r="E120" s="250">
        <f>'Спецификация - фасады'!N19</f>
        <v>0</v>
      </c>
      <c r="F120" s="189"/>
      <c r="G120" s="694" t="s">
        <v>435</v>
      </c>
      <c r="H120" s="694"/>
      <c r="I120" s="694"/>
      <c r="J120" s="694"/>
      <c r="K120" s="695"/>
    </row>
    <row r="121" spans="1:11" x14ac:dyDescent="0.2">
      <c r="A121" s="690"/>
      <c r="B121" s="238">
        <v>10</v>
      </c>
      <c r="C121" s="226">
        <v>3</v>
      </c>
      <c r="D121" s="190" t="s">
        <v>333</v>
      </c>
      <c r="E121" s="247" t="s">
        <v>338</v>
      </c>
      <c r="F121" s="205"/>
      <c r="G121" s="694"/>
      <c r="H121" s="694"/>
      <c r="I121" s="694"/>
      <c r="J121" s="694"/>
      <c r="K121" s="695"/>
    </row>
    <row r="122" spans="1:11" ht="25.5" x14ac:dyDescent="0.2">
      <c r="A122" s="690"/>
      <c r="B122" s="238">
        <v>10</v>
      </c>
      <c r="C122" s="226">
        <v>4</v>
      </c>
      <c r="D122" s="201" t="s">
        <v>335</v>
      </c>
      <c r="E122" s="247">
        <v>26</v>
      </c>
      <c r="F122" s="206"/>
      <c r="G122" s="207"/>
      <c r="H122" s="206"/>
      <c r="I122" s="207"/>
      <c r="J122" s="206"/>
      <c r="K122" s="204"/>
    </row>
    <row r="123" spans="1:11" ht="26.25" thickBot="1" x14ac:dyDescent="0.25">
      <c r="A123" s="690"/>
      <c r="B123" s="238">
        <v>10</v>
      </c>
      <c r="C123" s="226">
        <v>5</v>
      </c>
      <c r="D123" s="191" t="s">
        <v>353</v>
      </c>
      <c r="E123" s="208">
        <v>22</v>
      </c>
      <c r="F123" s="207"/>
      <c r="G123" s="206"/>
      <c r="H123" s="246" t="s">
        <v>337</v>
      </c>
      <c r="I123" s="223">
        <f>ширина10</f>
        <v>0</v>
      </c>
      <c r="J123" s="206"/>
      <c r="K123" s="204"/>
    </row>
    <row r="124" spans="1:11" x14ac:dyDescent="0.2">
      <c r="A124" s="690"/>
      <c r="B124" s="238">
        <v>10</v>
      </c>
      <c r="C124" s="206"/>
      <c r="D124" s="206"/>
      <c r="E124" s="206"/>
      <c r="F124" s="207"/>
      <c r="G124" s="207"/>
      <c r="H124" s="216"/>
      <c r="I124" s="209"/>
      <c r="J124" s="217"/>
      <c r="K124" s="213"/>
    </row>
    <row r="125" spans="1:11" ht="14.25" customHeight="1" x14ac:dyDescent="0.2">
      <c r="A125" s="690"/>
      <c r="B125" s="238">
        <v>10</v>
      </c>
      <c r="C125" s="696">
        <v>6</v>
      </c>
      <c r="D125" s="699" t="s">
        <v>433</v>
      </c>
      <c r="E125" s="193" t="s">
        <v>340</v>
      </c>
      <c r="F125" s="247"/>
      <c r="G125" s="207"/>
      <c r="H125" s="218"/>
      <c r="I125" s="210"/>
      <c r="J125" s="219"/>
      <c r="K125" s="213"/>
    </row>
    <row r="126" spans="1:11" x14ac:dyDescent="0.2">
      <c r="A126" s="690"/>
      <c r="B126" s="238">
        <v>10</v>
      </c>
      <c r="C126" s="697"/>
      <c r="D126" s="700"/>
      <c r="E126" s="193" t="s">
        <v>341</v>
      </c>
      <c r="F126" s="247"/>
      <c r="G126" s="207"/>
      <c r="H126" s="218"/>
      <c r="I126" s="210"/>
      <c r="J126" s="219"/>
      <c r="K126" s="245" t="s">
        <v>0</v>
      </c>
    </row>
    <row r="127" spans="1:11" x14ac:dyDescent="0.2">
      <c r="A127" s="690"/>
      <c r="B127" s="238">
        <v>10</v>
      </c>
      <c r="C127" s="697"/>
      <c r="D127" s="700"/>
      <c r="E127" s="193" t="s">
        <v>342</v>
      </c>
      <c r="F127" s="247"/>
      <c r="G127" s="207"/>
      <c r="H127" s="218"/>
      <c r="I127" s="210"/>
      <c r="J127" s="219"/>
      <c r="K127" s="222">
        <f>высота10</f>
        <v>0</v>
      </c>
    </row>
    <row r="128" spans="1:11" x14ac:dyDescent="0.2">
      <c r="A128" s="690"/>
      <c r="B128" s="238">
        <v>10</v>
      </c>
      <c r="C128" s="697"/>
      <c r="D128" s="700"/>
      <c r="E128" s="193" t="s">
        <v>343</v>
      </c>
      <c r="F128" s="248"/>
      <c r="G128" s="207"/>
      <c r="H128" s="218"/>
      <c r="I128" s="210"/>
      <c r="J128" s="219"/>
      <c r="K128" s="213"/>
    </row>
    <row r="129" spans="1:11" x14ac:dyDescent="0.2">
      <c r="A129" s="690"/>
      <c r="B129" s="238">
        <v>10</v>
      </c>
      <c r="C129" s="697"/>
      <c r="D129" s="700"/>
      <c r="E129" s="193" t="s">
        <v>344</v>
      </c>
      <c r="F129" s="248"/>
      <c r="G129" s="207"/>
      <c r="H129" s="218"/>
      <c r="I129" s="210"/>
      <c r="J129" s="219"/>
      <c r="K129" s="213"/>
    </row>
    <row r="130" spans="1:11" x14ac:dyDescent="0.2">
      <c r="A130" s="690"/>
      <c r="B130" s="238">
        <v>10</v>
      </c>
      <c r="C130" s="697"/>
      <c r="D130" s="700"/>
      <c r="E130" s="193" t="s">
        <v>345</v>
      </c>
      <c r="F130" s="248"/>
      <c r="G130" s="207"/>
      <c r="H130" s="218"/>
      <c r="I130" s="210"/>
      <c r="J130" s="219"/>
      <c r="K130" s="213"/>
    </row>
    <row r="131" spans="1:11" ht="15" thickBot="1" x14ac:dyDescent="0.25">
      <c r="A131" s="690"/>
      <c r="B131" s="239">
        <v>10</v>
      </c>
      <c r="C131" s="698"/>
      <c r="D131" s="701"/>
      <c r="E131" s="211" t="s">
        <v>346</v>
      </c>
      <c r="F131" s="249"/>
      <c r="G131" s="214"/>
      <c r="H131" s="220"/>
      <c r="I131" s="212"/>
      <c r="J131" s="221"/>
      <c r="K131" s="215"/>
    </row>
    <row r="204" spans="19:19" x14ac:dyDescent="0.2">
      <c r="S204" t="s">
        <v>270</v>
      </c>
    </row>
    <row r="205" spans="19:19" ht="193.5" customHeight="1" x14ac:dyDescent="0.2">
      <c r="S205" t="s">
        <v>352</v>
      </c>
    </row>
    <row r="206" spans="19:19" ht="202.5" customHeight="1" x14ac:dyDescent="0.2">
      <c r="S206" t="s">
        <v>354</v>
      </c>
    </row>
    <row r="207" spans="19:19" ht="215.25" customHeight="1" x14ac:dyDescent="0.2">
      <c r="S207" t="s">
        <v>355</v>
      </c>
    </row>
    <row r="208" spans="19:19" ht="194.1" customHeight="1" x14ac:dyDescent="0.2">
      <c r="S208" t="s">
        <v>356</v>
      </c>
    </row>
    <row r="209" spans="19:19" ht="194.1" customHeight="1" x14ac:dyDescent="0.2">
      <c r="S209" t="s">
        <v>357</v>
      </c>
    </row>
    <row r="210" spans="19:19" ht="194.1" customHeight="1" x14ac:dyDescent="0.2">
      <c r="S210" t="s">
        <v>358</v>
      </c>
    </row>
    <row r="211" spans="19:19" ht="194.1" customHeight="1" x14ac:dyDescent="0.2">
      <c r="S211" t="s">
        <v>359</v>
      </c>
    </row>
    <row r="212" spans="19:19" ht="194.1" customHeight="1" x14ac:dyDescent="0.2">
      <c r="S212" t="s">
        <v>360</v>
      </c>
    </row>
    <row r="213" spans="19:19" ht="194.1" customHeight="1" x14ac:dyDescent="0.2">
      <c r="S213" t="s">
        <v>361</v>
      </c>
    </row>
    <row r="214" spans="19:19" ht="194.1" customHeight="1" x14ac:dyDescent="0.2">
      <c r="S214" t="s">
        <v>362</v>
      </c>
    </row>
    <row r="215" spans="19:19" ht="194.1" customHeight="1" x14ac:dyDescent="0.2">
      <c r="S215" t="s">
        <v>364</v>
      </c>
    </row>
    <row r="216" spans="19:19" ht="194.1" customHeight="1" x14ac:dyDescent="0.2">
      <c r="S216" t="s">
        <v>363</v>
      </c>
    </row>
    <row r="217" spans="19:19" ht="194.1" customHeight="1" x14ac:dyDescent="0.2">
      <c r="S217" t="s">
        <v>347</v>
      </c>
    </row>
    <row r="218" spans="19:19" ht="194.1" customHeight="1" x14ac:dyDescent="0.2">
      <c r="S218" t="s">
        <v>348</v>
      </c>
    </row>
    <row r="219" spans="19:19" ht="194.1" customHeight="1" x14ac:dyDescent="0.2">
      <c r="S219" t="s">
        <v>349</v>
      </c>
    </row>
    <row r="220" spans="19:19" ht="194.1" customHeight="1" x14ac:dyDescent="0.2">
      <c r="S220" t="s">
        <v>350</v>
      </c>
    </row>
    <row r="221" spans="19:19" ht="194.1" customHeight="1" x14ac:dyDescent="0.2"/>
    <row r="222" spans="19:19" ht="194.1" customHeight="1" x14ac:dyDescent="0.2"/>
    <row r="223" spans="19:19" ht="194.1" customHeight="1" x14ac:dyDescent="0.2"/>
    <row r="224" spans="19:19" ht="194.1" customHeight="1" x14ac:dyDescent="0.2"/>
    <row r="225" ht="194.1" customHeight="1" x14ac:dyDescent="0.2"/>
    <row r="226" ht="194.1" customHeight="1" x14ac:dyDescent="0.2"/>
    <row r="227" ht="194.1" customHeight="1" x14ac:dyDescent="0.2"/>
    <row r="228" ht="194.1" customHeight="1" x14ac:dyDescent="0.2"/>
    <row r="229" ht="194.1" customHeight="1" x14ac:dyDescent="0.2"/>
    <row r="230" ht="194.1" customHeight="1" x14ac:dyDescent="0.2"/>
    <row r="231" ht="194.1" customHeight="1" x14ac:dyDescent="0.2"/>
    <row r="232" ht="194.1" customHeight="1" x14ac:dyDescent="0.2"/>
    <row r="233" ht="194.1" customHeight="1" x14ac:dyDescent="0.2"/>
    <row r="234" ht="194.1" customHeight="1" x14ac:dyDescent="0.2"/>
    <row r="235" ht="194.1" customHeight="1" x14ac:dyDescent="0.2"/>
    <row r="236" ht="194.1" customHeight="1" x14ac:dyDescent="0.2"/>
    <row r="237" ht="194.1" customHeight="1" x14ac:dyDescent="0.2"/>
    <row r="238" ht="194.1" customHeight="1" x14ac:dyDescent="0.2"/>
    <row r="239" ht="194.1" customHeight="1" x14ac:dyDescent="0.2"/>
    <row r="240" ht="194.1" customHeight="1" x14ac:dyDescent="0.2"/>
    <row r="241" ht="194.1" customHeight="1" x14ac:dyDescent="0.2"/>
    <row r="242" ht="194.1" customHeight="1" x14ac:dyDescent="0.2"/>
    <row r="243" ht="194.1" customHeight="1" x14ac:dyDescent="0.2"/>
    <row r="244" ht="194.1" customHeight="1" x14ac:dyDescent="0.2"/>
    <row r="245" ht="194.1" customHeight="1" x14ac:dyDescent="0.2"/>
    <row r="246" ht="194.1" customHeight="1" x14ac:dyDescent="0.2"/>
    <row r="247" ht="194.1" customHeight="1" x14ac:dyDescent="0.2"/>
    <row r="248" ht="194.1" customHeight="1" x14ac:dyDescent="0.2"/>
  </sheetData>
  <sheetProtection password="C49F" sheet="1" objects="1" scenarios="1"/>
  <autoFilter ref="A1:K131"/>
  <mergeCells count="53">
    <mergeCell ref="A15:A27"/>
    <mergeCell ref="A2:A14"/>
    <mergeCell ref="C47:C53"/>
    <mergeCell ref="D47:D53"/>
    <mergeCell ref="A28:A40"/>
    <mergeCell ref="A41:A53"/>
    <mergeCell ref="C8:C14"/>
    <mergeCell ref="D8:D14"/>
    <mergeCell ref="C21:C27"/>
    <mergeCell ref="D21:D27"/>
    <mergeCell ref="D34:D40"/>
    <mergeCell ref="C34:C40"/>
    <mergeCell ref="E119:G119"/>
    <mergeCell ref="C86:C92"/>
    <mergeCell ref="D86:D92"/>
    <mergeCell ref="G120:K121"/>
    <mergeCell ref="L2:N2"/>
    <mergeCell ref="E2:G2"/>
    <mergeCell ref="G3:K4"/>
    <mergeCell ref="E41:G41"/>
    <mergeCell ref="G42:K43"/>
    <mergeCell ref="G16:K17"/>
    <mergeCell ref="H7:J14"/>
    <mergeCell ref="E15:G15"/>
    <mergeCell ref="E28:G28"/>
    <mergeCell ref="G29:K30"/>
    <mergeCell ref="E106:G106"/>
    <mergeCell ref="G107:K108"/>
    <mergeCell ref="C60:C66"/>
    <mergeCell ref="D60:D66"/>
    <mergeCell ref="A119:A131"/>
    <mergeCell ref="C125:C131"/>
    <mergeCell ref="D125:D131"/>
    <mergeCell ref="C99:C105"/>
    <mergeCell ref="D99:D105"/>
    <mergeCell ref="C112:C118"/>
    <mergeCell ref="D112:D118"/>
    <mergeCell ref="P39:P41"/>
    <mergeCell ref="A67:A79"/>
    <mergeCell ref="A80:A92"/>
    <mergeCell ref="A93:A105"/>
    <mergeCell ref="A106:A118"/>
    <mergeCell ref="E54:G54"/>
    <mergeCell ref="G55:K56"/>
    <mergeCell ref="A54:A66"/>
    <mergeCell ref="E93:G93"/>
    <mergeCell ref="G94:K95"/>
    <mergeCell ref="E67:G67"/>
    <mergeCell ref="G68:K69"/>
    <mergeCell ref="C73:C79"/>
    <mergeCell ref="D73:D79"/>
    <mergeCell ref="E80:G80"/>
    <mergeCell ref="G81:K82"/>
  </mergeCells>
  <dataValidations count="3">
    <dataValidation type="list" allowBlank="1" showInputMessage="1" showErrorMessage="1" sqref="H2 H119 H93 H54 H15 H28 H41 H67 H80 H106 I142 I161 I180">
      <formula1>$P$4:$P$10</formula1>
    </dataValidation>
    <dataValidation type="list" allowBlank="1" showInputMessage="1" showErrorMessage="1" sqref="E5 E18 E31 E44 E57 E70 E83 E96 E109 E122">
      <formula1>$X$28:$X$29</formula1>
    </dataValidation>
    <dataValidation type="list" allowBlank="1" showInputMessage="1" showErrorMessage="1" sqref="E4 E17 E30 E43 E56 E69 E82 E95 E108 E121">
      <formula1>$Z$29:$Z$32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6D5E1A1-03DF-4E40-9F2E-229C45A33F6A}">
            <xm:f>'Спецификация - фасады'!$N$12&gt;1</xm:f>
            <x14:dxf>
              <fill>
                <patternFill>
                  <bgColor theme="0" tint="-0.14996795556505021"/>
                </patternFill>
              </fill>
            </x14:dxf>
          </x14:cfRule>
          <xm:sqref>A28:B40</xm:sqref>
        </x14:conditionalFormatting>
        <x14:conditionalFormatting xmlns:xm="http://schemas.microsoft.com/office/excel/2006/main">
          <x14:cfRule type="expression" priority="4" id="{2A090B39-6D52-4A43-8DA0-B331301BB26B}">
            <xm:f>'Спецификация - фасады'!$N$11&gt;1</xm:f>
            <x14:dxf>
              <fill>
                <patternFill>
                  <bgColor theme="0" tint="-0.14996795556505021"/>
                </patternFill>
              </fill>
            </x14:dxf>
          </x14:cfRule>
          <xm:sqref>A15:B27</xm:sqref>
        </x14:conditionalFormatting>
        <x14:conditionalFormatting xmlns:xm="http://schemas.microsoft.com/office/excel/2006/main">
          <x14:cfRule type="expression" priority="6" id="{B6879F54-0F97-4097-B307-D8694BC9E268}">
            <xm:f>'Спецификация - фасады'!$N$13&gt;1</xm:f>
            <x14:dxf>
              <fill>
                <patternFill>
                  <bgColor theme="0" tint="-0.14996795556505021"/>
                </patternFill>
              </fill>
            </x14:dxf>
          </x14:cfRule>
          <xm:sqref>A41:B53</xm:sqref>
        </x14:conditionalFormatting>
        <x14:conditionalFormatting xmlns:xm="http://schemas.microsoft.com/office/excel/2006/main">
          <x14:cfRule type="expression" priority="7" id="{4B586C98-5088-431C-BE6D-AE617C093601}">
            <xm:f>'Спецификация - фасады'!$N$14&gt;1</xm:f>
            <x14:dxf>
              <fill>
                <patternFill>
                  <bgColor theme="0" tint="-0.14996795556505021"/>
                </patternFill>
              </fill>
            </x14:dxf>
          </x14:cfRule>
          <xm:sqref>A54:B66</xm:sqref>
        </x14:conditionalFormatting>
        <x14:conditionalFormatting xmlns:xm="http://schemas.microsoft.com/office/excel/2006/main">
          <x14:cfRule type="expression" priority="8" id="{F3780264-06C1-472F-84CA-B8772FE61285}">
            <xm:f>'Спецификация - фасады'!$N$15&gt;1</xm:f>
            <x14:dxf>
              <fill>
                <patternFill>
                  <bgColor theme="0" tint="-0.14996795556505021"/>
                </patternFill>
              </fill>
            </x14:dxf>
          </x14:cfRule>
          <xm:sqref>A67:B79</xm:sqref>
        </x14:conditionalFormatting>
        <x14:conditionalFormatting xmlns:xm="http://schemas.microsoft.com/office/excel/2006/main">
          <x14:cfRule type="expression" priority="9" id="{B83A6A25-98A7-43FF-AA6E-25EDDD2650DF}">
            <xm:f>'Спецификация - фасады'!$N$16&gt;1</xm:f>
            <x14:dxf>
              <fill>
                <patternFill>
                  <bgColor theme="0" tint="-0.14996795556505021"/>
                </patternFill>
              </fill>
            </x14:dxf>
          </x14:cfRule>
          <xm:sqref>A80:B92</xm:sqref>
        </x14:conditionalFormatting>
        <x14:conditionalFormatting xmlns:xm="http://schemas.microsoft.com/office/excel/2006/main">
          <x14:cfRule type="expression" priority="10" id="{57E1C3CC-7C27-4C2D-A17D-93CDD0DBD56F}">
            <xm:f>'Спецификация - фасады'!$N$17&gt;1</xm:f>
            <x14:dxf>
              <fill>
                <patternFill>
                  <bgColor theme="0" tint="-0.14996795556505021"/>
                </patternFill>
              </fill>
            </x14:dxf>
          </x14:cfRule>
          <xm:sqref>A93:B105</xm:sqref>
        </x14:conditionalFormatting>
        <x14:conditionalFormatting xmlns:xm="http://schemas.microsoft.com/office/excel/2006/main">
          <x14:cfRule type="expression" priority="13" id="{D5C57ACF-456E-4406-A231-66CB9E2D9B61}">
            <xm:f>'Спецификация - фасады'!$N$18&gt;1</xm:f>
            <x14:dxf>
              <fill>
                <patternFill>
                  <bgColor theme="0" tint="-0.14996795556505021"/>
                </patternFill>
              </fill>
            </x14:dxf>
          </x14:cfRule>
          <xm:sqref>A106:B118</xm:sqref>
        </x14:conditionalFormatting>
        <x14:conditionalFormatting xmlns:xm="http://schemas.microsoft.com/office/excel/2006/main">
          <x14:cfRule type="expression" priority="14" id="{A63D4EC6-6AF1-4438-ADF3-E90BF6EAF97F}">
            <xm:f>'Спецификация - фасады'!$N$19&gt;1</xm:f>
            <x14:dxf>
              <fill>
                <patternFill>
                  <bgColor theme="0" tint="-0.14996795556505021"/>
                </patternFill>
              </fill>
            </x14:dxf>
          </x14:cfRule>
          <xm:sqref>A119:B131</xm:sqref>
        </x14:conditionalFormatting>
        <x14:conditionalFormatting xmlns:xm="http://schemas.microsoft.com/office/excel/2006/main">
          <x14:cfRule type="expression" priority="1" id="{5C415E2A-8AD8-46FD-9C19-5B9A4965E3A8}">
            <xm:f>'Спецификация - фасады'!$N$10&gt;1</xm:f>
            <x14:dxf>
              <fill>
                <patternFill>
                  <bgColor theme="0" tint="-0.14996795556505021"/>
                </patternFill>
              </fill>
            </x14:dxf>
          </x14:cfRule>
          <xm:sqref>A2:B14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"/>
  <sheetViews>
    <sheetView topLeftCell="A496" zoomScale="85" zoomScaleNormal="85" workbookViewId="0">
      <selection activeCell="U512" sqref="U512"/>
    </sheetView>
  </sheetViews>
  <sheetFormatPr defaultRowHeight="15" x14ac:dyDescent="0.25"/>
  <cols>
    <col min="1" max="16384" width="9" style="175"/>
  </cols>
  <sheetData/>
  <pageMargins left="0.7" right="0.7" top="0.75" bottom="0.75" header="0.3" footer="0.3"/>
  <pageSetup paperSize="9" orientation="portrait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F78"/>
  <sheetViews>
    <sheetView workbookViewId="0">
      <selection activeCell="B30" sqref="B30"/>
    </sheetView>
  </sheetViews>
  <sheetFormatPr defaultRowHeight="14.25" x14ac:dyDescent="0.2"/>
  <cols>
    <col min="1" max="2" width="31.25" customWidth="1"/>
    <col min="3" max="4" width="16.75" customWidth="1"/>
    <col min="5" max="5" width="45" bestFit="1" customWidth="1"/>
    <col min="6" max="6" width="18.875" bestFit="1" customWidth="1"/>
  </cols>
  <sheetData>
    <row r="1" spans="1:6" x14ac:dyDescent="0.2">
      <c r="A1" s="76" t="s">
        <v>12</v>
      </c>
      <c r="B1" s="76"/>
      <c r="C1" s="74" t="s">
        <v>190</v>
      </c>
      <c r="D1" s="74"/>
      <c r="E1" s="74" t="s">
        <v>163</v>
      </c>
      <c r="F1" s="74" t="s">
        <v>243</v>
      </c>
    </row>
    <row r="2" spans="1:6" x14ac:dyDescent="0.2">
      <c r="A2" s="77" t="s">
        <v>114</v>
      </c>
      <c r="B2" s="77" t="s">
        <v>178</v>
      </c>
      <c r="C2" s="78" t="s">
        <v>163</v>
      </c>
      <c r="D2" s="78" t="s">
        <v>163</v>
      </c>
      <c r="E2" s="78" t="s">
        <v>130</v>
      </c>
      <c r="F2" s="78" t="s">
        <v>133</v>
      </c>
    </row>
    <row r="3" spans="1:6" x14ac:dyDescent="0.2">
      <c r="A3" s="77" t="s">
        <v>115</v>
      </c>
      <c r="B3" s="77" t="s">
        <v>176</v>
      </c>
      <c r="C3" s="78" t="s">
        <v>162</v>
      </c>
      <c r="D3" s="78" t="s">
        <v>163</v>
      </c>
      <c r="E3" s="78" t="s">
        <v>168</v>
      </c>
      <c r="F3" s="78" t="s">
        <v>135</v>
      </c>
    </row>
    <row r="4" spans="1:6" x14ac:dyDescent="0.2">
      <c r="A4" s="77" t="s">
        <v>116</v>
      </c>
      <c r="B4" s="77" t="s">
        <v>177</v>
      </c>
      <c r="C4" s="78" t="s">
        <v>154</v>
      </c>
      <c r="D4" s="78" t="s">
        <v>163</v>
      </c>
      <c r="E4" s="78" t="s">
        <v>170</v>
      </c>
      <c r="F4" s="78" t="s">
        <v>137</v>
      </c>
    </row>
    <row r="5" spans="1:6" x14ac:dyDescent="0.2">
      <c r="A5" s="77" t="s">
        <v>117</v>
      </c>
      <c r="B5" s="77" t="s">
        <v>179</v>
      </c>
      <c r="C5" s="78" t="s">
        <v>161</v>
      </c>
      <c r="D5" s="78" t="s">
        <v>163</v>
      </c>
      <c r="E5" s="78" t="s">
        <v>166</v>
      </c>
      <c r="F5" s="78" t="s">
        <v>139</v>
      </c>
    </row>
    <row r="6" spans="1:6" x14ac:dyDescent="0.2">
      <c r="A6" s="77" t="s">
        <v>118</v>
      </c>
      <c r="B6" s="77" t="s">
        <v>180</v>
      </c>
      <c r="C6" s="78" t="s">
        <v>191</v>
      </c>
      <c r="D6" s="78" t="s">
        <v>163</v>
      </c>
      <c r="E6" s="78" t="s">
        <v>164</v>
      </c>
      <c r="F6" s="78" t="s">
        <v>141</v>
      </c>
    </row>
    <row r="7" spans="1:6" x14ac:dyDescent="0.2">
      <c r="A7" s="79" t="s">
        <v>119</v>
      </c>
      <c r="B7" s="79" t="s">
        <v>181</v>
      </c>
      <c r="C7" s="78" t="s">
        <v>151</v>
      </c>
      <c r="D7" s="78" t="s">
        <v>163</v>
      </c>
      <c r="E7" s="78" t="s">
        <v>172</v>
      </c>
      <c r="F7" s="78" t="s">
        <v>143</v>
      </c>
    </row>
    <row r="8" spans="1:6" x14ac:dyDescent="0.2">
      <c r="A8" s="77" t="s">
        <v>120</v>
      </c>
      <c r="B8" s="77" t="s">
        <v>182</v>
      </c>
      <c r="C8" s="78" t="s">
        <v>150</v>
      </c>
      <c r="D8" s="78" t="s">
        <v>163</v>
      </c>
      <c r="E8" s="78" t="s">
        <v>174</v>
      </c>
      <c r="F8" s="78" t="s">
        <v>145</v>
      </c>
    </row>
    <row r="9" spans="1:6" x14ac:dyDescent="0.2">
      <c r="A9" s="77" t="s">
        <v>121</v>
      </c>
      <c r="B9" s="77" t="s">
        <v>183</v>
      </c>
      <c r="C9" s="78" t="s">
        <v>240</v>
      </c>
      <c r="D9" s="78" t="s">
        <v>163</v>
      </c>
      <c r="E9" s="78" t="s">
        <v>131</v>
      </c>
      <c r="F9" s="78" t="s">
        <v>134</v>
      </c>
    </row>
    <row r="10" spans="1:6" x14ac:dyDescent="0.2">
      <c r="A10" s="77" t="s">
        <v>100</v>
      </c>
      <c r="B10" s="77" t="s">
        <v>184</v>
      </c>
      <c r="C10" s="78"/>
      <c r="D10" s="78" t="s">
        <v>163</v>
      </c>
      <c r="E10" s="78" t="s">
        <v>169</v>
      </c>
      <c r="F10" s="78" t="s">
        <v>136</v>
      </c>
    </row>
    <row r="11" spans="1:6" x14ac:dyDescent="0.2">
      <c r="A11" s="77" t="s">
        <v>122</v>
      </c>
      <c r="B11" s="77" t="s">
        <v>185</v>
      </c>
      <c r="C11" s="78"/>
      <c r="D11" s="78" t="s">
        <v>163</v>
      </c>
      <c r="E11" s="78" t="s">
        <v>171</v>
      </c>
      <c r="F11" s="78" t="s">
        <v>138</v>
      </c>
    </row>
    <row r="12" spans="1:6" x14ac:dyDescent="0.2">
      <c r="A12" s="77" t="s">
        <v>123</v>
      </c>
      <c r="B12" s="77" t="s">
        <v>186</v>
      </c>
      <c r="C12" s="78"/>
      <c r="D12" s="78" t="s">
        <v>163</v>
      </c>
      <c r="E12" s="78" t="s">
        <v>167</v>
      </c>
      <c r="F12" s="78" t="s">
        <v>140</v>
      </c>
    </row>
    <row r="13" spans="1:6" x14ac:dyDescent="0.2">
      <c r="A13" s="77" t="s">
        <v>124</v>
      </c>
      <c r="B13" s="77" t="s">
        <v>187</v>
      </c>
      <c r="C13" s="78"/>
      <c r="D13" s="78" t="s">
        <v>163</v>
      </c>
      <c r="E13" s="78" t="s">
        <v>165</v>
      </c>
      <c r="F13" s="78" t="s">
        <v>142</v>
      </c>
    </row>
    <row r="14" spans="1:6" x14ac:dyDescent="0.2">
      <c r="A14" s="78"/>
      <c r="B14" s="78"/>
      <c r="C14" s="78"/>
      <c r="D14" s="78" t="s">
        <v>163</v>
      </c>
      <c r="E14" s="78" t="s">
        <v>173</v>
      </c>
      <c r="F14" s="78" t="s">
        <v>144</v>
      </c>
    </row>
    <row r="15" spans="1:6" x14ac:dyDescent="0.2">
      <c r="A15" s="78"/>
      <c r="B15" s="78"/>
      <c r="C15" s="78"/>
      <c r="D15" s="78" t="s">
        <v>163</v>
      </c>
      <c r="E15" s="78" t="s">
        <v>175</v>
      </c>
      <c r="F15" s="78" t="s">
        <v>146</v>
      </c>
    </row>
    <row r="16" spans="1:6" x14ac:dyDescent="0.2">
      <c r="A16" s="78"/>
      <c r="B16" s="78"/>
      <c r="C16" s="78"/>
      <c r="D16" s="78" t="s">
        <v>163</v>
      </c>
      <c r="E16" s="78" t="s">
        <v>132</v>
      </c>
      <c r="F16" s="78" t="s">
        <v>76</v>
      </c>
    </row>
    <row r="17" spans="1:6" x14ac:dyDescent="0.2">
      <c r="A17" s="78"/>
      <c r="B17" s="78"/>
      <c r="C17" s="78"/>
      <c r="D17" s="78" t="s">
        <v>162</v>
      </c>
      <c r="E17" s="78" t="s">
        <v>192</v>
      </c>
      <c r="F17" s="78" t="s">
        <v>148</v>
      </c>
    </row>
    <row r="18" spans="1:6" x14ac:dyDescent="0.2">
      <c r="A18" s="78"/>
      <c r="B18" s="78"/>
      <c r="C18" s="78"/>
      <c r="D18" s="78" t="s">
        <v>162</v>
      </c>
      <c r="E18" s="78" t="s">
        <v>193</v>
      </c>
      <c r="F18" s="78" t="s">
        <v>83</v>
      </c>
    </row>
    <row r="19" spans="1:6" x14ac:dyDescent="0.2">
      <c r="A19" s="78"/>
      <c r="B19" s="78"/>
      <c r="C19" s="78"/>
      <c r="D19" s="78" t="s">
        <v>162</v>
      </c>
      <c r="E19" s="78" t="s">
        <v>194</v>
      </c>
      <c r="F19" s="78" t="s">
        <v>82</v>
      </c>
    </row>
    <row r="20" spans="1:6" x14ac:dyDescent="0.2">
      <c r="A20" s="78"/>
      <c r="B20" s="78"/>
      <c r="C20" s="78"/>
      <c r="D20" s="78" t="s">
        <v>162</v>
      </c>
      <c r="E20" s="78" t="s">
        <v>195</v>
      </c>
      <c r="F20" s="78" t="s">
        <v>84</v>
      </c>
    </row>
    <row r="21" spans="1:6" x14ac:dyDescent="0.2">
      <c r="A21" s="78"/>
      <c r="B21" s="78"/>
      <c r="C21" s="78"/>
      <c r="D21" s="78" t="s">
        <v>154</v>
      </c>
      <c r="E21" s="78" t="s">
        <v>129</v>
      </c>
      <c r="F21" s="78" t="s">
        <v>78</v>
      </c>
    </row>
    <row r="22" spans="1:6" x14ac:dyDescent="0.2">
      <c r="A22" s="78"/>
      <c r="B22" s="78"/>
      <c r="C22" s="78"/>
      <c r="D22" s="78" t="s">
        <v>154</v>
      </c>
      <c r="E22" s="78" t="s">
        <v>128</v>
      </c>
      <c r="F22" s="78" t="s">
        <v>77</v>
      </c>
    </row>
    <row r="23" spans="1:6" x14ac:dyDescent="0.2">
      <c r="A23" s="78"/>
      <c r="B23" s="78"/>
      <c r="C23" s="78"/>
      <c r="D23" s="78" t="s">
        <v>154</v>
      </c>
      <c r="E23" s="78" t="s">
        <v>196</v>
      </c>
      <c r="F23" s="78" t="s">
        <v>159</v>
      </c>
    </row>
    <row r="24" spans="1:6" x14ac:dyDescent="0.2">
      <c r="A24" s="78"/>
      <c r="C24" s="78"/>
      <c r="D24" s="78" t="s">
        <v>154</v>
      </c>
      <c r="E24" s="78" t="s">
        <v>197</v>
      </c>
      <c r="F24" s="78" t="s">
        <v>160</v>
      </c>
    </row>
    <row r="25" spans="1:6" x14ac:dyDescent="0.2">
      <c r="A25" s="78"/>
      <c r="B25" s="78"/>
      <c r="C25" s="78"/>
      <c r="D25" s="78" t="s">
        <v>154</v>
      </c>
      <c r="E25" s="78" t="s">
        <v>198</v>
      </c>
      <c r="F25" s="78" t="s">
        <v>75</v>
      </c>
    </row>
    <row r="26" spans="1:6" x14ac:dyDescent="0.2">
      <c r="A26" s="78"/>
      <c r="B26" s="78"/>
      <c r="C26" s="78"/>
      <c r="D26" s="78" t="s">
        <v>154</v>
      </c>
      <c r="E26" s="78" t="s">
        <v>199</v>
      </c>
      <c r="F26" s="78" t="s">
        <v>79</v>
      </c>
    </row>
    <row r="27" spans="1:6" x14ac:dyDescent="0.2">
      <c r="A27" s="78"/>
      <c r="B27" s="78"/>
      <c r="C27" s="78"/>
      <c r="D27" s="78" t="s">
        <v>154</v>
      </c>
      <c r="E27" s="78" t="s">
        <v>200</v>
      </c>
      <c r="F27" s="78" t="s">
        <v>155</v>
      </c>
    </row>
    <row r="28" spans="1:6" x14ac:dyDescent="0.2">
      <c r="A28" s="78"/>
      <c r="B28" s="78"/>
      <c r="C28" s="78"/>
      <c r="D28" s="78" t="s">
        <v>154</v>
      </c>
      <c r="E28" s="78" t="s">
        <v>201</v>
      </c>
      <c r="F28" s="78" t="s">
        <v>157</v>
      </c>
    </row>
    <row r="29" spans="1:6" x14ac:dyDescent="0.2">
      <c r="A29" s="78"/>
      <c r="B29" s="78"/>
      <c r="C29" s="78"/>
      <c r="D29" s="78" t="s">
        <v>154</v>
      </c>
      <c r="E29" s="78" t="s">
        <v>203</v>
      </c>
      <c r="F29" s="78" t="s">
        <v>156</v>
      </c>
    </row>
    <row r="30" spans="1:6" x14ac:dyDescent="0.2">
      <c r="A30" s="78"/>
      <c r="B30" s="78"/>
      <c r="C30" s="78"/>
      <c r="D30" s="78" t="s">
        <v>154</v>
      </c>
      <c r="E30" s="78" t="s">
        <v>202</v>
      </c>
      <c r="F30" s="78" t="s">
        <v>158</v>
      </c>
    </row>
    <row r="31" spans="1:6" x14ac:dyDescent="0.2">
      <c r="A31" s="78"/>
      <c r="B31" s="78"/>
      <c r="C31" s="78"/>
      <c r="D31" s="78" t="s">
        <v>154</v>
      </c>
      <c r="E31" s="78" t="s">
        <v>204</v>
      </c>
      <c r="F31" s="78" t="s">
        <v>73</v>
      </c>
    </row>
    <row r="32" spans="1:6" x14ac:dyDescent="0.2">
      <c r="A32" s="78"/>
      <c r="B32" s="78"/>
      <c r="C32" s="78"/>
      <c r="D32" s="78" t="s">
        <v>154</v>
      </c>
      <c r="E32" s="78" t="s">
        <v>205</v>
      </c>
      <c r="F32" s="78" t="s">
        <v>74</v>
      </c>
    </row>
    <row r="33" spans="1:6" x14ac:dyDescent="0.2">
      <c r="A33" s="78"/>
      <c r="B33" s="78"/>
      <c r="C33" s="78"/>
      <c r="D33" s="78" t="s">
        <v>161</v>
      </c>
      <c r="E33" s="78" t="s">
        <v>147</v>
      </c>
      <c r="F33" s="78" t="s">
        <v>81</v>
      </c>
    </row>
    <row r="34" spans="1:6" x14ac:dyDescent="0.2">
      <c r="A34" s="78"/>
      <c r="B34" s="78"/>
      <c r="C34" s="78"/>
      <c r="D34" s="78" t="s">
        <v>161</v>
      </c>
      <c r="E34" s="78" t="s">
        <v>206</v>
      </c>
      <c r="F34" s="78" t="s">
        <v>80</v>
      </c>
    </row>
    <row r="35" spans="1:6" x14ac:dyDescent="0.2">
      <c r="A35" s="78"/>
      <c r="B35" s="78"/>
      <c r="C35" s="78"/>
      <c r="D35" s="78" t="s">
        <v>191</v>
      </c>
      <c r="E35" s="78" t="s">
        <v>207</v>
      </c>
      <c r="F35" s="78" t="s">
        <v>86</v>
      </c>
    </row>
    <row r="36" spans="1:6" x14ac:dyDescent="0.2">
      <c r="A36" s="78"/>
      <c r="B36" s="78"/>
      <c r="C36" s="78"/>
      <c r="D36" s="78" t="s">
        <v>191</v>
      </c>
      <c r="E36" s="78" t="s">
        <v>209</v>
      </c>
      <c r="F36" s="78" t="s">
        <v>85</v>
      </c>
    </row>
    <row r="37" spans="1:6" x14ac:dyDescent="0.2">
      <c r="A37" s="78"/>
      <c r="B37" s="78"/>
      <c r="C37" s="78"/>
      <c r="D37" s="78" t="s">
        <v>191</v>
      </c>
      <c r="E37" s="78" t="s">
        <v>208</v>
      </c>
      <c r="F37" s="78" t="s">
        <v>93</v>
      </c>
    </row>
    <row r="38" spans="1:6" x14ac:dyDescent="0.2">
      <c r="A38" s="78"/>
      <c r="B38" s="78"/>
      <c r="C38" s="78"/>
      <c r="D38" s="78" t="s">
        <v>191</v>
      </c>
      <c r="E38" s="78" t="s">
        <v>210</v>
      </c>
      <c r="F38" s="78" t="s">
        <v>95</v>
      </c>
    </row>
    <row r="39" spans="1:6" x14ac:dyDescent="0.2">
      <c r="A39" s="78"/>
      <c r="B39" s="78"/>
      <c r="C39" s="78"/>
      <c r="D39" s="78" t="s">
        <v>191</v>
      </c>
      <c r="E39" s="78" t="s">
        <v>211</v>
      </c>
      <c r="F39" s="78" t="s">
        <v>94</v>
      </c>
    </row>
    <row r="40" spans="1:6" x14ac:dyDescent="0.2">
      <c r="A40" s="78"/>
      <c r="B40" s="78"/>
      <c r="C40" s="78"/>
      <c r="D40" s="78" t="s">
        <v>191</v>
      </c>
      <c r="E40" s="78" t="s">
        <v>212</v>
      </c>
      <c r="F40" s="78" t="s">
        <v>244</v>
      </c>
    </row>
    <row r="41" spans="1:6" x14ac:dyDescent="0.2">
      <c r="A41" s="78"/>
      <c r="B41" s="78"/>
      <c r="C41" s="78"/>
      <c r="D41" s="78" t="s">
        <v>191</v>
      </c>
      <c r="E41" s="78" t="s">
        <v>213</v>
      </c>
      <c r="F41" s="78" t="s">
        <v>245</v>
      </c>
    </row>
    <row r="42" spans="1:6" x14ac:dyDescent="0.2">
      <c r="A42" s="78"/>
      <c r="B42" s="78"/>
      <c r="C42" s="78"/>
      <c r="D42" s="78" t="s">
        <v>191</v>
      </c>
      <c r="E42" s="78" t="s">
        <v>214</v>
      </c>
      <c r="F42" s="78" t="s">
        <v>246</v>
      </c>
    </row>
    <row r="43" spans="1:6" x14ac:dyDescent="0.2">
      <c r="A43" s="78"/>
      <c r="B43" s="78"/>
      <c r="C43" s="78"/>
      <c r="D43" s="78" t="s">
        <v>191</v>
      </c>
      <c r="E43" s="78" t="s">
        <v>215</v>
      </c>
      <c r="F43" s="78" t="s">
        <v>247</v>
      </c>
    </row>
    <row r="44" spans="1:6" x14ac:dyDescent="0.2">
      <c r="A44" s="78"/>
      <c r="B44" s="78"/>
      <c r="C44" s="78"/>
      <c r="D44" s="78" t="s">
        <v>191</v>
      </c>
      <c r="E44" s="78" t="s">
        <v>216</v>
      </c>
      <c r="F44" s="78" t="s">
        <v>248</v>
      </c>
    </row>
    <row r="45" spans="1:6" x14ac:dyDescent="0.2">
      <c r="A45" s="78"/>
      <c r="B45" s="78"/>
      <c r="C45" s="78"/>
      <c r="D45" s="78" t="s">
        <v>191</v>
      </c>
      <c r="E45" s="78" t="s">
        <v>217</v>
      </c>
      <c r="F45" s="78" t="s">
        <v>249</v>
      </c>
    </row>
    <row r="46" spans="1:6" x14ac:dyDescent="0.2">
      <c r="A46" s="78"/>
      <c r="B46" s="78"/>
      <c r="C46" s="78"/>
      <c r="D46" s="78" t="s">
        <v>191</v>
      </c>
      <c r="E46" s="78" t="s">
        <v>218</v>
      </c>
      <c r="F46" s="78" t="s">
        <v>250</v>
      </c>
    </row>
    <row r="47" spans="1:6" x14ac:dyDescent="0.2">
      <c r="A47" s="78"/>
      <c r="B47" s="78"/>
      <c r="C47" s="78"/>
      <c r="D47" s="78" t="s">
        <v>191</v>
      </c>
      <c r="E47" s="78" t="s">
        <v>219</v>
      </c>
      <c r="F47" s="78" t="s">
        <v>251</v>
      </c>
    </row>
    <row r="48" spans="1:6" x14ac:dyDescent="0.2">
      <c r="A48" s="78"/>
      <c r="B48" s="78"/>
      <c r="C48" s="78"/>
      <c r="D48" s="78" t="s">
        <v>151</v>
      </c>
      <c r="E48" s="78" t="s">
        <v>220</v>
      </c>
      <c r="F48" s="78" t="s">
        <v>252</v>
      </c>
    </row>
    <row r="49" spans="1:6" x14ac:dyDescent="0.2">
      <c r="A49" s="78"/>
      <c r="B49" s="78"/>
      <c r="C49" s="78"/>
      <c r="D49" s="78" t="s">
        <v>151</v>
      </c>
      <c r="E49" s="78" t="s">
        <v>221</v>
      </c>
      <c r="F49" s="78" t="s">
        <v>253</v>
      </c>
    </row>
    <row r="50" spans="1:6" x14ac:dyDescent="0.2">
      <c r="A50" s="78"/>
      <c r="B50" s="78"/>
      <c r="C50" s="78"/>
      <c r="D50" s="78" t="s">
        <v>151</v>
      </c>
      <c r="E50" s="78" t="s">
        <v>222</v>
      </c>
      <c r="F50" s="78" t="s">
        <v>254</v>
      </c>
    </row>
    <row r="51" spans="1:6" x14ac:dyDescent="0.2">
      <c r="A51" s="78"/>
      <c r="B51" s="78"/>
      <c r="C51" s="78"/>
      <c r="D51" s="78" t="s">
        <v>151</v>
      </c>
      <c r="E51" s="78" t="s">
        <v>223</v>
      </c>
      <c r="F51" s="78" t="s">
        <v>255</v>
      </c>
    </row>
    <row r="52" spans="1:6" x14ac:dyDescent="0.2">
      <c r="A52" s="78"/>
      <c r="B52" s="78"/>
      <c r="C52" s="78"/>
      <c r="D52" s="78" t="s">
        <v>151</v>
      </c>
      <c r="E52" s="78" t="s">
        <v>224</v>
      </c>
      <c r="F52" s="78" t="s">
        <v>256</v>
      </c>
    </row>
    <row r="53" spans="1:6" x14ac:dyDescent="0.2">
      <c r="A53" s="78"/>
      <c r="B53" s="78"/>
      <c r="C53" s="78"/>
      <c r="D53" s="78" t="s">
        <v>151</v>
      </c>
      <c r="E53" s="78" t="s">
        <v>225</v>
      </c>
      <c r="F53" s="78" t="s">
        <v>257</v>
      </c>
    </row>
    <row r="54" spans="1:6" x14ac:dyDescent="0.2">
      <c r="A54" s="78"/>
      <c r="B54" s="78"/>
      <c r="C54" s="78"/>
      <c r="D54" s="78" t="s">
        <v>151</v>
      </c>
      <c r="E54" s="78" t="s">
        <v>226</v>
      </c>
      <c r="F54" s="78" t="s">
        <v>152</v>
      </c>
    </row>
    <row r="55" spans="1:6" x14ac:dyDescent="0.2">
      <c r="A55" s="78"/>
      <c r="B55" s="78"/>
      <c r="C55" s="78"/>
      <c r="D55" s="78" t="s">
        <v>151</v>
      </c>
      <c r="E55" s="78" t="s">
        <v>227</v>
      </c>
      <c r="F55" s="78" t="s">
        <v>87</v>
      </c>
    </row>
    <row r="56" spans="1:6" x14ac:dyDescent="0.2">
      <c r="A56" s="78"/>
      <c r="B56" s="78"/>
      <c r="C56" s="78"/>
      <c r="D56" s="78" t="s">
        <v>151</v>
      </c>
      <c r="E56" s="78" t="s">
        <v>228</v>
      </c>
      <c r="F56" s="78" t="s">
        <v>258</v>
      </c>
    </row>
    <row r="57" spans="1:6" x14ac:dyDescent="0.2">
      <c r="A57" s="78"/>
      <c r="B57" s="78"/>
      <c r="C57" s="78"/>
      <c r="D57" s="78" t="s">
        <v>151</v>
      </c>
      <c r="E57" s="78" t="s">
        <v>229</v>
      </c>
      <c r="F57" s="78" t="s">
        <v>153</v>
      </c>
    </row>
    <row r="58" spans="1:6" x14ac:dyDescent="0.2">
      <c r="A58" s="78"/>
      <c r="B58" s="78"/>
      <c r="C58" s="78"/>
      <c r="D58" s="78" t="s">
        <v>151</v>
      </c>
      <c r="E58" s="78" t="s">
        <v>230</v>
      </c>
      <c r="F58" s="78" t="s">
        <v>259</v>
      </c>
    </row>
    <row r="59" spans="1:6" x14ac:dyDescent="0.2">
      <c r="A59" s="78"/>
      <c r="B59" s="78"/>
      <c r="C59" s="78"/>
      <c r="D59" s="78" t="s">
        <v>151</v>
      </c>
      <c r="E59" s="78" t="s">
        <v>231</v>
      </c>
      <c r="F59" s="78" t="s">
        <v>260</v>
      </c>
    </row>
    <row r="60" spans="1:6" x14ac:dyDescent="0.2">
      <c r="A60" s="78"/>
      <c r="B60" s="78"/>
      <c r="C60" s="78"/>
      <c r="D60" s="78" t="s">
        <v>151</v>
      </c>
      <c r="E60" s="78" t="s">
        <v>232</v>
      </c>
      <c r="F60" s="78" t="s">
        <v>261</v>
      </c>
    </row>
    <row r="61" spans="1:6" x14ac:dyDescent="0.2">
      <c r="A61" s="78"/>
      <c r="B61" s="78"/>
      <c r="C61" s="78"/>
      <c r="D61" s="78" t="s">
        <v>151</v>
      </c>
      <c r="E61" s="78" t="s">
        <v>233</v>
      </c>
      <c r="F61" s="78" t="s">
        <v>262</v>
      </c>
    </row>
    <row r="62" spans="1:6" x14ac:dyDescent="0.2">
      <c r="A62" s="78"/>
      <c r="B62" s="78"/>
      <c r="C62" s="78"/>
      <c r="D62" s="78" t="s">
        <v>151</v>
      </c>
      <c r="E62" s="78" t="s">
        <v>234</v>
      </c>
      <c r="F62" s="78" t="s">
        <v>263</v>
      </c>
    </row>
    <row r="63" spans="1:6" x14ac:dyDescent="0.2">
      <c r="A63" s="78"/>
      <c r="B63" s="78"/>
      <c r="C63" s="78"/>
      <c r="D63" s="78" t="s">
        <v>150</v>
      </c>
      <c r="E63" s="78" t="s">
        <v>235</v>
      </c>
      <c r="F63" s="78" t="s">
        <v>88</v>
      </c>
    </row>
    <row r="64" spans="1:6" x14ac:dyDescent="0.2">
      <c r="A64" s="78"/>
      <c r="B64" s="78"/>
      <c r="C64" s="78"/>
      <c r="D64" s="78" t="s">
        <v>150</v>
      </c>
      <c r="E64" s="78" t="s">
        <v>236</v>
      </c>
      <c r="F64" s="78" t="s">
        <v>89</v>
      </c>
    </row>
    <row r="65" spans="1:6" x14ac:dyDescent="0.2">
      <c r="A65" s="78"/>
      <c r="B65" s="78"/>
      <c r="C65" s="78"/>
      <c r="D65" s="78" t="s">
        <v>150</v>
      </c>
      <c r="E65" s="78" t="s">
        <v>237</v>
      </c>
      <c r="F65" s="78" t="s">
        <v>90</v>
      </c>
    </row>
    <row r="66" spans="1:6" x14ac:dyDescent="0.2">
      <c r="A66" s="78"/>
      <c r="B66" s="78"/>
      <c r="C66" s="78"/>
      <c r="D66" s="78" t="s">
        <v>150</v>
      </c>
      <c r="E66" s="78" t="s">
        <v>238</v>
      </c>
      <c r="F66" s="78" t="s">
        <v>91</v>
      </c>
    </row>
    <row r="67" spans="1:6" x14ac:dyDescent="0.2">
      <c r="A67" s="78"/>
      <c r="B67" s="78"/>
      <c r="C67" s="78"/>
      <c r="D67" s="78" t="s">
        <v>150</v>
      </c>
      <c r="E67" s="78" t="s">
        <v>239</v>
      </c>
      <c r="F67" s="78" t="s">
        <v>92</v>
      </c>
    </row>
    <row r="68" spans="1:6" x14ac:dyDescent="0.2">
      <c r="A68" s="78"/>
      <c r="B68" s="78"/>
      <c r="C68" s="78"/>
      <c r="D68" s="78" t="s">
        <v>240</v>
      </c>
      <c r="E68" s="78" t="s">
        <v>241</v>
      </c>
      <c r="F68" s="78" t="s">
        <v>264</v>
      </c>
    </row>
    <row r="69" spans="1:6" x14ac:dyDescent="0.2">
      <c r="A69" s="78"/>
      <c r="B69" s="78"/>
      <c r="C69" s="78"/>
      <c r="D69" s="78" t="s">
        <v>240</v>
      </c>
      <c r="E69" s="78" t="s">
        <v>242</v>
      </c>
      <c r="F69" s="78" t="s">
        <v>265</v>
      </c>
    </row>
    <row r="70" spans="1:6" x14ac:dyDescent="0.2">
      <c r="A70" s="78"/>
      <c r="B70" s="78"/>
      <c r="C70" s="78"/>
      <c r="D70" s="78"/>
      <c r="E70" s="78"/>
      <c r="F70" s="78"/>
    </row>
    <row r="71" spans="1:6" x14ac:dyDescent="0.2">
      <c r="A71" s="78"/>
      <c r="B71" s="78"/>
      <c r="C71" s="78"/>
      <c r="D71" s="78"/>
      <c r="E71" s="78"/>
      <c r="F71" s="78"/>
    </row>
    <row r="72" spans="1:6" x14ac:dyDescent="0.2">
      <c r="A72" s="78"/>
      <c r="B72" s="78"/>
      <c r="C72" s="78"/>
      <c r="D72" s="78"/>
      <c r="E72" s="78"/>
      <c r="F72" s="78"/>
    </row>
    <row r="73" spans="1:6" x14ac:dyDescent="0.2">
      <c r="A73" s="78"/>
      <c r="B73" s="78"/>
      <c r="C73" s="78"/>
      <c r="D73" s="78"/>
      <c r="E73" s="78"/>
      <c r="F73" s="78"/>
    </row>
    <row r="74" spans="1:6" x14ac:dyDescent="0.2">
      <c r="A74" s="78"/>
      <c r="B74" s="78"/>
      <c r="C74" s="78"/>
      <c r="D74" s="78"/>
      <c r="E74" s="78"/>
      <c r="F74" s="78"/>
    </row>
    <row r="75" spans="1:6" x14ac:dyDescent="0.2">
      <c r="A75" s="78"/>
      <c r="B75" s="78"/>
      <c r="C75" s="78"/>
      <c r="D75" s="78"/>
      <c r="E75" s="78"/>
      <c r="F75" s="78"/>
    </row>
    <row r="76" spans="1:6" x14ac:dyDescent="0.2">
      <c r="A76" s="78"/>
      <c r="B76" s="78"/>
      <c r="C76" s="78"/>
      <c r="D76" s="78"/>
      <c r="E76" s="78"/>
      <c r="F76" s="78"/>
    </row>
    <row r="77" spans="1:6" x14ac:dyDescent="0.2">
      <c r="A77" s="78"/>
      <c r="B77" s="78"/>
      <c r="C77" s="78"/>
      <c r="D77" s="78"/>
      <c r="E77" s="78"/>
      <c r="F77" s="78"/>
    </row>
    <row r="78" spans="1:6" x14ac:dyDescent="0.2">
      <c r="A78" s="78"/>
      <c r="B78" s="80"/>
      <c r="C78" s="78"/>
      <c r="D78" s="78"/>
      <c r="E78" s="78"/>
      <c r="F78" s="7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AH130"/>
  <sheetViews>
    <sheetView workbookViewId="0">
      <selection activeCell="I21" sqref="I21"/>
    </sheetView>
  </sheetViews>
  <sheetFormatPr defaultRowHeight="14.25" x14ac:dyDescent="0.2"/>
  <cols>
    <col min="1" max="1" width="3.5" customWidth="1"/>
    <col min="2" max="2" width="15.375" hidden="1" customWidth="1"/>
    <col min="3" max="3" width="19.625" hidden="1" customWidth="1"/>
    <col min="4" max="4" width="19.75" hidden="1" customWidth="1"/>
    <col min="5" max="6" width="19.625" hidden="1" customWidth="1"/>
    <col min="7" max="7" width="27.125" hidden="1" customWidth="1"/>
    <col min="8" max="8" width="27.125" customWidth="1"/>
    <col min="9" max="9" width="57.5" customWidth="1"/>
    <col min="12" max="12" width="9" style="160"/>
    <col min="13" max="13" width="10" customWidth="1"/>
    <col min="14" max="14" width="11.375" style="160" customWidth="1"/>
    <col min="15" max="15" width="11.75" customWidth="1"/>
    <col min="16" max="16" width="15.875" style="160" customWidth="1"/>
    <col min="21" max="22" width="20.25" hidden="1" customWidth="1"/>
    <col min="23" max="23" width="11.75" hidden="1" customWidth="1"/>
    <col min="24" max="24" width="12.75" hidden="1" customWidth="1"/>
    <col min="25" max="34" width="9" customWidth="1"/>
    <col min="35" max="35" width="16.125" customWidth="1"/>
    <col min="36" max="36" width="9" customWidth="1"/>
  </cols>
  <sheetData>
    <row r="1" spans="1:24" ht="15" x14ac:dyDescent="0.25">
      <c r="I1" s="183" t="s">
        <v>327</v>
      </c>
    </row>
    <row r="2" spans="1:24" x14ac:dyDescent="0.2">
      <c r="A2" s="538" t="s">
        <v>101</v>
      </c>
      <c r="B2" s="717" t="s">
        <v>286</v>
      </c>
      <c r="C2" s="717"/>
      <c r="D2" s="717"/>
      <c r="E2" s="717"/>
      <c r="F2" s="717"/>
      <c r="G2" s="717"/>
      <c r="H2" s="541" t="s">
        <v>2</v>
      </c>
      <c r="I2" s="539" t="s">
        <v>11</v>
      </c>
      <c r="J2" s="90" t="s">
        <v>0</v>
      </c>
      <c r="K2" s="90" t="s">
        <v>1</v>
      </c>
      <c r="L2" s="542" t="s">
        <v>14</v>
      </c>
      <c r="M2" s="90" t="s">
        <v>44</v>
      </c>
      <c r="N2" s="542" t="s">
        <v>269</v>
      </c>
      <c r="O2" s="90" t="s">
        <v>282</v>
      </c>
      <c r="P2" s="542" t="s">
        <v>283</v>
      </c>
      <c r="U2" s="157" t="s">
        <v>284</v>
      </c>
      <c r="V2" s="157" t="s">
        <v>285</v>
      </c>
      <c r="W2" t="s">
        <v>751</v>
      </c>
      <c r="X2" s="312" t="s">
        <v>750</v>
      </c>
    </row>
    <row r="3" spans="1:24" x14ac:dyDescent="0.2">
      <c r="A3" s="82">
        <v>1</v>
      </c>
      <c r="B3" s="315" t="str">
        <f>'Спецификация - фасады'!T10</f>
        <v/>
      </c>
      <c r="C3" s="315" t="str">
        <f>IF(COUNTIF($U$3:$U$20,B3),VLOOKUP(B3,$U$3:$V$20,2,FALSE),B3)</f>
        <v/>
      </c>
      <c r="D3" s="315" t="str">
        <f>CONCATENATE(C3,X3)</f>
        <v/>
      </c>
      <c r="E3" s="540" t="str">
        <f>IF(COUNTIF($U$3:$U$20,B3),VLOOKUP(B3,$U$3:$W$20,3,FALSE),B3)</f>
        <v/>
      </c>
      <c r="F3" s="540" t="str">
        <f>IF(E3=B3,"",E3)</f>
        <v/>
      </c>
      <c r="G3" s="315" t="e">
        <f>D3&amp;F3&amp;'Спецификация - фасады'!AO71</f>
        <v>#N/A</v>
      </c>
      <c r="H3" s="541" t="e">
        <f>IF(G3='Спецификация - фасады'!AO71,"",G3)</f>
        <v>#N/A</v>
      </c>
      <c r="I3" s="90" t="str">
        <f>'Спецификация - фасады'!C10</f>
        <v>.</v>
      </c>
      <c r="J3" s="542">
        <f>'Спецификация - фасады'!J10</f>
        <v>0</v>
      </c>
      <c r="K3" s="542">
        <f>'Спецификация - фасады'!K10</f>
        <v>0</v>
      </c>
      <c r="L3" s="542">
        <f>'Спецификация - фасады'!O10</f>
        <v>0</v>
      </c>
      <c r="M3" s="542">
        <f>'Спецификация - фасады'!M10</f>
        <v>0</v>
      </c>
      <c r="N3" s="542">
        <f>'Спецификация - фасады'!P10</f>
        <v>0</v>
      </c>
      <c r="O3" s="543">
        <f>'Спецификация - фасады'!Q10</f>
        <v>0</v>
      </c>
      <c r="P3" s="542">
        <f>'Спецификация - фасады'!R10</f>
        <v>0</v>
      </c>
      <c r="U3" s="158" t="s">
        <v>477</v>
      </c>
      <c r="V3" s="158" t="s">
        <v>749</v>
      </c>
      <c r="W3" t="s">
        <v>309</v>
      </c>
      <c r="X3" s="312" t="str">
        <f>VLOOKUP(вставка1,'Спецификация - фасады'!$AQ$40:$AR$52,2,FALSE)</f>
        <v/>
      </c>
    </row>
    <row r="4" spans="1:24" x14ac:dyDescent="0.2">
      <c r="A4" s="82">
        <v>2</v>
      </c>
      <c r="B4" s="315" t="str">
        <f>'Спецификация - фасады'!T11</f>
        <v/>
      </c>
      <c r="C4" s="315" t="str">
        <f t="shared" ref="C4:C12" si="0">IF(COUNTIF($U$3:$U$20,B4),VLOOKUP(B4,$U$3:$V$20,2,FALSE),B4)</f>
        <v/>
      </c>
      <c r="D4" s="315" t="str">
        <f t="shared" ref="D4:D12" si="1">CONCATENATE(C4,X4)</f>
        <v/>
      </c>
      <c r="E4" s="540" t="str">
        <f t="shared" ref="E4:E12" si="2">IF(COUNTIF($U$3:$U$20,B4),VLOOKUP(B4,$U$3:$W$20,3,FALSE),B4)</f>
        <v/>
      </c>
      <c r="F4" s="540" t="str">
        <f t="shared" ref="F4:F12" si="3">IF(E4=B4,"",E4)</f>
        <v/>
      </c>
      <c r="G4" s="315" t="e">
        <f>D4&amp;F4&amp;'Спецификация - фасады'!AO72</f>
        <v>#N/A</v>
      </c>
      <c r="H4" s="541" t="e">
        <f>IF(G4='Спецификация - фасады'!AO72,"",G4)</f>
        <v>#N/A</v>
      </c>
      <c r="I4" s="541" t="str">
        <f>'Спецификация - фасады'!C11</f>
        <v>.</v>
      </c>
      <c r="J4" s="542">
        <f>'Спецификация - фасады'!J11</f>
        <v>0</v>
      </c>
      <c r="K4" s="542">
        <f>'Спецификация - фасады'!K11</f>
        <v>0</v>
      </c>
      <c r="L4" s="542">
        <f>'Спецификация - фасады'!O11</f>
        <v>0</v>
      </c>
      <c r="M4" s="542">
        <f>'Спецификация - фасады'!M11</f>
        <v>0</v>
      </c>
      <c r="N4" s="542">
        <f>'Спецификация - фасады'!P11</f>
        <v>0</v>
      </c>
      <c r="O4" s="543">
        <f>'Спецификация - фасады'!Q11</f>
        <v>0</v>
      </c>
      <c r="P4" s="542">
        <f>'Спецификация - фасады'!R11</f>
        <v>0</v>
      </c>
      <c r="U4" s="158" t="s">
        <v>481</v>
      </c>
      <c r="V4" s="158" t="s">
        <v>749</v>
      </c>
      <c r="W4" t="s">
        <v>310</v>
      </c>
      <c r="X4" s="312" t="str">
        <f>VLOOKUP(вставка2,'Спецификация - фасады'!$AQ$40:$AR$52,2,FALSE)</f>
        <v/>
      </c>
    </row>
    <row r="5" spans="1:24" x14ac:dyDescent="0.2">
      <c r="A5" s="82">
        <v>3</v>
      </c>
      <c r="B5" s="315" t="str">
        <f>'Спецификация - фасады'!T12</f>
        <v/>
      </c>
      <c r="C5" s="315" t="str">
        <f t="shared" si="0"/>
        <v/>
      </c>
      <c r="D5" s="315" t="str">
        <f t="shared" si="1"/>
        <v/>
      </c>
      <c r="E5" s="540" t="str">
        <f t="shared" si="2"/>
        <v/>
      </c>
      <c r="F5" s="540" t="str">
        <f t="shared" si="3"/>
        <v/>
      </c>
      <c r="G5" s="315" t="e">
        <f>D5&amp;F5&amp;'Спецификация - фасады'!AO73</f>
        <v>#N/A</v>
      </c>
      <c r="H5" s="541" t="e">
        <f>IF(G5='Спецификация - фасады'!AO73,"",G5)</f>
        <v>#N/A</v>
      </c>
      <c r="I5" s="541" t="str">
        <f>'Спецификация - фасады'!C12</f>
        <v>.</v>
      </c>
      <c r="J5" s="544">
        <f>'Спецификация - фасады'!J12</f>
        <v>0</v>
      </c>
      <c r="K5" s="544">
        <f>'Спецификация - фасады'!K12</f>
        <v>0</v>
      </c>
      <c r="L5" s="544">
        <f>'Спецификация - фасады'!O12</f>
        <v>0</v>
      </c>
      <c r="M5" s="544">
        <f>'Спецификация - фасады'!M12</f>
        <v>0</v>
      </c>
      <c r="N5" s="544">
        <f>'Спецификация - фасады'!P12</f>
        <v>0</v>
      </c>
      <c r="O5" s="545">
        <f>'Спецификация - фасады'!Q12</f>
        <v>0</v>
      </c>
      <c r="P5" s="544">
        <f>'Спецификация - фасады'!R12</f>
        <v>0</v>
      </c>
      <c r="U5" s="98" t="s">
        <v>528</v>
      </c>
      <c r="V5" s="98" t="s">
        <v>752</v>
      </c>
      <c r="W5" t="s">
        <v>309</v>
      </c>
      <c r="X5" s="312" t="str">
        <f>VLOOKUP(вставка3,'Спецификация - фасады'!$AQ$40:$AR$52,2,FALSE)</f>
        <v/>
      </c>
    </row>
    <row r="6" spans="1:24" x14ac:dyDescent="0.2">
      <c r="A6" s="82">
        <v>4</v>
      </c>
      <c r="B6" s="315" t="str">
        <f>'Спецификация - фасады'!T13</f>
        <v/>
      </c>
      <c r="C6" s="315" t="str">
        <f t="shared" si="0"/>
        <v/>
      </c>
      <c r="D6" s="315" t="str">
        <f t="shared" si="1"/>
        <v/>
      </c>
      <c r="E6" s="540" t="str">
        <f t="shared" si="2"/>
        <v/>
      </c>
      <c r="F6" s="540" t="str">
        <f t="shared" si="3"/>
        <v/>
      </c>
      <c r="G6" s="315" t="e">
        <f>D6&amp;F6&amp;'Спецификация - фасады'!AO74</f>
        <v>#N/A</v>
      </c>
      <c r="H6" s="541" t="e">
        <f>IF(G6='Спецификация - фасады'!AO74,"",G6)</f>
        <v>#N/A</v>
      </c>
      <c r="I6" s="90" t="str">
        <f>'Спецификация - фасады'!C13</f>
        <v>.</v>
      </c>
      <c r="J6" s="542">
        <f>'Спецификация - фасады'!J13</f>
        <v>0</v>
      </c>
      <c r="K6" s="542">
        <f>'Спецификация - фасады'!K13</f>
        <v>0</v>
      </c>
      <c r="L6" s="542">
        <f>'Спецификация - фасады'!O13</f>
        <v>0</v>
      </c>
      <c r="M6" s="542">
        <f>'Спецификация - фасады'!M13</f>
        <v>0</v>
      </c>
      <c r="N6" s="542">
        <f>'Спецификация - фасады'!P13</f>
        <v>0</v>
      </c>
      <c r="O6" s="543">
        <f>'Спецификация - фасады'!Q13</f>
        <v>0</v>
      </c>
      <c r="P6" s="542">
        <f>'Спецификация - фасады'!R13</f>
        <v>0</v>
      </c>
      <c r="U6" s="98" t="s">
        <v>488</v>
      </c>
      <c r="V6" s="98" t="s">
        <v>752</v>
      </c>
      <c r="W6" t="s">
        <v>310</v>
      </c>
      <c r="X6" s="312" t="str">
        <f>VLOOKUP(вставка4,'Спецификация - фасады'!$AQ$40:$AR$52,2,FALSE)</f>
        <v/>
      </c>
    </row>
    <row r="7" spans="1:24" x14ac:dyDescent="0.2">
      <c r="A7" s="82">
        <v>5</v>
      </c>
      <c r="B7" s="315" t="str">
        <f>'Спецификация - фасады'!T14</f>
        <v/>
      </c>
      <c r="C7" s="315" t="str">
        <f t="shared" si="0"/>
        <v/>
      </c>
      <c r="D7" s="315" t="str">
        <f t="shared" si="1"/>
        <v/>
      </c>
      <c r="E7" s="540" t="str">
        <f t="shared" si="2"/>
        <v/>
      </c>
      <c r="F7" s="540" t="str">
        <f t="shared" si="3"/>
        <v/>
      </c>
      <c r="G7" s="315" t="e">
        <f>D7&amp;F7&amp;'Спецификация - фасады'!AO75</f>
        <v>#N/A</v>
      </c>
      <c r="H7" s="541" t="e">
        <f>IF(G7='Спецификация - фасады'!AO75,"",G7)</f>
        <v>#N/A</v>
      </c>
      <c r="I7" s="541" t="str">
        <f>'Спецификация - фасады'!C14</f>
        <v>.</v>
      </c>
      <c r="J7" s="544">
        <f>'Спецификация - фасады'!J14</f>
        <v>0</v>
      </c>
      <c r="K7" s="544">
        <f>'Спецификация - фасады'!K14</f>
        <v>0</v>
      </c>
      <c r="L7" s="544">
        <f>'Спецификация - фасады'!O14</f>
        <v>0</v>
      </c>
      <c r="M7" s="544">
        <f>'Спецификация - фасады'!M14</f>
        <v>0</v>
      </c>
      <c r="N7" s="544">
        <f>'Спецификация - фасады'!P14</f>
        <v>0</v>
      </c>
      <c r="O7" s="545">
        <f>'Спецификация - фасады'!Q14</f>
        <v>0</v>
      </c>
      <c r="P7" s="544">
        <f>'Спецификация - фасады'!R14</f>
        <v>0</v>
      </c>
      <c r="U7" s="98" t="s">
        <v>531</v>
      </c>
      <c r="V7" s="98" t="s">
        <v>753</v>
      </c>
      <c r="W7" t="s">
        <v>309</v>
      </c>
      <c r="X7" s="312" t="str">
        <f>VLOOKUP(вставка5,'Спецификация - фасады'!$AQ$40:$AR$52,2,FALSE)</f>
        <v/>
      </c>
    </row>
    <row r="8" spans="1:24" x14ac:dyDescent="0.2">
      <c r="A8" s="82">
        <v>6</v>
      </c>
      <c r="B8" s="315" t="str">
        <f>'Спецификация - фасады'!T15</f>
        <v/>
      </c>
      <c r="C8" s="315" t="str">
        <f t="shared" si="0"/>
        <v/>
      </c>
      <c r="D8" s="315" t="str">
        <f t="shared" si="1"/>
        <v/>
      </c>
      <c r="E8" s="540" t="str">
        <f t="shared" si="2"/>
        <v/>
      </c>
      <c r="F8" s="540" t="str">
        <f t="shared" si="3"/>
        <v/>
      </c>
      <c r="G8" s="315" t="e">
        <f>D8&amp;F8&amp;'Спецификация - фасады'!AO76</f>
        <v>#N/A</v>
      </c>
      <c r="H8" s="541" t="e">
        <f>IF(G8='Спецификация - фасады'!AO76,"",G8)</f>
        <v>#N/A</v>
      </c>
      <c r="I8" s="90" t="str">
        <f>'Спецификация - фасады'!C15</f>
        <v>.</v>
      </c>
      <c r="J8" s="542">
        <f>'Спецификация - фасады'!J15</f>
        <v>0</v>
      </c>
      <c r="K8" s="542">
        <f>'Спецификация - фасады'!K15</f>
        <v>0</v>
      </c>
      <c r="L8" s="542">
        <f>'Спецификация - фасады'!O15</f>
        <v>0</v>
      </c>
      <c r="M8" s="542">
        <f>'Спецификация - фасады'!M15</f>
        <v>0</v>
      </c>
      <c r="N8" s="542">
        <f>'Спецификация - фасады'!P15</f>
        <v>0</v>
      </c>
      <c r="O8" s="543">
        <f>'Спецификация - фасады'!Q15</f>
        <v>0</v>
      </c>
      <c r="P8" s="542">
        <f>'Спецификация - фасады'!R15</f>
        <v>0</v>
      </c>
      <c r="U8" s="98" t="s">
        <v>532</v>
      </c>
      <c r="V8" s="98" t="s">
        <v>753</v>
      </c>
      <c r="W8" t="s">
        <v>310</v>
      </c>
      <c r="X8" s="312" t="str">
        <f>VLOOKUP(вставка6,'Спецификация - фасады'!$AQ$40:$AR$52,2,FALSE)</f>
        <v/>
      </c>
    </row>
    <row r="9" spans="1:24" x14ac:dyDescent="0.2">
      <c r="A9" s="82">
        <v>7</v>
      </c>
      <c r="B9" s="315" t="str">
        <f>'Спецификация - фасады'!T16</f>
        <v/>
      </c>
      <c r="C9" s="315" t="str">
        <f t="shared" si="0"/>
        <v/>
      </c>
      <c r="D9" s="315" t="str">
        <f t="shared" si="1"/>
        <v/>
      </c>
      <c r="E9" s="540" t="str">
        <f t="shared" si="2"/>
        <v/>
      </c>
      <c r="F9" s="540" t="str">
        <f t="shared" si="3"/>
        <v/>
      </c>
      <c r="G9" s="315" t="e">
        <f>D9&amp;F9&amp;'Спецификация - фасады'!AO77</f>
        <v>#N/A</v>
      </c>
      <c r="H9" s="541" t="e">
        <f>IF(G9='Спецификация - фасады'!AO77,"",G9)</f>
        <v>#N/A</v>
      </c>
      <c r="I9" s="541" t="str">
        <f>'Спецификация - фасады'!C16</f>
        <v>.</v>
      </c>
      <c r="J9" s="544">
        <f>'Спецификация - фасады'!J16</f>
        <v>0</v>
      </c>
      <c r="K9" s="544">
        <f>'Спецификация - фасады'!K16</f>
        <v>0</v>
      </c>
      <c r="L9" s="544">
        <f>'Спецификация - фасады'!O16</f>
        <v>0</v>
      </c>
      <c r="M9" s="544">
        <f>'Спецификация - фасады'!M16</f>
        <v>0</v>
      </c>
      <c r="N9" s="544">
        <f>'Спецификация - фасады'!P16</f>
        <v>0</v>
      </c>
      <c r="O9" s="545">
        <f>'Спецификация - фасады'!Q16</f>
        <v>0</v>
      </c>
      <c r="P9" s="544">
        <f>'Спецификация - фасады'!R16</f>
        <v>0</v>
      </c>
      <c r="U9" s="98" t="s">
        <v>535</v>
      </c>
      <c r="V9" s="98" t="s">
        <v>754</v>
      </c>
      <c r="W9" t="s">
        <v>309</v>
      </c>
      <c r="X9" s="312" t="str">
        <f>VLOOKUP(вставка7,'Спецификация - фасады'!$AQ$40:$AR$52,2,FALSE)</f>
        <v/>
      </c>
    </row>
    <row r="10" spans="1:24" x14ac:dyDescent="0.2">
      <c r="A10" s="82">
        <v>8</v>
      </c>
      <c r="B10" s="315" t="str">
        <f>'Спецификация - фасады'!T17</f>
        <v/>
      </c>
      <c r="C10" s="315" t="str">
        <f t="shared" si="0"/>
        <v/>
      </c>
      <c r="D10" s="315" t="str">
        <f t="shared" si="1"/>
        <v/>
      </c>
      <c r="E10" s="540" t="str">
        <f t="shared" si="2"/>
        <v/>
      </c>
      <c r="F10" s="540" t="str">
        <f t="shared" si="3"/>
        <v/>
      </c>
      <c r="G10" s="315" t="e">
        <f>D10&amp;F10&amp;'Спецификация - фасады'!AO78</f>
        <v>#N/A</v>
      </c>
      <c r="H10" s="541" t="e">
        <f>IF(G10='Спецификация - фасады'!AO78,"",G10)</f>
        <v>#N/A</v>
      </c>
      <c r="I10" s="90" t="str">
        <f>'Спецификация - фасады'!C17</f>
        <v>.</v>
      </c>
      <c r="J10" s="542">
        <f>'Спецификация - фасады'!J17</f>
        <v>0</v>
      </c>
      <c r="K10" s="542">
        <f>'Спецификация - фасады'!K17</f>
        <v>0</v>
      </c>
      <c r="L10" s="542">
        <f>'Спецификация - фасады'!O17</f>
        <v>0</v>
      </c>
      <c r="M10" s="542">
        <f>'Спецификация - фасады'!M17</f>
        <v>0</v>
      </c>
      <c r="N10" s="542">
        <f>'Спецификация - фасады'!P17</f>
        <v>0</v>
      </c>
      <c r="O10" s="543">
        <f>'Спецификация - фасады'!Q17</f>
        <v>0</v>
      </c>
      <c r="P10" s="542">
        <f>'Спецификация - фасады'!R17</f>
        <v>0</v>
      </c>
      <c r="U10" s="98" t="s">
        <v>536</v>
      </c>
      <c r="V10" s="98" t="s">
        <v>754</v>
      </c>
      <c r="W10" t="s">
        <v>310</v>
      </c>
      <c r="X10" s="312" t="str">
        <f>VLOOKUP(вставка8,'Спецификация - фасады'!$AQ$40:$AR$52,2,FALSE)</f>
        <v/>
      </c>
    </row>
    <row r="11" spans="1:24" x14ac:dyDescent="0.2">
      <c r="A11" s="82">
        <v>9</v>
      </c>
      <c r="B11" s="315" t="str">
        <f>'Спецификация - фасады'!T18</f>
        <v/>
      </c>
      <c r="C11" s="315" t="str">
        <f t="shared" si="0"/>
        <v/>
      </c>
      <c r="D11" s="315" t="str">
        <f t="shared" si="1"/>
        <v/>
      </c>
      <c r="E11" s="540" t="str">
        <f t="shared" si="2"/>
        <v/>
      </c>
      <c r="F11" s="540" t="str">
        <f t="shared" si="3"/>
        <v/>
      </c>
      <c r="G11" s="315" t="e">
        <f>D11&amp;F11&amp;'Спецификация - фасады'!AO79</f>
        <v>#N/A</v>
      </c>
      <c r="H11" s="541" t="e">
        <f>IF(G11='Спецификация - фасады'!AO79,"",G11)</f>
        <v>#N/A</v>
      </c>
      <c r="I11" s="541" t="str">
        <f>'Спецификация - фасады'!C18</f>
        <v>.</v>
      </c>
      <c r="J11" s="542">
        <f>'Спецификация - фасады'!J18</f>
        <v>0</v>
      </c>
      <c r="K11" s="542">
        <f>'Спецификация - фасады'!K18</f>
        <v>0</v>
      </c>
      <c r="L11" s="542">
        <f>'Спецификация - фасады'!O18</f>
        <v>0</v>
      </c>
      <c r="M11" s="542">
        <f>'Спецификация - фасады'!M18</f>
        <v>0</v>
      </c>
      <c r="N11" s="542">
        <f>'Спецификация - фасады'!P18</f>
        <v>0</v>
      </c>
      <c r="O11" s="543">
        <f>'Спецификация - фасады'!Q18</f>
        <v>0</v>
      </c>
      <c r="P11" s="542">
        <f>'Спецификация - фасады'!R18</f>
        <v>0</v>
      </c>
      <c r="U11" s="98" t="s">
        <v>539</v>
      </c>
      <c r="V11" s="98" t="s">
        <v>755</v>
      </c>
      <c r="W11" t="s">
        <v>309</v>
      </c>
      <c r="X11" s="312" t="str">
        <f>VLOOKUP(вставка9,'Спецификация - фасады'!$AQ$40:$AR$52,2,FALSE)</f>
        <v/>
      </c>
    </row>
    <row r="12" spans="1:24" x14ac:dyDescent="0.2">
      <c r="A12" s="82">
        <v>10</v>
      </c>
      <c r="B12" s="315" t="str">
        <f>'Спецификация - фасады'!T19</f>
        <v/>
      </c>
      <c r="C12" s="315" t="str">
        <f t="shared" si="0"/>
        <v/>
      </c>
      <c r="D12" s="315" t="str">
        <f t="shared" si="1"/>
        <v/>
      </c>
      <c r="E12" s="540" t="str">
        <f t="shared" si="2"/>
        <v/>
      </c>
      <c r="F12" s="540" t="str">
        <f t="shared" si="3"/>
        <v/>
      </c>
      <c r="G12" s="315" t="e">
        <f>D12&amp;F12&amp;'Спецификация - фасады'!AO80</f>
        <v>#N/A</v>
      </c>
      <c r="H12" s="541" t="e">
        <f>IF(G12='Спецификация - фасады'!AO80,"",G12)</f>
        <v>#N/A</v>
      </c>
      <c r="I12" s="90" t="str">
        <f>'Спецификация - фасады'!C19</f>
        <v>.</v>
      </c>
      <c r="J12" s="542">
        <f>'Спецификация - фасады'!J19</f>
        <v>0</v>
      </c>
      <c r="K12" s="542">
        <f>'Спецификация - фасады'!K19</f>
        <v>0</v>
      </c>
      <c r="L12" s="542">
        <f>'Спецификация - фасады'!O19</f>
        <v>0</v>
      </c>
      <c r="M12" s="542">
        <f>'Спецификация - фасады'!M19</f>
        <v>0</v>
      </c>
      <c r="N12" s="542">
        <f>'Спецификация - фасады'!P19</f>
        <v>0</v>
      </c>
      <c r="O12" s="543">
        <f>'Спецификация - фасады'!Q19</f>
        <v>0</v>
      </c>
      <c r="P12" s="542">
        <f>'Спецификация - фасады'!R19</f>
        <v>0</v>
      </c>
      <c r="U12" s="98" t="s">
        <v>540</v>
      </c>
      <c r="V12" s="98" t="s">
        <v>755</v>
      </c>
      <c r="W12" t="s">
        <v>310</v>
      </c>
      <c r="X12" s="312" t="str">
        <f>VLOOKUP(вставка10,'Спецификация - фасады'!$AQ$40:$AR$52,2,FALSE)</f>
        <v/>
      </c>
    </row>
    <row r="13" spans="1:24" x14ac:dyDescent="0.2">
      <c r="U13" s="98" t="s">
        <v>559</v>
      </c>
      <c r="V13" s="98" t="s">
        <v>756</v>
      </c>
      <c r="W13" t="s">
        <v>309</v>
      </c>
    </row>
    <row r="14" spans="1:24" x14ac:dyDescent="0.2">
      <c r="U14" s="98" t="s">
        <v>560</v>
      </c>
      <c r="V14" s="98" t="s">
        <v>756</v>
      </c>
      <c r="W14" t="s">
        <v>310</v>
      </c>
    </row>
    <row r="15" spans="1:24" x14ac:dyDescent="0.2">
      <c r="U15" s="98" t="s">
        <v>555</v>
      </c>
      <c r="V15" s="98" t="s">
        <v>757</v>
      </c>
      <c r="W15" t="s">
        <v>309</v>
      </c>
    </row>
    <row r="16" spans="1:24" x14ac:dyDescent="0.2">
      <c r="U16" s="98" t="s">
        <v>556</v>
      </c>
      <c r="V16" s="98" t="s">
        <v>757</v>
      </c>
      <c r="W16" t="s">
        <v>310</v>
      </c>
    </row>
    <row r="17" spans="7:23" x14ac:dyDescent="0.2">
      <c r="U17" s="98" t="s">
        <v>571</v>
      </c>
      <c r="V17" s="98" t="s">
        <v>758</v>
      </c>
      <c r="W17" t="s">
        <v>309</v>
      </c>
    </row>
    <row r="18" spans="7:23" x14ac:dyDescent="0.2">
      <c r="U18" s="98" t="s">
        <v>572</v>
      </c>
      <c r="V18" s="98" t="s">
        <v>758</v>
      </c>
      <c r="W18" t="s">
        <v>310</v>
      </c>
    </row>
    <row r="19" spans="7:23" x14ac:dyDescent="0.2">
      <c r="U19" s="98" t="s">
        <v>575</v>
      </c>
      <c r="V19" s="98" t="s">
        <v>759</v>
      </c>
      <c r="W19" t="s">
        <v>309</v>
      </c>
    </row>
    <row r="20" spans="7:23" x14ac:dyDescent="0.2">
      <c r="U20" s="98" t="s">
        <v>576</v>
      </c>
      <c r="V20" s="98" t="s">
        <v>759</v>
      </c>
      <c r="W20" t="s">
        <v>310</v>
      </c>
    </row>
    <row r="21" spans="7:23" x14ac:dyDescent="0.2">
      <c r="U21" s="158"/>
      <c r="V21" s="158"/>
    </row>
    <row r="22" spans="7:23" x14ac:dyDescent="0.2">
      <c r="U22" s="158"/>
      <c r="V22" s="158"/>
    </row>
    <row r="23" spans="7:23" x14ac:dyDescent="0.2">
      <c r="G23" s="184"/>
      <c r="H23" s="184"/>
      <c r="I23" s="184"/>
      <c r="U23" s="158"/>
      <c r="V23" s="158"/>
    </row>
    <row r="24" spans="7:23" x14ac:dyDescent="0.2">
      <c r="U24" s="158"/>
      <c r="V24" s="158"/>
    </row>
    <row r="25" spans="7:23" x14ac:dyDescent="0.2">
      <c r="U25" s="158"/>
      <c r="V25" s="158"/>
    </row>
    <row r="26" spans="7:23" x14ac:dyDescent="0.2">
      <c r="U26" s="158"/>
      <c r="V26" s="158"/>
    </row>
    <row r="27" spans="7:23" x14ac:dyDescent="0.2">
      <c r="U27" s="158"/>
      <c r="V27" s="158"/>
    </row>
    <row r="28" spans="7:23" x14ac:dyDescent="0.2">
      <c r="U28" s="158"/>
      <c r="V28" s="158"/>
    </row>
    <row r="29" spans="7:23" x14ac:dyDescent="0.2">
      <c r="U29" s="158"/>
      <c r="V29" s="158"/>
    </row>
    <row r="30" spans="7:23" x14ac:dyDescent="0.2">
      <c r="U30" s="158"/>
      <c r="V30" s="158"/>
    </row>
    <row r="31" spans="7:23" x14ac:dyDescent="0.2">
      <c r="U31" s="158"/>
      <c r="V31" s="158"/>
    </row>
    <row r="32" spans="7:23" x14ac:dyDescent="0.2">
      <c r="U32" s="158"/>
      <c r="V32" s="158"/>
    </row>
    <row r="33" spans="21:22" x14ac:dyDescent="0.2">
      <c r="U33" s="158"/>
      <c r="V33" s="158"/>
    </row>
    <row r="34" spans="21:22" x14ac:dyDescent="0.2">
      <c r="U34" s="158"/>
      <c r="V34" s="158"/>
    </row>
    <row r="35" spans="21:22" x14ac:dyDescent="0.2">
      <c r="U35" s="158"/>
      <c r="V35" s="158"/>
    </row>
    <row r="36" spans="21:22" x14ac:dyDescent="0.2">
      <c r="U36" s="158"/>
      <c r="V36" s="158"/>
    </row>
    <row r="37" spans="21:22" x14ac:dyDescent="0.2">
      <c r="U37" s="158"/>
      <c r="V37" s="158"/>
    </row>
    <row r="38" spans="21:22" x14ac:dyDescent="0.2">
      <c r="U38" s="158"/>
      <c r="V38" s="158"/>
    </row>
    <row r="39" spans="21:22" x14ac:dyDescent="0.2">
      <c r="U39" s="158"/>
      <c r="V39" s="158"/>
    </row>
    <row r="40" spans="21:22" x14ac:dyDescent="0.2">
      <c r="U40" s="158"/>
      <c r="V40" s="158"/>
    </row>
    <row r="41" spans="21:22" x14ac:dyDescent="0.2">
      <c r="U41" s="158"/>
      <c r="V41" s="158"/>
    </row>
    <row r="42" spans="21:22" x14ac:dyDescent="0.2">
      <c r="U42" s="158"/>
      <c r="V42" s="158"/>
    </row>
    <row r="43" spans="21:22" x14ac:dyDescent="0.2">
      <c r="U43" s="158"/>
      <c r="V43" s="158"/>
    </row>
    <row r="44" spans="21:22" x14ac:dyDescent="0.2">
      <c r="U44" s="158"/>
      <c r="V44" s="158"/>
    </row>
    <row r="45" spans="21:22" x14ac:dyDescent="0.2">
      <c r="U45" s="158"/>
      <c r="V45" s="158"/>
    </row>
    <row r="46" spans="21:22" x14ac:dyDescent="0.2">
      <c r="U46" s="158"/>
      <c r="V46" s="158"/>
    </row>
    <row r="47" spans="21:22" x14ac:dyDescent="0.2">
      <c r="U47" s="158"/>
      <c r="V47" s="158"/>
    </row>
    <row r="48" spans="21:22" x14ac:dyDescent="0.2">
      <c r="U48" s="158"/>
      <c r="V48" s="158"/>
    </row>
    <row r="49" spans="21:34" x14ac:dyDescent="0.2">
      <c r="U49" s="158"/>
      <c r="V49" s="158"/>
    </row>
    <row r="50" spans="21:34" x14ac:dyDescent="0.2">
      <c r="U50" s="158"/>
      <c r="V50" s="158"/>
      <c r="Y50" t="str">
        <f>IFERROR(VLOOKUP(B3,$X$32:$AH$49,2,FALSE),"")</f>
        <v/>
      </c>
      <c r="Z50" t="str">
        <f>IFERROR(VLOOKUP(B4,$X$32:$AH$49,3,FALSE),"")</f>
        <v/>
      </c>
      <c r="AA50" t="str">
        <f>IFERROR(VLOOKUP(B5,$X$32:$AH$49,4,FALSE),"")</f>
        <v/>
      </c>
      <c r="AB50" t="str">
        <f>IFERROR(VLOOKUP(B6,$X$32:$AH$49,5,FALSE),"")</f>
        <v/>
      </c>
      <c r="AC50" t="str">
        <f>IFERROR(VLOOKUP(B7,$X$32:$AH$49,6,FALSE),"")</f>
        <v/>
      </c>
      <c r="AD50" t="str">
        <f>IFERROR(VLOOKUP(B8,$X$32:$AH$49,7,FALSE),"")</f>
        <v/>
      </c>
      <c r="AE50" t="str">
        <f>IFERROR(VLOOKUP(B9,$X$32:$AH$49,8,FALSE),"")</f>
        <v/>
      </c>
      <c r="AF50" t="str">
        <f>IFERROR(VLOOKUP(B10,$X$32:$AH$49,9,FALSE),"")</f>
        <v/>
      </c>
      <c r="AG50" t="str">
        <f>IFERROR(VLOOKUP(B11,$X$32:$AH$49,10,FALSE),"")</f>
        <v/>
      </c>
      <c r="AH50" t="str">
        <f>IFERROR(VLOOKUP(B12,$X$32:$AH$49,11,FALSE),"")</f>
        <v/>
      </c>
    </row>
    <row r="51" spans="21:34" x14ac:dyDescent="0.2">
      <c r="U51" s="158"/>
      <c r="V51" s="158"/>
    </row>
    <row r="52" spans="21:34" x14ac:dyDescent="0.2">
      <c r="U52" s="158"/>
      <c r="V52" s="158"/>
    </row>
    <row r="53" spans="21:34" x14ac:dyDescent="0.2">
      <c r="U53" s="158"/>
      <c r="V53" s="158"/>
    </row>
    <row r="54" spans="21:34" x14ac:dyDescent="0.2">
      <c r="U54" s="158"/>
      <c r="V54" s="158"/>
    </row>
    <row r="55" spans="21:34" x14ac:dyDescent="0.2">
      <c r="U55" s="158"/>
      <c r="V55" s="158"/>
    </row>
    <row r="56" spans="21:34" x14ac:dyDescent="0.2">
      <c r="U56" s="158"/>
      <c r="V56" s="158"/>
      <c r="Y56" s="73"/>
    </row>
    <row r="57" spans="21:34" x14ac:dyDescent="0.2">
      <c r="U57" s="158"/>
      <c r="V57" s="158"/>
      <c r="Y57" s="73"/>
    </row>
    <row r="58" spans="21:34" x14ac:dyDescent="0.2">
      <c r="U58" s="158"/>
      <c r="V58" s="158"/>
      <c r="Y58" s="73"/>
    </row>
    <row r="59" spans="21:34" x14ac:dyDescent="0.2">
      <c r="U59" s="158"/>
      <c r="V59" s="158"/>
      <c r="Y59" s="73"/>
    </row>
    <row r="60" spans="21:34" x14ac:dyDescent="0.2">
      <c r="U60" s="158"/>
      <c r="V60" s="158"/>
      <c r="X60" s="73"/>
      <c r="Y60" s="73"/>
    </row>
    <row r="61" spans="21:34" x14ac:dyDescent="0.2">
      <c r="U61" s="158"/>
      <c r="V61" s="158"/>
      <c r="X61" s="73"/>
      <c r="Y61" s="73"/>
    </row>
    <row r="62" spans="21:34" x14ac:dyDescent="0.2">
      <c r="U62" s="158"/>
      <c r="V62" s="158"/>
      <c r="X62" s="73"/>
      <c r="Y62" s="73"/>
    </row>
    <row r="63" spans="21:34" x14ac:dyDescent="0.2">
      <c r="U63" s="158"/>
      <c r="V63" s="158"/>
    </row>
    <row r="64" spans="21:34" x14ac:dyDescent="0.2">
      <c r="U64" s="158"/>
      <c r="V64" s="158"/>
    </row>
    <row r="65" spans="21:23" x14ac:dyDescent="0.2">
      <c r="U65" s="158"/>
      <c r="V65" s="158"/>
    </row>
    <row r="66" spans="21:23" x14ac:dyDescent="0.2">
      <c r="U66" s="158"/>
      <c r="V66" s="158"/>
    </row>
    <row r="67" spans="21:23" x14ac:dyDescent="0.2">
      <c r="U67" s="158"/>
      <c r="V67" s="158"/>
    </row>
    <row r="68" spans="21:23" x14ac:dyDescent="0.2">
      <c r="U68" s="158"/>
      <c r="V68" s="158"/>
    </row>
    <row r="69" spans="21:23" x14ac:dyDescent="0.2">
      <c r="U69" s="158"/>
      <c r="V69" s="158"/>
    </row>
    <row r="70" spans="21:23" x14ac:dyDescent="0.2">
      <c r="U70" s="158"/>
      <c r="V70" s="158"/>
    </row>
    <row r="71" spans="21:23" x14ac:dyDescent="0.2">
      <c r="U71" s="158"/>
      <c r="V71" s="158"/>
    </row>
    <row r="72" spans="21:23" x14ac:dyDescent="0.2">
      <c r="U72" s="158"/>
      <c r="V72" s="158"/>
    </row>
    <row r="73" spans="21:23" x14ac:dyDescent="0.2">
      <c r="U73" s="158"/>
      <c r="V73" s="158"/>
      <c r="W73" s="73"/>
    </row>
    <row r="74" spans="21:23" x14ac:dyDescent="0.2">
      <c r="U74" s="158"/>
      <c r="V74" s="158"/>
      <c r="W74" s="73"/>
    </row>
    <row r="75" spans="21:23" x14ac:dyDescent="0.2">
      <c r="U75" s="158"/>
      <c r="V75" s="158"/>
      <c r="W75" s="73"/>
    </row>
    <row r="76" spans="21:23" x14ac:dyDescent="0.2">
      <c r="U76" s="158"/>
      <c r="V76" s="158"/>
    </row>
    <row r="77" spans="21:23" x14ac:dyDescent="0.2">
      <c r="U77" s="158"/>
      <c r="V77" s="158"/>
    </row>
    <row r="78" spans="21:23" x14ac:dyDescent="0.2">
      <c r="U78" s="158"/>
      <c r="V78" s="158"/>
    </row>
    <row r="79" spans="21:23" x14ac:dyDescent="0.2">
      <c r="U79" s="158"/>
      <c r="V79" s="158"/>
    </row>
    <row r="80" spans="21:23" x14ac:dyDescent="0.2">
      <c r="U80" s="158"/>
      <c r="V80" s="158"/>
    </row>
    <row r="81" spans="21:22" x14ac:dyDescent="0.2">
      <c r="U81" s="158"/>
      <c r="V81" s="158"/>
    </row>
    <row r="82" spans="21:22" x14ac:dyDescent="0.2">
      <c r="U82" s="158"/>
      <c r="V82" s="158"/>
    </row>
    <row r="83" spans="21:22" x14ac:dyDescent="0.2">
      <c r="U83" s="158"/>
      <c r="V83" s="158"/>
    </row>
    <row r="84" spans="21:22" x14ac:dyDescent="0.2">
      <c r="U84" s="158"/>
      <c r="V84" s="158"/>
    </row>
    <row r="85" spans="21:22" x14ac:dyDescent="0.2">
      <c r="U85" s="158"/>
      <c r="V85" s="158"/>
    </row>
    <row r="86" spans="21:22" x14ac:dyDescent="0.2">
      <c r="U86" s="158"/>
      <c r="V86" s="158"/>
    </row>
    <row r="87" spans="21:22" x14ac:dyDescent="0.2">
      <c r="U87" s="158"/>
      <c r="V87" s="159"/>
    </row>
    <row r="88" spans="21:22" x14ac:dyDescent="0.2">
      <c r="U88" s="158"/>
      <c r="V88" s="159"/>
    </row>
    <row r="89" spans="21:22" x14ac:dyDescent="0.2">
      <c r="U89" s="158"/>
      <c r="V89" s="159"/>
    </row>
    <row r="90" spans="21:22" x14ac:dyDescent="0.2">
      <c r="U90" s="158"/>
      <c r="V90" s="159"/>
    </row>
    <row r="91" spans="21:22" x14ac:dyDescent="0.2">
      <c r="U91" s="158"/>
      <c r="V91" s="159"/>
    </row>
    <row r="92" spans="21:22" x14ac:dyDescent="0.2">
      <c r="U92" s="158"/>
      <c r="V92" s="159"/>
    </row>
    <row r="93" spans="21:22" x14ac:dyDescent="0.2">
      <c r="U93" s="158"/>
      <c r="V93" s="158"/>
    </row>
    <row r="94" spans="21:22" x14ac:dyDescent="0.2">
      <c r="U94" s="158"/>
      <c r="V94" s="158"/>
    </row>
    <row r="95" spans="21:22" x14ac:dyDescent="0.2">
      <c r="U95" s="158"/>
      <c r="V95" s="158"/>
    </row>
    <row r="96" spans="21:22" x14ac:dyDescent="0.2">
      <c r="U96" s="158"/>
      <c r="V96" s="158"/>
    </row>
    <row r="97" spans="21:22" x14ac:dyDescent="0.2">
      <c r="U97" s="158"/>
      <c r="V97" s="158"/>
    </row>
    <row r="99" spans="21:22" x14ac:dyDescent="0.2">
      <c r="U99" s="158"/>
      <c r="V99" s="158"/>
    </row>
    <row r="100" spans="21:22" x14ac:dyDescent="0.2">
      <c r="U100" s="158"/>
      <c r="V100" s="158"/>
    </row>
    <row r="101" spans="21:22" x14ac:dyDescent="0.2">
      <c r="U101" s="158"/>
      <c r="V101" s="158"/>
    </row>
    <row r="102" spans="21:22" x14ac:dyDescent="0.2">
      <c r="U102" s="158"/>
      <c r="V102" s="158"/>
    </row>
    <row r="103" spans="21:22" x14ac:dyDescent="0.2">
      <c r="U103" s="158"/>
      <c r="V103" s="158"/>
    </row>
    <row r="104" spans="21:22" x14ac:dyDescent="0.2">
      <c r="U104" s="158"/>
      <c r="V104" s="158"/>
    </row>
    <row r="105" spans="21:22" x14ac:dyDescent="0.2">
      <c r="U105" s="158"/>
      <c r="V105" s="158"/>
    </row>
    <row r="106" spans="21:22" x14ac:dyDescent="0.2">
      <c r="U106" s="158"/>
      <c r="V106" s="158"/>
    </row>
    <row r="107" spans="21:22" x14ac:dyDescent="0.2">
      <c r="U107" s="158"/>
      <c r="V107" s="158"/>
    </row>
    <row r="108" spans="21:22" x14ac:dyDescent="0.2">
      <c r="U108" s="158"/>
      <c r="V108" s="158"/>
    </row>
    <row r="109" spans="21:22" x14ac:dyDescent="0.2">
      <c r="U109" s="158"/>
      <c r="V109" s="158"/>
    </row>
    <row r="110" spans="21:22" x14ac:dyDescent="0.2">
      <c r="U110" s="158"/>
      <c r="V110" s="158"/>
    </row>
    <row r="111" spans="21:22" x14ac:dyDescent="0.2">
      <c r="U111" s="158"/>
      <c r="V111" s="158"/>
    </row>
    <row r="112" spans="21:22" x14ac:dyDescent="0.2">
      <c r="U112" s="158"/>
      <c r="V112" s="158"/>
    </row>
    <row r="113" spans="21:22" x14ac:dyDescent="0.2">
      <c r="U113" s="158"/>
      <c r="V113" s="158"/>
    </row>
    <row r="114" spans="21:22" x14ac:dyDescent="0.2">
      <c r="U114" s="158"/>
      <c r="V114" s="158"/>
    </row>
    <row r="115" spans="21:22" x14ac:dyDescent="0.2">
      <c r="U115" s="158"/>
      <c r="V115" s="158"/>
    </row>
    <row r="116" spans="21:22" x14ac:dyDescent="0.2">
      <c r="U116" s="158"/>
      <c r="V116" s="158"/>
    </row>
    <row r="117" spans="21:22" x14ac:dyDescent="0.2">
      <c r="U117" s="158"/>
      <c r="V117" s="158"/>
    </row>
    <row r="118" spans="21:22" x14ac:dyDescent="0.2">
      <c r="U118" s="158"/>
      <c r="V118" s="158"/>
    </row>
    <row r="119" spans="21:22" x14ac:dyDescent="0.2">
      <c r="U119" s="158"/>
      <c r="V119" s="158"/>
    </row>
    <row r="120" spans="21:22" x14ac:dyDescent="0.2">
      <c r="U120" s="158"/>
      <c r="V120" s="158"/>
    </row>
    <row r="121" spans="21:22" x14ac:dyDescent="0.2">
      <c r="U121" s="158"/>
      <c r="V121" s="158"/>
    </row>
    <row r="122" spans="21:22" x14ac:dyDescent="0.2">
      <c r="U122" s="158"/>
      <c r="V122" s="158"/>
    </row>
    <row r="123" spans="21:22" x14ac:dyDescent="0.2">
      <c r="U123" s="158"/>
      <c r="V123" s="158"/>
    </row>
    <row r="124" spans="21:22" x14ac:dyDescent="0.2">
      <c r="U124" s="158"/>
      <c r="V124" s="158"/>
    </row>
    <row r="125" spans="21:22" x14ac:dyDescent="0.2">
      <c r="U125" s="158"/>
      <c r="V125" s="158"/>
    </row>
    <row r="126" spans="21:22" x14ac:dyDescent="0.2">
      <c r="U126" s="158"/>
      <c r="V126" s="158"/>
    </row>
    <row r="127" spans="21:22" x14ac:dyDescent="0.2">
      <c r="U127" s="158"/>
      <c r="V127" s="158"/>
    </row>
    <row r="128" spans="21:22" x14ac:dyDescent="0.2">
      <c r="U128" s="158"/>
      <c r="V128" s="158"/>
    </row>
    <row r="129" spans="21:22" x14ac:dyDescent="0.2">
      <c r="U129" s="158"/>
      <c r="V129" s="158"/>
    </row>
    <row r="130" spans="21:22" x14ac:dyDescent="0.2">
      <c r="U130" s="158"/>
      <c r="V130" s="158"/>
    </row>
  </sheetData>
  <sheetProtection password="C49F" sheet="1" objects="1" scenarios="1"/>
  <mergeCells count="1">
    <mergeCell ref="B2:G2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97BC2F-AB29-429C-AA05-844D1843B42B}">
            <xm:f>'Спецификация - фасады'!$B$25&lt;&gt;""</xm:f>
            <x14:dxf>
              <font>
                <color rgb="FFFF0000"/>
              </font>
            </x14:dxf>
          </x14:cfRule>
          <xm:sqref>I1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70" zoomScaleNormal="100" zoomScaleSheetLayoutView="100" workbookViewId="0">
      <selection activeCell="K310" sqref="K310:K316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высота9</f>
        <v>0</v>
      </c>
    </row>
    <row r="4" spans="1:17" ht="30" customHeight="1" x14ac:dyDescent="0.25">
      <c r="D4" s="2" t="s">
        <v>5</v>
      </c>
      <c r="E4" s="28">
        <f>ширина9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высота9</f>
        <v>0</v>
      </c>
    </row>
    <row r="33" spans="1:17" ht="30" customHeight="1" x14ac:dyDescent="0.25">
      <c r="D33" s="2" t="s">
        <v>5</v>
      </c>
      <c r="E33" s="28">
        <f>ширина9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высота9</f>
        <v>0</v>
      </c>
    </row>
    <row r="62" spans="1:17" x14ac:dyDescent="0.25">
      <c r="D62" s="2" t="s">
        <v>5</v>
      </c>
      <c r="E62" s="28">
        <f>ширина9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высота9</f>
        <v>0</v>
      </c>
    </row>
    <row r="91" spans="1:17" x14ac:dyDescent="0.25">
      <c r="D91" s="2" t="s">
        <v>5</v>
      </c>
      <c r="E91" s="28">
        <f>ширина9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вставка9</f>
        <v>0</v>
      </c>
      <c r="D119" s="178" t="s">
        <v>4</v>
      </c>
      <c r="E119" s="28">
        <f>высота9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ширина9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вставка9</f>
        <v>0</v>
      </c>
      <c r="D150" s="178" t="s">
        <v>4</v>
      </c>
      <c r="E150" s="28">
        <f>высота9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ширина9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высота9</f>
        <v>0</v>
      </c>
    </row>
    <row r="184" spans="1:21" ht="30" customHeight="1" x14ac:dyDescent="0.25">
      <c r="D184" s="2" t="s">
        <v>5</v>
      </c>
      <c r="E184" s="28">
        <f>ширина9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высота9</f>
        <v>0</v>
      </c>
    </row>
    <row r="213" spans="1:17" ht="30" customHeight="1" x14ac:dyDescent="0.25">
      <c r="D213" s="2" t="s">
        <v>5</v>
      </c>
      <c r="E213" s="28">
        <f>ширина9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вставка9</f>
        <v>0</v>
      </c>
      <c r="D241" s="178" t="s">
        <v>4</v>
      </c>
      <c r="E241" s="28">
        <f>высота9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ширина9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вставка9</f>
        <v>0</v>
      </c>
      <c r="D272" s="178" t="s">
        <v>4</v>
      </c>
      <c r="E272" s="28">
        <f>высота9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ширина9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высота9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высота9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высота9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высота9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высота9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высота9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высота9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высота9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вставка9</f>
        <v>0</v>
      </c>
      <c r="D534" s="178" t="s">
        <v>4</v>
      </c>
      <c r="E534" s="28">
        <f>высота9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вставка9</f>
        <v>0</v>
      </c>
      <c r="D565" s="178" t="s">
        <v>4</v>
      </c>
      <c r="E565" s="28">
        <f>высота9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вставка9</f>
        <v>0</v>
      </c>
      <c r="D596" s="178" t="s">
        <v>4</v>
      </c>
      <c r="E596" s="28">
        <f>высота9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вставка9</f>
        <v>0</v>
      </c>
      <c r="D627" s="178" t="s">
        <v>4</v>
      </c>
      <c r="E627" s="28">
        <f>высота9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вставка9</f>
        <v>0</v>
      </c>
      <c r="D658" s="178" t="s">
        <v>4</v>
      </c>
      <c r="E658" s="28">
        <f>высота9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вставка9</f>
        <v>0</v>
      </c>
      <c r="D689" s="178" t="s">
        <v>4</v>
      </c>
      <c r="E689" s="28">
        <f>высота9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вставка9</f>
        <v>0</v>
      </c>
      <c r="D720" s="178" t="s">
        <v>4</v>
      </c>
      <c r="E720" s="28">
        <f>высота9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вставка9</f>
        <v>0</v>
      </c>
      <c r="D751" s="178" t="s">
        <v>4</v>
      </c>
      <c r="E751" s="28">
        <f>высота9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высота9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высота9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вставка9</f>
        <v>0</v>
      </c>
      <c r="D840" s="178" t="s">
        <v>4</v>
      </c>
      <c r="E840" s="28">
        <f>высота9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вставка9</f>
        <v>0</v>
      </c>
      <c r="D871" s="178" t="s">
        <v>4</v>
      </c>
      <c r="E871" s="28">
        <f>высота9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высота9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высота9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высота9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высота9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вставка9</f>
        <v>0</v>
      </c>
      <c r="D1018" s="178" t="s">
        <v>4</v>
      </c>
      <c r="E1018" s="28">
        <f>высота9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вставка9</f>
        <v>0</v>
      </c>
      <c r="D1049" s="178" t="s">
        <v>4</v>
      </c>
      <c r="E1049" s="28">
        <f>высота9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вставка9</f>
        <v>0</v>
      </c>
      <c r="D1080" s="178" t="s">
        <v>4</v>
      </c>
      <c r="E1080" s="28">
        <f>высота9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вставка9</f>
        <v>0</v>
      </c>
      <c r="D1111" s="178" t="s">
        <v>4</v>
      </c>
      <c r="E1111" s="28">
        <f>высота9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высота9</f>
        <v>0</v>
      </c>
    </row>
    <row r="1144" spans="1:17" x14ac:dyDescent="0.25">
      <c r="D1144" s="2" t="s">
        <v>5</v>
      </c>
      <c r="E1144" s="28">
        <f>ширина9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высота9</f>
        <v>0</v>
      </c>
    </row>
    <row r="1173" spans="1:17" x14ac:dyDescent="0.25">
      <c r="D1173" s="2" t="s">
        <v>5</v>
      </c>
      <c r="E1173" s="28">
        <f>ширина9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высота9</f>
        <v>0</v>
      </c>
    </row>
    <row r="1202" spans="1:17" x14ac:dyDescent="0.25">
      <c r="D1202" s="2" t="s">
        <v>5</v>
      </c>
      <c r="E1202" s="28">
        <f>ширина9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высота9</f>
        <v>0</v>
      </c>
    </row>
    <row r="1231" spans="1:17" x14ac:dyDescent="0.25">
      <c r="D1231" s="2" t="s">
        <v>5</v>
      </c>
      <c r="E1231" s="28">
        <f>ширина9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высота9</f>
        <v>0</v>
      </c>
    </row>
    <row r="1260" spans="1:17" x14ac:dyDescent="0.25">
      <c r="D1260" s="2" t="s">
        <v>5</v>
      </c>
      <c r="E1260" s="28">
        <f>ширина9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высота9</f>
        <v>0</v>
      </c>
    </row>
    <row r="1289" spans="1:17" x14ac:dyDescent="0.25">
      <c r="D1289" s="2" t="s">
        <v>5</v>
      </c>
      <c r="E1289" s="28">
        <f>ширина9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высота9</f>
        <v>0</v>
      </c>
    </row>
    <row r="1318" spans="1:17" x14ac:dyDescent="0.25">
      <c r="D1318" s="2" t="s">
        <v>5</v>
      </c>
      <c r="E1318" s="28">
        <f>ширина9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высота9</f>
        <v>0</v>
      </c>
    </row>
    <row r="1347" spans="1:17" x14ac:dyDescent="0.25">
      <c r="D1347" s="2" t="s">
        <v>5</v>
      </c>
      <c r="E1347" s="28">
        <f>ширина9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высота9</f>
        <v>0</v>
      </c>
    </row>
    <row r="1375" spans="1:17" x14ac:dyDescent="0.25">
      <c r="D1375" s="2" t="s">
        <v>5</v>
      </c>
      <c r="E1375" s="28">
        <f>ширина9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высота9</f>
        <v>0</v>
      </c>
    </row>
    <row r="1404" spans="1:17" x14ac:dyDescent="0.25">
      <c r="D1404" s="2" t="s">
        <v>5</v>
      </c>
      <c r="E1404" s="28">
        <f>ширина9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высота9</f>
        <v>0</v>
      </c>
    </row>
    <row r="1433" spans="1:17" x14ac:dyDescent="0.25">
      <c r="D1433" s="2" t="s">
        <v>5</v>
      </c>
      <c r="E1433" s="28">
        <f>ширина9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высота9</f>
        <v>0</v>
      </c>
    </row>
    <row r="1462" spans="1:17" x14ac:dyDescent="0.25">
      <c r="D1462" s="2" t="s">
        <v>5</v>
      </c>
      <c r="E1462" s="28">
        <f>ширина9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высота9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высота9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высота9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высота9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высота9</f>
        <v>0</v>
      </c>
      <c r="D1609" s="468"/>
      <c r="E1609" s="472">
        <f>ширина9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высота9</f>
        <v>0</v>
      </c>
      <c r="E1654" s="472">
        <f>ширина9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высота9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высота9</f>
        <v>0</v>
      </c>
      <c r="D1709" s="468"/>
      <c r="E1709" s="472">
        <f>ширина9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высота9</f>
        <v>0</v>
      </c>
      <c r="E1754" s="472">
        <f>ширина9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73" zoomScaleNormal="100" zoomScaleSheetLayoutView="100" workbookViewId="0">
      <selection activeCell="K279" sqref="K279:K285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высота8</f>
        <v>0</v>
      </c>
    </row>
    <row r="4" spans="1:17" ht="30" customHeight="1" x14ac:dyDescent="0.25">
      <c r="D4" s="2" t="s">
        <v>5</v>
      </c>
      <c r="E4" s="28">
        <f>ширина8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высота8</f>
        <v>0</v>
      </c>
    </row>
    <row r="33" spans="1:17" ht="30" customHeight="1" x14ac:dyDescent="0.25">
      <c r="D33" s="2" t="s">
        <v>5</v>
      </c>
      <c r="E33" s="28">
        <f>ширина8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высота8</f>
        <v>0</v>
      </c>
    </row>
    <row r="62" spans="1:17" x14ac:dyDescent="0.25">
      <c r="D62" s="2" t="s">
        <v>5</v>
      </c>
      <c r="E62" s="28">
        <f>ширина8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высота8</f>
        <v>0</v>
      </c>
    </row>
    <row r="91" spans="1:17" x14ac:dyDescent="0.25">
      <c r="D91" s="2" t="s">
        <v>5</v>
      </c>
      <c r="E91" s="28">
        <f>ширина8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вставка8</f>
        <v>0</v>
      </c>
      <c r="D119" s="178" t="s">
        <v>4</v>
      </c>
      <c r="E119" s="28">
        <f>высота8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ширина8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вставка8</f>
        <v>0</v>
      </c>
      <c r="D150" s="178" t="s">
        <v>4</v>
      </c>
      <c r="E150" s="28">
        <f>высота8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ширина8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высота8</f>
        <v>0</v>
      </c>
    </row>
    <row r="184" spans="1:21" ht="30" customHeight="1" x14ac:dyDescent="0.25">
      <c r="D184" s="2" t="s">
        <v>5</v>
      </c>
      <c r="E184" s="28">
        <f>ширина8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высота8</f>
        <v>0</v>
      </c>
    </row>
    <row r="213" spans="1:17" ht="30" customHeight="1" x14ac:dyDescent="0.25">
      <c r="D213" s="2" t="s">
        <v>5</v>
      </c>
      <c r="E213" s="28">
        <f>ширина8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вставка8</f>
        <v>0</v>
      </c>
      <c r="D241" s="178" t="s">
        <v>4</v>
      </c>
      <c r="E241" s="28">
        <f>высота8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ширина8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вставка8</f>
        <v>0</v>
      </c>
      <c r="D272" s="178" t="s">
        <v>4</v>
      </c>
      <c r="E272" s="28">
        <f>высота8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ширина8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высота8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высота8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высота8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высота8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высота8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высота8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высота8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высота8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вставка8</f>
        <v>0</v>
      </c>
      <c r="D534" s="178" t="s">
        <v>4</v>
      </c>
      <c r="E534" s="28">
        <f>высота8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вставка8</f>
        <v>0</v>
      </c>
      <c r="D565" s="178" t="s">
        <v>4</v>
      </c>
      <c r="E565" s="28">
        <f>высота8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вставка8</f>
        <v>0</v>
      </c>
      <c r="D596" s="178" t="s">
        <v>4</v>
      </c>
      <c r="E596" s="28">
        <f>высота8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вставка8</f>
        <v>0</v>
      </c>
      <c r="D627" s="178" t="s">
        <v>4</v>
      </c>
      <c r="E627" s="28">
        <f>высота8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вставка8</f>
        <v>0</v>
      </c>
      <c r="D658" s="178" t="s">
        <v>4</v>
      </c>
      <c r="E658" s="28">
        <f>высота8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вставка8</f>
        <v>0</v>
      </c>
      <c r="D689" s="178" t="s">
        <v>4</v>
      </c>
      <c r="E689" s="28">
        <f>высота8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вставка8</f>
        <v>0</v>
      </c>
      <c r="D720" s="178" t="s">
        <v>4</v>
      </c>
      <c r="E720" s="28">
        <f>высота8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вставка8</f>
        <v>0</v>
      </c>
      <c r="D751" s="178" t="s">
        <v>4</v>
      </c>
      <c r="E751" s="28">
        <f>высота8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высота8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высота8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вставка8</f>
        <v>0</v>
      </c>
      <c r="D840" s="178" t="s">
        <v>4</v>
      </c>
      <c r="E840" s="28">
        <f>высота8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вставка8</f>
        <v>0</v>
      </c>
      <c r="D871" s="178" t="s">
        <v>4</v>
      </c>
      <c r="E871" s="28">
        <f>высота8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высота8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высота8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высота8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высота8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вставка8</f>
        <v>0</v>
      </c>
      <c r="D1018" s="178" t="s">
        <v>4</v>
      </c>
      <c r="E1018" s="28">
        <f>высота8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вставка8</f>
        <v>0</v>
      </c>
      <c r="D1049" s="178" t="s">
        <v>4</v>
      </c>
      <c r="E1049" s="28">
        <f>высота8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вставка8</f>
        <v>0</v>
      </c>
      <c r="D1080" s="178" t="s">
        <v>4</v>
      </c>
      <c r="E1080" s="28">
        <f>высота8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вставка8</f>
        <v>0</v>
      </c>
      <c r="D1111" s="178" t="s">
        <v>4</v>
      </c>
      <c r="E1111" s="28">
        <f>высота8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высота8</f>
        <v>0</v>
      </c>
    </row>
    <row r="1144" spans="1:17" x14ac:dyDescent="0.25">
      <c r="D1144" s="2" t="s">
        <v>5</v>
      </c>
      <c r="E1144" s="28">
        <f>ширина8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высота8</f>
        <v>0</v>
      </c>
    </row>
    <row r="1173" spans="1:17" x14ac:dyDescent="0.25">
      <c r="D1173" s="2" t="s">
        <v>5</v>
      </c>
      <c r="E1173" s="28">
        <f>ширина8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высота8</f>
        <v>0</v>
      </c>
    </row>
    <row r="1202" spans="1:17" x14ac:dyDescent="0.25">
      <c r="D1202" s="2" t="s">
        <v>5</v>
      </c>
      <c r="E1202" s="28">
        <f>ширина8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высота8</f>
        <v>0</v>
      </c>
    </row>
    <row r="1231" spans="1:17" x14ac:dyDescent="0.25">
      <c r="D1231" s="2" t="s">
        <v>5</v>
      </c>
      <c r="E1231" s="28">
        <f>ширина8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высота8</f>
        <v>0</v>
      </c>
    </row>
    <row r="1260" spans="1:17" x14ac:dyDescent="0.25">
      <c r="D1260" s="2" t="s">
        <v>5</v>
      </c>
      <c r="E1260" s="28">
        <f>ширина8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высота8</f>
        <v>0</v>
      </c>
    </row>
    <row r="1289" spans="1:17" x14ac:dyDescent="0.25">
      <c r="D1289" s="2" t="s">
        <v>5</v>
      </c>
      <c r="E1289" s="28">
        <f>ширина8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высота8</f>
        <v>0</v>
      </c>
    </row>
    <row r="1318" spans="1:17" x14ac:dyDescent="0.25">
      <c r="D1318" s="2" t="s">
        <v>5</v>
      </c>
      <c r="E1318" s="28">
        <f>ширина8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высота8</f>
        <v>0</v>
      </c>
    </row>
    <row r="1347" spans="1:17" x14ac:dyDescent="0.25">
      <c r="D1347" s="2" t="s">
        <v>5</v>
      </c>
      <c r="E1347" s="28">
        <f>ширина8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высота8</f>
        <v>0</v>
      </c>
    </row>
    <row r="1375" spans="1:17" x14ac:dyDescent="0.25">
      <c r="D1375" s="2" t="s">
        <v>5</v>
      </c>
      <c r="E1375" s="28">
        <f>ширина8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высота8</f>
        <v>0</v>
      </c>
    </row>
    <row r="1404" spans="1:17" x14ac:dyDescent="0.25">
      <c r="D1404" s="2" t="s">
        <v>5</v>
      </c>
      <c r="E1404" s="28">
        <f>ширина8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высота8</f>
        <v>0</v>
      </c>
    </row>
    <row r="1433" spans="1:17" x14ac:dyDescent="0.25">
      <c r="D1433" s="2" t="s">
        <v>5</v>
      </c>
      <c r="E1433" s="28">
        <f>ширина8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высота8</f>
        <v>0</v>
      </c>
    </row>
    <row r="1462" spans="1:17" x14ac:dyDescent="0.25">
      <c r="D1462" s="2" t="s">
        <v>5</v>
      </c>
      <c r="E1462" s="28">
        <f>ширина8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высота8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высота8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высота8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высота8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высота8</f>
        <v>0</v>
      </c>
      <c r="D1609" s="468"/>
      <c r="E1609" s="472">
        <f>ширина8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высота8</f>
        <v>0</v>
      </c>
      <c r="E1654" s="472">
        <f>ширина8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высота8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высота8</f>
        <v>0</v>
      </c>
      <c r="D1709" s="468"/>
      <c r="E1709" s="472">
        <f>ширина8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высота8</f>
        <v>0</v>
      </c>
      <c r="E1754" s="472">
        <f>ширина8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71" zoomScaleNormal="100" zoomScaleSheetLayoutView="100" workbookViewId="0">
      <selection activeCell="K279" sqref="K279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высота7</f>
        <v>0</v>
      </c>
    </row>
    <row r="4" spans="1:17" ht="30" customHeight="1" x14ac:dyDescent="0.25">
      <c r="D4" s="2" t="s">
        <v>5</v>
      </c>
      <c r="E4" s="28">
        <f>ширина7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высота7</f>
        <v>0</v>
      </c>
    </row>
    <row r="33" spans="1:17" ht="30" customHeight="1" x14ac:dyDescent="0.25">
      <c r="D33" s="2" t="s">
        <v>5</v>
      </c>
      <c r="E33" s="28">
        <f>ширина7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высота7</f>
        <v>0</v>
      </c>
    </row>
    <row r="62" spans="1:17" x14ac:dyDescent="0.25">
      <c r="D62" s="2" t="s">
        <v>5</v>
      </c>
      <c r="E62" s="28">
        <f>ширина7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высота7</f>
        <v>0</v>
      </c>
    </row>
    <row r="91" spans="1:17" x14ac:dyDescent="0.25">
      <c r="D91" s="2" t="s">
        <v>5</v>
      </c>
      <c r="E91" s="28">
        <f>ширина7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вставка7</f>
        <v>0</v>
      </c>
      <c r="D119" s="178" t="s">
        <v>4</v>
      </c>
      <c r="E119" s="28">
        <f>высота7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ширина7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вставка7</f>
        <v>0</v>
      </c>
      <c r="D150" s="178" t="s">
        <v>4</v>
      </c>
      <c r="E150" s="28">
        <f>высота7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ширина7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высота7</f>
        <v>0</v>
      </c>
    </row>
    <row r="184" spans="1:21" ht="30" customHeight="1" x14ac:dyDescent="0.25">
      <c r="D184" s="2" t="s">
        <v>5</v>
      </c>
      <c r="E184" s="28">
        <f>ширина7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высота7</f>
        <v>0</v>
      </c>
    </row>
    <row r="213" spans="1:17" ht="30" customHeight="1" x14ac:dyDescent="0.25">
      <c r="D213" s="2" t="s">
        <v>5</v>
      </c>
      <c r="E213" s="28">
        <f>ширина7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вставка7</f>
        <v>0</v>
      </c>
      <c r="D241" s="178" t="s">
        <v>4</v>
      </c>
      <c r="E241" s="28">
        <f>высота7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ширина7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вставка7</f>
        <v>0</v>
      </c>
      <c r="D272" s="178" t="s">
        <v>4</v>
      </c>
      <c r="E272" s="28">
        <f>высота7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ширина7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высота7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высота7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высота7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высота7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высота7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высота7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высота7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высота7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вставка7</f>
        <v>0</v>
      </c>
      <c r="D534" s="178" t="s">
        <v>4</v>
      </c>
      <c r="E534" s="28">
        <f>высота7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вставка7</f>
        <v>0</v>
      </c>
      <c r="D565" s="178" t="s">
        <v>4</v>
      </c>
      <c r="E565" s="28">
        <f>высота7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вставка7</f>
        <v>0</v>
      </c>
      <c r="D596" s="178" t="s">
        <v>4</v>
      </c>
      <c r="E596" s="28">
        <f>высота7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вставка7</f>
        <v>0</v>
      </c>
      <c r="D627" s="178" t="s">
        <v>4</v>
      </c>
      <c r="E627" s="28">
        <f>высота7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вставка7</f>
        <v>0</v>
      </c>
      <c r="D658" s="178" t="s">
        <v>4</v>
      </c>
      <c r="E658" s="28">
        <f>высота7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вставка7</f>
        <v>0</v>
      </c>
      <c r="D689" s="178" t="s">
        <v>4</v>
      </c>
      <c r="E689" s="28">
        <f>высота7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вставка7</f>
        <v>0</v>
      </c>
      <c r="D720" s="178" t="s">
        <v>4</v>
      </c>
      <c r="E720" s="28">
        <f>высота7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вставка7</f>
        <v>0</v>
      </c>
      <c r="D751" s="178" t="s">
        <v>4</v>
      </c>
      <c r="E751" s="28">
        <f>высота7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высота7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высота7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вставка7</f>
        <v>0</v>
      </c>
      <c r="D840" s="178" t="s">
        <v>4</v>
      </c>
      <c r="E840" s="28">
        <f>высота7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вставка7</f>
        <v>0</v>
      </c>
      <c r="D871" s="178" t="s">
        <v>4</v>
      </c>
      <c r="E871" s="28">
        <f>высота7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высота7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высота7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высота7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высота7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вставка7</f>
        <v>0</v>
      </c>
      <c r="D1018" s="178" t="s">
        <v>4</v>
      </c>
      <c r="E1018" s="28">
        <f>высота7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вставка7</f>
        <v>0</v>
      </c>
      <c r="D1049" s="178" t="s">
        <v>4</v>
      </c>
      <c r="E1049" s="28">
        <f>высота7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вставка7</f>
        <v>0</v>
      </c>
      <c r="D1080" s="178" t="s">
        <v>4</v>
      </c>
      <c r="E1080" s="28">
        <f>высота7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вставка7</f>
        <v>0</v>
      </c>
      <c r="D1111" s="178" t="s">
        <v>4</v>
      </c>
      <c r="E1111" s="28">
        <f>высота7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высота7</f>
        <v>0</v>
      </c>
    </row>
    <row r="1144" spans="1:17" x14ac:dyDescent="0.25">
      <c r="D1144" s="2" t="s">
        <v>5</v>
      </c>
      <c r="E1144" s="28">
        <f>ширина7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высота7</f>
        <v>0</v>
      </c>
    </row>
    <row r="1173" spans="1:17" x14ac:dyDescent="0.25">
      <c r="D1173" s="2" t="s">
        <v>5</v>
      </c>
      <c r="E1173" s="28">
        <f>ширина7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высота7</f>
        <v>0</v>
      </c>
    </row>
    <row r="1202" spans="1:17" x14ac:dyDescent="0.25">
      <c r="D1202" s="2" t="s">
        <v>5</v>
      </c>
      <c r="E1202" s="28">
        <f>ширина7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высота7</f>
        <v>0</v>
      </c>
    </row>
    <row r="1231" spans="1:17" x14ac:dyDescent="0.25">
      <c r="D1231" s="2" t="s">
        <v>5</v>
      </c>
      <c r="E1231" s="28">
        <f>ширина7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высота7</f>
        <v>0</v>
      </c>
    </row>
    <row r="1260" spans="1:17" x14ac:dyDescent="0.25">
      <c r="D1260" s="2" t="s">
        <v>5</v>
      </c>
      <c r="E1260" s="28">
        <f>ширина7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высота7</f>
        <v>0</v>
      </c>
    </row>
    <row r="1289" spans="1:17" x14ac:dyDescent="0.25">
      <c r="D1289" s="2" t="s">
        <v>5</v>
      </c>
      <c r="E1289" s="28">
        <f>ширина7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высота7</f>
        <v>0</v>
      </c>
    </row>
    <row r="1318" spans="1:17" x14ac:dyDescent="0.25">
      <c r="D1318" s="2" t="s">
        <v>5</v>
      </c>
      <c r="E1318" s="28">
        <f>ширина7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высота7</f>
        <v>0</v>
      </c>
    </row>
    <row r="1347" spans="1:17" x14ac:dyDescent="0.25">
      <c r="D1347" s="2" t="s">
        <v>5</v>
      </c>
      <c r="E1347" s="28">
        <f>ширина7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высота7</f>
        <v>0</v>
      </c>
    </row>
    <row r="1375" spans="1:17" x14ac:dyDescent="0.25">
      <c r="D1375" s="2" t="s">
        <v>5</v>
      </c>
      <c r="E1375" s="28">
        <f>ширина7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высота7</f>
        <v>0</v>
      </c>
    </row>
    <row r="1404" spans="1:17" x14ac:dyDescent="0.25">
      <c r="D1404" s="2" t="s">
        <v>5</v>
      </c>
      <c r="E1404" s="28">
        <f>ширина7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высота7</f>
        <v>0</v>
      </c>
    </row>
    <row r="1433" spans="1:17" x14ac:dyDescent="0.25">
      <c r="D1433" s="2" t="s">
        <v>5</v>
      </c>
      <c r="E1433" s="28">
        <f>ширина7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высота7</f>
        <v>0</v>
      </c>
    </row>
    <row r="1462" spans="1:17" x14ac:dyDescent="0.25">
      <c r="D1462" s="2" t="s">
        <v>5</v>
      </c>
      <c r="E1462" s="28">
        <f>ширина7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высота7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высота7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высота7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высота7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высота7</f>
        <v>0</v>
      </c>
      <c r="D1609" s="468"/>
      <c r="E1609" s="472">
        <f>ширина7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высота7</f>
        <v>0</v>
      </c>
      <c r="E1654" s="472">
        <f>ширина7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высота7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высота7</f>
        <v>0</v>
      </c>
      <c r="D1709" s="468"/>
      <c r="E1709" s="472">
        <f>ширина7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высота7</f>
        <v>0</v>
      </c>
      <c r="E1754" s="472">
        <f>ширина7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73" zoomScaleNormal="100" zoomScaleSheetLayoutView="100" workbookViewId="0">
      <selection activeCell="K279" sqref="K279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высота6</f>
        <v>0</v>
      </c>
    </row>
    <row r="4" spans="1:17" ht="30" customHeight="1" x14ac:dyDescent="0.25">
      <c r="D4" s="2" t="s">
        <v>5</v>
      </c>
      <c r="E4" s="28">
        <f>ширина6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высота6</f>
        <v>0</v>
      </c>
    </row>
    <row r="33" spans="1:17" ht="30" customHeight="1" x14ac:dyDescent="0.25">
      <c r="D33" s="2" t="s">
        <v>5</v>
      </c>
      <c r="E33" s="28">
        <f>ширина6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высота6</f>
        <v>0</v>
      </c>
    </row>
    <row r="62" spans="1:17" x14ac:dyDescent="0.25">
      <c r="D62" s="2" t="s">
        <v>5</v>
      </c>
      <c r="E62" s="28">
        <f>ширина6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высота6</f>
        <v>0</v>
      </c>
    </row>
    <row r="91" spans="1:17" x14ac:dyDescent="0.25">
      <c r="D91" s="2" t="s">
        <v>5</v>
      </c>
      <c r="E91" s="28">
        <f>ширина6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вставка6</f>
        <v>0</v>
      </c>
      <c r="D119" s="178" t="s">
        <v>4</v>
      </c>
      <c r="E119" s="28">
        <f>высота6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ширина6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вставка6</f>
        <v>0</v>
      </c>
      <c r="D150" s="178" t="s">
        <v>4</v>
      </c>
      <c r="E150" s="28">
        <f>высота6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ширина6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высота6</f>
        <v>0</v>
      </c>
    </row>
    <row r="184" spans="1:21" ht="30" customHeight="1" x14ac:dyDescent="0.25">
      <c r="D184" s="2" t="s">
        <v>5</v>
      </c>
      <c r="E184" s="28">
        <f>ширина6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высота6</f>
        <v>0</v>
      </c>
    </row>
    <row r="213" spans="1:17" ht="30" customHeight="1" x14ac:dyDescent="0.25">
      <c r="D213" s="2" t="s">
        <v>5</v>
      </c>
      <c r="E213" s="28">
        <f>ширина6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вставка6</f>
        <v>0</v>
      </c>
      <c r="D241" s="178" t="s">
        <v>4</v>
      </c>
      <c r="E241" s="28">
        <f>высота6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ширина6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вставка6</f>
        <v>0</v>
      </c>
      <c r="D272" s="178" t="s">
        <v>4</v>
      </c>
      <c r="E272" s="28">
        <f>высота6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ширина6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высота6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высота6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высота6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высота6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высота6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высота6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высота6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высота6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вставка6</f>
        <v>0</v>
      </c>
      <c r="D534" s="178" t="s">
        <v>4</v>
      </c>
      <c r="E534" s="28">
        <f>высота6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вставка6</f>
        <v>0</v>
      </c>
      <c r="D565" s="178" t="s">
        <v>4</v>
      </c>
      <c r="E565" s="28">
        <f>высота6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вставка6</f>
        <v>0</v>
      </c>
      <c r="D596" s="178" t="s">
        <v>4</v>
      </c>
      <c r="E596" s="28">
        <f>высота6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вставка6</f>
        <v>0</v>
      </c>
      <c r="D627" s="178" t="s">
        <v>4</v>
      </c>
      <c r="E627" s="28">
        <f>высота6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вставка6</f>
        <v>0</v>
      </c>
      <c r="D658" s="178" t="s">
        <v>4</v>
      </c>
      <c r="E658" s="28">
        <f>высота6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вставка6</f>
        <v>0</v>
      </c>
      <c r="D689" s="178" t="s">
        <v>4</v>
      </c>
      <c r="E689" s="28">
        <f>высота6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вставка6</f>
        <v>0</v>
      </c>
      <c r="D720" s="178" t="s">
        <v>4</v>
      </c>
      <c r="E720" s="28">
        <f>высота6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вставка6</f>
        <v>0</v>
      </c>
      <c r="D751" s="178" t="s">
        <v>4</v>
      </c>
      <c r="E751" s="28">
        <f>высота6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высота6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высота6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вставка6</f>
        <v>0</v>
      </c>
      <c r="D840" s="178" t="s">
        <v>4</v>
      </c>
      <c r="E840" s="28">
        <f>высота6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вставка6</f>
        <v>0</v>
      </c>
      <c r="D871" s="178" t="s">
        <v>4</v>
      </c>
      <c r="E871" s="28">
        <f>высота6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высота6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высота6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высота6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высота6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вставка6</f>
        <v>0</v>
      </c>
      <c r="D1018" s="178" t="s">
        <v>4</v>
      </c>
      <c r="E1018" s="28">
        <f>высота6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вставка6</f>
        <v>0</v>
      </c>
      <c r="D1049" s="178" t="s">
        <v>4</v>
      </c>
      <c r="E1049" s="28">
        <f>высота6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вставка6</f>
        <v>0</v>
      </c>
      <c r="D1080" s="178" t="s">
        <v>4</v>
      </c>
      <c r="E1080" s="28">
        <f>высота6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вставка6</f>
        <v>0</v>
      </c>
      <c r="D1111" s="178" t="s">
        <v>4</v>
      </c>
      <c r="E1111" s="28">
        <f>высота6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высота6</f>
        <v>0</v>
      </c>
    </row>
    <row r="1144" spans="1:17" x14ac:dyDescent="0.25">
      <c r="D1144" s="2" t="s">
        <v>5</v>
      </c>
      <c r="E1144" s="28">
        <f>ширина6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высота6</f>
        <v>0</v>
      </c>
    </row>
    <row r="1173" spans="1:17" x14ac:dyDescent="0.25">
      <c r="D1173" s="2" t="s">
        <v>5</v>
      </c>
      <c r="E1173" s="28">
        <f>ширина6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высота6</f>
        <v>0</v>
      </c>
    </row>
    <row r="1202" spans="1:17" x14ac:dyDescent="0.25">
      <c r="D1202" s="2" t="s">
        <v>5</v>
      </c>
      <c r="E1202" s="28">
        <f>ширина6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высота6</f>
        <v>0</v>
      </c>
    </row>
    <row r="1231" spans="1:17" x14ac:dyDescent="0.25">
      <c r="D1231" s="2" t="s">
        <v>5</v>
      </c>
      <c r="E1231" s="28">
        <f>ширина6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высота6</f>
        <v>0</v>
      </c>
    </row>
    <row r="1260" spans="1:17" x14ac:dyDescent="0.25">
      <c r="D1260" s="2" t="s">
        <v>5</v>
      </c>
      <c r="E1260" s="28">
        <f>ширина6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высота6</f>
        <v>0</v>
      </c>
    </row>
    <row r="1289" spans="1:17" x14ac:dyDescent="0.25">
      <c r="D1289" s="2" t="s">
        <v>5</v>
      </c>
      <c r="E1289" s="28">
        <f>ширина6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высота6</f>
        <v>0</v>
      </c>
    </row>
    <row r="1318" spans="1:17" x14ac:dyDescent="0.25">
      <c r="D1318" s="2" t="s">
        <v>5</v>
      </c>
      <c r="E1318" s="28">
        <f>ширина6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высота6</f>
        <v>0</v>
      </c>
    </row>
    <row r="1347" spans="1:17" x14ac:dyDescent="0.25">
      <c r="D1347" s="2" t="s">
        <v>5</v>
      </c>
      <c r="E1347" s="28">
        <f>ширина6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высота6</f>
        <v>0</v>
      </c>
    </row>
    <row r="1375" spans="1:17" x14ac:dyDescent="0.25">
      <c r="D1375" s="2" t="s">
        <v>5</v>
      </c>
      <c r="E1375" s="28">
        <f>ширина6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высота6</f>
        <v>0</v>
      </c>
    </row>
    <row r="1404" spans="1:17" x14ac:dyDescent="0.25">
      <c r="D1404" s="2" t="s">
        <v>5</v>
      </c>
      <c r="E1404" s="28">
        <f>ширина6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высота6</f>
        <v>0</v>
      </c>
    </row>
    <row r="1433" spans="1:17" x14ac:dyDescent="0.25">
      <c r="D1433" s="2" t="s">
        <v>5</v>
      </c>
      <c r="E1433" s="28">
        <f>ширина6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высота6</f>
        <v>0</v>
      </c>
    </row>
    <row r="1462" spans="1:17" x14ac:dyDescent="0.25">
      <c r="D1462" s="2" t="s">
        <v>5</v>
      </c>
      <c r="E1462" s="28">
        <f>ширина6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высота6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высота6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высота6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высота6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высота6</f>
        <v>0</v>
      </c>
      <c r="D1609" s="468"/>
      <c r="E1609" s="472">
        <f>ширина6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высота6</f>
        <v>0</v>
      </c>
      <c r="E1654" s="472">
        <f>ширина6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высота6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высота6</f>
        <v>0</v>
      </c>
      <c r="D1709" s="468"/>
      <c r="E1709" s="472">
        <f>ширина6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высота6</f>
        <v>0</v>
      </c>
      <c r="E1754" s="472">
        <f>ширина6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61" zoomScaleNormal="100" zoomScaleSheetLayoutView="100" workbookViewId="0">
      <selection activeCell="K282" sqref="K282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высота5</f>
        <v>0</v>
      </c>
    </row>
    <row r="4" spans="1:17" ht="30" customHeight="1" x14ac:dyDescent="0.25">
      <c r="D4" s="2" t="s">
        <v>5</v>
      </c>
      <c r="E4" s="28">
        <f>ширина5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высота5</f>
        <v>0</v>
      </c>
    </row>
    <row r="33" spans="1:17" ht="30" customHeight="1" x14ac:dyDescent="0.25">
      <c r="D33" s="2" t="s">
        <v>5</v>
      </c>
      <c r="E33" s="28">
        <f>ширина5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высота5</f>
        <v>0</v>
      </c>
    </row>
    <row r="62" spans="1:17" x14ac:dyDescent="0.25">
      <c r="D62" s="2" t="s">
        <v>5</v>
      </c>
      <c r="E62" s="28">
        <f>ширина5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высота5</f>
        <v>0</v>
      </c>
    </row>
    <row r="91" spans="1:17" x14ac:dyDescent="0.25">
      <c r="D91" s="2" t="s">
        <v>5</v>
      </c>
      <c r="E91" s="28">
        <f>ширина5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вставка5</f>
        <v>0</v>
      </c>
      <c r="D119" s="178" t="s">
        <v>4</v>
      </c>
      <c r="E119" s="28">
        <f>высота5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ширина5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вставка5</f>
        <v>0</v>
      </c>
      <c r="D150" s="178" t="s">
        <v>4</v>
      </c>
      <c r="E150" s="28">
        <f>высота5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ширина5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высота5</f>
        <v>0</v>
      </c>
    </row>
    <row r="184" spans="1:21" ht="30" customHeight="1" x14ac:dyDescent="0.25">
      <c r="D184" s="2" t="s">
        <v>5</v>
      </c>
      <c r="E184" s="28">
        <f>ширина5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высота5</f>
        <v>0</v>
      </c>
    </row>
    <row r="213" spans="1:17" ht="30" customHeight="1" x14ac:dyDescent="0.25">
      <c r="D213" s="2" t="s">
        <v>5</v>
      </c>
      <c r="E213" s="28">
        <f>ширина5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вставка5</f>
        <v>0</v>
      </c>
      <c r="D241" s="178" t="s">
        <v>4</v>
      </c>
      <c r="E241" s="28">
        <f>высота5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ширина5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вставка5</f>
        <v>0</v>
      </c>
      <c r="D272" s="178" t="s">
        <v>4</v>
      </c>
      <c r="E272" s="28">
        <f>высота5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ширина5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высота5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высота5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высота5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высота5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высота5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высота5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высота5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высота5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вставка5</f>
        <v>0</v>
      </c>
      <c r="D534" s="178" t="s">
        <v>4</v>
      </c>
      <c r="E534" s="28">
        <f>высота5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вставка5</f>
        <v>0</v>
      </c>
      <c r="D565" s="178" t="s">
        <v>4</v>
      </c>
      <c r="E565" s="28">
        <f>высота5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вставка5</f>
        <v>0</v>
      </c>
      <c r="D596" s="178" t="s">
        <v>4</v>
      </c>
      <c r="E596" s="28">
        <f>высота5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вставка5</f>
        <v>0</v>
      </c>
      <c r="D627" s="178" t="s">
        <v>4</v>
      </c>
      <c r="E627" s="28">
        <f>высота5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вставка5</f>
        <v>0</v>
      </c>
      <c r="D658" s="178" t="s">
        <v>4</v>
      </c>
      <c r="E658" s="28">
        <f>высота5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вставка5</f>
        <v>0</v>
      </c>
      <c r="D689" s="178" t="s">
        <v>4</v>
      </c>
      <c r="E689" s="28">
        <f>высота5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вставка5</f>
        <v>0</v>
      </c>
      <c r="D720" s="178" t="s">
        <v>4</v>
      </c>
      <c r="E720" s="28">
        <f>высота5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вставка5</f>
        <v>0</v>
      </c>
      <c r="D751" s="178" t="s">
        <v>4</v>
      </c>
      <c r="E751" s="28">
        <f>высота5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высота5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высота5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вставка5</f>
        <v>0</v>
      </c>
      <c r="D840" s="178" t="s">
        <v>4</v>
      </c>
      <c r="E840" s="28">
        <f>высота5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вставка5</f>
        <v>0</v>
      </c>
      <c r="D871" s="178" t="s">
        <v>4</v>
      </c>
      <c r="E871" s="28">
        <f>высота5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высота5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высота5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высота5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высота5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вставка5</f>
        <v>0</v>
      </c>
      <c r="D1018" s="178" t="s">
        <v>4</v>
      </c>
      <c r="E1018" s="28">
        <f>высота5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вставка5</f>
        <v>0</v>
      </c>
      <c r="D1049" s="178" t="s">
        <v>4</v>
      </c>
      <c r="E1049" s="28">
        <f>высота5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вставка5</f>
        <v>0</v>
      </c>
      <c r="D1080" s="178" t="s">
        <v>4</v>
      </c>
      <c r="E1080" s="28">
        <f>высота5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вставка5</f>
        <v>0</v>
      </c>
      <c r="D1111" s="178" t="s">
        <v>4</v>
      </c>
      <c r="E1111" s="28">
        <f>высота5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высота5</f>
        <v>0</v>
      </c>
    </row>
    <row r="1144" spans="1:17" x14ac:dyDescent="0.25">
      <c r="D1144" s="2" t="s">
        <v>5</v>
      </c>
      <c r="E1144" s="28">
        <f>ширина5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высота5</f>
        <v>0</v>
      </c>
    </row>
    <row r="1173" spans="1:17" x14ac:dyDescent="0.25">
      <c r="D1173" s="2" t="s">
        <v>5</v>
      </c>
      <c r="E1173" s="28">
        <f>ширина5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высота5</f>
        <v>0</v>
      </c>
    </row>
    <row r="1202" spans="1:17" x14ac:dyDescent="0.25">
      <c r="D1202" s="2" t="s">
        <v>5</v>
      </c>
      <c r="E1202" s="28">
        <f>ширина5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высота5</f>
        <v>0</v>
      </c>
    </row>
    <row r="1231" spans="1:17" x14ac:dyDescent="0.25">
      <c r="D1231" s="2" t="s">
        <v>5</v>
      </c>
      <c r="E1231" s="28">
        <f>ширина5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высота5</f>
        <v>0</v>
      </c>
    </row>
    <row r="1260" spans="1:17" x14ac:dyDescent="0.25">
      <c r="D1260" s="2" t="s">
        <v>5</v>
      </c>
      <c r="E1260" s="28">
        <f>ширина5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высота5</f>
        <v>0</v>
      </c>
    </row>
    <row r="1289" spans="1:17" x14ac:dyDescent="0.25">
      <c r="D1289" s="2" t="s">
        <v>5</v>
      </c>
      <c r="E1289" s="28">
        <f>ширина5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высота5</f>
        <v>0</v>
      </c>
    </row>
    <row r="1318" spans="1:17" x14ac:dyDescent="0.25">
      <c r="D1318" s="2" t="s">
        <v>5</v>
      </c>
      <c r="E1318" s="28">
        <f>ширина5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высота5</f>
        <v>0</v>
      </c>
    </row>
    <row r="1347" spans="1:17" x14ac:dyDescent="0.25">
      <c r="D1347" s="2" t="s">
        <v>5</v>
      </c>
      <c r="E1347" s="28">
        <f>ширина5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высота5</f>
        <v>0</v>
      </c>
    </row>
    <row r="1375" spans="1:17" x14ac:dyDescent="0.25">
      <c r="D1375" s="2" t="s">
        <v>5</v>
      </c>
      <c r="E1375" s="28">
        <f>ширина5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высота5</f>
        <v>0</v>
      </c>
    </row>
    <row r="1404" spans="1:17" x14ac:dyDescent="0.25">
      <c r="D1404" s="2" t="s">
        <v>5</v>
      </c>
      <c r="E1404" s="28">
        <f>ширина5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высота5</f>
        <v>0</v>
      </c>
    </row>
    <row r="1433" spans="1:17" x14ac:dyDescent="0.25">
      <c r="D1433" s="2" t="s">
        <v>5</v>
      </c>
      <c r="E1433" s="28">
        <f>ширина5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высота5</f>
        <v>0</v>
      </c>
    </row>
    <row r="1462" spans="1:17" x14ac:dyDescent="0.25">
      <c r="D1462" s="2" t="s">
        <v>5</v>
      </c>
      <c r="E1462" s="28">
        <f>ширина5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высота5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высота5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высота5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высота5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высота5</f>
        <v>0</v>
      </c>
      <c r="D1609" s="468"/>
      <c r="E1609" s="472">
        <f>ширина5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высота5</f>
        <v>0</v>
      </c>
      <c r="E1654" s="472">
        <f>ширина5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высота5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высота5</f>
        <v>0</v>
      </c>
      <c r="D1709" s="468"/>
      <c r="E1709" s="472">
        <f>ширина5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высота5</f>
        <v>0</v>
      </c>
      <c r="E1754" s="472">
        <f>ширина5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71" zoomScaleNormal="100" zoomScaleSheetLayoutView="100" workbookViewId="0">
      <selection activeCell="K310" sqref="K310:K316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высота4</f>
        <v>0</v>
      </c>
    </row>
    <row r="4" spans="1:17" ht="30" customHeight="1" x14ac:dyDescent="0.25">
      <c r="D4" s="2" t="s">
        <v>5</v>
      </c>
      <c r="E4" s="28">
        <f>ширина4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высота4</f>
        <v>0</v>
      </c>
    </row>
    <row r="33" spans="1:17" ht="30" customHeight="1" x14ac:dyDescent="0.25">
      <c r="D33" s="2" t="s">
        <v>5</v>
      </c>
      <c r="E33" s="28">
        <f>ширина4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высота4</f>
        <v>0</v>
      </c>
    </row>
    <row r="62" spans="1:17" x14ac:dyDescent="0.25">
      <c r="D62" s="2" t="s">
        <v>5</v>
      </c>
      <c r="E62" s="28">
        <f>ширина4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высота4</f>
        <v>0</v>
      </c>
    </row>
    <row r="91" spans="1:17" x14ac:dyDescent="0.25">
      <c r="D91" s="2" t="s">
        <v>5</v>
      </c>
      <c r="E91" s="28">
        <f>ширина4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вставка4</f>
        <v>0</v>
      </c>
      <c r="D119" s="178" t="s">
        <v>4</v>
      </c>
      <c r="E119" s="28">
        <f>высота4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ширина4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вставка4</f>
        <v>0</v>
      </c>
      <c r="D150" s="178" t="s">
        <v>4</v>
      </c>
      <c r="E150" s="28">
        <f>высота4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ширина4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высота4</f>
        <v>0</v>
      </c>
    </row>
    <row r="184" spans="1:21" ht="30" customHeight="1" x14ac:dyDescent="0.25">
      <c r="D184" s="2" t="s">
        <v>5</v>
      </c>
      <c r="E184" s="28">
        <f>ширина4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высота4</f>
        <v>0</v>
      </c>
    </row>
    <row r="213" spans="1:17" ht="30" customHeight="1" x14ac:dyDescent="0.25">
      <c r="D213" s="2" t="s">
        <v>5</v>
      </c>
      <c r="E213" s="28">
        <f>ширина4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вставка4</f>
        <v>0</v>
      </c>
      <c r="D241" s="178" t="s">
        <v>4</v>
      </c>
      <c r="E241" s="28">
        <f>высота4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ширина4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вставка4</f>
        <v>0</v>
      </c>
      <c r="D272" s="178" t="s">
        <v>4</v>
      </c>
      <c r="E272" s="28">
        <f>высота4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ширина4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высота4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высота4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высота4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высота4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высота4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высота4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высота4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высота4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вставка4</f>
        <v>0</v>
      </c>
      <c r="D534" s="178" t="s">
        <v>4</v>
      </c>
      <c r="E534" s="28">
        <f>высота4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вставка4</f>
        <v>0</v>
      </c>
      <c r="D565" s="178" t="s">
        <v>4</v>
      </c>
      <c r="E565" s="28">
        <f>высота4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вставка4</f>
        <v>0</v>
      </c>
      <c r="D596" s="178" t="s">
        <v>4</v>
      </c>
      <c r="E596" s="28">
        <f>высота4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вставка4</f>
        <v>0</v>
      </c>
      <c r="D627" s="178" t="s">
        <v>4</v>
      </c>
      <c r="E627" s="28">
        <f>высота4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вставка4</f>
        <v>0</v>
      </c>
      <c r="D658" s="178" t="s">
        <v>4</v>
      </c>
      <c r="E658" s="28">
        <f>высота4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вставка4</f>
        <v>0</v>
      </c>
      <c r="D689" s="178" t="s">
        <v>4</v>
      </c>
      <c r="E689" s="28">
        <f>высота4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вставка4</f>
        <v>0</v>
      </c>
      <c r="D720" s="178" t="s">
        <v>4</v>
      </c>
      <c r="E720" s="28">
        <f>высота4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вставка4</f>
        <v>0</v>
      </c>
      <c r="D751" s="178" t="s">
        <v>4</v>
      </c>
      <c r="E751" s="28">
        <f>высота4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высота4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высота4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вставка4</f>
        <v>0</v>
      </c>
      <c r="D840" s="178" t="s">
        <v>4</v>
      </c>
      <c r="E840" s="28">
        <f>высота4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вставка4</f>
        <v>0</v>
      </c>
      <c r="D871" s="178" t="s">
        <v>4</v>
      </c>
      <c r="E871" s="28">
        <f>высота4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высота4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высота4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высота4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высота4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вставка4</f>
        <v>0</v>
      </c>
      <c r="D1018" s="178" t="s">
        <v>4</v>
      </c>
      <c r="E1018" s="28">
        <f>высота4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вставка4</f>
        <v>0</v>
      </c>
      <c r="D1049" s="178" t="s">
        <v>4</v>
      </c>
      <c r="E1049" s="28">
        <f>высота4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вставка4</f>
        <v>0</v>
      </c>
      <c r="D1080" s="178" t="s">
        <v>4</v>
      </c>
      <c r="E1080" s="28">
        <f>высота4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вставка4</f>
        <v>0</v>
      </c>
      <c r="D1111" s="178" t="s">
        <v>4</v>
      </c>
      <c r="E1111" s="28">
        <f>высота4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высота4</f>
        <v>0</v>
      </c>
    </row>
    <row r="1144" spans="1:17" x14ac:dyDescent="0.25">
      <c r="D1144" s="2" t="s">
        <v>5</v>
      </c>
      <c r="E1144" s="28">
        <f>ширина4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высота4</f>
        <v>0</v>
      </c>
    </row>
    <row r="1173" spans="1:17" x14ac:dyDescent="0.25">
      <c r="D1173" s="2" t="s">
        <v>5</v>
      </c>
      <c r="E1173" s="28">
        <f>ширина4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высота4</f>
        <v>0</v>
      </c>
    </row>
    <row r="1202" spans="1:17" x14ac:dyDescent="0.25">
      <c r="D1202" s="2" t="s">
        <v>5</v>
      </c>
      <c r="E1202" s="28">
        <f>ширина4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высота4</f>
        <v>0</v>
      </c>
    </row>
    <row r="1231" spans="1:17" x14ac:dyDescent="0.25">
      <c r="D1231" s="2" t="s">
        <v>5</v>
      </c>
      <c r="E1231" s="28">
        <f>ширина4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высота4</f>
        <v>0</v>
      </c>
    </row>
    <row r="1260" spans="1:17" x14ac:dyDescent="0.25">
      <c r="D1260" s="2" t="s">
        <v>5</v>
      </c>
      <c r="E1260" s="28">
        <f>ширина4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высота4</f>
        <v>0</v>
      </c>
    </row>
    <row r="1289" spans="1:17" x14ac:dyDescent="0.25">
      <c r="D1289" s="2" t="s">
        <v>5</v>
      </c>
      <c r="E1289" s="28">
        <f>ширина4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высота4</f>
        <v>0</v>
      </c>
    </row>
    <row r="1318" spans="1:17" x14ac:dyDescent="0.25">
      <c r="D1318" s="2" t="s">
        <v>5</v>
      </c>
      <c r="E1318" s="28">
        <f>ширина4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высота4</f>
        <v>0</v>
      </c>
    </row>
    <row r="1347" spans="1:17" x14ac:dyDescent="0.25">
      <c r="D1347" s="2" t="s">
        <v>5</v>
      </c>
      <c r="E1347" s="28">
        <f>ширина4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высота4</f>
        <v>0</v>
      </c>
    </row>
    <row r="1375" spans="1:17" x14ac:dyDescent="0.25">
      <c r="D1375" s="2" t="s">
        <v>5</v>
      </c>
      <c r="E1375" s="28">
        <f>ширина4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высота4</f>
        <v>0</v>
      </c>
    </row>
    <row r="1404" spans="1:17" x14ac:dyDescent="0.25">
      <c r="D1404" s="2" t="s">
        <v>5</v>
      </c>
      <c r="E1404" s="28">
        <f>ширина4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высота4</f>
        <v>0</v>
      </c>
    </row>
    <row r="1433" spans="1:17" x14ac:dyDescent="0.25">
      <c r="D1433" s="2" t="s">
        <v>5</v>
      </c>
      <c r="E1433" s="28">
        <f>ширина4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высота4</f>
        <v>0</v>
      </c>
    </row>
    <row r="1462" spans="1:17" x14ac:dyDescent="0.25">
      <c r="D1462" s="2" t="s">
        <v>5</v>
      </c>
      <c r="E1462" s="28">
        <f>ширина4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высота4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высота4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высота4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высота4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высота4</f>
        <v>0</v>
      </c>
      <c r="D1609" s="468"/>
      <c r="E1609" s="472">
        <f>ширина4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высота4</f>
        <v>0</v>
      </c>
      <c r="E1654" s="472">
        <f>ширина4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высота4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высота4</f>
        <v>0</v>
      </c>
      <c r="D1709" s="468"/>
      <c r="E1709" s="472">
        <f>ширина4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высота4</f>
        <v>0</v>
      </c>
      <c r="E1754" s="472">
        <f>ширина4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261" zoomScaleNormal="100" zoomScaleSheetLayoutView="100" workbookViewId="0">
      <selection activeCell="K281" sqref="K281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высота3</f>
        <v>0</v>
      </c>
    </row>
    <row r="4" spans="1:17" ht="30" customHeight="1" x14ac:dyDescent="0.25">
      <c r="D4" s="2" t="s">
        <v>5</v>
      </c>
      <c r="E4" s="28">
        <f>ширина3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высота3</f>
        <v>0</v>
      </c>
    </row>
    <row r="33" spans="1:17" ht="30" customHeight="1" x14ac:dyDescent="0.25">
      <c r="D33" s="2" t="s">
        <v>5</v>
      </c>
      <c r="E33" s="28">
        <f>ширина3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высота3</f>
        <v>0</v>
      </c>
    </row>
    <row r="62" spans="1:17" x14ac:dyDescent="0.25">
      <c r="D62" s="2" t="s">
        <v>5</v>
      </c>
      <c r="E62" s="28">
        <f>ширина3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высота3</f>
        <v>0</v>
      </c>
    </row>
    <row r="91" spans="1:17" x14ac:dyDescent="0.25">
      <c r="D91" s="2" t="s">
        <v>5</v>
      </c>
      <c r="E91" s="28">
        <f>ширина3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вставка3</f>
        <v>0</v>
      </c>
      <c r="D119" s="178" t="s">
        <v>4</v>
      </c>
      <c r="E119" s="28">
        <f>высота3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ширина3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вставка3</f>
        <v>0</v>
      </c>
      <c r="D150" s="178" t="s">
        <v>4</v>
      </c>
      <c r="E150" s="28">
        <f>высота3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ширина3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высота3</f>
        <v>0</v>
      </c>
    </row>
    <row r="184" spans="1:21" ht="30" customHeight="1" x14ac:dyDescent="0.25">
      <c r="D184" s="2" t="s">
        <v>5</v>
      </c>
      <c r="E184" s="28">
        <f>ширина3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высота3</f>
        <v>0</v>
      </c>
    </row>
    <row r="213" spans="1:17" ht="30" customHeight="1" x14ac:dyDescent="0.25">
      <c r="D213" s="2" t="s">
        <v>5</v>
      </c>
      <c r="E213" s="28">
        <f>ширина3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вставка3</f>
        <v>0</v>
      </c>
      <c r="D241" s="178" t="s">
        <v>4</v>
      </c>
      <c r="E241" s="28">
        <f>высота3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ширина3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вставка3</f>
        <v>0</v>
      </c>
      <c r="D272" s="178" t="s">
        <v>4</v>
      </c>
      <c r="E272" s="28">
        <f>высота3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ширина3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высота3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высота3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высота3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высота3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высота3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высота3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высота3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высота3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вставка3</f>
        <v>0</v>
      </c>
      <c r="D534" s="178" t="s">
        <v>4</v>
      </c>
      <c r="E534" s="28">
        <f>высота3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вставка3</f>
        <v>0</v>
      </c>
      <c r="D565" s="178" t="s">
        <v>4</v>
      </c>
      <c r="E565" s="28">
        <f>высота3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вставка3</f>
        <v>0</v>
      </c>
      <c r="D596" s="178" t="s">
        <v>4</v>
      </c>
      <c r="E596" s="28">
        <f>высота3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вставка3</f>
        <v>0</v>
      </c>
      <c r="D627" s="178" t="s">
        <v>4</v>
      </c>
      <c r="E627" s="28">
        <f>высота3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вставка3</f>
        <v>0</v>
      </c>
      <c r="D658" s="178" t="s">
        <v>4</v>
      </c>
      <c r="E658" s="28">
        <f>высота3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вставка3</f>
        <v>0</v>
      </c>
      <c r="D689" s="178" t="s">
        <v>4</v>
      </c>
      <c r="E689" s="28">
        <f>высота3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вставка3</f>
        <v>0</v>
      </c>
      <c r="D720" s="178" t="s">
        <v>4</v>
      </c>
      <c r="E720" s="28">
        <f>высота3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вставка3</f>
        <v>0</v>
      </c>
      <c r="D751" s="178" t="s">
        <v>4</v>
      </c>
      <c r="E751" s="28">
        <f>высота3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высота3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высота3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вставка3</f>
        <v>0</v>
      </c>
      <c r="D840" s="178" t="s">
        <v>4</v>
      </c>
      <c r="E840" s="28">
        <f>высота3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вставка3</f>
        <v>0</v>
      </c>
      <c r="D871" s="178" t="s">
        <v>4</v>
      </c>
      <c r="E871" s="28">
        <f>высота3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высота3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высота3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высота3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высота3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вставка3</f>
        <v>0</v>
      </c>
      <c r="D1018" s="178" t="s">
        <v>4</v>
      </c>
      <c r="E1018" s="28">
        <f>высота3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вставка3</f>
        <v>0</v>
      </c>
      <c r="D1049" s="178" t="s">
        <v>4</v>
      </c>
      <c r="E1049" s="28">
        <f>высота3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вставка3</f>
        <v>0</v>
      </c>
      <c r="D1080" s="178" t="s">
        <v>4</v>
      </c>
      <c r="E1080" s="28">
        <f>высота3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вставка3</f>
        <v>0</v>
      </c>
      <c r="D1111" s="178" t="s">
        <v>4</v>
      </c>
      <c r="E1111" s="28">
        <f>высота3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высота3</f>
        <v>0</v>
      </c>
    </row>
    <row r="1144" spans="1:17" x14ac:dyDescent="0.25">
      <c r="D1144" s="2" t="s">
        <v>5</v>
      </c>
      <c r="E1144" s="28">
        <f>ширина3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высота3</f>
        <v>0</v>
      </c>
    </row>
    <row r="1173" spans="1:17" x14ac:dyDescent="0.25">
      <c r="D1173" s="2" t="s">
        <v>5</v>
      </c>
      <c r="E1173" s="28">
        <f>ширина3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высота3</f>
        <v>0</v>
      </c>
    </row>
    <row r="1202" spans="1:17" x14ac:dyDescent="0.25">
      <c r="D1202" s="2" t="s">
        <v>5</v>
      </c>
      <c r="E1202" s="28">
        <f>ширина3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высота3</f>
        <v>0</v>
      </c>
    </row>
    <row r="1231" spans="1:17" x14ac:dyDescent="0.25">
      <c r="D1231" s="2" t="s">
        <v>5</v>
      </c>
      <c r="E1231" s="28">
        <f>ширина3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высота3</f>
        <v>0</v>
      </c>
    </row>
    <row r="1260" spans="1:17" x14ac:dyDescent="0.25">
      <c r="D1260" s="2" t="s">
        <v>5</v>
      </c>
      <c r="E1260" s="28">
        <f>ширина3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высота3</f>
        <v>0</v>
      </c>
    </row>
    <row r="1289" spans="1:17" x14ac:dyDescent="0.25">
      <c r="D1289" s="2" t="s">
        <v>5</v>
      </c>
      <c r="E1289" s="28">
        <f>ширина3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высота3</f>
        <v>0</v>
      </c>
    </row>
    <row r="1318" spans="1:17" x14ac:dyDescent="0.25">
      <c r="D1318" s="2" t="s">
        <v>5</v>
      </c>
      <c r="E1318" s="28">
        <f>ширина3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высота3</f>
        <v>0</v>
      </c>
    </row>
    <row r="1347" spans="1:17" x14ac:dyDescent="0.25">
      <c r="D1347" s="2" t="s">
        <v>5</v>
      </c>
      <c r="E1347" s="28">
        <f>ширина3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высота3</f>
        <v>0</v>
      </c>
    </row>
    <row r="1375" spans="1:17" x14ac:dyDescent="0.25">
      <c r="D1375" s="2" t="s">
        <v>5</v>
      </c>
      <c r="E1375" s="28">
        <f>ширина3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высота3</f>
        <v>0</v>
      </c>
    </row>
    <row r="1404" spans="1:17" x14ac:dyDescent="0.25">
      <c r="D1404" s="2" t="s">
        <v>5</v>
      </c>
      <c r="E1404" s="28">
        <f>ширина3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высота3</f>
        <v>0</v>
      </c>
    </row>
    <row r="1433" spans="1:17" x14ac:dyDescent="0.25">
      <c r="D1433" s="2" t="s">
        <v>5</v>
      </c>
      <c r="E1433" s="28">
        <f>ширина3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высота3</f>
        <v>0</v>
      </c>
    </row>
    <row r="1462" spans="1:17" x14ac:dyDescent="0.25">
      <c r="D1462" s="2" t="s">
        <v>5</v>
      </c>
      <c r="E1462" s="28">
        <f>ширина3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высота3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высота3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высота3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высота3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высота3</f>
        <v>0</v>
      </c>
      <c r="D1609" s="468"/>
      <c r="E1609" s="472">
        <f>ширина3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высота3</f>
        <v>0</v>
      </c>
      <c r="E1654" s="472">
        <f>ширина3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высота3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высота3</f>
        <v>0</v>
      </c>
      <c r="D1709" s="468"/>
      <c r="E1709" s="472">
        <f>ширина3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высота3</f>
        <v>0</v>
      </c>
      <c r="E1754" s="472">
        <f>ширина3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91"/>
  <sheetViews>
    <sheetView topLeftCell="A1112" zoomScaleNormal="100" zoomScaleSheetLayoutView="100" workbookViewId="0">
      <selection activeCell="K1121" sqref="K1121"/>
    </sheetView>
  </sheetViews>
  <sheetFormatPr defaultRowHeight="15" x14ac:dyDescent="0.25"/>
  <cols>
    <col min="1" max="1" width="24.25" style="25" customWidth="1"/>
    <col min="2" max="2" width="13" style="25" customWidth="1"/>
    <col min="3" max="3" width="26.75" style="25" customWidth="1"/>
    <col min="4" max="4" width="8.75" style="25" customWidth="1"/>
    <col min="5" max="5" width="7.25" style="25" customWidth="1"/>
    <col min="6" max="6" width="9.625" style="25" customWidth="1"/>
    <col min="7" max="7" width="13.25" style="25" customWidth="1"/>
    <col min="8" max="8" width="8.625" style="25" customWidth="1"/>
    <col min="9" max="9" width="6.375" style="25" customWidth="1"/>
    <col min="10" max="10" width="5.5" style="25" customWidth="1"/>
    <col min="11" max="11" width="7.875" style="25" customWidth="1"/>
    <col min="12" max="12" width="14.5" style="25" customWidth="1"/>
    <col min="13" max="13" width="5.875" style="25" customWidth="1"/>
    <col min="14" max="14" width="6.375" style="25" customWidth="1"/>
    <col min="15" max="15" width="7" style="25" customWidth="1"/>
    <col min="16" max="16" width="6.25" style="25" customWidth="1"/>
    <col min="17" max="17" width="8.125" style="25" customWidth="1"/>
    <col min="18" max="18" width="7.25" style="25" customWidth="1"/>
    <col min="19" max="19" width="17.625" style="25" customWidth="1"/>
    <col min="20" max="20" width="10" style="25" customWidth="1"/>
    <col min="21" max="21" width="6.625" style="25" customWidth="1"/>
    <col min="22" max="22" width="8.5" style="25" customWidth="1"/>
    <col min="23" max="23" width="8.625" style="25" customWidth="1"/>
    <col min="24" max="24" width="9.25" style="25" customWidth="1"/>
    <col min="25" max="28" width="8.625" style="25" customWidth="1"/>
    <col min="29" max="16384" width="9" style="25"/>
  </cols>
  <sheetData>
    <row r="1" spans="1:17" x14ac:dyDescent="0.25">
      <c r="A1" s="613" t="s">
        <v>466</v>
      </c>
      <c r="B1" s="614"/>
      <c r="C1" s="614"/>
      <c r="D1" s="614"/>
      <c r="E1" s="614"/>
      <c r="F1" s="27"/>
    </row>
    <row r="2" spans="1:17" ht="30" customHeight="1" x14ac:dyDescent="0.25"/>
    <row r="3" spans="1:17" ht="30" customHeight="1" x14ac:dyDescent="0.25">
      <c r="D3" s="178" t="s">
        <v>4</v>
      </c>
      <c r="E3" s="28">
        <f>высота2</f>
        <v>0</v>
      </c>
    </row>
    <row r="4" spans="1:17" ht="30" customHeight="1" x14ac:dyDescent="0.25">
      <c r="D4" s="2" t="s">
        <v>5</v>
      </c>
      <c r="E4" s="28">
        <f>ширина2</f>
        <v>0</v>
      </c>
    </row>
    <row r="5" spans="1:17" ht="30" customHeight="1" x14ac:dyDescent="0.25"/>
    <row r="6" spans="1:17" ht="30" customHeight="1" x14ac:dyDescent="0.25"/>
    <row r="7" spans="1:17" ht="16.5" thickBot="1" x14ac:dyDescent="0.3">
      <c r="B7" s="273" t="s">
        <v>467</v>
      </c>
    </row>
    <row r="8" spans="1:17" ht="17.25" thickBot="1" x14ac:dyDescent="0.3">
      <c r="A8" s="357" t="s">
        <v>822</v>
      </c>
      <c r="B8" s="358" t="s">
        <v>823</v>
      </c>
      <c r="C8" s="357" t="s">
        <v>824</v>
      </c>
      <c r="D8" s="358" t="s">
        <v>2</v>
      </c>
      <c r="E8" s="358" t="s">
        <v>3</v>
      </c>
      <c r="G8" s="603" t="s">
        <v>6</v>
      </c>
      <c r="H8" s="604"/>
      <c r="I8" s="604"/>
      <c r="J8" s="604"/>
      <c r="K8" s="605"/>
      <c r="L8" s="606" t="s">
        <v>325</v>
      </c>
      <c r="M8" s="607"/>
      <c r="N8" s="607"/>
      <c r="O8" s="607"/>
      <c r="P8" s="607"/>
      <c r="Q8" s="608"/>
    </row>
    <row r="9" spans="1:17" ht="25.5" x14ac:dyDescent="0.25">
      <c r="A9" s="359" t="s">
        <v>825</v>
      </c>
      <c r="B9" s="360"/>
      <c r="C9" s="361" t="s">
        <v>826</v>
      </c>
      <c r="D9" s="362" t="s">
        <v>827</v>
      </c>
      <c r="E9" s="363">
        <f>H23</f>
        <v>-50.596799999999995</v>
      </c>
      <c r="G9" s="29" t="s">
        <v>43</v>
      </c>
      <c r="H9" s="3" t="s">
        <v>0</v>
      </c>
      <c r="I9" s="4" t="s">
        <v>1</v>
      </c>
      <c r="J9" s="4" t="s">
        <v>3</v>
      </c>
      <c r="K9" s="5" t="s">
        <v>7</v>
      </c>
      <c r="L9" s="41" t="s">
        <v>456</v>
      </c>
      <c r="M9" s="6" t="s">
        <v>0</v>
      </c>
      <c r="N9" s="7" t="s">
        <v>1</v>
      </c>
      <c r="O9" s="7" t="s">
        <v>315</v>
      </c>
      <c r="P9" s="7" t="s">
        <v>3</v>
      </c>
      <c r="Q9" s="4" t="s">
        <v>7</v>
      </c>
    </row>
    <row r="10" spans="1:17" x14ac:dyDescent="0.25">
      <c r="A10" s="243" t="s">
        <v>828</v>
      </c>
      <c r="B10" s="609" t="s">
        <v>829</v>
      </c>
      <c r="C10" s="364" t="s">
        <v>830</v>
      </c>
      <c r="D10" s="365" t="s">
        <v>831</v>
      </c>
      <c r="E10" s="363">
        <f>H22</f>
        <v>-50.596799999999995</v>
      </c>
      <c r="G10" s="19" t="s">
        <v>457</v>
      </c>
      <c r="H10" s="51">
        <f>E3/1000</f>
        <v>0</v>
      </c>
      <c r="I10" s="51">
        <f>E4/1000</f>
        <v>0</v>
      </c>
      <c r="J10" s="26">
        <f>'Редактор цен '!$D$4</f>
        <v>8383.27</v>
      </c>
      <c r="K10" s="9">
        <f t="shared" ref="K10:K16" si="0">H10*I10*J10</f>
        <v>0</v>
      </c>
      <c r="L10" s="47" t="s">
        <v>458</v>
      </c>
      <c r="M10" s="51">
        <f>H10</f>
        <v>0</v>
      </c>
      <c r="N10" s="51">
        <f>I10</f>
        <v>0</v>
      </c>
      <c r="O10" s="179">
        <f>(M10+N10)*2</f>
        <v>0</v>
      </c>
      <c r="P10" s="180">
        <f>'Редактор цен '!$D$127</f>
        <v>50.8</v>
      </c>
      <c r="Q10" s="59">
        <f>O10*P10</f>
        <v>0</v>
      </c>
    </row>
    <row r="11" spans="1:17" x14ac:dyDescent="0.25">
      <c r="A11" s="366" t="s">
        <v>832</v>
      </c>
      <c r="B11" s="610"/>
      <c r="C11" s="367" t="s">
        <v>833</v>
      </c>
      <c r="D11" s="368" t="s">
        <v>834</v>
      </c>
      <c r="E11" s="363">
        <f>H21</f>
        <v>-50.596799999999995</v>
      </c>
      <c r="G11" s="19" t="s">
        <v>9</v>
      </c>
      <c r="H11" s="51">
        <f>H10</f>
        <v>0</v>
      </c>
      <c r="I11" s="51">
        <f>I10</f>
        <v>0</v>
      </c>
      <c r="J11" s="26">
        <f>'Редактор цен '!$D$6</f>
        <v>10406.1895</v>
      </c>
      <c r="K11" s="9">
        <f t="shared" si="0"/>
        <v>0</v>
      </c>
      <c r="L11" s="181" t="s">
        <v>61</v>
      </c>
      <c r="M11" s="51">
        <f>M10</f>
        <v>0</v>
      </c>
      <c r="N11" s="51">
        <f>N10</f>
        <v>0</v>
      </c>
      <c r="O11" s="179">
        <f>(M11+N11)*2</f>
        <v>0</v>
      </c>
      <c r="P11" s="11">
        <f>'Редактор цен '!$D$115</f>
        <v>50.8</v>
      </c>
      <c r="Q11" s="59">
        <f>O11*P11</f>
        <v>0</v>
      </c>
    </row>
    <row r="12" spans="1:17" x14ac:dyDescent="0.25">
      <c r="A12" s="369" t="s">
        <v>835</v>
      </c>
      <c r="B12" s="610"/>
      <c r="C12" s="370" t="s">
        <v>836</v>
      </c>
      <c r="D12" s="368" t="s">
        <v>837</v>
      </c>
      <c r="E12" s="363">
        <f>E11</f>
        <v>-50.596799999999995</v>
      </c>
      <c r="G12" s="371" t="s">
        <v>459</v>
      </c>
      <c r="H12" s="51">
        <f t="shared" ref="H12:I16" si="1">H11</f>
        <v>0</v>
      </c>
      <c r="I12" s="51">
        <f t="shared" si="1"/>
        <v>0</v>
      </c>
      <c r="J12" s="26">
        <f>'Редактор цен '!$D$8</f>
        <v>10788.904</v>
      </c>
      <c r="K12" s="9">
        <f t="shared" si="0"/>
        <v>0</v>
      </c>
      <c r="L12" s="279" t="s">
        <v>468</v>
      </c>
      <c r="M12" s="51">
        <f>M10-0.12</f>
        <v>-0.12</v>
      </c>
      <c r="N12" s="51">
        <f>N10-0.12</f>
        <v>-0.12</v>
      </c>
      <c r="O12" s="179">
        <f>(M12+N12)*2</f>
        <v>-0.48</v>
      </c>
      <c r="P12" s="11">
        <f>'Редактор цен '!$D$125</f>
        <v>105.41</v>
      </c>
      <c r="Q12" s="59">
        <f>O12*P12</f>
        <v>-50.596799999999995</v>
      </c>
    </row>
    <row r="13" spans="1:17" ht="15.75" thickBot="1" x14ac:dyDescent="0.3">
      <c r="A13" s="369" t="s">
        <v>838</v>
      </c>
      <c r="B13" s="610"/>
      <c r="C13" s="370" t="s">
        <v>839</v>
      </c>
      <c r="D13" s="368" t="s">
        <v>840</v>
      </c>
      <c r="E13" s="363">
        <f>E11</f>
        <v>-50.596799999999995</v>
      </c>
      <c r="G13" s="19" t="s">
        <v>326</v>
      </c>
      <c r="H13" s="51">
        <f t="shared" si="1"/>
        <v>0</v>
      </c>
      <c r="I13" s="51">
        <f t="shared" si="1"/>
        <v>0</v>
      </c>
      <c r="J13" s="26">
        <f>'Редактор цен '!$D$22</f>
        <v>13322.1095</v>
      </c>
      <c r="K13" s="9">
        <f t="shared" si="0"/>
        <v>0</v>
      </c>
      <c r="Q13" s="57" t="s">
        <v>463</v>
      </c>
    </row>
    <row r="14" spans="1:17" ht="15.75" thickBot="1" x14ac:dyDescent="0.3">
      <c r="A14" s="372" t="s">
        <v>841</v>
      </c>
      <c r="B14" s="610"/>
      <c r="C14" s="373" t="s">
        <v>842</v>
      </c>
      <c r="D14" s="368" t="s">
        <v>843</v>
      </c>
      <c r="E14" s="363">
        <f>E11</f>
        <v>-50.596799999999995</v>
      </c>
      <c r="G14" s="19" t="s">
        <v>66</v>
      </c>
      <c r="H14" s="51">
        <f t="shared" si="1"/>
        <v>0</v>
      </c>
      <c r="I14" s="51">
        <f t="shared" si="1"/>
        <v>0</v>
      </c>
      <c r="J14" s="26">
        <f>'Редактор цен '!$D$24</f>
        <v>15345.029</v>
      </c>
      <c r="K14" s="9">
        <f t="shared" si="0"/>
        <v>0</v>
      </c>
      <c r="L14" s="63"/>
      <c r="M14" s="62"/>
      <c r="N14" s="62"/>
      <c r="O14" s="276"/>
      <c r="P14" s="58"/>
      <c r="Q14" s="182">
        <f>Q10+Q11+Q12</f>
        <v>-50.596799999999995</v>
      </c>
    </row>
    <row r="15" spans="1:17" x14ac:dyDescent="0.25">
      <c r="A15" s="372" t="s">
        <v>844</v>
      </c>
      <c r="B15" s="610"/>
      <c r="C15" s="373" t="s">
        <v>845</v>
      </c>
      <c r="D15" s="368" t="s">
        <v>846</v>
      </c>
      <c r="E15" s="363">
        <f>E11</f>
        <v>-50.596799999999995</v>
      </c>
      <c r="G15" s="326" t="s">
        <v>461</v>
      </c>
      <c r="H15" s="51">
        <f t="shared" si="1"/>
        <v>0</v>
      </c>
      <c r="I15" s="51">
        <f t="shared" si="1"/>
        <v>0</v>
      </c>
      <c r="J15" s="26">
        <f>'Редактор цен '!$D$26</f>
        <v>15454.376000000002</v>
      </c>
      <c r="K15" s="9">
        <f t="shared" si="0"/>
        <v>0</v>
      </c>
      <c r="L15" s="274"/>
      <c r="M15" s="55"/>
      <c r="N15" s="55"/>
      <c r="O15" s="276"/>
      <c r="P15" s="58"/>
    </row>
    <row r="16" spans="1:17" x14ac:dyDescent="0.25">
      <c r="A16" s="372" t="s">
        <v>847</v>
      </c>
      <c r="B16" s="610"/>
      <c r="C16" s="373" t="s">
        <v>848</v>
      </c>
      <c r="D16" s="368" t="s">
        <v>849</v>
      </c>
      <c r="E16" s="363">
        <f>E12</f>
        <v>-50.596799999999995</v>
      </c>
      <c r="G16" s="326" t="s">
        <v>462</v>
      </c>
      <c r="H16" s="51">
        <f t="shared" si="1"/>
        <v>0</v>
      </c>
      <c r="I16" s="51">
        <f t="shared" si="1"/>
        <v>0</v>
      </c>
      <c r="J16" s="26">
        <f>'Редактор цен '!$D$28</f>
        <v>17480.940399999999</v>
      </c>
      <c r="K16" s="9">
        <f t="shared" si="0"/>
        <v>0</v>
      </c>
      <c r="L16" s="61"/>
      <c r="M16" s="64"/>
      <c r="N16" s="64"/>
      <c r="O16" s="276"/>
      <c r="P16" s="58"/>
    </row>
    <row r="17" spans="1:17" x14ac:dyDescent="0.25">
      <c r="A17" s="372" t="s">
        <v>850</v>
      </c>
      <c r="B17" s="610"/>
      <c r="C17" s="373" t="s">
        <v>851</v>
      </c>
      <c r="D17" s="368" t="s">
        <v>852</v>
      </c>
      <c r="E17" s="363">
        <f>H23</f>
        <v>-50.596799999999995</v>
      </c>
      <c r="G17" s="374"/>
      <c r="H17" s="242"/>
      <c r="I17" s="242"/>
      <c r="J17" s="58"/>
      <c r="K17" s="62"/>
      <c r="L17" s="61"/>
      <c r="M17" s="64"/>
      <c r="N17" s="64"/>
      <c r="O17" s="276"/>
      <c r="P17" s="58"/>
      <c r="Q17" s="64"/>
    </row>
    <row r="18" spans="1:17" x14ac:dyDescent="0.25">
      <c r="A18" s="369" t="s">
        <v>853</v>
      </c>
      <c r="B18" s="610"/>
      <c r="C18" s="370" t="s">
        <v>854</v>
      </c>
      <c r="D18" s="368" t="s">
        <v>855</v>
      </c>
      <c r="E18" s="363">
        <f>E11</f>
        <v>-50.596799999999995</v>
      </c>
      <c r="G18" s="374"/>
      <c r="H18" s="242"/>
      <c r="I18" s="375"/>
      <c r="J18" s="58"/>
      <c r="K18" s="62"/>
      <c r="L18" s="61"/>
      <c r="M18" s="65"/>
      <c r="N18" s="65"/>
      <c r="O18" s="302"/>
      <c r="P18" s="58"/>
    </row>
    <row r="19" spans="1:17" x14ac:dyDescent="0.25">
      <c r="A19" s="366" t="s">
        <v>856</v>
      </c>
      <c r="B19" s="611"/>
      <c r="C19" s="367" t="s">
        <v>857</v>
      </c>
      <c r="D19" s="368" t="s">
        <v>858</v>
      </c>
      <c r="E19" s="363">
        <f>E11</f>
        <v>-50.596799999999995</v>
      </c>
      <c r="G19" s="63"/>
      <c r="H19" s="55"/>
      <c r="I19" s="34"/>
      <c r="J19" s="58"/>
      <c r="K19" s="62"/>
    </row>
    <row r="20" spans="1:17" ht="15.75" x14ac:dyDescent="0.25">
      <c r="A20" s="357" t="s">
        <v>822</v>
      </c>
      <c r="B20" s="358" t="s">
        <v>823</v>
      </c>
      <c r="C20" s="357" t="s">
        <v>824</v>
      </c>
      <c r="D20" s="358" t="s">
        <v>2</v>
      </c>
      <c r="E20" s="358" t="s">
        <v>3</v>
      </c>
      <c r="G20" s="612" t="s">
        <v>10</v>
      </c>
      <c r="H20" s="612"/>
      <c r="I20" s="55"/>
      <c r="J20" s="376"/>
      <c r="K20" s="377"/>
    </row>
    <row r="21" spans="1:17" x14ac:dyDescent="0.25">
      <c r="A21" s="359" t="s">
        <v>825</v>
      </c>
      <c r="B21" s="378" t="s">
        <v>823</v>
      </c>
      <c r="C21" s="361" t="s">
        <v>859</v>
      </c>
      <c r="D21" s="379" t="s">
        <v>860</v>
      </c>
      <c r="E21" s="380">
        <f>H27</f>
        <v>-50.596799999999995</v>
      </c>
      <c r="G21" s="19" t="s">
        <v>8</v>
      </c>
      <c r="H21" s="42">
        <f>K10+K21</f>
        <v>-50.596799999999995</v>
      </c>
      <c r="I21" s="375"/>
      <c r="J21" s="58"/>
      <c r="K21" s="381">
        <f>Q14</f>
        <v>-50.596799999999995</v>
      </c>
      <c r="L21" s="32"/>
      <c r="M21" s="32"/>
      <c r="N21" s="32"/>
      <c r="O21" s="39"/>
      <c r="P21" s="40"/>
      <c r="Q21" s="301"/>
    </row>
    <row r="22" spans="1:17" x14ac:dyDescent="0.25">
      <c r="A22" s="369" t="s">
        <v>835</v>
      </c>
      <c r="B22" s="373" t="s">
        <v>861</v>
      </c>
      <c r="C22" s="373" t="s">
        <v>862</v>
      </c>
      <c r="D22" s="382" t="s">
        <v>863</v>
      </c>
      <c r="E22" s="380">
        <f>H24</f>
        <v>-50.596799999999995</v>
      </c>
      <c r="G22" s="19" t="s">
        <v>9</v>
      </c>
      <c r="H22" s="42">
        <f>K11+K21</f>
        <v>-50.596799999999995</v>
      </c>
      <c r="K22" s="38"/>
      <c r="L22" s="36"/>
      <c r="M22" s="36"/>
      <c r="N22" s="22"/>
      <c r="O22" s="39"/>
      <c r="P22" s="40"/>
      <c r="Q22" s="301"/>
    </row>
    <row r="23" spans="1:17" x14ac:dyDescent="0.25">
      <c r="A23" s="243" t="s">
        <v>828</v>
      </c>
      <c r="B23" s="373" t="s">
        <v>864</v>
      </c>
      <c r="C23" s="383" t="s">
        <v>865</v>
      </c>
      <c r="D23" s="384" t="s">
        <v>866</v>
      </c>
      <c r="E23" s="380">
        <f>H25</f>
        <v>-50.596799999999995</v>
      </c>
      <c r="G23" s="371" t="s">
        <v>459</v>
      </c>
      <c r="H23" s="42">
        <f>K12+K21</f>
        <v>-50.596799999999995</v>
      </c>
      <c r="I23" s="301"/>
      <c r="J23" s="301"/>
      <c r="K23" s="301"/>
    </row>
    <row r="24" spans="1:17" x14ac:dyDescent="0.25">
      <c r="A24" s="243" t="s">
        <v>828</v>
      </c>
      <c r="B24" s="373" t="s">
        <v>867</v>
      </c>
      <c r="C24" s="373" t="s">
        <v>868</v>
      </c>
      <c r="D24" s="384" t="s">
        <v>869</v>
      </c>
      <c r="E24" s="380">
        <f>H25</f>
        <v>-50.596799999999995</v>
      </c>
      <c r="G24" s="19" t="s">
        <v>870</v>
      </c>
      <c r="H24" s="42">
        <f>K13+K21</f>
        <v>-50.596799999999995</v>
      </c>
      <c r="I24" s="301"/>
      <c r="J24" s="301"/>
      <c r="K24" s="301"/>
    </row>
    <row r="25" spans="1:17" x14ac:dyDescent="0.25">
      <c r="A25" s="372" t="s">
        <v>841</v>
      </c>
      <c r="B25" s="373" t="s">
        <v>864</v>
      </c>
      <c r="C25" s="373" t="s">
        <v>871</v>
      </c>
      <c r="D25" s="382" t="s">
        <v>872</v>
      </c>
      <c r="E25" s="380">
        <f>H24</f>
        <v>-50.596799999999995</v>
      </c>
      <c r="G25" s="19" t="s">
        <v>873</v>
      </c>
      <c r="H25" s="42">
        <f>K14+K21</f>
        <v>-50.596799999999995</v>
      </c>
    </row>
    <row r="26" spans="1:17" x14ac:dyDescent="0.25">
      <c r="A26" s="372" t="s">
        <v>841</v>
      </c>
      <c r="B26" s="373" t="s">
        <v>861</v>
      </c>
      <c r="C26" s="373" t="s">
        <v>874</v>
      </c>
      <c r="D26" s="382" t="s">
        <v>875</v>
      </c>
      <c r="E26" s="380">
        <f>H24</f>
        <v>-50.596799999999995</v>
      </c>
      <c r="G26" s="326" t="s">
        <v>461</v>
      </c>
      <c r="H26" s="42">
        <f>K15+K21</f>
        <v>-50.596799999999995</v>
      </c>
      <c r="K26" s="57"/>
    </row>
    <row r="27" spans="1:17" x14ac:dyDescent="0.25">
      <c r="A27" s="372" t="s">
        <v>847</v>
      </c>
      <c r="B27" s="378" t="s">
        <v>823</v>
      </c>
      <c r="C27" s="373" t="s">
        <v>876</v>
      </c>
      <c r="D27" s="385" t="s">
        <v>877</v>
      </c>
      <c r="E27" s="380">
        <f>H26</f>
        <v>-50.596799999999995</v>
      </c>
      <c r="G27" s="326" t="s">
        <v>878</v>
      </c>
      <c r="H27" s="42">
        <f>K16+K21</f>
        <v>-50.596799999999995</v>
      </c>
    </row>
    <row r="28" spans="1:17" x14ac:dyDescent="0.25">
      <c r="A28" s="372" t="s">
        <v>850</v>
      </c>
      <c r="B28" s="378" t="s">
        <v>823</v>
      </c>
      <c r="C28" s="373" t="s">
        <v>879</v>
      </c>
      <c r="D28" s="385" t="s">
        <v>880</v>
      </c>
      <c r="E28" s="380">
        <f>H27</f>
        <v>-50.596799999999995</v>
      </c>
      <c r="K28" s="301"/>
    </row>
    <row r="29" spans="1:17" x14ac:dyDescent="0.25">
      <c r="K29" s="301"/>
    </row>
    <row r="30" spans="1:17" x14ac:dyDescent="0.25">
      <c r="A30" s="613" t="s">
        <v>469</v>
      </c>
      <c r="B30" s="614"/>
      <c r="C30" s="614"/>
      <c r="D30" s="614"/>
      <c r="E30" s="614"/>
      <c r="F30" s="27"/>
    </row>
    <row r="31" spans="1:17" ht="30" customHeight="1" x14ac:dyDescent="0.25"/>
    <row r="32" spans="1:17" ht="30" customHeight="1" x14ac:dyDescent="0.25">
      <c r="D32" s="178" t="s">
        <v>4</v>
      </c>
      <c r="E32" s="28">
        <f>высота2</f>
        <v>0</v>
      </c>
    </row>
    <row r="33" spans="1:17" ht="30" customHeight="1" x14ac:dyDescent="0.25">
      <c r="D33" s="2" t="s">
        <v>5</v>
      </c>
      <c r="E33" s="28">
        <f>ширина2</f>
        <v>0</v>
      </c>
    </row>
    <row r="34" spans="1:17" ht="30" customHeight="1" x14ac:dyDescent="0.25"/>
    <row r="35" spans="1:17" ht="30" customHeight="1" x14ac:dyDescent="0.25"/>
    <row r="36" spans="1:17" ht="16.5" thickBot="1" x14ac:dyDescent="0.3">
      <c r="B36" s="273" t="s">
        <v>470</v>
      </c>
    </row>
    <row r="37" spans="1:17" ht="17.25" thickBot="1" x14ac:dyDescent="0.3">
      <c r="A37" s="357" t="s">
        <v>822</v>
      </c>
      <c r="B37" s="358" t="s">
        <v>823</v>
      </c>
      <c r="C37" s="357" t="s">
        <v>824</v>
      </c>
      <c r="D37" s="358" t="s">
        <v>2</v>
      </c>
      <c r="E37" s="358" t="s">
        <v>3</v>
      </c>
      <c r="G37" s="603" t="s">
        <v>6</v>
      </c>
      <c r="H37" s="604"/>
      <c r="I37" s="604"/>
      <c r="J37" s="604"/>
      <c r="K37" s="605"/>
      <c r="L37" s="606" t="s">
        <v>325</v>
      </c>
      <c r="M37" s="607"/>
      <c r="N37" s="607"/>
      <c r="O37" s="607"/>
      <c r="P37" s="607"/>
      <c r="Q37" s="608"/>
    </row>
    <row r="38" spans="1:17" ht="25.5" x14ac:dyDescent="0.25">
      <c r="A38" s="359" t="s">
        <v>825</v>
      </c>
      <c r="B38" s="360"/>
      <c r="C38" s="361" t="s">
        <v>826</v>
      </c>
      <c r="D38" s="362" t="s">
        <v>827</v>
      </c>
      <c r="E38" s="363">
        <f>H52</f>
        <v>-50.596799999999995</v>
      </c>
      <c r="G38" s="29" t="s">
        <v>43</v>
      </c>
      <c r="H38" s="3" t="s">
        <v>0</v>
      </c>
      <c r="I38" s="4" t="s">
        <v>1</v>
      </c>
      <c r="J38" s="4" t="s">
        <v>3</v>
      </c>
      <c r="K38" s="5" t="s">
        <v>7</v>
      </c>
      <c r="L38" s="41" t="s">
        <v>456</v>
      </c>
      <c r="M38" s="6" t="s">
        <v>0</v>
      </c>
      <c r="N38" s="7" t="s">
        <v>1</v>
      </c>
      <c r="O38" s="7" t="s">
        <v>315</v>
      </c>
      <c r="P38" s="7" t="s">
        <v>3</v>
      </c>
      <c r="Q38" s="4" t="s">
        <v>7</v>
      </c>
    </row>
    <row r="39" spans="1:17" x14ac:dyDescent="0.25">
      <c r="A39" s="243" t="s">
        <v>828</v>
      </c>
      <c r="B39" s="609" t="s">
        <v>829</v>
      </c>
      <c r="C39" s="364" t="s">
        <v>830</v>
      </c>
      <c r="D39" s="365" t="s">
        <v>831</v>
      </c>
      <c r="E39" s="363">
        <f>H51</f>
        <v>-50.596799999999995</v>
      </c>
      <c r="G39" s="19" t="s">
        <v>457</v>
      </c>
      <c r="H39" s="51">
        <f>E32/1000</f>
        <v>0</v>
      </c>
      <c r="I39" s="51">
        <f>E33/1000</f>
        <v>0</v>
      </c>
      <c r="J39" s="26">
        <f>'Редактор цен '!$D$5</f>
        <v>13169.0237</v>
      </c>
      <c r="K39" s="9">
        <f t="shared" ref="K39:K45" si="2">H39*I39*J39</f>
        <v>0</v>
      </c>
      <c r="L39" s="47" t="s">
        <v>458</v>
      </c>
      <c r="M39" s="51">
        <f>H39</f>
        <v>0</v>
      </c>
      <c r="N39" s="51">
        <f>I39</f>
        <v>0</v>
      </c>
      <c r="O39" s="179">
        <f>(M39+N39)*2</f>
        <v>0</v>
      </c>
      <c r="P39" s="180">
        <f>'Редактор цен '!$D$127</f>
        <v>50.8</v>
      </c>
      <c r="Q39" s="59">
        <f>O39*P39</f>
        <v>0</v>
      </c>
    </row>
    <row r="40" spans="1:17" x14ac:dyDescent="0.25">
      <c r="A40" s="366" t="s">
        <v>832</v>
      </c>
      <c r="B40" s="610"/>
      <c r="C40" s="367" t="s">
        <v>833</v>
      </c>
      <c r="D40" s="368" t="s">
        <v>834</v>
      </c>
      <c r="E40" s="363">
        <f>H50</f>
        <v>-50.596799999999995</v>
      </c>
      <c r="G40" s="19" t="s">
        <v>9</v>
      </c>
      <c r="H40" s="51">
        <f>H39</f>
        <v>0</v>
      </c>
      <c r="I40" s="51">
        <f>I39</f>
        <v>0</v>
      </c>
      <c r="J40" s="26">
        <f>'Редактор цен '!$D$7</f>
        <v>17007.1034</v>
      </c>
      <c r="K40" s="9">
        <f t="shared" si="2"/>
        <v>0</v>
      </c>
      <c r="L40" s="181" t="s">
        <v>61</v>
      </c>
      <c r="M40" s="51">
        <f>M39</f>
        <v>0</v>
      </c>
      <c r="N40" s="51">
        <f>N39</f>
        <v>0</v>
      </c>
      <c r="O40" s="179">
        <f>(M40+N40)*2</f>
        <v>0</v>
      </c>
      <c r="P40" s="11">
        <f>'Редактор цен '!$D$115</f>
        <v>50.8</v>
      </c>
      <c r="Q40" s="59">
        <f>O40*P40</f>
        <v>0</v>
      </c>
    </row>
    <row r="41" spans="1:17" x14ac:dyDescent="0.25">
      <c r="A41" s="369" t="s">
        <v>835</v>
      </c>
      <c r="B41" s="610"/>
      <c r="C41" s="370" t="s">
        <v>836</v>
      </c>
      <c r="D41" s="368" t="s">
        <v>837</v>
      </c>
      <c r="E41" s="363">
        <f>E40</f>
        <v>-50.596799999999995</v>
      </c>
      <c r="G41" s="371" t="s">
        <v>459</v>
      </c>
      <c r="H41" s="51">
        <f t="shared" ref="H41:I45" si="3">H40</f>
        <v>0</v>
      </c>
      <c r="I41" s="51">
        <f t="shared" si="3"/>
        <v>0</v>
      </c>
      <c r="J41" s="26">
        <f>'Редактор цен '!$D$9</f>
        <v>17305.985199999999</v>
      </c>
      <c r="K41" s="9">
        <f t="shared" si="2"/>
        <v>0</v>
      </c>
      <c r="L41" s="280" t="s">
        <v>468</v>
      </c>
      <c r="M41" s="51">
        <f>M39-0.12</f>
        <v>-0.12</v>
      </c>
      <c r="N41" s="51">
        <f>N39-0.12</f>
        <v>-0.12</v>
      </c>
      <c r="O41" s="179">
        <f>(M41+N41)*2</f>
        <v>-0.48</v>
      </c>
      <c r="P41" s="11">
        <f>'Редактор цен '!$D$125</f>
        <v>105.41</v>
      </c>
      <c r="Q41" s="59">
        <f>O41*P41</f>
        <v>-50.596799999999995</v>
      </c>
    </row>
    <row r="42" spans="1:17" ht="15.75" thickBot="1" x14ac:dyDescent="0.3">
      <c r="A42" s="369" t="s">
        <v>838</v>
      </c>
      <c r="B42" s="610"/>
      <c r="C42" s="370" t="s">
        <v>839</v>
      </c>
      <c r="D42" s="368" t="s">
        <v>840</v>
      </c>
      <c r="E42" s="363">
        <f>E40</f>
        <v>-50.596799999999995</v>
      </c>
      <c r="G42" s="19" t="s">
        <v>326</v>
      </c>
      <c r="H42" s="51">
        <f t="shared" si="3"/>
        <v>0</v>
      </c>
      <c r="I42" s="51">
        <f t="shared" si="3"/>
        <v>0</v>
      </c>
      <c r="J42" s="26">
        <f>'Редактор цен '!$D$23</f>
        <v>21552.293700000002</v>
      </c>
      <c r="K42" s="9">
        <f t="shared" si="2"/>
        <v>0</v>
      </c>
      <c r="Q42" s="57" t="s">
        <v>463</v>
      </c>
    </row>
    <row r="43" spans="1:17" ht="15.75" thickBot="1" x14ac:dyDescent="0.3">
      <c r="A43" s="372" t="s">
        <v>841</v>
      </c>
      <c r="B43" s="610"/>
      <c r="C43" s="373" t="s">
        <v>842</v>
      </c>
      <c r="D43" s="368" t="s">
        <v>843</v>
      </c>
      <c r="E43" s="363">
        <f>E40</f>
        <v>-50.596799999999995</v>
      </c>
      <c r="G43" s="19" t="s">
        <v>66</v>
      </c>
      <c r="H43" s="51">
        <f t="shared" si="3"/>
        <v>0</v>
      </c>
      <c r="I43" s="51">
        <f t="shared" si="3"/>
        <v>0</v>
      </c>
      <c r="J43" s="26">
        <f>'Редактор цен '!$D$25</f>
        <v>25011.303800000002</v>
      </c>
      <c r="K43" s="9">
        <f t="shared" si="2"/>
        <v>0</v>
      </c>
      <c r="L43" s="63"/>
      <c r="M43" s="62"/>
      <c r="N43" s="62"/>
      <c r="O43" s="276"/>
      <c r="P43" s="58"/>
      <c r="Q43" s="182">
        <f>Q39+Q40+Q41</f>
        <v>-50.596799999999995</v>
      </c>
    </row>
    <row r="44" spans="1:17" x14ac:dyDescent="0.25">
      <c r="A44" s="372" t="s">
        <v>844</v>
      </c>
      <c r="B44" s="610"/>
      <c r="C44" s="373" t="s">
        <v>845</v>
      </c>
      <c r="D44" s="368" t="s">
        <v>846</v>
      </c>
      <c r="E44" s="363">
        <f>E40</f>
        <v>-50.596799999999995</v>
      </c>
      <c r="G44" s="326" t="s">
        <v>461</v>
      </c>
      <c r="H44" s="51">
        <f t="shared" si="3"/>
        <v>0</v>
      </c>
      <c r="I44" s="51">
        <f t="shared" si="3"/>
        <v>0</v>
      </c>
      <c r="J44" s="26">
        <f>'Редактор цен '!$D$27</f>
        <v>27406.003100000002</v>
      </c>
      <c r="K44" s="9">
        <f t="shared" si="2"/>
        <v>0</v>
      </c>
      <c r="L44" s="274"/>
      <c r="M44" s="55"/>
      <c r="N44" s="55"/>
      <c r="O44" s="276"/>
      <c r="P44" s="58"/>
    </row>
    <row r="45" spans="1:17" x14ac:dyDescent="0.25">
      <c r="A45" s="372" t="s">
        <v>847</v>
      </c>
      <c r="B45" s="610"/>
      <c r="C45" s="373" t="s">
        <v>848</v>
      </c>
      <c r="D45" s="368" t="s">
        <v>849</v>
      </c>
      <c r="E45" s="363">
        <f>E41</f>
        <v>-50.596799999999995</v>
      </c>
      <c r="G45" s="326" t="s">
        <v>462</v>
      </c>
      <c r="H45" s="51">
        <f t="shared" si="3"/>
        <v>0</v>
      </c>
      <c r="I45" s="51">
        <f t="shared" si="3"/>
        <v>0</v>
      </c>
      <c r="J45" s="26">
        <f>'Редактор цен '!$D$29</f>
        <v>27406.003100000002</v>
      </c>
      <c r="K45" s="9">
        <f t="shared" si="2"/>
        <v>0</v>
      </c>
      <c r="L45" s="61"/>
      <c r="M45" s="64"/>
      <c r="N45" s="64"/>
      <c r="O45" s="276"/>
      <c r="P45" s="58"/>
    </row>
    <row r="46" spans="1:17" x14ac:dyDescent="0.25">
      <c r="A46" s="372" t="s">
        <v>850</v>
      </c>
      <c r="B46" s="610"/>
      <c r="C46" s="373" t="s">
        <v>851</v>
      </c>
      <c r="D46" s="368" t="s">
        <v>852</v>
      </c>
      <c r="E46" s="363">
        <f>H52</f>
        <v>-50.596799999999995</v>
      </c>
      <c r="G46" s="374"/>
      <c r="H46" s="242"/>
      <c r="I46" s="242"/>
      <c r="J46" s="58"/>
      <c r="K46" s="62"/>
      <c r="L46" s="61"/>
      <c r="M46" s="64"/>
      <c r="N46" s="64"/>
      <c r="O46" s="276"/>
      <c r="P46" s="58"/>
      <c r="Q46" s="64"/>
    </row>
    <row r="47" spans="1:17" x14ac:dyDescent="0.25">
      <c r="A47" s="369" t="s">
        <v>853</v>
      </c>
      <c r="B47" s="610"/>
      <c r="C47" s="370" t="s">
        <v>854</v>
      </c>
      <c r="D47" s="368" t="s">
        <v>855</v>
      </c>
      <c r="E47" s="363">
        <f>E40</f>
        <v>-50.596799999999995</v>
      </c>
      <c r="G47" s="374"/>
      <c r="H47" s="242"/>
      <c r="I47" s="375"/>
      <c r="J47" s="58"/>
      <c r="K47" s="62"/>
      <c r="L47" s="61"/>
      <c r="M47" s="65"/>
      <c r="N47" s="65"/>
      <c r="O47" s="302"/>
      <c r="P47" s="58"/>
      <c r="Q47" s="57"/>
    </row>
    <row r="48" spans="1:17" x14ac:dyDescent="0.25">
      <c r="A48" s="366" t="s">
        <v>856</v>
      </c>
      <c r="B48" s="611"/>
      <c r="C48" s="367" t="s">
        <v>857</v>
      </c>
      <c r="D48" s="368" t="s">
        <v>858</v>
      </c>
      <c r="E48" s="363">
        <f>E40</f>
        <v>-50.596799999999995</v>
      </c>
      <c r="G48" s="63"/>
      <c r="H48" s="55"/>
      <c r="I48" s="34"/>
      <c r="J48" s="58"/>
      <c r="K48" s="62"/>
      <c r="Q48" s="386"/>
    </row>
    <row r="49" spans="1:17" ht="15.75" x14ac:dyDescent="0.25">
      <c r="A49" s="357" t="s">
        <v>822</v>
      </c>
      <c r="B49" s="358" t="s">
        <v>823</v>
      </c>
      <c r="C49" s="357" t="s">
        <v>824</v>
      </c>
      <c r="D49" s="358" t="s">
        <v>2</v>
      </c>
      <c r="E49" s="358" t="s">
        <v>3</v>
      </c>
      <c r="G49" s="612" t="s">
        <v>10</v>
      </c>
      <c r="H49" s="612"/>
      <c r="I49" s="55"/>
      <c r="J49" s="376"/>
      <c r="K49" s="377"/>
    </row>
    <row r="50" spans="1:17" x14ac:dyDescent="0.25">
      <c r="A50" s="359" t="s">
        <v>825</v>
      </c>
      <c r="B50" s="378" t="s">
        <v>823</v>
      </c>
      <c r="C50" s="361" t="s">
        <v>859</v>
      </c>
      <c r="D50" s="379" t="s">
        <v>860</v>
      </c>
      <c r="E50" s="380">
        <f>H56</f>
        <v>-50.596799999999995</v>
      </c>
      <c r="G50" s="19" t="s">
        <v>8</v>
      </c>
      <c r="H50" s="42">
        <f>K39+K50</f>
        <v>-50.596799999999995</v>
      </c>
      <c r="I50" s="375"/>
      <c r="J50" s="58"/>
      <c r="K50" s="381">
        <f>Q43</f>
        <v>-50.596799999999995</v>
      </c>
      <c r="L50" s="32"/>
      <c r="M50" s="32"/>
      <c r="N50" s="32"/>
      <c r="O50" s="39"/>
      <c r="P50" s="40"/>
      <c r="Q50" s="301"/>
    </row>
    <row r="51" spans="1:17" x14ac:dyDescent="0.25">
      <c r="A51" s="369" t="s">
        <v>835</v>
      </c>
      <c r="B51" s="373" t="s">
        <v>861</v>
      </c>
      <c r="C51" s="373" t="s">
        <v>862</v>
      </c>
      <c r="D51" s="382" t="s">
        <v>863</v>
      </c>
      <c r="E51" s="380">
        <f>H53</f>
        <v>-50.596799999999995</v>
      </c>
      <c r="G51" s="19" t="s">
        <v>9</v>
      </c>
      <c r="H51" s="42">
        <f>K40+K50</f>
        <v>-50.596799999999995</v>
      </c>
      <c r="K51" s="38"/>
      <c r="L51" s="36"/>
      <c r="M51" s="36"/>
      <c r="N51" s="22"/>
      <c r="O51" s="39"/>
      <c r="P51" s="40"/>
      <c r="Q51" s="301"/>
    </row>
    <row r="52" spans="1:17" x14ac:dyDescent="0.25">
      <c r="A52" s="243" t="s">
        <v>828</v>
      </c>
      <c r="B52" s="373" t="s">
        <v>864</v>
      </c>
      <c r="C52" s="383" t="s">
        <v>865</v>
      </c>
      <c r="D52" s="384" t="s">
        <v>866</v>
      </c>
      <c r="E52" s="380">
        <f>H54</f>
        <v>-50.596799999999995</v>
      </c>
      <c r="G52" s="371" t="s">
        <v>459</v>
      </c>
      <c r="H52" s="42">
        <f>K41+K50</f>
        <v>-50.596799999999995</v>
      </c>
      <c r="I52" s="301"/>
      <c r="J52" s="301"/>
      <c r="K52" s="301"/>
    </row>
    <row r="53" spans="1:17" x14ac:dyDescent="0.25">
      <c r="A53" s="243" t="s">
        <v>828</v>
      </c>
      <c r="B53" s="373" t="s">
        <v>867</v>
      </c>
      <c r="C53" s="373" t="s">
        <v>868</v>
      </c>
      <c r="D53" s="384" t="s">
        <v>869</v>
      </c>
      <c r="E53" s="380">
        <f>H54</f>
        <v>-50.596799999999995</v>
      </c>
      <c r="G53" s="19" t="s">
        <v>870</v>
      </c>
      <c r="H53" s="42">
        <f>K42+K50</f>
        <v>-50.596799999999995</v>
      </c>
      <c r="I53" s="301"/>
      <c r="J53" s="301"/>
      <c r="K53" s="301"/>
    </row>
    <row r="54" spans="1:17" x14ac:dyDescent="0.25">
      <c r="A54" s="372" t="s">
        <v>841</v>
      </c>
      <c r="B54" s="373" t="s">
        <v>864</v>
      </c>
      <c r="C54" s="373" t="s">
        <v>871</v>
      </c>
      <c r="D54" s="382" t="s">
        <v>872</v>
      </c>
      <c r="E54" s="380">
        <f>H53</f>
        <v>-50.596799999999995</v>
      </c>
      <c r="G54" s="19" t="s">
        <v>873</v>
      </c>
      <c r="H54" s="42">
        <f>K43+K50</f>
        <v>-50.596799999999995</v>
      </c>
    </row>
    <row r="55" spans="1:17" x14ac:dyDescent="0.25">
      <c r="A55" s="372" t="s">
        <v>841</v>
      </c>
      <c r="B55" s="373" t="s">
        <v>861</v>
      </c>
      <c r="C55" s="373" t="s">
        <v>874</v>
      </c>
      <c r="D55" s="382" t="s">
        <v>875</v>
      </c>
      <c r="E55" s="380">
        <f>H53</f>
        <v>-50.596799999999995</v>
      </c>
      <c r="G55" s="326" t="s">
        <v>461</v>
      </c>
      <c r="H55" s="42">
        <f>K44+K50</f>
        <v>-50.596799999999995</v>
      </c>
      <c r="K55" s="57"/>
    </row>
    <row r="56" spans="1:17" x14ac:dyDescent="0.25">
      <c r="A56" s="372" t="s">
        <v>847</v>
      </c>
      <c r="B56" s="378" t="s">
        <v>823</v>
      </c>
      <c r="C56" s="373" t="s">
        <v>876</v>
      </c>
      <c r="D56" s="385" t="s">
        <v>877</v>
      </c>
      <c r="E56" s="380">
        <f>H55</f>
        <v>-50.596799999999995</v>
      </c>
      <c r="G56" s="326" t="s">
        <v>878</v>
      </c>
      <c r="H56" s="42">
        <f>K45+K50</f>
        <v>-50.596799999999995</v>
      </c>
    </row>
    <row r="57" spans="1:17" x14ac:dyDescent="0.25">
      <c r="A57" s="372" t="s">
        <v>850</v>
      </c>
      <c r="B57" s="378" t="s">
        <v>823</v>
      </c>
      <c r="C57" s="373" t="s">
        <v>879</v>
      </c>
      <c r="D57" s="385" t="s">
        <v>880</v>
      </c>
      <c r="E57" s="380">
        <f>H56</f>
        <v>-50.596799999999995</v>
      </c>
      <c r="K57" s="301"/>
    </row>
    <row r="59" spans="1:17" x14ac:dyDescent="0.25">
      <c r="A59" s="613" t="s">
        <v>471</v>
      </c>
      <c r="B59" s="614"/>
      <c r="C59" s="614"/>
      <c r="D59" s="614"/>
      <c r="E59" s="614"/>
      <c r="F59" s="27"/>
    </row>
    <row r="61" spans="1:17" x14ac:dyDescent="0.25">
      <c r="D61" s="178" t="s">
        <v>4</v>
      </c>
      <c r="E61" s="28">
        <f>высота2</f>
        <v>0</v>
      </c>
    </row>
    <row r="62" spans="1:17" x14ac:dyDescent="0.25">
      <c r="D62" s="2" t="s">
        <v>5</v>
      </c>
      <c r="E62" s="28">
        <f>ширина2</f>
        <v>0</v>
      </c>
    </row>
    <row r="65" spans="1:17" ht="16.5" thickBot="1" x14ac:dyDescent="0.3">
      <c r="B65" s="273" t="s">
        <v>472</v>
      </c>
    </row>
    <row r="66" spans="1:17" ht="17.25" thickBot="1" x14ac:dyDescent="0.3">
      <c r="A66" s="357" t="s">
        <v>822</v>
      </c>
      <c r="B66" s="358" t="s">
        <v>823</v>
      </c>
      <c r="C66" s="357" t="s">
        <v>824</v>
      </c>
      <c r="D66" s="358" t="s">
        <v>2</v>
      </c>
      <c r="E66" s="358" t="s">
        <v>3</v>
      </c>
      <c r="G66" s="603" t="s">
        <v>6</v>
      </c>
      <c r="H66" s="604"/>
      <c r="I66" s="604"/>
      <c r="J66" s="604"/>
      <c r="K66" s="605"/>
      <c r="L66" s="606" t="s">
        <v>325</v>
      </c>
      <c r="M66" s="607"/>
      <c r="N66" s="607"/>
      <c r="O66" s="607"/>
      <c r="P66" s="607"/>
      <c r="Q66" s="608"/>
    </row>
    <row r="67" spans="1:17" ht="25.5" x14ac:dyDescent="0.25">
      <c r="A67" s="359" t="s">
        <v>825</v>
      </c>
      <c r="B67" s="360"/>
      <c r="C67" s="361" t="s">
        <v>826</v>
      </c>
      <c r="D67" s="362" t="s">
        <v>827</v>
      </c>
      <c r="E67" s="363">
        <f>H81</f>
        <v>-19.469100000000001</v>
      </c>
      <c r="G67" s="29" t="s">
        <v>43</v>
      </c>
      <c r="H67" s="3" t="s">
        <v>0</v>
      </c>
      <c r="I67" s="4" t="s">
        <v>1</v>
      </c>
      <c r="J67" s="4" t="s">
        <v>3</v>
      </c>
      <c r="K67" s="5" t="s">
        <v>7</v>
      </c>
      <c r="L67" s="41" t="s">
        <v>456</v>
      </c>
      <c r="M67" s="6" t="s">
        <v>0</v>
      </c>
      <c r="N67" s="7" t="s">
        <v>1</v>
      </c>
      <c r="O67" s="7" t="s">
        <v>315</v>
      </c>
      <c r="P67" s="7" t="s">
        <v>3</v>
      </c>
      <c r="Q67" s="4" t="s">
        <v>7</v>
      </c>
    </row>
    <row r="68" spans="1:17" x14ac:dyDescent="0.25">
      <c r="A68" s="243" t="s">
        <v>828</v>
      </c>
      <c r="B68" s="609" t="s">
        <v>829</v>
      </c>
      <c r="C68" s="364" t="s">
        <v>830</v>
      </c>
      <c r="D68" s="365" t="s">
        <v>831</v>
      </c>
      <c r="E68" s="363">
        <f>H80</f>
        <v>-19.469100000000001</v>
      </c>
      <c r="G68" s="19" t="s">
        <v>457</v>
      </c>
      <c r="H68" s="51">
        <f>E61/1000</f>
        <v>0</v>
      </c>
      <c r="I68" s="51">
        <f>E62/1000</f>
        <v>0</v>
      </c>
      <c r="J68" s="26">
        <f>'Редактор цен '!$D$4</f>
        <v>8383.27</v>
      </c>
      <c r="K68" s="9">
        <f t="shared" ref="K68:K74" si="4">H68*I68*J68</f>
        <v>0</v>
      </c>
      <c r="L68" s="47" t="s">
        <v>458</v>
      </c>
      <c r="M68" s="51">
        <f>H68</f>
        <v>0</v>
      </c>
      <c r="N68" s="51">
        <f>I68</f>
        <v>0</v>
      </c>
      <c r="O68" s="179">
        <f>(M68+N68)*2</f>
        <v>0</v>
      </c>
      <c r="P68" s="180">
        <f>'Редактор цен '!$D$127</f>
        <v>50.8</v>
      </c>
      <c r="Q68" s="59">
        <f>O68*P68</f>
        <v>0</v>
      </c>
    </row>
    <row r="69" spans="1:17" x14ac:dyDescent="0.25">
      <c r="A69" s="366" t="s">
        <v>832</v>
      </c>
      <c r="B69" s="610"/>
      <c r="C69" s="367" t="s">
        <v>833</v>
      </c>
      <c r="D69" s="368" t="s">
        <v>834</v>
      </c>
      <c r="E69" s="363">
        <f>H79</f>
        <v>-19.469100000000001</v>
      </c>
      <c r="G69" s="19" t="s">
        <v>9</v>
      </c>
      <c r="H69" s="51">
        <f>H68</f>
        <v>0</v>
      </c>
      <c r="I69" s="51">
        <f>I68</f>
        <v>0</v>
      </c>
      <c r="J69" s="26">
        <f>'Редактор цен '!$D$6</f>
        <v>10406.1895</v>
      </c>
      <c r="K69" s="9">
        <f t="shared" si="4"/>
        <v>0</v>
      </c>
      <c r="L69" s="181" t="s">
        <v>61</v>
      </c>
      <c r="M69" s="51">
        <f>M68</f>
        <v>0</v>
      </c>
      <c r="N69" s="51">
        <f>N68</f>
        <v>0</v>
      </c>
      <c r="O69" s="179">
        <f>M69+N69*2</f>
        <v>0</v>
      </c>
      <c r="P69" s="11">
        <f>'Редактор цен '!$D$115</f>
        <v>50.8</v>
      </c>
      <c r="Q69" s="59">
        <f>O69*P69</f>
        <v>0</v>
      </c>
    </row>
    <row r="70" spans="1:17" x14ac:dyDescent="0.25">
      <c r="A70" s="369" t="s">
        <v>835</v>
      </c>
      <c r="B70" s="610"/>
      <c r="C70" s="370" t="s">
        <v>836</v>
      </c>
      <c r="D70" s="368" t="s">
        <v>837</v>
      </c>
      <c r="E70" s="363">
        <f>E69</f>
        <v>-19.469100000000001</v>
      </c>
      <c r="G70" s="371" t="s">
        <v>459</v>
      </c>
      <c r="H70" s="51">
        <f t="shared" ref="H70:I74" si="5">H69</f>
        <v>0</v>
      </c>
      <c r="I70" s="51">
        <f t="shared" si="5"/>
        <v>0</v>
      </c>
      <c r="J70" s="26">
        <f>'Редактор цен '!$D$8</f>
        <v>10788.904</v>
      </c>
      <c r="K70" s="9">
        <f t="shared" si="4"/>
        <v>0</v>
      </c>
      <c r="L70" s="181" t="s">
        <v>473</v>
      </c>
      <c r="M70" s="50">
        <f>M68-0.05</f>
        <v>-0.05</v>
      </c>
      <c r="N70" s="50">
        <f>N68-0.1044</f>
        <v>-0.10440000000000001</v>
      </c>
      <c r="O70" s="179">
        <f>M70*2+N70</f>
        <v>-0.20440000000000003</v>
      </c>
      <c r="P70" s="11">
        <f>'Редактор цен '!$D$124</f>
        <v>95.25</v>
      </c>
      <c r="Q70" s="59">
        <f>O70*P70</f>
        <v>-19.469100000000001</v>
      </c>
    </row>
    <row r="71" spans="1:17" ht="15.75" thickBot="1" x14ac:dyDescent="0.3">
      <c r="A71" s="369" t="s">
        <v>838</v>
      </c>
      <c r="B71" s="610"/>
      <c r="C71" s="370" t="s">
        <v>839</v>
      </c>
      <c r="D71" s="368" t="s">
        <v>840</v>
      </c>
      <c r="E71" s="363">
        <f>E69</f>
        <v>-19.469100000000001</v>
      </c>
      <c r="G71" s="19" t="s">
        <v>326</v>
      </c>
      <c r="H71" s="51">
        <f t="shared" si="5"/>
        <v>0</v>
      </c>
      <c r="I71" s="51">
        <f t="shared" si="5"/>
        <v>0</v>
      </c>
      <c r="J71" s="26">
        <f>'Редактор цен '!$D$22</f>
        <v>13322.1095</v>
      </c>
      <c r="K71" s="9">
        <f t="shared" si="4"/>
        <v>0</v>
      </c>
      <c r="L71" s="33"/>
      <c r="M71" s="242"/>
      <c r="N71" s="242"/>
      <c r="O71" s="276"/>
      <c r="P71" s="58"/>
      <c r="Q71" s="57" t="s">
        <v>463</v>
      </c>
    </row>
    <row r="72" spans="1:17" ht="15.75" thickBot="1" x14ac:dyDescent="0.3">
      <c r="A72" s="372" t="s">
        <v>841</v>
      </c>
      <c r="B72" s="610"/>
      <c r="C72" s="373" t="s">
        <v>842</v>
      </c>
      <c r="D72" s="368" t="s">
        <v>843</v>
      </c>
      <c r="E72" s="363">
        <f>E69</f>
        <v>-19.469100000000001</v>
      </c>
      <c r="G72" s="19" t="s">
        <v>66</v>
      </c>
      <c r="H72" s="51">
        <f t="shared" si="5"/>
        <v>0</v>
      </c>
      <c r="I72" s="51">
        <f t="shared" si="5"/>
        <v>0</v>
      </c>
      <c r="J72" s="26">
        <f>'Редактор цен '!$D$24</f>
        <v>15345.029</v>
      </c>
      <c r="K72" s="9">
        <f t="shared" si="4"/>
        <v>0</v>
      </c>
      <c r="L72" s="63"/>
      <c r="M72" s="62"/>
      <c r="N72" s="62"/>
      <c r="O72" s="276"/>
      <c r="P72" s="58"/>
      <c r="Q72" s="182">
        <f>Q68+Q69+Q70</f>
        <v>-19.469100000000001</v>
      </c>
    </row>
    <row r="73" spans="1:17" x14ac:dyDescent="0.25">
      <c r="A73" s="372" t="s">
        <v>844</v>
      </c>
      <c r="B73" s="610"/>
      <c r="C73" s="373" t="s">
        <v>845</v>
      </c>
      <c r="D73" s="368" t="s">
        <v>846</v>
      </c>
      <c r="E73" s="363">
        <f>E69</f>
        <v>-19.469100000000001</v>
      </c>
      <c r="G73" s="326" t="s">
        <v>461</v>
      </c>
      <c r="H73" s="51">
        <f t="shared" si="5"/>
        <v>0</v>
      </c>
      <c r="I73" s="51">
        <f t="shared" si="5"/>
        <v>0</v>
      </c>
      <c r="J73" s="26">
        <f>'Редактор цен '!$D$26</f>
        <v>15454.376000000002</v>
      </c>
      <c r="K73" s="9">
        <f t="shared" si="4"/>
        <v>0</v>
      </c>
      <c r="L73" s="33"/>
      <c r="M73" s="33"/>
      <c r="N73" s="33"/>
      <c r="O73" s="33"/>
      <c r="P73" s="33"/>
      <c r="Q73" s="33"/>
    </row>
    <row r="74" spans="1:17" x14ac:dyDescent="0.25">
      <c r="A74" s="372" t="s">
        <v>847</v>
      </c>
      <c r="B74" s="610"/>
      <c r="C74" s="373" t="s">
        <v>848</v>
      </c>
      <c r="D74" s="368" t="s">
        <v>849</v>
      </c>
      <c r="E74" s="363">
        <f>E70</f>
        <v>-19.469100000000001</v>
      </c>
      <c r="G74" s="326" t="s">
        <v>462</v>
      </c>
      <c r="H74" s="51">
        <f t="shared" si="5"/>
        <v>0</v>
      </c>
      <c r="I74" s="51">
        <f t="shared" si="5"/>
        <v>0</v>
      </c>
      <c r="J74" s="26">
        <f>'Редактор цен '!$D$28</f>
        <v>17480.940399999999</v>
      </c>
      <c r="K74" s="9">
        <f t="shared" si="4"/>
        <v>0</v>
      </c>
      <c r="L74" s="61"/>
      <c r="M74" s="64"/>
      <c r="N74" s="64"/>
      <c r="O74" s="276"/>
      <c r="P74" s="58"/>
      <c r="Q74" s="64"/>
    </row>
    <row r="75" spans="1:17" x14ac:dyDescent="0.25">
      <c r="A75" s="372" t="s">
        <v>850</v>
      </c>
      <c r="B75" s="610"/>
      <c r="C75" s="373" t="s">
        <v>851</v>
      </c>
      <c r="D75" s="368" t="s">
        <v>852</v>
      </c>
      <c r="E75" s="363">
        <f>H81</f>
        <v>-19.469100000000001</v>
      </c>
      <c r="G75" s="374"/>
      <c r="H75" s="242"/>
      <c r="I75" s="242"/>
      <c r="J75" s="58"/>
      <c r="K75" s="62"/>
      <c r="L75" s="61"/>
      <c r="M75" s="64"/>
      <c r="N75" s="64"/>
      <c r="O75" s="276"/>
      <c r="P75" s="58"/>
      <c r="Q75" s="64"/>
    </row>
    <row r="76" spans="1:17" x14ac:dyDescent="0.25">
      <c r="A76" s="369" t="s">
        <v>853</v>
      </c>
      <c r="B76" s="610"/>
      <c r="C76" s="370" t="s">
        <v>854</v>
      </c>
      <c r="D76" s="368" t="s">
        <v>855</v>
      </c>
      <c r="E76" s="363">
        <f>E69</f>
        <v>-19.469100000000001</v>
      </c>
      <c r="G76" s="374"/>
      <c r="H76" s="242"/>
      <c r="I76" s="375"/>
      <c r="J76" s="58"/>
      <c r="K76" s="62"/>
      <c r="L76" s="61"/>
      <c r="M76" s="65"/>
      <c r="N76" s="65"/>
      <c r="O76" s="302"/>
      <c r="P76" s="58"/>
    </row>
    <row r="77" spans="1:17" x14ac:dyDescent="0.25">
      <c r="A77" s="366" t="s">
        <v>856</v>
      </c>
      <c r="B77" s="611"/>
      <c r="C77" s="367" t="s">
        <v>857</v>
      </c>
      <c r="D77" s="368" t="s">
        <v>858</v>
      </c>
      <c r="E77" s="363">
        <f>E69</f>
        <v>-19.469100000000001</v>
      </c>
      <c r="G77" s="63"/>
      <c r="H77" s="55"/>
      <c r="I77" s="34"/>
      <c r="J77" s="58"/>
      <c r="K77" s="62"/>
    </row>
    <row r="78" spans="1:17" ht="15.75" x14ac:dyDescent="0.25">
      <c r="A78" s="357" t="s">
        <v>822</v>
      </c>
      <c r="B78" s="358" t="s">
        <v>823</v>
      </c>
      <c r="C78" s="357" t="s">
        <v>824</v>
      </c>
      <c r="D78" s="358" t="s">
        <v>2</v>
      </c>
      <c r="E78" s="358" t="s">
        <v>3</v>
      </c>
      <c r="G78" s="612" t="s">
        <v>10</v>
      </c>
      <c r="H78" s="612"/>
      <c r="I78" s="55"/>
      <c r="J78" s="376"/>
      <c r="K78" s="377"/>
    </row>
    <row r="79" spans="1:17" x14ac:dyDescent="0.25">
      <c r="A79" s="359" t="s">
        <v>825</v>
      </c>
      <c r="B79" s="378" t="s">
        <v>823</v>
      </c>
      <c r="C79" s="361" t="s">
        <v>859</v>
      </c>
      <c r="D79" s="379" t="s">
        <v>860</v>
      </c>
      <c r="E79" s="380">
        <f>H85</f>
        <v>-19.469100000000001</v>
      </c>
      <c r="G79" s="19" t="s">
        <v>8</v>
      </c>
      <c r="H79" s="42">
        <f>K68+K79</f>
        <v>-19.469100000000001</v>
      </c>
      <c r="I79" s="375"/>
      <c r="J79" s="58"/>
      <c r="K79" s="381">
        <f>Q72</f>
        <v>-19.469100000000001</v>
      </c>
      <c r="L79" s="32"/>
      <c r="M79" s="32"/>
      <c r="N79" s="32"/>
      <c r="O79" s="39"/>
      <c r="P79" s="40"/>
      <c r="Q79" s="301"/>
    </row>
    <row r="80" spans="1:17" x14ac:dyDescent="0.25">
      <c r="A80" s="369" t="s">
        <v>835</v>
      </c>
      <c r="B80" s="373" t="s">
        <v>861</v>
      </c>
      <c r="C80" s="373" t="s">
        <v>862</v>
      </c>
      <c r="D80" s="382" t="s">
        <v>863</v>
      </c>
      <c r="E80" s="380">
        <f>H82</f>
        <v>-19.469100000000001</v>
      </c>
      <c r="G80" s="19" t="s">
        <v>9</v>
      </c>
      <c r="H80" s="42">
        <f>K69+K79</f>
        <v>-19.469100000000001</v>
      </c>
      <c r="K80" s="38"/>
      <c r="L80" s="36"/>
      <c r="M80" s="36"/>
      <c r="N80" s="22"/>
      <c r="O80" s="39"/>
      <c r="P80" s="40"/>
      <c r="Q80" s="301"/>
    </row>
    <row r="81" spans="1:17" x14ac:dyDescent="0.25">
      <c r="A81" s="243" t="s">
        <v>828</v>
      </c>
      <c r="B81" s="373" t="s">
        <v>864</v>
      </c>
      <c r="C81" s="383" t="s">
        <v>865</v>
      </c>
      <c r="D81" s="384" t="s">
        <v>866</v>
      </c>
      <c r="E81" s="380">
        <f>H83</f>
        <v>-19.469100000000001</v>
      </c>
      <c r="G81" s="371" t="s">
        <v>459</v>
      </c>
      <c r="H81" s="42">
        <f>K70+K79</f>
        <v>-19.469100000000001</v>
      </c>
      <c r="I81" s="301"/>
      <c r="J81" s="301"/>
      <c r="K81" s="301"/>
    </row>
    <row r="82" spans="1:17" x14ac:dyDescent="0.25">
      <c r="A82" s="243" t="s">
        <v>828</v>
      </c>
      <c r="B82" s="373" t="s">
        <v>867</v>
      </c>
      <c r="C82" s="373" t="s">
        <v>868</v>
      </c>
      <c r="D82" s="384" t="s">
        <v>869</v>
      </c>
      <c r="E82" s="380">
        <f>H83</f>
        <v>-19.469100000000001</v>
      </c>
      <c r="G82" s="19" t="s">
        <v>870</v>
      </c>
      <c r="H82" s="42">
        <f>K71+K79</f>
        <v>-19.469100000000001</v>
      </c>
      <c r="I82" s="301"/>
      <c r="J82" s="301"/>
      <c r="K82" s="301"/>
    </row>
    <row r="83" spans="1:17" x14ac:dyDescent="0.25">
      <c r="A83" s="372" t="s">
        <v>841</v>
      </c>
      <c r="B83" s="373" t="s">
        <v>864</v>
      </c>
      <c r="C83" s="373" t="s">
        <v>871</v>
      </c>
      <c r="D83" s="382" t="s">
        <v>872</v>
      </c>
      <c r="E83" s="380">
        <f>H82</f>
        <v>-19.469100000000001</v>
      </c>
      <c r="G83" s="19" t="s">
        <v>873</v>
      </c>
      <c r="H83" s="42">
        <f>K72+K79</f>
        <v>-19.469100000000001</v>
      </c>
    </row>
    <row r="84" spans="1:17" x14ac:dyDescent="0.25">
      <c r="A84" s="372" t="s">
        <v>841</v>
      </c>
      <c r="B84" s="373" t="s">
        <v>861</v>
      </c>
      <c r="C84" s="373" t="s">
        <v>874</v>
      </c>
      <c r="D84" s="382" t="s">
        <v>875</v>
      </c>
      <c r="E84" s="380">
        <f>H82</f>
        <v>-19.469100000000001</v>
      </c>
      <c r="G84" s="326" t="s">
        <v>461</v>
      </c>
      <c r="H84" s="42">
        <f>K73+K79</f>
        <v>-19.469100000000001</v>
      </c>
      <c r="K84" s="57"/>
    </row>
    <row r="85" spans="1:17" x14ac:dyDescent="0.25">
      <c r="A85" s="372" t="s">
        <v>847</v>
      </c>
      <c r="B85" s="378" t="s">
        <v>823</v>
      </c>
      <c r="C85" s="373" t="s">
        <v>876</v>
      </c>
      <c r="D85" s="385" t="s">
        <v>877</v>
      </c>
      <c r="E85" s="380">
        <f>H84</f>
        <v>-19.469100000000001</v>
      </c>
      <c r="G85" s="326" t="s">
        <v>878</v>
      </c>
      <c r="H85" s="42">
        <f>K74+K79</f>
        <v>-19.469100000000001</v>
      </c>
    </row>
    <row r="86" spans="1:17" x14ac:dyDescent="0.25">
      <c r="A86" s="372" t="s">
        <v>850</v>
      </c>
      <c r="B86" s="378" t="s">
        <v>823</v>
      </c>
      <c r="C86" s="373" t="s">
        <v>879</v>
      </c>
      <c r="D86" s="385" t="s">
        <v>880</v>
      </c>
      <c r="E86" s="380">
        <f>H85</f>
        <v>-19.469100000000001</v>
      </c>
      <c r="K86" s="301"/>
    </row>
    <row r="88" spans="1:17" x14ac:dyDescent="0.25">
      <c r="A88" s="613" t="s">
        <v>474</v>
      </c>
      <c r="B88" s="614"/>
      <c r="C88" s="614"/>
      <c r="D88" s="614"/>
      <c r="E88" s="614"/>
      <c r="F88" s="27"/>
    </row>
    <row r="90" spans="1:17" x14ac:dyDescent="0.25">
      <c r="D90" s="178" t="s">
        <v>4</v>
      </c>
      <c r="E90" s="28">
        <f>высота2</f>
        <v>0</v>
      </c>
    </row>
    <row r="91" spans="1:17" x14ac:dyDescent="0.25">
      <c r="D91" s="2" t="s">
        <v>5</v>
      </c>
      <c r="E91" s="28">
        <f>ширина2</f>
        <v>0</v>
      </c>
    </row>
    <row r="94" spans="1:17" ht="16.5" thickBot="1" x14ac:dyDescent="0.3">
      <c r="B94" s="273" t="s">
        <v>475</v>
      </c>
    </row>
    <row r="95" spans="1:17" ht="17.25" thickBot="1" x14ac:dyDescent="0.3">
      <c r="A95" s="357" t="s">
        <v>822</v>
      </c>
      <c r="B95" s="358" t="s">
        <v>823</v>
      </c>
      <c r="C95" s="357" t="s">
        <v>824</v>
      </c>
      <c r="D95" s="358" t="s">
        <v>2</v>
      </c>
      <c r="E95" s="358" t="s">
        <v>3</v>
      </c>
      <c r="G95" s="603" t="s">
        <v>6</v>
      </c>
      <c r="H95" s="604"/>
      <c r="I95" s="604"/>
      <c r="J95" s="604"/>
      <c r="K95" s="605"/>
      <c r="L95" s="606" t="s">
        <v>325</v>
      </c>
      <c r="M95" s="607"/>
      <c r="N95" s="607"/>
      <c r="O95" s="607"/>
      <c r="P95" s="607"/>
      <c r="Q95" s="608"/>
    </row>
    <row r="96" spans="1:17" ht="25.5" x14ac:dyDescent="0.25">
      <c r="A96" s="359" t="s">
        <v>825</v>
      </c>
      <c r="B96" s="360"/>
      <c r="C96" s="361" t="s">
        <v>826</v>
      </c>
      <c r="D96" s="362" t="s">
        <v>827</v>
      </c>
      <c r="E96" s="363">
        <f>H110</f>
        <v>-19.469100000000001</v>
      </c>
      <c r="G96" s="29" t="s">
        <v>43</v>
      </c>
      <c r="H96" s="3" t="s">
        <v>0</v>
      </c>
      <c r="I96" s="4" t="s">
        <v>1</v>
      </c>
      <c r="J96" s="4" t="s">
        <v>3</v>
      </c>
      <c r="K96" s="5" t="s">
        <v>7</v>
      </c>
      <c r="L96" s="41" t="s">
        <v>456</v>
      </c>
      <c r="M96" s="6" t="s">
        <v>0</v>
      </c>
      <c r="N96" s="7" t="s">
        <v>1</v>
      </c>
      <c r="O96" s="7" t="s">
        <v>315</v>
      </c>
      <c r="P96" s="7" t="s">
        <v>3</v>
      </c>
      <c r="Q96" s="4" t="s">
        <v>7</v>
      </c>
    </row>
    <row r="97" spans="1:17" x14ac:dyDescent="0.25">
      <c r="A97" s="243" t="s">
        <v>828</v>
      </c>
      <c r="B97" s="609" t="s">
        <v>829</v>
      </c>
      <c r="C97" s="364" t="s">
        <v>830</v>
      </c>
      <c r="D97" s="365" t="s">
        <v>831</v>
      </c>
      <c r="E97" s="363">
        <f>H109</f>
        <v>-19.469100000000001</v>
      </c>
      <c r="G97" s="19" t="s">
        <v>457</v>
      </c>
      <c r="H97" s="51">
        <f>E90/1000</f>
        <v>0</v>
      </c>
      <c r="I97" s="51">
        <f>E91/1000</f>
        <v>0</v>
      </c>
      <c r="J97" s="26">
        <f>'Редактор цен '!$D$5</f>
        <v>13169.0237</v>
      </c>
      <c r="K97" s="9">
        <f t="shared" ref="K97:K103" si="6">H97*I97*J97</f>
        <v>0</v>
      </c>
      <c r="L97" s="47" t="s">
        <v>458</v>
      </c>
      <c r="M97" s="51">
        <f>H97</f>
        <v>0</v>
      </c>
      <c r="N97" s="51">
        <f>I97</f>
        <v>0</v>
      </c>
      <c r="O97" s="179">
        <f>(M97+N97)*2</f>
        <v>0</v>
      </c>
      <c r="P97" s="180">
        <f>'Редактор цен '!$D$127</f>
        <v>50.8</v>
      </c>
      <c r="Q97" s="59">
        <f>O97*P97</f>
        <v>0</v>
      </c>
    </row>
    <row r="98" spans="1:17" x14ac:dyDescent="0.25">
      <c r="A98" s="366" t="s">
        <v>832</v>
      </c>
      <c r="B98" s="610"/>
      <c r="C98" s="367" t="s">
        <v>833</v>
      </c>
      <c r="D98" s="368" t="s">
        <v>834</v>
      </c>
      <c r="E98" s="363">
        <f>H108</f>
        <v>-19.469100000000001</v>
      </c>
      <c r="G98" s="19" t="s">
        <v>9</v>
      </c>
      <c r="H98" s="51">
        <f>H97</f>
        <v>0</v>
      </c>
      <c r="I98" s="51">
        <f>I97</f>
        <v>0</v>
      </c>
      <c r="J98" s="26">
        <f>'Редактор цен '!$D$7</f>
        <v>17007.1034</v>
      </c>
      <c r="K98" s="9">
        <f t="shared" si="6"/>
        <v>0</v>
      </c>
      <c r="L98" s="181" t="s">
        <v>61</v>
      </c>
      <c r="M98" s="51">
        <f>M97</f>
        <v>0</v>
      </c>
      <c r="N98" s="51">
        <f>N97</f>
        <v>0</v>
      </c>
      <c r="O98" s="179">
        <f>M98+N98*2</f>
        <v>0</v>
      </c>
      <c r="P98" s="11">
        <f>'Редактор цен '!$D$115</f>
        <v>50.8</v>
      </c>
      <c r="Q98" s="59">
        <f>O98*P98</f>
        <v>0</v>
      </c>
    </row>
    <row r="99" spans="1:17" x14ac:dyDescent="0.25">
      <c r="A99" s="369" t="s">
        <v>835</v>
      </c>
      <c r="B99" s="610"/>
      <c r="C99" s="370" t="s">
        <v>836</v>
      </c>
      <c r="D99" s="368" t="s">
        <v>837</v>
      </c>
      <c r="E99" s="363">
        <f>E98</f>
        <v>-19.469100000000001</v>
      </c>
      <c r="G99" s="371" t="s">
        <v>459</v>
      </c>
      <c r="H99" s="51">
        <f t="shared" ref="H99:I103" si="7">H98</f>
        <v>0</v>
      </c>
      <c r="I99" s="51">
        <f t="shared" si="7"/>
        <v>0</v>
      </c>
      <c r="J99" s="26">
        <f>'Редактор цен '!$D$9</f>
        <v>17305.985199999999</v>
      </c>
      <c r="K99" s="9">
        <f t="shared" si="6"/>
        <v>0</v>
      </c>
      <c r="L99" s="181" t="s">
        <v>473</v>
      </c>
      <c r="M99" s="50">
        <f>M97-0.05</f>
        <v>-0.05</v>
      </c>
      <c r="N99" s="50">
        <f>N97-0.1044</f>
        <v>-0.10440000000000001</v>
      </c>
      <c r="O99" s="179">
        <f>M99*2+N99</f>
        <v>-0.20440000000000003</v>
      </c>
      <c r="P99" s="11">
        <f>'Редактор цен '!$D$124</f>
        <v>95.25</v>
      </c>
      <c r="Q99" s="59">
        <f>O99*P99</f>
        <v>-19.469100000000001</v>
      </c>
    </row>
    <row r="100" spans="1:17" ht="15.75" thickBot="1" x14ac:dyDescent="0.3">
      <c r="A100" s="369" t="s">
        <v>838</v>
      </c>
      <c r="B100" s="610"/>
      <c r="C100" s="370" t="s">
        <v>839</v>
      </c>
      <c r="D100" s="368" t="s">
        <v>840</v>
      </c>
      <c r="E100" s="363">
        <f>E98</f>
        <v>-19.469100000000001</v>
      </c>
      <c r="G100" s="19" t="s">
        <v>326</v>
      </c>
      <c r="H100" s="51">
        <f t="shared" si="7"/>
        <v>0</v>
      </c>
      <c r="I100" s="51">
        <f t="shared" si="7"/>
        <v>0</v>
      </c>
      <c r="J100" s="26">
        <f>'Редактор цен '!$D$23</f>
        <v>21552.293700000002</v>
      </c>
      <c r="K100" s="9">
        <f t="shared" si="6"/>
        <v>0</v>
      </c>
      <c r="L100" s="33"/>
      <c r="M100" s="242"/>
      <c r="N100" s="242"/>
      <c r="O100" s="276"/>
      <c r="P100" s="58"/>
      <c r="Q100" s="57" t="s">
        <v>463</v>
      </c>
    </row>
    <row r="101" spans="1:17" ht="15.75" thickBot="1" x14ac:dyDescent="0.3">
      <c r="A101" s="372" t="s">
        <v>841</v>
      </c>
      <c r="B101" s="610"/>
      <c r="C101" s="373" t="s">
        <v>842</v>
      </c>
      <c r="D101" s="368" t="s">
        <v>843</v>
      </c>
      <c r="E101" s="363">
        <f>E98</f>
        <v>-19.469100000000001</v>
      </c>
      <c r="G101" s="19" t="s">
        <v>66</v>
      </c>
      <c r="H101" s="51">
        <f t="shared" si="7"/>
        <v>0</v>
      </c>
      <c r="I101" s="51">
        <f t="shared" si="7"/>
        <v>0</v>
      </c>
      <c r="J101" s="26">
        <f>'Редактор цен '!$D$25</f>
        <v>25011.303800000002</v>
      </c>
      <c r="K101" s="9">
        <f t="shared" si="6"/>
        <v>0</v>
      </c>
      <c r="L101" s="63"/>
      <c r="M101" s="62"/>
      <c r="N101" s="62"/>
      <c r="O101" s="276"/>
      <c r="P101" s="58"/>
      <c r="Q101" s="182">
        <f>Q97+Q98+Q99</f>
        <v>-19.469100000000001</v>
      </c>
    </row>
    <row r="102" spans="1:17" x14ac:dyDescent="0.25">
      <c r="A102" s="372" t="s">
        <v>844</v>
      </c>
      <c r="B102" s="610"/>
      <c r="C102" s="373" t="s">
        <v>845</v>
      </c>
      <c r="D102" s="368" t="s">
        <v>846</v>
      </c>
      <c r="E102" s="363">
        <f>E98</f>
        <v>-19.469100000000001</v>
      </c>
      <c r="G102" s="326" t="s">
        <v>461</v>
      </c>
      <c r="H102" s="51">
        <f t="shared" si="7"/>
        <v>0</v>
      </c>
      <c r="I102" s="51">
        <f t="shared" si="7"/>
        <v>0</v>
      </c>
      <c r="J102" s="26">
        <f>'Редактор цен '!$D$27</f>
        <v>27406.003100000002</v>
      </c>
      <c r="K102" s="9">
        <f t="shared" si="6"/>
        <v>0</v>
      </c>
      <c r="L102" s="274"/>
      <c r="M102" s="55"/>
      <c r="N102" s="55"/>
      <c r="O102" s="276"/>
      <c r="P102" s="58"/>
      <c r="Q102" s="64"/>
    </row>
    <row r="103" spans="1:17" x14ac:dyDescent="0.25">
      <c r="A103" s="372" t="s">
        <v>847</v>
      </c>
      <c r="B103" s="610"/>
      <c r="C103" s="373" t="s">
        <v>848</v>
      </c>
      <c r="D103" s="368" t="s">
        <v>849</v>
      </c>
      <c r="E103" s="363">
        <f>E99</f>
        <v>-19.469100000000001</v>
      </c>
      <c r="G103" s="326" t="s">
        <v>462</v>
      </c>
      <c r="H103" s="51">
        <f t="shared" si="7"/>
        <v>0</v>
      </c>
      <c r="I103" s="51">
        <f t="shared" si="7"/>
        <v>0</v>
      </c>
      <c r="J103" s="26">
        <f>'Редактор цен '!$D$29</f>
        <v>27406.003100000002</v>
      </c>
      <c r="K103" s="9">
        <f t="shared" si="6"/>
        <v>0</v>
      </c>
      <c r="L103" s="61"/>
      <c r="M103" s="64"/>
      <c r="N103" s="64"/>
      <c r="O103" s="276"/>
      <c r="P103" s="58"/>
      <c r="Q103" s="64"/>
    </row>
    <row r="104" spans="1:17" x14ac:dyDescent="0.25">
      <c r="A104" s="372" t="s">
        <v>850</v>
      </c>
      <c r="B104" s="610"/>
      <c r="C104" s="373" t="s">
        <v>851</v>
      </c>
      <c r="D104" s="368" t="s">
        <v>852</v>
      </c>
      <c r="E104" s="363">
        <f>H110</f>
        <v>-19.469100000000001</v>
      </c>
      <c r="G104" s="374"/>
      <c r="H104" s="242"/>
      <c r="I104" s="242"/>
      <c r="J104" s="58"/>
      <c r="K104" s="62"/>
      <c r="L104" s="61"/>
      <c r="M104" s="64"/>
      <c r="N104" s="64"/>
      <c r="O104" s="276"/>
      <c r="P104" s="58"/>
      <c r="Q104" s="64"/>
    </row>
    <row r="105" spans="1:17" x14ac:dyDescent="0.25">
      <c r="A105" s="369" t="s">
        <v>853</v>
      </c>
      <c r="B105" s="610"/>
      <c r="C105" s="370" t="s">
        <v>854</v>
      </c>
      <c r="D105" s="368" t="s">
        <v>855</v>
      </c>
      <c r="E105" s="363">
        <f>E98</f>
        <v>-19.469100000000001</v>
      </c>
      <c r="G105" s="374"/>
      <c r="H105" s="242"/>
      <c r="I105" s="375"/>
      <c r="J105" s="58"/>
      <c r="K105" s="62"/>
      <c r="L105" s="61"/>
      <c r="M105" s="65"/>
      <c r="N105" s="65"/>
      <c r="O105" s="302"/>
      <c r="P105" s="58"/>
    </row>
    <row r="106" spans="1:17" x14ac:dyDescent="0.25">
      <c r="A106" s="366" t="s">
        <v>856</v>
      </c>
      <c r="B106" s="611"/>
      <c r="C106" s="367" t="s">
        <v>857</v>
      </c>
      <c r="D106" s="368" t="s">
        <v>858</v>
      </c>
      <c r="E106" s="363">
        <f>E98</f>
        <v>-19.469100000000001</v>
      </c>
      <c r="G106" s="63"/>
      <c r="H106" s="55"/>
      <c r="I106" s="34"/>
      <c r="J106" s="58"/>
      <c r="K106" s="62"/>
    </row>
    <row r="107" spans="1:17" ht="15.75" x14ac:dyDescent="0.25">
      <c r="A107" s="357" t="s">
        <v>822</v>
      </c>
      <c r="B107" s="358" t="s">
        <v>823</v>
      </c>
      <c r="C107" s="357" t="s">
        <v>824</v>
      </c>
      <c r="D107" s="358" t="s">
        <v>2</v>
      </c>
      <c r="E107" s="358" t="s">
        <v>3</v>
      </c>
      <c r="G107" s="612" t="s">
        <v>10</v>
      </c>
      <c r="H107" s="612"/>
      <c r="I107" s="55"/>
      <c r="J107" s="376"/>
      <c r="K107" s="377"/>
    </row>
    <row r="108" spans="1:17" x14ac:dyDescent="0.25">
      <c r="A108" s="359" t="s">
        <v>825</v>
      </c>
      <c r="B108" s="378" t="s">
        <v>823</v>
      </c>
      <c r="C108" s="361" t="s">
        <v>859</v>
      </c>
      <c r="D108" s="379" t="s">
        <v>860</v>
      </c>
      <c r="E108" s="380">
        <f>H114</f>
        <v>-19.469100000000001</v>
      </c>
      <c r="G108" s="19" t="s">
        <v>8</v>
      </c>
      <c r="H108" s="42">
        <f>K97+K108</f>
        <v>-19.469100000000001</v>
      </c>
      <c r="I108" s="375"/>
      <c r="J108" s="58"/>
      <c r="K108" s="381">
        <f>Q101</f>
        <v>-19.469100000000001</v>
      </c>
      <c r="L108" s="32"/>
      <c r="M108" s="32"/>
      <c r="N108" s="32"/>
      <c r="O108" s="39"/>
      <c r="P108" s="40"/>
      <c r="Q108" s="301"/>
    </row>
    <row r="109" spans="1:17" x14ac:dyDescent="0.25">
      <c r="A109" s="369" t="s">
        <v>835</v>
      </c>
      <c r="B109" s="373" t="s">
        <v>861</v>
      </c>
      <c r="C109" s="373" t="s">
        <v>862</v>
      </c>
      <c r="D109" s="382" t="s">
        <v>863</v>
      </c>
      <c r="E109" s="380">
        <f>H111</f>
        <v>-19.469100000000001</v>
      </c>
      <c r="G109" s="19" t="s">
        <v>9</v>
      </c>
      <c r="H109" s="42">
        <f>K98+K108</f>
        <v>-19.469100000000001</v>
      </c>
      <c r="K109" s="38"/>
      <c r="L109" s="36"/>
      <c r="M109" s="36"/>
      <c r="N109" s="22"/>
      <c r="O109" s="39"/>
      <c r="P109" s="40"/>
      <c r="Q109" s="301"/>
    </row>
    <row r="110" spans="1:17" x14ac:dyDescent="0.25">
      <c r="A110" s="243" t="s">
        <v>828</v>
      </c>
      <c r="B110" s="373" t="s">
        <v>864</v>
      </c>
      <c r="C110" s="383" t="s">
        <v>865</v>
      </c>
      <c r="D110" s="384" t="s">
        <v>866</v>
      </c>
      <c r="E110" s="380">
        <f>H112</f>
        <v>-19.469100000000001</v>
      </c>
      <c r="G110" s="371" t="s">
        <v>459</v>
      </c>
      <c r="H110" s="42">
        <f>K99+K108</f>
        <v>-19.469100000000001</v>
      </c>
      <c r="I110" s="301"/>
      <c r="J110" s="301"/>
      <c r="K110" s="301"/>
    </row>
    <row r="111" spans="1:17" x14ac:dyDescent="0.25">
      <c r="A111" s="243" t="s">
        <v>828</v>
      </c>
      <c r="B111" s="373" t="s">
        <v>867</v>
      </c>
      <c r="C111" s="373" t="s">
        <v>868</v>
      </c>
      <c r="D111" s="384" t="s">
        <v>869</v>
      </c>
      <c r="E111" s="380">
        <f>H112</f>
        <v>-19.469100000000001</v>
      </c>
      <c r="G111" s="19" t="s">
        <v>870</v>
      </c>
      <c r="H111" s="42">
        <f>K100+K108</f>
        <v>-19.469100000000001</v>
      </c>
      <c r="I111" s="301"/>
      <c r="J111" s="301"/>
      <c r="K111" s="301"/>
    </row>
    <row r="112" spans="1:17" x14ac:dyDescent="0.25">
      <c r="A112" s="372" t="s">
        <v>841</v>
      </c>
      <c r="B112" s="373" t="s">
        <v>864</v>
      </c>
      <c r="C112" s="373" t="s">
        <v>871</v>
      </c>
      <c r="D112" s="382" t="s">
        <v>872</v>
      </c>
      <c r="E112" s="380">
        <f>H111</f>
        <v>-19.469100000000001</v>
      </c>
      <c r="G112" s="19" t="s">
        <v>873</v>
      </c>
      <c r="H112" s="42">
        <f>K101+K108</f>
        <v>-19.469100000000001</v>
      </c>
    </row>
    <row r="113" spans="1:21" x14ac:dyDescent="0.25">
      <c r="A113" s="372" t="s">
        <v>841</v>
      </c>
      <c r="B113" s="373" t="s">
        <v>861</v>
      </c>
      <c r="C113" s="373" t="s">
        <v>874</v>
      </c>
      <c r="D113" s="382" t="s">
        <v>875</v>
      </c>
      <c r="E113" s="380">
        <f>H111</f>
        <v>-19.469100000000001</v>
      </c>
      <c r="G113" s="326" t="s">
        <v>461</v>
      </c>
      <c r="H113" s="42">
        <f>K102+K108</f>
        <v>-19.469100000000001</v>
      </c>
      <c r="K113" s="57"/>
    </row>
    <row r="114" spans="1:21" x14ac:dyDescent="0.25">
      <c r="A114" s="372" t="s">
        <v>847</v>
      </c>
      <c r="B114" s="378" t="s">
        <v>823</v>
      </c>
      <c r="C114" s="373" t="s">
        <v>876</v>
      </c>
      <c r="D114" s="385" t="s">
        <v>877</v>
      </c>
      <c r="E114" s="380">
        <f>H113</f>
        <v>-19.469100000000001</v>
      </c>
      <c r="G114" s="326" t="s">
        <v>878</v>
      </c>
      <c r="H114" s="42">
        <f>K103+K108</f>
        <v>-19.469100000000001</v>
      </c>
    </row>
    <row r="115" spans="1:21" x14ac:dyDescent="0.25">
      <c r="A115" s="372" t="s">
        <v>850</v>
      </c>
      <c r="B115" s="378" t="s">
        <v>823</v>
      </c>
      <c r="C115" s="373" t="s">
        <v>879</v>
      </c>
      <c r="D115" s="385" t="s">
        <v>880</v>
      </c>
      <c r="E115" s="380">
        <f>H114</f>
        <v>-19.469100000000001</v>
      </c>
      <c r="K115" s="301"/>
    </row>
    <row r="117" spans="1:21" ht="15" customHeight="1" x14ac:dyDescent="0.25">
      <c r="A117" s="613" t="s">
        <v>476</v>
      </c>
      <c r="B117" s="614"/>
      <c r="C117" s="614"/>
      <c r="D117" s="614"/>
      <c r="E117" s="614"/>
      <c r="F117" s="27"/>
    </row>
    <row r="118" spans="1:21" ht="30" customHeight="1" x14ac:dyDescent="0.25">
      <c r="C118" s="1" t="s">
        <v>881</v>
      </c>
      <c r="L118" s="285"/>
      <c r="M118" s="70"/>
    </row>
    <row r="119" spans="1:21" ht="30" customHeight="1" x14ac:dyDescent="0.25">
      <c r="C119" s="387">
        <f>вставка2</f>
        <v>0</v>
      </c>
      <c r="D119" s="178" t="s">
        <v>4</v>
      </c>
      <c r="E119" s="28">
        <f>высота2</f>
        <v>0</v>
      </c>
      <c r="L119" s="285"/>
      <c r="M119" s="70"/>
    </row>
    <row r="120" spans="1:21" ht="30" customHeight="1" x14ac:dyDescent="0.25">
      <c r="C120" s="281"/>
      <c r="D120" s="2" t="s">
        <v>5</v>
      </c>
      <c r="E120" s="28">
        <f>ширина2</f>
        <v>0</v>
      </c>
      <c r="L120" s="285"/>
      <c r="M120" s="70"/>
    </row>
    <row r="121" spans="1:21" ht="30" customHeight="1" x14ac:dyDescent="0.25">
      <c r="C121" s="281"/>
      <c r="L121" s="286"/>
      <c r="M121" s="70"/>
    </row>
    <row r="122" spans="1:21" ht="30" customHeight="1" x14ac:dyDescent="0.25">
      <c r="C122" s="281"/>
      <c r="L122" s="388"/>
      <c r="M122" s="70"/>
    </row>
    <row r="123" spans="1:21" ht="15" customHeight="1" thickBot="1" x14ac:dyDescent="0.3">
      <c r="B123" s="273" t="s">
        <v>477</v>
      </c>
    </row>
    <row r="124" spans="1:21" ht="15" customHeight="1" thickBot="1" x14ac:dyDescent="0.3">
      <c r="A124" s="357" t="s">
        <v>822</v>
      </c>
      <c r="B124" s="358" t="s">
        <v>823</v>
      </c>
      <c r="C124" s="357" t="s">
        <v>824</v>
      </c>
      <c r="D124" s="358" t="s">
        <v>2</v>
      </c>
      <c r="E124" s="358" t="s">
        <v>3</v>
      </c>
      <c r="G124" s="603" t="s">
        <v>6</v>
      </c>
      <c r="H124" s="604"/>
      <c r="I124" s="604"/>
      <c r="J124" s="604"/>
      <c r="K124" s="605"/>
      <c r="L124" s="606" t="s">
        <v>325</v>
      </c>
      <c r="M124" s="607"/>
      <c r="N124" s="607"/>
      <c r="O124" s="607"/>
      <c r="P124" s="607"/>
      <c r="Q124" s="615"/>
      <c r="R124" s="389"/>
      <c r="S124" s="389"/>
      <c r="T124" s="389"/>
      <c r="U124" s="389"/>
    </row>
    <row r="125" spans="1:21" ht="15" customHeight="1" x14ac:dyDescent="0.25">
      <c r="A125" s="359" t="s">
        <v>825</v>
      </c>
      <c r="B125" s="360"/>
      <c r="C125" s="361" t="s">
        <v>826</v>
      </c>
      <c r="D125" s="362" t="s">
        <v>827</v>
      </c>
      <c r="E125" s="363" t="e">
        <f>H142</f>
        <v>#N/A</v>
      </c>
      <c r="G125" s="29" t="s">
        <v>43</v>
      </c>
      <c r="H125" s="3" t="s">
        <v>0</v>
      </c>
      <c r="I125" s="4" t="s">
        <v>1</v>
      </c>
      <c r="J125" s="4" t="s">
        <v>3</v>
      </c>
      <c r="K125" s="5" t="s">
        <v>7</v>
      </c>
      <c r="L125" s="41" t="s">
        <v>456</v>
      </c>
      <c r="M125" s="6" t="s">
        <v>0</v>
      </c>
      <c r="N125" s="7" t="s">
        <v>1</v>
      </c>
      <c r="O125" s="7" t="s">
        <v>315</v>
      </c>
      <c r="P125" s="7" t="s">
        <v>3</v>
      </c>
      <c r="Q125" s="7" t="s">
        <v>7</v>
      </c>
      <c r="R125" s="389"/>
      <c r="S125" s="326" t="s">
        <v>761</v>
      </c>
      <c r="T125" s="390">
        <f>'Редактор цен '!$D$90</f>
        <v>6152.5912000000008</v>
      </c>
      <c r="U125" s="391">
        <v>1</v>
      </c>
    </row>
    <row r="126" spans="1:21" ht="15" customHeight="1" x14ac:dyDescent="0.25">
      <c r="A126" s="243" t="s">
        <v>828</v>
      </c>
      <c r="B126" s="609" t="s">
        <v>829</v>
      </c>
      <c r="C126" s="364" t="s">
        <v>830</v>
      </c>
      <c r="D126" s="365" t="s">
        <v>831</v>
      </c>
      <c r="E126" s="363" t="e">
        <f>H141</f>
        <v>#N/A</v>
      </c>
      <c r="G126" s="19" t="s">
        <v>457</v>
      </c>
      <c r="H126" s="51">
        <f>E119/1000</f>
        <v>0</v>
      </c>
      <c r="I126" s="51">
        <f>E120/1000</f>
        <v>0</v>
      </c>
      <c r="J126" s="26">
        <f>'Редактор цен '!$D$4</f>
        <v>8383.27</v>
      </c>
      <c r="K126" s="9">
        <f t="shared" ref="K126:K132" si="8">H126*I126*J126</f>
        <v>0</v>
      </c>
      <c r="L126" s="47" t="s">
        <v>458</v>
      </c>
      <c r="M126" s="51">
        <f>H126</f>
        <v>0</v>
      </c>
      <c r="N126" s="51">
        <f>I126</f>
        <v>0</v>
      </c>
      <c r="O126" s="179">
        <f t="shared" ref="O126" si="9">(M126+N126)*2</f>
        <v>0</v>
      </c>
      <c r="P126" s="355">
        <f>'Редактор цен '!$D$127</f>
        <v>50.8</v>
      </c>
      <c r="Q126" s="59">
        <f t="shared" ref="Q126:Q131" si="10">O126*P126</f>
        <v>0</v>
      </c>
      <c r="R126" s="389"/>
      <c r="S126" s="326" t="s">
        <v>764</v>
      </c>
      <c r="T126" s="390">
        <f>'Редактор цен '!$D$91</f>
        <v>6692.0364000000009</v>
      </c>
      <c r="U126" s="391">
        <v>1</v>
      </c>
    </row>
    <row r="127" spans="1:21" ht="15" customHeight="1" x14ac:dyDescent="0.25">
      <c r="A127" s="366" t="s">
        <v>832</v>
      </c>
      <c r="B127" s="610"/>
      <c r="C127" s="367" t="s">
        <v>833</v>
      </c>
      <c r="D127" s="368" t="s">
        <v>834</v>
      </c>
      <c r="E127" s="363" t="e">
        <f>H140</f>
        <v>#N/A</v>
      </c>
      <c r="G127" s="19" t="s">
        <v>9</v>
      </c>
      <c r="H127" s="51">
        <f>H126</f>
        <v>0</v>
      </c>
      <c r="I127" s="51">
        <f>I126</f>
        <v>0</v>
      </c>
      <c r="J127" s="26">
        <f>'Редактор цен '!$D$6</f>
        <v>10406.1895</v>
      </c>
      <c r="K127" s="9">
        <f t="shared" si="8"/>
        <v>0</v>
      </c>
      <c r="L127" s="181" t="s">
        <v>61</v>
      </c>
      <c r="M127" s="51">
        <f>M126</f>
        <v>0</v>
      </c>
      <c r="N127" s="51">
        <f>N126</f>
        <v>0</v>
      </c>
      <c r="O127" s="179">
        <f>(M127+N127)*2</f>
        <v>0</v>
      </c>
      <c r="P127" s="355">
        <f>'Редактор цен '!$D$115</f>
        <v>50.8</v>
      </c>
      <c r="Q127" s="59">
        <f t="shared" si="10"/>
        <v>0</v>
      </c>
      <c r="R127" s="389"/>
      <c r="S127" s="326" t="s">
        <v>464</v>
      </c>
      <c r="T127" s="390">
        <f>'Редактор цен '!$D$92</f>
        <v>6600.9139000000005</v>
      </c>
      <c r="U127" s="391">
        <v>1</v>
      </c>
    </row>
    <row r="128" spans="1:21" ht="15" customHeight="1" x14ac:dyDescent="0.25">
      <c r="A128" s="369" t="s">
        <v>835</v>
      </c>
      <c r="B128" s="610"/>
      <c r="C128" s="370" t="s">
        <v>836</v>
      </c>
      <c r="D128" s="368" t="s">
        <v>837</v>
      </c>
      <c r="E128" s="363" t="e">
        <f>E127</f>
        <v>#N/A</v>
      </c>
      <c r="G128" s="371" t="s">
        <v>459</v>
      </c>
      <c r="H128" s="51">
        <f t="shared" ref="H128:I132" si="11">H127</f>
        <v>0</v>
      </c>
      <c r="I128" s="51">
        <f t="shared" si="11"/>
        <v>0</v>
      </c>
      <c r="J128" s="26">
        <f>'Редактор цен '!$D$8</f>
        <v>10788.904</v>
      </c>
      <c r="K128" s="9">
        <f t="shared" si="8"/>
        <v>0</v>
      </c>
      <c r="L128" s="47" t="s">
        <v>882</v>
      </c>
      <c r="M128" s="51">
        <f>H126-0.11</f>
        <v>-0.11</v>
      </c>
      <c r="N128" s="51">
        <f>I126-0.11</f>
        <v>-0.11</v>
      </c>
      <c r="O128" s="179">
        <f>(M128+N128)*2</f>
        <v>-0.44</v>
      </c>
      <c r="P128" s="355">
        <f>'Редактор цен '!$D$119</f>
        <v>58.42</v>
      </c>
      <c r="Q128" s="59">
        <f t="shared" si="10"/>
        <v>-25.704800000000002</v>
      </c>
      <c r="R128" s="389"/>
      <c r="S128" s="244" t="s">
        <v>762</v>
      </c>
      <c r="T128" s="390">
        <f>'Редактор цен '!$D$93</f>
        <v>9075.8009999999995</v>
      </c>
      <c r="U128" s="391">
        <v>1</v>
      </c>
    </row>
    <row r="129" spans="1:21" ht="15" customHeight="1" x14ac:dyDescent="0.25">
      <c r="A129" s="369" t="s">
        <v>838</v>
      </c>
      <c r="B129" s="610"/>
      <c r="C129" s="370" t="s">
        <v>839</v>
      </c>
      <c r="D129" s="368" t="s">
        <v>840</v>
      </c>
      <c r="E129" s="363" t="e">
        <f>E127</f>
        <v>#N/A</v>
      </c>
      <c r="G129" s="19" t="s">
        <v>326</v>
      </c>
      <c r="H129" s="51">
        <f t="shared" si="11"/>
        <v>0</v>
      </c>
      <c r="I129" s="51">
        <f t="shared" si="11"/>
        <v>0</v>
      </c>
      <c r="J129" s="26">
        <f>'Редактор цен '!$D$22</f>
        <v>13322.1095</v>
      </c>
      <c r="K129" s="9">
        <f t="shared" si="8"/>
        <v>0</v>
      </c>
      <c r="L129" s="47" t="s">
        <v>460</v>
      </c>
      <c r="M129" s="51">
        <f>M128</f>
        <v>-0.11</v>
      </c>
      <c r="N129" s="51">
        <f>N128</f>
        <v>-0.11</v>
      </c>
      <c r="O129" s="179">
        <f>(M129+N129)*2</f>
        <v>-0.44</v>
      </c>
      <c r="P129" s="355">
        <f>'Редактор цен '!$D$127</f>
        <v>50.8</v>
      </c>
      <c r="Q129" s="59">
        <f t="shared" si="10"/>
        <v>-22.352</v>
      </c>
      <c r="R129" s="389"/>
      <c r="S129" s="244" t="s">
        <v>766</v>
      </c>
      <c r="T129" s="390">
        <f>'Редактор цен '!$D$94</f>
        <v>9075.8009999999995</v>
      </c>
      <c r="U129" s="391">
        <v>1</v>
      </c>
    </row>
    <row r="130" spans="1:21" ht="15" customHeight="1" x14ac:dyDescent="0.25">
      <c r="A130" s="372" t="s">
        <v>841</v>
      </c>
      <c r="B130" s="610"/>
      <c r="C130" s="373" t="s">
        <v>842</v>
      </c>
      <c r="D130" s="368" t="s">
        <v>843</v>
      </c>
      <c r="E130" s="363" t="e">
        <f>E127</f>
        <v>#N/A</v>
      </c>
      <c r="G130" s="19" t="s">
        <v>66</v>
      </c>
      <c r="H130" s="51">
        <f t="shared" si="11"/>
        <v>0</v>
      </c>
      <c r="I130" s="51">
        <f t="shared" si="11"/>
        <v>0</v>
      </c>
      <c r="J130" s="26">
        <f>'Редактор цен '!$D$24</f>
        <v>15345.029</v>
      </c>
      <c r="K130" s="9">
        <f t="shared" si="8"/>
        <v>0</v>
      </c>
      <c r="L130" s="392" t="s">
        <v>883</v>
      </c>
      <c r="M130" s="50">
        <f>M128+0.02</f>
        <v>-0.09</v>
      </c>
      <c r="N130" s="50">
        <f>N128+0.02</f>
        <v>-0.09</v>
      </c>
      <c r="O130" s="48">
        <f>M130*2+N130*2</f>
        <v>-0.36</v>
      </c>
      <c r="P130" s="355">
        <f>'Редактор цен '!$D$128</f>
        <v>95.25</v>
      </c>
      <c r="Q130" s="59">
        <f t="shared" si="10"/>
        <v>-34.29</v>
      </c>
      <c r="R130" s="389"/>
      <c r="S130" s="326" t="s">
        <v>46</v>
      </c>
      <c r="T130" s="390">
        <f>'Редактор цен '!$D$89</f>
        <v>4074.9982000000005</v>
      </c>
      <c r="U130" s="391">
        <v>1</v>
      </c>
    </row>
    <row r="131" spans="1:21" ht="15" customHeight="1" x14ac:dyDescent="0.25">
      <c r="A131" s="372" t="s">
        <v>844</v>
      </c>
      <c r="B131" s="610"/>
      <c r="C131" s="373" t="s">
        <v>845</v>
      </c>
      <c r="D131" s="368" t="s">
        <v>846</v>
      </c>
      <c r="E131" s="363" t="e">
        <f>E127</f>
        <v>#N/A</v>
      </c>
      <c r="G131" s="326" t="s">
        <v>461</v>
      </c>
      <c r="H131" s="51">
        <f t="shared" si="11"/>
        <v>0</v>
      </c>
      <c r="I131" s="51">
        <f t="shared" si="11"/>
        <v>0</v>
      </c>
      <c r="J131" s="26">
        <f>'Редактор цен '!$D$26</f>
        <v>15454.376000000002</v>
      </c>
      <c r="K131" s="9">
        <f t="shared" si="8"/>
        <v>0</v>
      </c>
      <c r="L131" s="393" t="s">
        <v>884</v>
      </c>
      <c r="M131" s="51">
        <f>M130+0.01</f>
        <v>-0.08</v>
      </c>
      <c r="N131" s="51">
        <f>N130+0.01</f>
        <v>-0.08</v>
      </c>
      <c r="O131" s="179">
        <f>M131*2+N131*2</f>
        <v>-0.32</v>
      </c>
      <c r="P131" s="11">
        <f>'Редактор цен '!$D$129</f>
        <v>83.820000000000007</v>
      </c>
      <c r="Q131" s="59">
        <f t="shared" si="10"/>
        <v>-26.822400000000002</v>
      </c>
      <c r="R131" s="389"/>
      <c r="S131" s="326" t="s">
        <v>45</v>
      </c>
      <c r="T131" s="390">
        <f>'Редактор цен '!$D$81</f>
        <v>4129.6716999999999</v>
      </c>
      <c r="U131" s="290">
        <v>0</v>
      </c>
    </row>
    <row r="132" spans="1:21" ht="15" customHeight="1" thickBot="1" x14ac:dyDescent="0.3">
      <c r="A132" s="372" t="s">
        <v>847</v>
      </c>
      <c r="B132" s="610"/>
      <c r="C132" s="373" t="s">
        <v>848</v>
      </c>
      <c r="D132" s="368" t="s">
        <v>849</v>
      </c>
      <c r="E132" s="363" t="e">
        <f>E128</f>
        <v>#N/A</v>
      </c>
      <c r="G132" s="394" t="s">
        <v>462</v>
      </c>
      <c r="H132" s="395">
        <f t="shared" si="11"/>
        <v>0</v>
      </c>
      <c r="I132" s="395">
        <f t="shared" si="11"/>
        <v>0</v>
      </c>
      <c r="J132" s="26">
        <f>'Редактор цен '!$D$28</f>
        <v>17480.940399999999</v>
      </c>
      <c r="K132" s="396">
        <f t="shared" si="8"/>
        <v>0</v>
      </c>
      <c r="L132" s="63"/>
      <c r="M132" s="242"/>
      <c r="N132" s="242"/>
      <c r="O132" s="276"/>
      <c r="P132" s="58"/>
      <c r="Q132" s="277">
        <f>Q126+Q127+Q128+Q129+Q130+Q131</f>
        <v>-109.1692</v>
      </c>
      <c r="R132" s="389"/>
      <c r="S132" s="326" t="s">
        <v>387</v>
      </c>
      <c r="T132" s="390">
        <f>'Редактор цен '!$D$82</f>
        <v>6225.4892</v>
      </c>
      <c r="U132" s="290">
        <v>0</v>
      </c>
    </row>
    <row r="133" spans="1:21" ht="15" customHeight="1" x14ac:dyDescent="0.25">
      <c r="A133" s="372" t="s">
        <v>850</v>
      </c>
      <c r="B133" s="610"/>
      <c r="C133" s="373" t="s">
        <v>851</v>
      </c>
      <c r="D133" s="368" t="s">
        <v>852</v>
      </c>
      <c r="E133" s="363" t="e">
        <f>H142</f>
        <v>#N/A</v>
      </c>
      <c r="G133" s="397" t="s">
        <v>885</v>
      </c>
      <c r="H133" s="398">
        <f>M134</f>
        <v>-9.1999999999999998E-2</v>
      </c>
      <c r="I133" s="398">
        <f>N134</f>
        <v>-9.1999999999999998E-2</v>
      </c>
      <c r="J133" s="399" t="e">
        <f>VLOOKUP(C119,S125:U138,3)*'Редактор цен '!$D$67</f>
        <v>#N/A</v>
      </c>
      <c r="K133" s="400" t="e">
        <f>H133*I133*J133</f>
        <v>#N/A</v>
      </c>
      <c r="L133" s="401" t="s">
        <v>48</v>
      </c>
      <c r="M133" s="402" t="s">
        <v>0</v>
      </c>
      <c r="N133" s="403" t="s">
        <v>1</v>
      </c>
      <c r="O133" s="404" t="s">
        <v>60</v>
      </c>
      <c r="P133" s="403" t="s">
        <v>3</v>
      </c>
      <c r="Q133" s="275" t="s">
        <v>7</v>
      </c>
      <c r="R133" s="389"/>
      <c r="S133" s="244" t="s">
        <v>782</v>
      </c>
      <c r="T133" s="390">
        <f>'Редактор цен '!$D$83</f>
        <v>5591.2766000000001</v>
      </c>
      <c r="U133" s="290">
        <v>0</v>
      </c>
    </row>
    <row r="134" spans="1:21" ht="15" customHeight="1" x14ac:dyDescent="0.25">
      <c r="A134" s="369" t="s">
        <v>853</v>
      </c>
      <c r="B134" s="610"/>
      <c r="C134" s="370" t="s">
        <v>854</v>
      </c>
      <c r="D134" s="368" t="s">
        <v>855</v>
      </c>
      <c r="E134" s="363" t="e">
        <f>E127</f>
        <v>#N/A</v>
      </c>
      <c r="G134" s="405" t="s">
        <v>886</v>
      </c>
      <c r="H134" s="51">
        <f>O130</f>
        <v>-0.36</v>
      </c>
      <c r="I134" s="8"/>
      <c r="J134" s="11">
        <f>'Редактор цен '!$D$68</f>
        <v>269.7226</v>
      </c>
      <c r="K134" s="406">
        <f>H134*J134</f>
        <v>-97.100135999999992</v>
      </c>
      <c r="L134" s="52">
        <f>C119</f>
        <v>0</v>
      </c>
      <c r="M134" s="50">
        <f>M130-0.002</f>
        <v>-9.1999999999999998E-2</v>
      </c>
      <c r="N134" s="50">
        <f>N130-0.002</f>
        <v>-9.1999999999999998E-2</v>
      </c>
      <c r="O134" s="48">
        <f>M134*N134</f>
        <v>8.4639999999999993E-3</v>
      </c>
      <c r="P134" s="407" t="e">
        <f>VLOOKUP(C119,S125:T138,2)</f>
        <v>#N/A</v>
      </c>
      <c r="Q134" s="72" t="e">
        <f>O134*P134</f>
        <v>#N/A</v>
      </c>
      <c r="R134" s="389"/>
      <c r="S134" s="244" t="s">
        <v>887</v>
      </c>
      <c r="T134" s="390">
        <f>'Редактор цен '!$D$84</f>
        <v>6735.7752</v>
      </c>
      <c r="U134" s="391">
        <v>0</v>
      </c>
    </row>
    <row r="135" spans="1:21" ht="15" customHeight="1" thickBot="1" x14ac:dyDescent="0.3">
      <c r="A135" s="366" t="s">
        <v>856</v>
      </c>
      <c r="B135" s="611"/>
      <c r="C135" s="367" t="s">
        <v>857</v>
      </c>
      <c r="D135" s="368" t="s">
        <v>858</v>
      </c>
      <c r="E135" s="363" t="e">
        <f>E127</f>
        <v>#N/A</v>
      </c>
      <c r="G135" s="408" t="s">
        <v>888</v>
      </c>
      <c r="H135" s="50">
        <f>H134/4</f>
        <v>-0.09</v>
      </c>
      <c r="I135" s="30"/>
      <c r="J135" s="54">
        <f>'Редактор цен '!$D$70</f>
        <v>200.46949999999998</v>
      </c>
      <c r="K135" s="406">
        <f>H135*J135</f>
        <v>-18.042254999999997</v>
      </c>
      <c r="L135" s="409" t="s">
        <v>499</v>
      </c>
      <c r="M135" s="410">
        <f>M134</f>
        <v>-9.1999999999999998E-2</v>
      </c>
      <c r="N135" s="410">
        <f>N134</f>
        <v>-9.1999999999999998E-2</v>
      </c>
      <c r="O135" s="411">
        <f>(M135+N135)*2</f>
        <v>-0.36799999999999999</v>
      </c>
      <c r="P135" s="412">
        <f>'Редактор цен '!$D$152</f>
        <v>535.94000000000005</v>
      </c>
      <c r="Q135" s="413">
        <f>O135*P135</f>
        <v>-197.22592000000003</v>
      </c>
      <c r="R135" s="389"/>
      <c r="S135" s="244" t="s">
        <v>889</v>
      </c>
      <c r="T135" s="390">
        <f>'Редактор цен '!$D$85</f>
        <v>6444.1831999999995</v>
      </c>
      <c r="U135" s="391">
        <v>0</v>
      </c>
    </row>
    <row r="136" spans="1:21" ht="15" customHeight="1" thickBot="1" x14ac:dyDescent="0.3">
      <c r="A136" s="357" t="s">
        <v>822</v>
      </c>
      <c r="B136" s="358" t="s">
        <v>823</v>
      </c>
      <c r="C136" s="357" t="s">
        <v>824</v>
      </c>
      <c r="D136" s="358" t="s">
        <v>2</v>
      </c>
      <c r="E136" s="358" t="s">
        <v>3</v>
      </c>
      <c r="G136" s="414" t="s">
        <v>390</v>
      </c>
      <c r="H136" s="415" t="s">
        <v>44</v>
      </c>
      <c r="I136" s="48">
        <f>CEILING(O131*1.15,0.5)</f>
        <v>0</v>
      </c>
      <c r="J136" s="416">
        <f>'Редактор цен '!$D$71</f>
        <v>550.37990000000002</v>
      </c>
      <c r="K136" s="417">
        <f>I136*J136</f>
        <v>0</v>
      </c>
      <c r="L136" s="418"/>
      <c r="M136" s="419"/>
      <c r="N136" s="419"/>
      <c r="O136" s="420"/>
      <c r="P136" s="421"/>
      <c r="Q136" s="53" t="e">
        <f>Q134+Q135</f>
        <v>#N/A</v>
      </c>
      <c r="R136" s="389"/>
      <c r="S136" s="328" t="s">
        <v>389</v>
      </c>
      <c r="T136" s="390">
        <f>'Редактор цен '!$D$86</f>
        <v>4785.7537000000002</v>
      </c>
      <c r="U136" s="391">
        <v>0</v>
      </c>
    </row>
    <row r="137" spans="1:21" ht="15" customHeight="1" thickBot="1" x14ac:dyDescent="0.3">
      <c r="A137" s="359" t="s">
        <v>825</v>
      </c>
      <c r="B137" s="378" t="s">
        <v>823</v>
      </c>
      <c r="C137" s="361" t="s">
        <v>859</v>
      </c>
      <c r="D137" s="379" t="s">
        <v>860</v>
      </c>
      <c r="E137" s="380" t="e">
        <f>H146</f>
        <v>#N/A</v>
      </c>
      <c r="G137" s="422" t="s">
        <v>890</v>
      </c>
      <c r="H137" s="423">
        <f>O130</f>
        <v>-0.36</v>
      </c>
      <c r="I137" s="424"/>
      <c r="J137" s="425">
        <f>'Редактор цен '!$D$153</f>
        <v>128.27000000000001</v>
      </c>
      <c r="K137" s="426">
        <f>H137*J137</f>
        <v>-46.177199999999999</v>
      </c>
      <c r="L137" s="301"/>
      <c r="M137" s="301"/>
      <c r="N137" s="301"/>
      <c r="O137" s="301"/>
      <c r="P137" s="301"/>
      <c r="R137" s="389"/>
      <c r="S137" s="328" t="s">
        <v>769</v>
      </c>
      <c r="T137" s="390">
        <f>'Редактор цен '!$D$87</f>
        <v>6619.1383999999998</v>
      </c>
      <c r="U137" s="391">
        <v>0</v>
      </c>
    </row>
    <row r="138" spans="1:21" ht="15" customHeight="1" thickBot="1" x14ac:dyDescent="0.3">
      <c r="A138" s="369" t="s">
        <v>835</v>
      </c>
      <c r="B138" s="373" t="s">
        <v>861</v>
      </c>
      <c r="C138" s="373" t="s">
        <v>862</v>
      </c>
      <c r="D138" s="382" t="s">
        <v>863</v>
      </c>
      <c r="E138" s="380" t="e">
        <f>H143</f>
        <v>#N/A</v>
      </c>
      <c r="G138" s="301"/>
      <c r="H138" s="301"/>
      <c r="K138" s="427" t="e">
        <f>K133+K134+K135+K136+K137</f>
        <v>#N/A</v>
      </c>
      <c r="L138" s="301"/>
      <c r="M138" s="301"/>
      <c r="N138" s="301"/>
      <c r="O138" s="301"/>
      <c r="P138" s="301"/>
      <c r="Q138" s="301"/>
      <c r="R138" s="389"/>
      <c r="S138" s="328" t="s">
        <v>771</v>
      </c>
      <c r="T138" s="390">
        <f>'Редактор цен '!$D$88</f>
        <v>6619.1383999999998</v>
      </c>
      <c r="U138" s="391">
        <v>0</v>
      </c>
    </row>
    <row r="139" spans="1:21" ht="15" customHeight="1" x14ac:dyDescent="0.25">
      <c r="A139" s="243" t="s">
        <v>828</v>
      </c>
      <c r="B139" s="373" t="s">
        <v>864</v>
      </c>
      <c r="C139" s="383" t="s">
        <v>865</v>
      </c>
      <c r="D139" s="384" t="s">
        <v>866</v>
      </c>
      <c r="E139" s="380" t="e">
        <f>H144</f>
        <v>#N/A</v>
      </c>
      <c r="G139" s="612" t="s">
        <v>10</v>
      </c>
      <c r="H139" s="612"/>
      <c r="I139" s="301"/>
      <c r="J139" s="301"/>
      <c r="K139" s="301"/>
      <c r="L139" s="301"/>
      <c r="M139" s="301"/>
      <c r="N139" s="301"/>
      <c r="O139" s="301"/>
      <c r="P139" s="301"/>
      <c r="Q139" s="301"/>
      <c r="R139" s="389"/>
      <c r="S139" s="389"/>
      <c r="T139" s="389"/>
      <c r="U139" s="389"/>
    </row>
    <row r="140" spans="1:21" ht="15" customHeight="1" x14ac:dyDescent="0.25">
      <c r="A140" s="243" t="s">
        <v>828</v>
      </c>
      <c r="B140" s="373" t="s">
        <v>867</v>
      </c>
      <c r="C140" s="373" t="s">
        <v>868</v>
      </c>
      <c r="D140" s="384" t="s">
        <v>869</v>
      </c>
      <c r="E140" s="380" t="e">
        <f>H144</f>
        <v>#N/A</v>
      </c>
      <c r="G140" s="19" t="s">
        <v>8</v>
      </c>
      <c r="H140" s="42" t="e">
        <f>K126+K141</f>
        <v>#N/A</v>
      </c>
      <c r="I140" s="301"/>
      <c r="J140" s="301"/>
      <c r="K140" s="301"/>
      <c r="L140" s="301"/>
      <c r="M140" s="301"/>
      <c r="N140" s="301"/>
      <c r="O140" s="301"/>
      <c r="P140" s="301"/>
      <c r="Q140" s="301"/>
      <c r="R140" s="389"/>
      <c r="S140" s="389"/>
      <c r="T140" s="389"/>
      <c r="U140" s="389"/>
    </row>
    <row r="141" spans="1:21" ht="15" customHeight="1" x14ac:dyDescent="0.25">
      <c r="A141" s="372" t="s">
        <v>841</v>
      </c>
      <c r="B141" s="373" t="s">
        <v>864</v>
      </c>
      <c r="C141" s="373" t="s">
        <v>871</v>
      </c>
      <c r="D141" s="382" t="s">
        <v>872</v>
      </c>
      <c r="E141" s="380" t="e">
        <f>H143</f>
        <v>#N/A</v>
      </c>
      <c r="G141" s="19" t="s">
        <v>9</v>
      </c>
      <c r="H141" s="42" t="e">
        <f>K127+K141</f>
        <v>#N/A</v>
      </c>
      <c r="K141" s="381" t="e">
        <f>K138+Q132+Q136</f>
        <v>#N/A</v>
      </c>
      <c r="L141" s="301"/>
      <c r="M141" s="301"/>
      <c r="N141" s="301"/>
      <c r="O141" s="301"/>
      <c r="P141" s="301"/>
      <c r="Q141" s="301"/>
      <c r="R141" s="389"/>
      <c r="S141" s="389"/>
      <c r="T141" s="389"/>
      <c r="U141" s="389"/>
    </row>
    <row r="142" spans="1:21" ht="15" customHeight="1" x14ac:dyDescent="0.25">
      <c r="A142" s="372" t="s">
        <v>841</v>
      </c>
      <c r="B142" s="373" t="s">
        <v>861</v>
      </c>
      <c r="C142" s="373" t="s">
        <v>874</v>
      </c>
      <c r="D142" s="382" t="s">
        <v>875</v>
      </c>
      <c r="E142" s="380" t="e">
        <f>H143</f>
        <v>#N/A</v>
      </c>
      <c r="G142" s="371" t="s">
        <v>459</v>
      </c>
      <c r="H142" s="42" t="e">
        <f>K128+K141</f>
        <v>#N/A</v>
      </c>
      <c r="K142" s="57"/>
      <c r="L142" s="301"/>
      <c r="M142" s="301"/>
      <c r="N142" s="301"/>
      <c r="O142" s="301"/>
      <c r="P142" s="301"/>
      <c r="Q142" s="301"/>
      <c r="R142" s="389"/>
      <c r="S142" s="389"/>
      <c r="T142" s="389"/>
      <c r="U142" s="389"/>
    </row>
    <row r="143" spans="1:21" ht="15" customHeight="1" x14ac:dyDescent="0.25">
      <c r="A143" s="372" t="s">
        <v>847</v>
      </c>
      <c r="B143" s="378" t="s">
        <v>823</v>
      </c>
      <c r="C143" s="373" t="s">
        <v>876</v>
      </c>
      <c r="D143" s="385" t="s">
        <v>877</v>
      </c>
      <c r="E143" s="380" t="e">
        <f>H145</f>
        <v>#N/A</v>
      </c>
      <c r="G143" s="19" t="s">
        <v>870</v>
      </c>
      <c r="H143" s="42" t="e">
        <f>K129+K141</f>
        <v>#N/A</v>
      </c>
      <c r="L143" s="301"/>
      <c r="M143" s="301"/>
      <c r="N143" s="301"/>
      <c r="O143" s="301"/>
      <c r="P143" s="301"/>
      <c r="Q143" s="301"/>
      <c r="R143" s="389"/>
      <c r="S143" s="389"/>
      <c r="T143" s="389"/>
      <c r="U143" s="389"/>
    </row>
    <row r="144" spans="1:21" ht="15" customHeight="1" x14ac:dyDescent="0.25">
      <c r="A144" s="372" t="s">
        <v>850</v>
      </c>
      <c r="B144" s="378" t="s">
        <v>823</v>
      </c>
      <c r="C144" s="373" t="s">
        <v>879</v>
      </c>
      <c r="D144" s="385" t="s">
        <v>880</v>
      </c>
      <c r="E144" s="380" t="e">
        <f>H146</f>
        <v>#N/A</v>
      </c>
      <c r="G144" s="19" t="s">
        <v>873</v>
      </c>
      <c r="H144" s="42" t="e">
        <f>K130+K141</f>
        <v>#N/A</v>
      </c>
      <c r="K144" s="301"/>
      <c r="L144" s="33"/>
      <c r="M144" s="428"/>
      <c r="N144" s="428"/>
      <c r="O144" s="55"/>
      <c r="P144" s="58"/>
      <c r="Q144" s="301"/>
      <c r="R144" s="389"/>
      <c r="S144" s="389"/>
      <c r="T144" s="389"/>
      <c r="U144" s="389"/>
    </row>
    <row r="145" spans="1:21" ht="15" customHeight="1" x14ac:dyDescent="0.25">
      <c r="G145" s="326" t="s">
        <v>461</v>
      </c>
      <c r="H145" s="42" t="e">
        <f>K131+K141</f>
        <v>#N/A</v>
      </c>
      <c r="K145" s="301"/>
      <c r="L145" s="301"/>
      <c r="M145" s="301"/>
      <c r="N145" s="301"/>
      <c r="O145" s="301"/>
      <c r="P145" s="301"/>
      <c r="Q145" s="301"/>
      <c r="R145" s="389"/>
      <c r="S145" s="389"/>
      <c r="T145" s="389"/>
      <c r="U145" s="389"/>
    </row>
    <row r="146" spans="1:21" ht="15" customHeight="1" x14ac:dyDescent="0.25">
      <c r="G146" s="326" t="s">
        <v>878</v>
      </c>
      <c r="H146" s="42" t="e">
        <f>K132+K141</f>
        <v>#N/A</v>
      </c>
      <c r="K146" s="301"/>
      <c r="L146" s="429"/>
      <c r="M146" s="430"/>
      <c r="N146" s="430"/>
      <c r="O146" s="431"/>
      <c r="P146" s="432"/>
      <c r="Q146" s="433"/>
      <c r="R146" s="389"/>
      <c r="S146" s="389"/>
      <c r="T146" s="389"/>
      <c r="U146" s="389"/>
    </row>
    <row r="147" spans="1:21" ht="15" customHeight="1" x14ac:dyDescent="0.25">
      <c r="K147" s="301"/>
      <c r="L147" s="301"/>
      <c r="M147" s="301"/>
      <c r="N147" s="301"/>
      <c r="O147" s="301"/>
      <c r="P147" s="301"/>
      <c r="Q147" s="434"/>
      <c r="R147" s="389"/>
      <c r="S147" s="389"/>
      <c r="T147" s="389"/>
      <c r="U147" s="389"/>
    </row>
    <row r="148" spans="1:21" ht="15" customHeight="1" x14ac:dyDescent="0.25">
      <c r="A148" s="613" t="s">
        <v>480</v>
      </c>
      <c r="B148" s="614"/>
      <c r="C148" s="614"/>
      <c r="D148" s="614"/>
      <c r="E148" s="614"/>
      <c r="F148" s="27"/>
    </row>
    <row r="149" spans="1:21" ht="30" customHeight="1" x14ac:dyDescent="0.25">
      <c r="C149" s="1" t="s">
        <v>881</v>
      </c>
      <c r="L149" s="285"/>
      <c r="M149" s="70"/>
    </row>
    <row r="150" spans="1:21" ht="30" customHeight="1" x14ac:dyDescent="0.25">
      <c r="C150" s="387">
        <f>вставка2</f>
        <v>0</v>
      </c>
      <c r="D150" s="178" t="s">
        <v>4</v>
      </c>
      <c r="E150" s="28">
        <f>высота2</f>
        <v>0</v>
      </c>
      <c r="L150" s="285"/>
      <c r="M150" s="70"/>
    </row>
    <row r="151" spans="1:21" ht="30" customHeight="1" x14ac:dyDescent="0.25">
      <c r="D151" s="2" t="s">
        <v>5</v>
      </c>
      <c r="E151" s="28">
        <f>ширина2</f>
        <v>0</v>
      </c>
      <c r="L151" s="285"/>
      <c r="M151" s="70"/>
    </row>
    <row r="152" spans="1:21" ht="30" customHeight="1" x14ac:dyDescent="0.25">
      <c r="L152" s="286"/>
      <c r="M152" s="70"/>
    </row>
    <row r="153" spans="1:21" ht="30" customHeight="1" x14ac:dyDescent="0.25">
      <c r="L153" s="388"/>
      <c r="M153" s="70"/>
    </row>
    <row r="154" spans="1:21" ht="15" customHeight="1" thickBot="1" x14ac:dyDescent="0.3">
      <c r="B154" s="273" t="s">
        <v>481</v>
      </c>
    </row>
    <row r="155" spans="1:21" ht="15" customHeight="1" thickBot="1" x14ac:dyDescent="0.3">
      <c r="A155" s="357" t="s">
        <v>822</v>
      </c>
      <c r="B155" s="358" t="s">
        <v>823</v>
      </c>
      <c r="C155" s="357" t="s">
        <v>824</v>
      </c>
      <c r="D155" s="358" t="s">
        <v>2</v>
      </c>
      <c r="E155" s="358" t="s">
        <v>3</v>
      </c>
      <c r="G155" s="603" t="s">
        <v>6</v>
      </c>
      <c r="H155" s="604"/>
      <c r="I155" s="604"/>
      <c r="J155" s="604"/>
      <c r="K155" s="605"/>
      <c r="L155" s="606" t="s">
        <v>325</v>
      </c>
      <c r="M155" s="607"/>
      <c r="N155" s="607"/>
      <c r="O155" s="607"/>
      <c r="P155" s="607"/>
      <c r="Q155" s="615"/>
      <c r="R155" s="389"/>
      <c r="S155" s="389"/>
      <c r="T155" s="389"/>
      <c r="U155" s="389"/>
    </row>
    <row r="156" spans="1:21" ht="15" customHeight="1" x14ac:dyDescent="0.25">
      <c r="A156" s="359" t="s">
        <v>825</v>
      </c>
      <c r="B156" s="360"/>
      <c r="C156" s="361" t="s">
        <v>826</v>
      </c>
      <c r="D156" s="362" t="s">
        <v>827</v>
      </c>
      <c r="E156" s="363" t="e">
        <f>H175</f>
        <v>#N/A</v>
      </c>
      <c r="G156" s="29" t="s">
        <v>43</v>
      </c>
      <c r="H156" s="3" t="s">
        <v>0</v>
      </c>
      <c r="I156" s="4" t="s">
        <v>1</v>
      </c>
      <c r="J156" s="4" t="s">
        <v>3</v>
      </c>
      <c r="K156" s="5" t="s">
        <v>7</v>
      </c>
      <c r="L156" s="41" t="s">
        <v>456</v>
      </c>
      <c r="M156" s="6" t="s">
        <v>0</v>
      </c>
      <c r="N156" s="7" t="s">
        <v>1</v>
      </c>
      <c r="O156" s="7" t="s">
        <v>315</v>
      </c>
      <c r="P156" s="7" t="s">
        <v>3</v>
      </c>
      <c r="Q156" s="7" t="s">
        <v>7</v>
      </c>
      <c r="R156" s="389"/>
      <c r="S156" s="326" t="s">
        <v>761</v>
      </c>
      <c r="T156" s="390">
        <f>'Редактор цен '!$D$90</f>
        <v>6152.5912000000008</v>
      </c>
      <c r="U156" s="391">
        <v>1</v>
      </c>
    </row>
    <row r="157" spans="1:21" ht="15" customHeight="1" x14ac:dyDescent="0.25">
      <c r="A157" s="243" t="s">
        <v>828</v>
      </c>
      <c r="B157" s="609" t="s">
        <v>829</v>
      </c>
      <c r="C157" s="364" t="s">
        <v>830</v>
      </c>
      <c r="D157" s="365" t="s">
        <v>831</v>
      </c>
      <c r="E157" s="363" t="e">
        <f>H174</f>
        <v>#N/A</v>
      </c>
      <c r="G157" s="19" t="s">
        <v>457</v>
      </c>
      <c r="H157" s="51">
        <f>E150/1000</f>
        <v>0</v>
      </c>
      <c r="I157" s="51">
        <f>E151/1000</f>
        <v>0</v>
      </c>
      <c r="J157" s="26">
        <f>'Редактор цен '!$D$5</f>
        <v>13169.0237</v>
      </c>
      <c r="K157" s="9">
        <f t="shared" ref="K157:K163" si="12">H157*I157*J157</f>
        <v>0</v>
      </c>
      <c r="L157" s="47" t="s">
        <v>458</v>
      </c>
      <c r="M157" s="51">
        <f>H157</f>
        <v>0</v>
      </c>
      <c r="N157" s="51">
        <f>I157</f>
        <v>0</v>
      </c>
      <c r="O157" s="179">
        <f t="shared" ref="O157" si="13">(M157+N157)*2</f>
        <v>0</v>
      </c>
      <c r="P157" s="355">
        <f>'Редактор цен '!$D$127</f>
        <v>50.8</v>
      </c>
      <c r="Q157" s="59">
        <f t="shared" ref="Q157:Q162" si="14">O157*P157</f>
        <v>0</v>
      </c>
      <c r="R157" s="389"/>
      <c r="S157" s="326" t="s">
        <v>764</v>
      </c>
      <c r="T157" s="390">
        <f>'Редактор цен '!$D$91</f>
        <v>6692.0364000000009</v>
      </c>
      <c r="U157" s="391">
        <v>1</v>
      </c>
    </row>
    <row r="158" spans="1:21" ht="15" customHeight="1" x14ac:dyDescent="0.25">
      <c r="A158" s="366" t="s">
        <v>832</v>
      </c>
      <c r="B158" s="610"/>
      <c r="C158" s="367" t="s">
        <v>833</v>
      </c>
      <c r="D158" s="368" t="s">
        <v>834</v>
      </c>
      <c r="E158" s="363" t="e">
        <f>H173</f>
        <v>#N/A</v>
      </c>
      <c r="G158" s="19" t="s">
        <v>9</v>
      </c>
      <c r="H158" s="51">
        <f>H157</f>
        <v>0</v>
      </c>
      <c r="I158" s="51">
        <f>I157</f>
        <v>0</v>
      </c>
      <c r="J158" s="26">
        <f>'Редактор цен '!$D$7</f>
        <v>17007.1034</v>
      </c>
      <c r="K158" s="9">
        <f t="shared" si="12"/>
        <v>0</v>
      </c>
      <c r="L158" s="181" t="s">
        <v>61</v>
      </c>
      <c r="M158" s="51">
        <f>M157</f>
        <v>0</v>
      </c>
      <c r="N158" s="51">
        <f>N157</f>
        <v>0</v>
      </c>
      <c r="O158" s="179">
        <f>(M158+N158)*2</f>
        <v>0</v>
      </c>
      <c r="P158" s="355">
        <f>'Редактор цен '!$D$115</f>
        <v>50.8</v>
      </c>
      <c r="Q158" s="59">
        <f t="shared" si="14"/>
        <v>0</v>
      </c>
      <c r="R158" s="389"/>
      <c r="S158" s="326" t="s">
        <v>464</v>
      </c>
      <c r="T158" s="390">
        <f>'Редактор цен '!$D$92</f>
        <v>6600.9139000000005</v>
      </c>
      <c r="U158" s="391">
        <v>1</v>
      </c>
    </row>
    <row r="159" spans="1:21" ht="15" customHeight="1" x14ac:dyDescent="0.25">
      <c r="A159" s="369" t="s">
        <v>835</v>
      </c>
      <c r="B159" s="610"/>
      <c r="C159" s="370" t="s">
        <v>836</v>
      </c>
      <c r="D159" s="368" t="s">
        <v>837</v>
      </c>
      <c r="E159" s="363" t="e">
        <f>E158</f>
        <v>#N/A</v>
      </c>
      <c r="G159" s="371" t="s">
        <v>459</v>
      </c>
      <c r="H159" s="51">
        <f t="shared" ref="H159:I163" si="15">H158</f>
        <v>0</v>
      </c>
      <c r="I159" s="51">
        <f t="shared" si="15"/>
        <v>0</v>
      </c>
      <c r="J159" s="26">
        <f>'Редактор цен '!$D$9</f>
        <v>17305.985199999999</v>
      </c>
      <c r="K159" s="9">
        <f t="shared" si="12"/>
        <v>0</v>
      </c>
      <c r="L159" s="47" t="s">
        <v>882</v>
      </c>
      <c r="M159" s="51">
        <f>H157-0.11</f>
        <v>-0.11</v>
      </c>
      <c r="N159" s="51">
        <f>I157-0.11</f>
        <v>-0.11</v>
      </c>
      <c r="O159" s="179">
        <f>(M159+N159)*2</f>
        <v>-0.44</v>
      </c>
      <c r="P159" s="355">
        <f>'Редактор цен '!$D$119</f>
        <v>58.42</v>
      </c>
      <c r="Q159" s="59">
        <f t="shared" si="14"/>
        <v>-25.704800000000002</v>
      </c>
      <c r="R159" s="389"/>
      <c r="S159" s="244" t="s">
        <v>762</v>
      </c>
      <c r="T159" s="390">
        <f>'Редактор цен '!$D$93</f>
        <v>9075.8009999999995</v>
      </c>
      <c r="U159" s="391">
        <v>1</v>
      </c>
    </row>
    <row r="160" spans="1:21" ht="15" customHeight="1" x14ac:dyDescent="0.25">
      <c r="A160" s="369" t="s">
        <v>838</v>
      </c>
      <c r="B160" s="610"/>
      <c r="C160" s="370" t="s">
        <v>839</v>
      </c>
      <c r="D160" s="368" t="s">
        <v>840</v>
      </c>
      <c r="E160" s="363" t="e">
        <f>E158</f>
        <v>#N/A</v>
      </c>
      <c r="G160" s="19" t="s">
        <v>326</v>
      </c>
      <c r="H160" s="51">
        <f t="shared" si="15"/>
        <v>0</v>
      </c>
      <c r="I160" s="51">
        <f t="shared" si="15"/>
        <v>0</v>
      </c>
      <c r="J160" s="26">
        <f>'Редактор цен '!$D$23</f>
        <v>21552.293700000002</v>
      </c>
      <c r="K160" s="9">
        <f t="shared" si="12"/>
        <v>0</v>
      </c>
      <c r="L160" s="47" t="s">
        <v>460</v>
      </c>
      <c r="M160" s="51">
        <f>M159</f>
        <v>-0.11</v>
      </c>
      <c r="N160" s="51">
        <f>N159</f>
        <v>-0.11</v>
      </c>
      <c r="O160" s="179">
        <f>(M160+N160)*2</f>
        <v>-0.44</v>
      </c>
      <c r="P160" s="355">
        <f>'Редактор цен '!$D$127</f>
        <v>50.8</v>
      </c>
      <c r="Q160" s="59">
        <f t="shared" si="14"/>
        <v>-22.352</v>
      </c>
      <c r="R160" s="389"/>
      <c r="S160" s="244" t="s">
        <v>766</v>
      </c>
      <c r="T160" s="390">
        <f>'Редактор цен '!$D$94</f>
        <v>9075.8009999999995</v>
      </c>
      <c r="U160" s="391">
        <v>1</v>
      </c>
    </row>
    <row r="161" spans="1:21" ht="15" customHeight="1" x14ac:dyDescent="0.25">
      <c r="A161" s="372" t="s">
        <v>841</v>
      </c>
      <c r="B161" s="610"/>
      <c r="C161" s="373" t="s">
        <v>842</v>
      </c>
      <c r="D161" s="368" t="s">
        <v>843</v>
      </c>
      <c r="E161" s="363" t="e">
        <f>E158</f>
        <v>#N/A</v>
      </c>
      <c r="G161" s="19" t="s">
        <v>66</v>
      </c>
      <c r="H161" s="51">
        <f t="shared" si="15"/>
        <v>0</v>
      </c>
      <c r="I161" s="51">
        <f t="shared" si="15"/>
        <v>0</v>
      </c>
      <c r="J161" s="26">
        <f>'Редактор цен '!$D$25</f>
        <v>25011.303800000002</v>
      </c>
      <c r="K161" s="9">
        <f t="shared" si="12"/>
        <v>0</v>
      </c>
      <c r="L161" s="392" t="s">
        <v>883</v>
      </c>
      <c r="M161" s="50">
        <f>M159+0.02</f>
        <v>-0.09</v>
      </c>
      <c r="N161" s="50">
        <f>N159+0.02</f>
        <v>-0.09</v>
      </c>
      <c r="O161" s="48">
        <f>M161*2+N161*2</f>
        <v>-0.36</v>
      </c>
      <c r="P161" s="355">
        <f>'Редактор цен '!$D$128</f>
        <v>95.25</v>
      </c>
      <c r="Q161" s="59">
        <f t="shared" si="14"/>
        <v>-34.29</v>
      </c>
      <c r="R161" s="389"/>
      <c r="S161" s="326" t="s">
        <v>46</v>
      </c>
      <c r="T161" s="390">
        <f>'Редактор цен '!$D$89</f>
        <v>4074.9982000000005</v>
      </c>
      <c r="U161" s="391">
        <v>1</v>
      </c>
    </row>
    <row r="162" spans="1:21" ht="15" customHeight="1" thickBot="1" x14ac:dyDescent="0.3">
      <c r="A162" s="372" t="s">
        <v>844</v>
      </c>
      <c r="B162" s="610"/>
      <c r="C162" s="373" t="s">
        <v>845</v>
      </c>
      <c r="D162" s="368" t="s">
        <v>846</v>
      </c>
      <c r="E162" s="363" t="e">
        <f>E158</f>
        <v>#N/A</v>
      </c>
      <c r="G162" s="326" t="s">
        <v>461</v>
      </c>
      <c r="H162" s="51">
        <f t="shared" si="15"/>
        <v>0</v>
      </c>
      <c r="I162" s="51">
        <f t="shared" si="15"/>
        <v>0</v>
      </c>
      <c r="J162" s="26">
        <f>'Редактор цен '!$D$27</f>
        <v>27406.003100000002</v>
      </c>
      <c r="K162" s="9">
        <f t="shared" si="12"/>
        <v>0</v>
      </c>
      <c r="L162" s="393" t="s">
        <v>884</v>
      </c>
      <c r="M162" s="51">
        <f>M161+0.01</f>
        <v>-0.08</v>
      </c>
      <c r="N162" s="51">
        <f>N161+0.01</f>
        <v>-0.08</v>
      </c>
      <c r="O162" s="179">
        <f>M162*2+N162*2</f>
        <v>-0.32</v>
      </c>
      <c r="P162" s="11">
        <f>'Редактор цен '!$D$129</f>
        <v>83.820000000000007</v>
      </c>
      <c r="Q162" s="435">
        <f t="shared" si="14"/>
        <v>-26.822400000000002</v>
      </c>
      <c r="R162" s="389"/>
      <c r="S162" s="326" t="s">
        <v>45</v>
      </c>
      <c r="T162" s="390">
        <f>'Редактор цен '!$D$81</f>
        <v>4129.6716999999999</v>
      </c>
      <c r="U162" s="290">
        <v>0</v>
      </c>
    </row>
    <row r="163" spans="1:21" ht="15" customHeight="1" thickBot="1" x14ac:dyDescent="0.3">
      <c r="A163" s="372" t="s">
        <v>847</v>
      </c>
      <c r="B163" s="610"/>
      <c r="C163" s="373" t="s">
        <v>848</v>
      </c>
      <c r="D163" s="368" t="s">
        <v>849</v>
      </c>
      <c r="E163" s="363" t="e">
        <f>E159</f>
        <v>#N/A</v>
      </c>
      <c r="G163" s="394" t="s">
        <v>462</v>
      </c>
      <c r="H163" s="395">
        <f t="shared" si="15"/>
        <v>0</v>
      </c>
      <c r="I163" s="395">
        <f t="shared" si="15"/>
        <v>0</v>
      </c>
      <c r="J163" s="26">
        <f>'Редактор цен '!$D$29</f>
        <v>27406.003100000002</v>
      </c>
      <c r="K163" s="396">
        <f t="shared" si="12"/>
        <v>0</v>
      </c>
      <c r="L163" s="63"/>
      <c r="M163" s="242"/>
      <c r="N163" s="242"/>
      <c r="O163" s="276"/>
      <c r="P163" s="58"/>
      <c r="Q163" s="182">
        <f>Q157+Q158+Q159+Q160+Q161+Q162</f>
        <v>-109.1692</v>
      </c>
      <c r="R163" s="389"/>
      <c r="S163" s="326" t="s">
        <v>387</v>
      </c>
      <c r="T163" s="390">
        <f>'Редактор цен '!$D$82</f>
        <v>6225.4892</v>
      </c>
      <c r="U163" s="290">
        <v>0</v>
      </c>
    </row>
    <row r="164" spans="1:21" ht="15" customHeight="1" x14ac:dyDescent="0.25">
      <c r="A164" s="372" t="s">
        <v>850</v>
      </c>
      <c r="B164" s="610"/>
      <c r="C164" s="373" t="s">
        <v>851</v>
      </c>
      <c r="D164" s="368" t="s">
        <v>852</v>
      </c>
      <c r="E164" s="363" t="e">
        <f>H175</f>
        <v>#N/A</v>
      </c>
      <c r="G164" s="397" t="s">
        <v>885</v>
      </c>
      <c r="H164" s="398">
        <f>M165</f>
        <v>-9.4E-2</v>
      </c>
      <c r="I164" s="398">
        <f>N165</f>
        <v>-9.4E-2</v>
      </c>
      <c r="J164" s="399" t="e">
        <f>VLOOKUP(C150,S156:U169,3)*'Редактор цен '!$D$67</f>
        <v>#N/A</v>
      </c>
      <c r="K164" s="400" t="e">
        <f>H164*I164*J164</f>
        <v>#N/A</v>
      </c>
      <c r="L164" s="401" t="s">
        <v>48</v>
      </c>
      <c r="M164" s="402" t="s">
        <v>0</v>
      </c>
      <c r="N164" s="403" t="s">
        <v>1</v>
      </c>
      <c r="O164" s="404" t="s">
        <v>60</v>
      </c>
      <c r="P164" s="403" t="s">
        <v>3</v>
      </c>
      <c r="Q164" s="275" t="s">
        <v>7</v>
      </c>
      <c r="R164" s="389"/>
      <c r="S164" s="244" t="s">
        <v>782</v>
      </c>
      <c r="T164" s="390">
        <f>'Редактор цен '!$D$83</f>
        <v>5591.2766000000001</v>
      </c>
      <c r="U164" s="290">
        <v>0</v>
      </c>
    </row>
    <row r="165" spans="1:21" ht="15" customHeight="1" x14ac:dyDescent="0.25">
      <c r="A165" s="369" t="s">
        <v>853</v>
      </c>
      <c r="B165" s="610"/>
      <c r="C165" s="370" t="s">
        <v>854</v>
      </c>
      <c r="D165" s="368" t="s">
        <v>855</v>
      </c>
      <c r="E165" s="363" t="e">
        <f>E158</f>
        <v>#N/A</v>
      </c>
      <c r="G165" s="405" t="s">
        <v>886</v>
      </c>
      <c r="H165" s="51">
        <f>O161</f>
        <v>-0.36</v>
      </c>
      <c r="I165" s="8"/>
      <c r="J165" s="11">
        <f>'Редактор цен '!$D$68</f>
        <v>269.7226</v>
      </c>
      <c r="K165" s="406">
        <f>H165*J165</f>
        <v>-97.100135999999992</v>
      </c>
      <c r="L165" s="52">
        <f>C150</f>
        <v>0</v>
      </c>
      <c r="M165" s="50">
        <f>M161-0.004</f>
        <v>-9.4E-2</v>
      </c>
      <c r="N165" s="50">
        <f>N161-0.004</f>
        <v>-9.4E-2</v>
      </c>
      <c r="O165" s="48">
        <f>M165*N165</f>
        <v>8.8360000000000001E-3</v>
      </c>
      <c r="P165" s="407" t="e">
        <f>VLOOKUP(C150,S156:T169,2)</f>
        <v>#N/A</v>
      </c>
      <c r="Q165" s="72" t="e">
        <f>O165*P165</f>
        <v>#N/A</v>
      </c>
      <c r="R165" s="389"/>
      <c r="S165" s="244" t="s">
        <v>887</v>
      </c>
      <c r="T165" s="390">
        <f>'Редактор цен '!$D$84</f>
        <v>6735.7752</v>
      </c>
      <c r="U165" s="391">
        <v>0</v>
      </c>
    </row>
    <row r="166" spans="1:21" ht="15" customHeight="1" thickBot="1" x14ac:dyDescent="0.3">
      <c r="A166" s="366" t="s">
        <v>856</v>
      </c>
      <c r="B166" s="611"/>
      <c r="C166" s="367" t="s">
        <v>857</v>
      </c>
      <c r="D166" s="368" t="s">
        <v>858</v>
      </c>
      <c r="E166" s="363" t="e">
        <f>E158</f>
        <v>#N/A</v>
      </c>
      <c r="G166" s="408" t="s">
        <v>888</v>
      </c>
      <c r="H166" s="50">
        <f>H165/4</f>
        <v>-0.09</v>
      </c>
      <c r="I166" s="30"/>
      <c r="J166" s="54">
        <f>'Редактор цен '!$D$70</f>
        <v>200.46949999999998</v>
      </c>
      <c r="K166" s="406">
        <f>H166*J166</f>
        <v>-18.042254999999997</v>
      </c>
      <c r="L166" s="409" t="s">
        <v>499</v>
      </c>
      <c r="M166" s="410">
        <f>M165</f>
        <v>-9.4E-2</v>
      </c>
      <c r="N166" s="410">
        <f>N165</f>
        <v>-9.4E-2</v>
      </c>
      <c r="O166" s="411">
        <f>(M166+N166)*2</f>
        <v>-0.376</v>
      </c>
      <c r="P166" s="412">
        <f>'Редактор цен '!$D$152</f>
        <v>535.94000000000005</v>
      </c>
      <c r="Q166" s="413">
        <f>O166*P166</f>
        <v>-201.51344000000003</v>
      </c>
      <c r="R166" s="389"/>
      <c r="S166" s="244" t="s">
        <v>889</v>
      </c>
      <c r="T166" s="390">
        <f>'Редактор цен '!$D$85</f>
        <v>6444.1831999999995</v>
      </c>
      <c r="U166" s="391">
        <v>0</v>
      </c>
    </row>
    <row r="167" spans="1:21" ht="15" customHeight="1" thickBot="1" x14ac:dyDescent="0.3">
      <c r="A167" s="357" t="s">
        <v>822</v>
      </c>
      <c r="B167" s="358" t="s">
        <v>823</v>
      </c>
      <c r="C167" s="357" t="s">
        <v>824</v>
      </c>
      <c r="D167" s="358" t="s">
        <v>2</v>
      </c>
      <c r="E167" s="358" t="s">
        <v>3</v>
      </c>
      <c r="G167" s="414" t="s">
        <v>390</v>
      </c>
      <c r="H167" s="415" t="s">
        <v>44</v>
      </c>
      <c r="I167" s="48">
        <f>CEILING(O162*1.15,0.5)</f>
        <v>0</v>
      </c>
      <c r="J167" s="416">
        <f>'Редактор цен '!$D$71</f>
        <v>550.37990000000002</v>
      </c>
      <c r="K167" s="417">
        <f>I167*J167</f>
        <v>0</v>
      </c>
      <c r="L167" s="418"/>
      <c r="M167" s="419"/>
      <c r="N167" s="419"/>
      <c r="O167" s="420"/>
      <c r="P167" s="421"/>
      <c r="Q167" s="53" t="e">
        <f>Q165+Q166</f>
        <v>#N/A</v>
      </c>
      <c r="R167" s="389"/>
      <c r="S167" s="328" t="s">
        <v>389</v>
      </c>
      <c r="T167" s="390">
        <f>'Редактор цен '!$D$86</f>
        <v>4785.7537000000002</v>
      </c>
      <c r="U167" s="391">
        <v>0</v>
      </c>
    </row>
    <row r="168" spans="1:21" ht="15" customHeight="1" thickBot="1" x14ac:dyDescent="0.3">
      <c r="A168" s="359" t="s">
        <v>825</v>
      </c>
      <c r="B168" s="378" t="s">
        <v>823</v>
      </c>
      <c r="C168" s="361" t="s">
        <v>859</v>
      </c>
      <c r="D168" s="379" t="s">
        <v>860</v>
      </c>
      <c r="E168" s="380" t="e">
        <f>H179</f>
        <v>#N/A</v>
      </c>
      <c r="G168" s="422" t="s">
        <v>890</v>
      </c>
      <c r="H168" s="423">
        <f>O161</f>
        <v>-0.36</v>
      </c>
      <c r="I168" s="424"/>
      <c r="J168" s="425">
        <f>'Редактор цен '!$D$153</f>
        <v>128.27000000000001</v>
      </c>
      <c r="K168" s="426">
        <f>H168*J168</f>
        <v>-46.177199999999999</v>
      </c>
      <c r="L168" s="301"/>
      <c r="M168" s="301"/>
      <c r="N168" s="301"/>
      <c r="O168" s="301"/>
      <c r="P168" s="301"/>
      <c r="R168" s="389"/>
      <c r="S168" s="328" t="s">
        <v>769</v>
      </c>
      <c r="T168" s="390">
        <f>'Редактор цен '!$D$87</f>
        <v>6619.1383999999998</v>
      </c>
      <c r="U168" s="391">
        <v>0</v>
      </c>
    </row>
    <row r="169" spans="1:21" ht="15" customHeight="1" thickBot="1" x14ac:dyDescent="0.3">
      <c r="A169" s="369" t="s">
        <v>835</v>
      </c>
      <c r="B169" s="373" t="s">
        <v>861</v>
      </c>
      <c r="C169" s="373" t="s">
        <v>862</v>
      </c>
      <c r="D169" s="382" t="s">
        <v>863</v>
      </c>
      <c r="E169" s="380" t="e">
        <f>H176</f>
        <v>#N/A</v>
      </c>
      <c r="G169" s="301"/>
      <c r="H169" s="301"/>
      <c r="K169" s="427" t="e">
        <f>K164+K165+K166+K167+K168</f>
        <v>#N/A</v>
      </c>
      <c r="L169" s="301"/>
      <c r="M169" s="301"/>
      <c r="N169" s="301"/>
      <c r="O169" s="301"/>
      <c r="P169" s="301"/>
      <c r="Q169" s="301"/>
      <c r="R169" s="389"/>
      <c r="S169" s="328" t="s">
        <v>771</v>
      </c>
      <c r="T169" s="390">
        <f>'Редактор цен '!$D$88</f>
        <v>6619.1383999999998</v>
      </c>
      <c r="U169" s="391">
        <v>0</v>
      </c>
    </row>
    <row r="170" spans="1:21" ht="15" customHeight="1" x14ac:dyDescent="0.25">
      <c r="A170" s="243" t="s">
        <v>828</v>
      </c>
      <c r="B170" s="373" t="s">
        <v>864</v>
      </c>
      <c r="C170" s="383" t="s">
        <v>865</v>
      </c>
      <c r="D170" s="384" t="s">
        <v>866</v>
      </c>
      <c r="E170" s="380" t="e">
        <f>H177</f>
        <v>#N/A</v>
      </c>
      <c r="G170" s="301"/>
      <c r="H170" s="301"/>
      <c r="I170" s="301"/>
      <c r="J170" s="301"/>
      <c r="K170" s="301"/>
      <c r="L170" s="301"/>
      <c r="M170" s="301"/>
      <c r="N170" s="301"/>
      <c r="O170" s="301"/>
      <c r="P170" s="301"/>
      <c r="Q170" s="301"/>
      <c r="R170" s="389"/>
      <c r="S170" s="389"/>
      <c r="T170" s="389"/>
      <c r="U170" s="389"/>
    </row>
    <row r="171" spans="1:21" ht="15" customHeight="1" x14ac:dyDescent="0.25">
      <c r="A171" s="243" t="s">
        <v>828</v>
      </c>
      <c r="B171" s="373" t="s">
        <v>867</v>
      </c>
      <c r="C171" s="373" t="s">
        <v>868</v>
      </c>
      <c r="D171" s="384" t="s">
        <v>869</v>
      </c>
      <c r="E171" s="380" t="e">
        <f>H177</f>
        <v>#N/A</v>
      </c>
      <c r="G171" s="301"/>
      <c r="H171" s="301"/>
      <c r="I171" s="301"/>
      <c r="J171" s="301"/>
      <c r="K171" s="301"/>
      <c r="L171" s="301"/>
      <c r="M171" s="301"/>
      <c r="N171" s="301"/>
      <c r="O171" s="301"/>
      <c r="P171" s="301"/>
      <c r="Q171" s="301"/>
      <c r="R171" s="389"/>
      <c r="S171" s="389"/>
      <c r="T171" s="389"/>
      <c r="U171" s="389"/>
    </row>
    <row r="172" spans="1:21" ht="15" customHeight="1" x14ac:dyDescent="0.25">
      <c r="A172" s="372" t="s">
        <v>841</v>
      </c>
      <c r="B172" s="373" t="s">
        <v>864</v>
      </c>
      <c r="C172" s="373" t="s">
        <v>871</v>
      </c>
      <c r="D172" s="382" t="s">
        <v>872</v>
      </c>
      <c r="E172" s="380" t="e">
        <f>H176</f>
        <v>#N/A</v>
      </c>
      <c r="G172" s="612" t="s">
        <v>10</v>
      </c>
      <c r="H172" s="612"/>
      <c r="L172" s="301"/>
      <c r="M172" s="301"/>
      <c r="N172" s="301"/>
      <c r="O172" s="301"/>
      <c r="P172" s="301"/>
      <c r="Q172" s="301"/>
      <c r="R172" s="389"/>
      <c r="S172" s="389"/>
      <c r="T172" s="389"/>
      <c r="U172" s="389"/>
    </row>
    <row r="173" spans="1:21" ht="15" customHeight="1" x14ac:dyDescent="0.25">
      <c r="A173" s="372" t="s">
        <v>841</v>
      </c>
      <c r="B173" s="373" t="s">
        <v>861</v>
      </c>
      <c r="C173" s="373" t="s">
        <v>874</v>
      </c>
      <c r="D173" s="382" t="s">
        <v>875</v>
      </c>
      <c r="E173" s="380" t="e">
        <f>H176</f>
        <v>#N/A</v>
      </c>
      <c r="G173" s="19" t="s">
        <v>8</v>
      </c>
      <c r="H173" s="42" t="e">
        <f>K157+K174</f>
        <v>#N/A</v>
      </c>
      <c r="K173" s="57"/>
      <c r="L173" s="301"/>
      <c r="M173" s="301"/>
      <c r="N173" s="301"/>
      <c r="O173" s="301"/>
      <c r="P173" s="301"/>
      <c r="Q173" s="301"/>
      <c r="R173" s="389"/>
      <c r="S173" s="389"/>
      <c r="T173" s="389"/>
      <c r="U173" s="389"/>
    </row>
    <row r="174" spans="1:21" ht="15" customHeight="1" x14ac:dyDescent="0.25">
      <c r="A174" s="372" t="s">
        <v>847</v>
      </c>
      <c r="B174" s="378" t="s">
        <v>823</v>
      </c>
      <c r="C174" s="373" t="s">
        <v>876</v>
      </c>
      <c r="D174" s="385" t="s">
        <v>877</v>
      </c>
      <c r="E174" s="380" t="e">
        <f>H178</f>
        <v>#N/A</v>
      </c>
      <c r="G174" s="19" t="s">
        <v>9</v>
      </c>
      <c r="H174" s="42" t="e">
        <f>K158+K174</f>
        <v>#N/A</v>
      </c>
      <c r="K174" s="381" t="e">
        <f>K169+Q163+Q167</f>
        <v>#N/A</v>
      </c>
      <c r="L174" s="301"/>
      <c r="M174" s="301"/>
      <c r="N174" s="301"/>
      <c r="O174" s="301"/>
      <c r="P174" s="301"/>
      <c r="Q174" s="301"/>
      <c r="R174" s="389"/>
      <c r="S174" s="389"/>
      <c r="T174" s="389"/>
      <c r="U174" s="389"/>
    </row>
    <row r="175" spans="1:21" ht="15" customHeight="1" x14ac:dyDescent="0.25">
      <c r="A175" s="372" t="s">
        <v>850</v>
      </c>
      <c r="B175" s="378" t="s">
        <v>823</v>
      </c>
      <c r="C175" s="373" t="s">
        <v>879</v>
      </c>
      <c r="D175" s="385" t="s">
        <v>880</v>
      </c>
      <c r="E175" s="380" t="e">
        <f>H179</f>
        <v>#N/A</v>
      </c>
      <c r="G175" s="371" t="s">
        <v>459</v>
      </c>
      <c r="H175" s="42" t="e">
        <f>K159+K174</f>
        <v>#N/A</v>
      </c>
      <c r="K175" s="301"/>
      <c r="L175" s="33"/>
      <c r="M175" s="428"/>
      <c r="N175" s="428"/>
      <c r="O175" s="55"/>
      <c r="P175" s="58"/>
      <c r="Q175" s="301"/>
      <c r="R175" s="389"/>
      <c r="S175" s="389"/>
      <c r="T175" s="389"/>
      <c r="U175" s="389"/>
    </row>
    <row r="176" spans="1:21" ht="15" customHeight="1" x14ac:dyDescent="0.25">
      <c r="G176" s="19" t="s">
        <v>870</v>
      </c>
      <c r="H176" s="42" t="e">
        <f>K160+K174</f>
        <v>#N/A</v>
      </c>
      <c r="K176" s="301"/>
      <c r="L176" s="301"/>
      <c r="M176" s="301"/>
      <c r="N176" s="301"/>
      <c r="O176" s="301"/>
      <c r="P176" s="301"/>
      <c r="Q176" s="301"/>
      <c r="R176" s="389"/>
      <c r="S176" s="389"/>
      <c r="T176" s="389"/>
      <c r="U176" s="389"/>
    </row>
    <row r="177" spans="1:21" ht="15" customHeight="1" x14ac:dyDescent="0.25">
      <c r="G177" s="19" t="s">
        <v>873</v>
      </c>
      <c r="H177" s="42" t="e">
        <f>K161+K174</f>
        <v>#N/A</v>
      </c>
      <c r="K177" s="301"/>
      <c r="L177" s="429"/>
      <c r="M177" s="430"/>
      <c r="N177" s="430"/>
      <c r="O177" s="431"/>
      <c r="P177" s="432"/>
      <c r="Q177" s="433"/>
      <c r="R177" s="389"/>
      <c r="S177" s="389"/>
      <c r="T177" s="389"/>
      <c r="U177" s="389"/>
    </row>
    <row r="178" spans="1:21" ht="15" customHeight="1" x14ac:dyDescent="0.25">
      <c r="G178" s="326" t="s">
        <v>461</v>
      </c>
      <c r="H178" s="42" t="e">
        <f>K162+K174</f>
        <v>#N/A</v>
      </c>
      <c r="K178" s="301"/>
      <c r="L178" s="301"/>
      <c r="M178" s="301"/>
      <c r="N178" s="301"/>
      <c r="O178" s="301"/>
      <c r="P178" s="301"/>
      <c r="Q178" s="434"/>
      <c r="R178" s="389"/>
      <c r="S178" s="389"/>
      <c r="T178" s="389"/>
      <c r="U178" s="389"/>
    </row>
    <row r="179" spans="1:21" ht="15" customHeight="1" x14ac:dyDescent="0.25">
      <c r="G179" s="326" t="s">
        <v>878</v>
      </c>
      <c r="H179" s="42" t="e">
        <f>K163+K174</f>
        <v>#N/A</v>
      </c>
      <c r="I179" s="301"/>
      <c r="J179" s="301"/>
      <c r="K179" s="301"/>
      <c r="L179" s="301"/>
      <c r="M179" s="301"/>
      <c r="N179" s="301"/>
      <c r="O179" s="301"/>
      <c r="P179" s="301"/>
      <c r="Q179" s="434"/>
      <c r="R179" s="389"/>
      <c r="S179" s="301"/>
      <c r="T179" s="389"/>
      <c r="U179" s="389"/>
    </row>
    <row r="180" spans="1:21" ht="15" customHeight="1" x14ac:dyDescent="0.25"/>
    <row r="181" spans="1:21" ht="15" customHeight="1" x14ac:dyDescent="0.25">
      <c r="A181" s="613" t="s">
        <v>483</v>
      </c>
      <c r="B181" s="614"/>
      <c r="C181" s="614"/>
      <c r="D181" s="614"/>
      <c r="E181" s="614"/>
      <c r="F181" s="27"/>
    </row>
    <row r="182" spans="1:21" ht="30" customHeight="1" x14ac:dyDescent="0.25"/>
    <row r="183" spans="1:21" ht="30" customHeight="1" x14ac:dyDescent="0.25">
      <c r="D183" s="178" t="s">
        <v>4</v>
      </c>
      <c r="E183" s="28">
        <f>высота2</f>
        <v>0</v>
      </c>
    </row>
    <row r="184" spans="1:21" ht="30" customHeight="1" x14ac:dyDescent="0.25">
      <c r="D184" s="2" t="s">
        <v>5</v>
      </c>
      <c r="E184" s="28">
        <f>ширина2</f>
        <v>0</v>
      </c>
    </row>
    <row r="185" spans="1:21" ht="30" customHeight="1" x14ac:dyDescent="0.25"/>
    <row r="186" spans="1:21" ht="30" customHeight="1" x14ac:dyDescent="0.25"/>
    <row r="187" spans="1:21" ht="15" customHeight="1" thickBot="1" x14ac:dyDescent="0.3">
      <c r="B187" s="273" t="s">
        <v>484</v>
      </c>
    </row>
    <row r="188" spans="1:21" ht="15" customHeight="1" thickBot="1" x14ac:dyDescent="0.3">
      <c r="A188" s="357" t="s">
        <v>822</v>
      </c>
      <c r="B188" s="358" t="s">
        <v>823</v>
      </c>
      <c r="C188" s="357" t="s">
        <v>824</v>
      </c>
      <c r="D188" s="358" t="s">
        <v>2</v>
      </c>
      <c r="E188" s="358" t="s">
        <v>3</v>
      </c>
      <c r="G188" s="603" t="s">
        <v>6</v>
      </c>
      <c r="H188" s="604"/>
      <c r="I188" s="604"/>
      <c r="J188" s="604"/>
      <c r="K188" s="605"/>
      <c r="L188" s="606" t="s">
        <v>325</v>
      </c>
      <c r="M188" s="607"/>
      <c r="N188" s="607"/>
      <c r="O188" s="607"/>
      <c r="P188" s="607"/>
      <c r="Q188" s="608"/>
    </row>
    <row r="189" spans="1:21" ht="15" customHeight="1" x14ac:dyDescent="0.25">
      <c r="A189" s="359" t="s">
        <v>825</v>
      </c>
      <c r="B189" s="360"/>
      <c r="C189" s="361" t="s">
        <v>826</v>
      </c>
      <c r="D189" s="362" t="s">
        <v>827</v>
      </c>
      <c r="E189" s="363">
        <f>H203</f>
        <v>-56.921399999999998</v>
      </c>
      <c r="G189" s="29" t="s">
        <v>43</v>
      </c>
      <c r="H189" s="3" t="s">
        <v>0</v>
      </c>
      <c r="I189" s="4" t="s">
        <v>1</v>
      </c>
      <c r="J189" s="4" t="s">
        <v>3</v>
      </c>
      <c r="K189" s="5" t="s">
        <v>7</v>
      </c>
      <c r="L189" s="41" t="s">
        <v>456</v>
      </c>
      <c r="M189" s="6" t="s">
        <v>0</v>
      </c>
      <c r="N189" s="7" t="s">
        <v>1</v>
      </c>
      <c r="O189" s="7" t="s">
        <v>315</v>
      </c>
      <c r="P189" s="7" t="s">
        <v>3</v>
      </c>
      <c r="Q189" s="4" t="s">
        <v>7</v>
      </c>
    </row>
    <row r="190" spans="1:21" ht="15" customHeight="1" x14ac:dyDescent="0.25">
      <c r="A190" s="243" t="s">
        <v>828</v>
      </c>
      <c r="B190" s="609" t="s">
        <v>829</v>
      </c>
      <c r="C190" s="364" t="s">
        <v>830</v>
      </c>
      <c r="D190" s="365" t="s">
        <v>831</v>
      </c>
      <c r="E190" s="363">
        <f>H202</f>
        <v>-56.921399999999998</v>
      </c>
      <c r="G190" s="19" t="s">
        <v>457</v>
      </c>
      <c r="H190" s="51">
        <f>E183/1000</f>
        <v>0</v>
      </c>
      <c r="I190" s="51">
        <f>E184/1000</f>
        <v>0</v>
      </c>
      <c r="J190" s="26">
        <f>'Редактор цен '!$D$4</f>
        <v>8383.27</v>
      </c>
      <c r="K190" s="9">
        <f t="shared" ref="K190:K196" si="16">H190*I190*J190</f>
        <v>0</v>
      </c>
      <c r="L190" s="47" t="s">
        <v>458</v>
      </c>
      <c r="M190" s="51">
        <f>H190</f>
        <v>0</v>
      </c>
      <c r="N190" s="51">
        <f>I190</f>
        <v>0</v>
      </c>
      <c r="O190" s="179">
        <f>(M190+N190)*2</f>
        <v>0</v>
      </c>
      <c r="P190" s="180">
        <f>'Редактор цен '!$D$127</f>
        <v>50.8</v>
      </c>
      <c r="Q190" s="59">
        <f>O190*P190</f>
        <v>0</v>
      </c>
    </row>
    <row r="191" spans="1:21" ht="15" customHeight="1" x14ac:dyDescent="0.25">
      <c r="A191" s="366" t="s">
        <v>832</v>
      </c>
      <c r="B191" s="610"/>
      <c r="C191" s="367" t="s">
        <v>833</v>
      </c>
      <c r="D191" s="368" t="s">
        <v>834</v>
      </c>
      <c r="E191" s="363">
        <f>H201</f>
        <v>-56.921399999999998</v>
      </c>
      <c r="G191" s="19" t="s">
        <v>9</v>
      </c>
      <c r="H191" s="51">
        <f>H190</f>
        <v>0</v>
      </c>
      <c r="I191" s="51">
        <f>I190</f>
        <v>0</v>
      </c>
      <c r="J191" s="26">
        <f>'Редактор цен '!$D$6</f>
        <v>10406.1895</v>
      </c>
      <c r="K191" s="9">
        <f t="shared" si="16"/>
        <v>0</v>
      </c>
      <c r="L191" s="181" t="s">
        <v>54</v>
      </c>
      <c r="M191" s="51">
        <f>M190</f>
        <v>0</v>
      </c>
      <c r="N191" s="51">
        <f>N190</f>
        <v>0</v>
      </c>
      <c r="O191" s="179">
        <f>(M191+N191)*2</f>
        <v>0</v>
      </c>
      <c r="P191" s="11">
        <f>'Редактор цен '!$D$114</f>
        <v>50.8</v>
      </c>
      <c r="Q191" s="59">
        <f>O191*P191</f>
        <v>0</v>
      </c>
    </row>
    <row r="192" spans="1:21" ht="15" customHeight="1" x14ac:dyDescent="0.25">
      <c r="A192" s="369" t="s">
        <v>835</v>
      </c>
      <c r="B192" s="610"/>
      <c r="C192" s="370" t="s">
        <v>836</v>
      </c>
      <c r="D192" s="368" t="s">
        <v>837</v>
      </c>
      <c r="E192" s="363">
        <f>E191</f>
        <v>-56.921399999999998</v>
      </c>
      <c r="G192" s="371" t="s">
        <v>459</v>
      </c>
      <c r="H192" s="51">
        <f t="shared" ref="H192:I196" si="17">H191</f>
        <v>0</v>
      </c>
      <c r="I192" s="51">
        <f t="shared" si="17"/>
        <v>0</v>
      </c>
      <c r="J192" s="26">
        <f>'Редактор цен '!$D$8</f>
        <v>10788.904</v>
      </c>
      <c r="K192" s="9">
        <f t="shared" si="16"/>
        <v>0</v>
      </c>
      <c r="L192" s="279" t="s">
        <v>468</v>
      </c>
      <c r="M192" s="51">
        <f>M190-0.12</f>
        <v>-0.12</v>
      </c>
      <c r="N192" s="51">
        <f>N190-0.15</f>
        <v>-0.15</v>
      </c>
      <c r="O192" s="179">
        <f>(M192+N192)*2</f>
        <v>-0.54</v>
      </c>
      <c r="P192" s="11">
        <f>'Редактор цен '!$D$125</f>
        <v>105.41</v>
      </c>
      <c r="Q192" s="59">
        <f>O192*P192</f>
        <v>-56.921399999999998</v>
      </c>
    </row>
    <row r="193" spans="1:17" ht="15" customHeight="1" thickBot="1" x14ac:dyDescent="0.3">
      <c r="A193" s="369" t="s">
        <v>838</v>
      </c>
      <c r="B193" s="610"/>
      <c r="C193" s="370" t="s">
        <v>839</v>
      </c>
      <c r="D193" s="368" t="s">
        <v>840</v>
      </c>
      <c r="E193" s="363">
        <f>E191</f>
        <v>-56.921399999999998</v>
      </c>
      <c r="G193" s="19" t="s">
        <v>326</v>
      </c>
      <c r="H193" s="51">
        <f t="shared" si="17"/>
        <v>0</v>
      </c>
      <c r="I193" s="51">
        <f t="shared" si="17"/>
        <v>0</v>
      </c>
      <c r="J193" s="26">
        <f>'Редактор цен '!$D$22</f>
        <v>13322.1095</v>
      </c>
      <c r="K193" s="9">
        <f t="shared" si="16"/>
        <v>0</v>
      </c>
      <c r="Q193" s="57" t="s">
        <v>463</v>
      </c>
    </row>
    <row r="194" spans="1:17" ht="15" customHeight="1" thickBot="1" x14ac:dyDescent="0.3">
      <c r="A194" s="372" t="s">
        <v>841</v>
      </c>
      <c r="B194" s="610"/>
      <c r="C194" s="373" t="s">
        <v>842</v>
      </c>
      <c r="D194" s="368" t="s">
        <v>843</v>
      </c>
      <c r="E194" s="363">
        <f>E191</f>
        <v>-56.921399999999998</v>
      </c>
      <c r="G194" s="19" t="s">
        <v>66</v>
      </c>
      <c r="H194" s="51">
        <f t="shared" si="17"/>
        <v>0</v>
      </c>
      <c r="I194" s="51">
        <f t="shared" si="17"/>
        <v>0</v>
      </c>
      <c r="J194" s="26">
        <f>'Редактор цен '!$D$24</f>
        <v>15345.029</v>
      </c>
      <c r="K194" s="9">
        <f t="shared" si="16"/>
        <v>0</v>
      </c>
      <c r="L194" s="63"/>
      <c r="M194" s="62"/>
      <c r="N194" s="62"/>
      <c r="O194" s="276"/>
      <c r="P194" s="58"/>
      <c r="Q194" s="182">
        <f>Q190+Q191+Q192</f>
        <v>-56.921399999999998</v>
      </c>
    </row>
    <row r="195" spans="1:17" ht="15" customHeight="1" x14ac:dyDescent="0.25">
      <c r="A195" s="372" t="s">
        <v>844</v>
      </c>
      <c r="B195" s="610"/>
      <c r="C195" s="373" t="s">
        <v>845</v>
      </c>
      <c r="D195" s="368" t="s">
        <v>846</v>
      </c>
      <c r="E195" s="363">
        <f>E191</f>
        <v>-56.921399999999998</v>
      </c>
      <c r="G195" s="326" t="s">
        <v>461</v>
      </c>
      <c r="H195" s="51">
        <f t="shared" si="17"/>
        <v>0</v>
      </c>
      <c r="I195" s="51">
        <f t="shared" si="17"/>
        <v>0</v>
      </c>
      <c r="J195" s="26">
        <f>'Редактор цен '!$D$26</f>
        <v>15454.376000000002</v>
      </c>
      <c r="K195" s="9">
        <f t="shared" si="16"/>
        <v>0</v>
      </c>
      <c r="L195" s="274"/>
      <c r="M195" s="55"/>
      <c r="N195" s="55"/>
      <c r="O195" s="276"/>
      <c r="P195" s="58"/>
    </row>
    <row r="196" spans="1:17" ht="15" customHeight="1" x14ac:dyDescent="0.25">
      <c r="A196" s="372" t="s">
        <v>847</v>
      </c>
      <c r="B196" s="610"/>
      <c r="C196" s="373" t="s">
        <v>848</v>
      </c>
      <c r="D196" s="368" t="s">
        <v>849</v>
      </c>
      <c r="E196" s="363">
        <f>E192</f>
        <v>-56.921399999999998</v>
      </c>
      <c r="G196" s="326" t="s">
        <v>462</v>
      </c>
      <c r="H196" s="51">
        <f t="shared" si="17"/>
        <v>0</v>
      </c>
      <c r="I196" s="51">
        <f t="shared" si="17"/>
        <v>0</v>
      </c>
      <c r="J196" s="26">
        <f>'Редактор цен '!$D$28</f>
        <v>17480.940399999999</v>
      </c>
      <c r="K196" s="9">
        <f t="shared" si="16"/>
        <v>0</v>
      </c>
      <c r="L196" s="61"/>
      <c r="M196" s="64"/>
      <c r="N196" s="64"/>
      <c r="O196" s="276"/>
      <c r="P196" s="58"/>
    </row>
    <row r="197" spans="1:17" ht="15" customHeight="1" x14ac:dyDescent="0.25">
      <c r="A197" s="372" t="s">
        <v>850</v>
      </c>
      <c r="B197" s="610"/>
      <c r="C197" s="373" t="s">
        <v>851</v>
      </c>
      <c r="D197" s="368" t="s">
        <v>852</v>
      </c>
      <c r="E197" s="363">
        <f>H203</f>
        <v>-56.921399999999998</v>
      </c>
      <c r="G197" s="374"/>
      <c r="H197" s="242"/>
      <c r="I197" s="242"/>
      <c r="J197" s="58"/>
      <c r="K197" s="62"/>
      <c r="L197" s="61"/>
      <c r="M197" s="64"/>
      <c r="N197" s="64"/>
      <c r="O197" s="276"/>
      <c r="P197" s="58"/>
      <c r="Q197" s="64"/>
    </row>
    <row r="198" spans="1:17" ht="15" customHeight="1" x14ac:dyDescent="0.25">
      <c r="A198" s="369" t="s">
        <v>853</v>
      </c>
      <c r="B198" s="610"/>
      <c r="C198" s="370" t="s">
        <v>854</v>
      </c>
      <c r="D198" s="368" t="s">
        <v>855</v>
      </c>
      <c r="E198" s="363">
        <f>E191</f>
        <v>-56.921399999999998</v>
      </c>
      <c r="G198" s="374"/>
      <c r="H198" s="242"/>
      <c r="I198" s="375"/>
      <c r="J198" s="58"/>
      <c r="K198" s="62"/>
      <c r="L198" s="61"/>
      <c r="M198" s="65"/>
      <c r="N198" s="65"/>
      <c r="O198" s="302"/>
      <c r="P198" s="58"/>
    </row>
    <row r="199" spans="1:17" ht="15" customHeight="1" x14ac:dyDescent="0.25">
      <c r="A199" s="366" t="s">
        <v>856</v>
      </c>
      <c r="B199" s="611"/>
      <c r="C199" s="367" t="s">
        <v>857</v>
      </c>
      <c r="D199" s="368" t="s">
        <v>858</v>
      </c>
      <c r="E199" s="363">
        <f>E191</f>
        <v>-56.921399999999998</v>
      </c>
      <c r="G199" s="63"/>
      <c r="H199" s="55"/>
      <c r="I199" s="34"/>
      <c r="J199" s="58"/>
      <c r="K199" s="62"/>
    </row>
    <row r="200" spans="1:17" ht="15" customHeight="1" x14ac:dyDescent="0.25">
      <c r="A200" s="357" t="s">
        <v>822</v>
      </c>
      <c r="B200" s="358" t="s">
        <v>823</v>
      </c>
      <c r="C200" s="357" t="s">
        <v>824</v>
      </c>
      <c r="D200" s="358" t="s">
        <v>2</v>
      </c>
      <c r="E200" s="358" t="s">
        <v>3</v>
      </c>
      <c r="G200" s="612" t="s">
        <v>10</v>
      </c>
      <c r="H200" s="612"/>
      <c r="I200" s="55"/>
      <c r="J200" s="376"/>
      <c r="K200" s="377"/>
    </row>
    <row r="201" spans="1:17" ht="15" customHeight="1" x14ac:dyDescent="0.25">
      <c r="A201" s="359" t="s">
        <v>825</v>
      </c>
      <c r="B201" s="378" t="s">
        <v>823</v>
      </c>
      <c r="C201" s="361" t="s">
        <v>859</v>
      </c>
      <c r="D201" s="379" t="s">
        <v>860</v>
      </c>
      <c r="E201" s="380">
        <f>H207</f>
        <v>-56.921399999999998</v>
      </c>
      <c r="G201" s="19" t="s">
        <v>8</v>
      </c>
      <c r="H201" s="42">
        <f>K190+K201</f>
        <v>-56.921399999999998</v>
      </c>
      <c r="I201" s="375"/>
      <c r="J201" s="58"/>
      <c r="K201" s="381">
        <f>Q194</f>
        <v>-56.921399999999998</v>
      </c>
      <c r="L201" s="32"/>
      <c r="M201" s="32"/>
      <c r="N201" s="32"/>
      <c r="O201" s="39"/>
      <c r="P201" s="40"/>
      <c r="Q201" s="301"/>
    </row>
    <row r="202" spans="1:17" ht="15" customHeight="1" x14ac:dyDescent="0.25">
      <c r="A202" s="369" t="s">
        <v>835</v>
      </c>
      <c r="B202" s="373" t="s">
        <v>861</v>
      </c>
      <c r="C202" s="373" t="s">
        <v>862</v>
      </c>
      <c r="D202" s="382" t="s">
        <v>863</v>
      </c>
      <c r="E202" s="380">
        <f>H204</f>
        <v>-56.921399999999998</v>
      </c>
      <c r="G202" s="19" t="s">
        <v>9</v>
      </c>
      <c r="H202" s="42">
        <f>K191+K201</f>
        <v>-56.921399999999998</v>
      </c>
      <c r="K202" s="38"/>
      <c r="L202" s="36"/>
      <c r="M202" s="36"/>
      <c r="N202" s="22"/>
      <c r="O202" s="39"/>
      <c r="P202" s="40"/>
      <c r="Q202" s="301"/>
    </row>
    <row r="203" spans="1:17" ht="15" customHeight="1" x14ac:dyDescent="0.25">
      <c r="A203" s="243" t="s">
        <v>828</v>
      </c>
      <c r="B203" s="373" t="s">
        <v>864</v>
      </c>
      <c r="C203" s="383" t="s">
        <v>865</v>
      </c>
      <c r="D203" s="384" t="s">
        <v>866</v>
      </c>
      <c r="E203" s="380">
        <f>H205</f>
        <v>-56.921399999999998</v>
      </c>
      <c r="G203" s="371" t="s">
        <v>459</v>
      </c>
      <c r="H203" s="42">
        <f>K192+K201</f>
        <v>-56.921399999999998</v>
      </c>
      <c r="I203" s="301"/>
      <c r="J203" s="301"/>
      <c r="K203" s="301"/>
    </row>
    <row r="204" spans="1:17" ht="15" customHeight="1" x14ac:dyDescent="0.25">
      <c r="A204" s="243" t="s">
        <v>828</v>
      </c>
      <c r="B204" s="373" t="s">
        <v>867</v>
      </c>
      <c r="C204" s="373" t="s">
        <v>868</v>
      </c>
      <c r="D204" s="384" t="s">
        <v>869</v>
      </c>
      <c r="E204" s="380">
        <f>H205</f>
        <v>-56.921399999999998</v>
      </c>
      <c r="G204" s="19" t="s">
        <v>870</v>
      </c>
      <c r="H204" s="42">
        <f>K193+K201</f>
        <v>-56.921399999999998</v>
      </c>
      <c r="I204" s="301"/>
      <c r="J204" s="301"/>
      <c r="K204" s="301"/>
    </row>
    <row r="205" spans="1:17" ht="15" customHeight="1" x14ac:dyDescent="0.25">
      <c r="A205" s="372" t="s">
        <v>841</v>
      </c>
      <c r="B205" s="373" t="s">
        <v>864</v>
      </c>
      <c r="C205" s="373" t="s">
        <v>871</v>
      </c>
      <c r="D205" s="382" t="s">
        <v>872</v>
      </c>
      <c r="E205" s="380">
        <f>H204</f>
        <v>-56.921399999999998</v>
      </c>
      <c r="G205" s="19" t="s">
        <v>873</v>
      </c>
      <c r="H205" s="42">
        <f>K194+K201</f>
        <v>-56.921399999999998</v>
      </c>
    </row>
    <row r="206" spans="1:17" ht="15" customHeight="1" x14ac:dyDescent="0.25">
      <c r="A206" s="372" t="s">
        <v>841</v>
      </c>
      <c r="B206" s="373" t="s">
        <v>861</v>
      </c>
      <c r="C206" s="373" t="s">
        <v>874</v>
      </c>
      <c r="D206" s="382" t="s">
        <v>875</v>
      </c>
      <c r="E206" s="380">
        <f>H204</f>
        <v>-56.921399999999998</v>
      </c>
      <c r="G206" s="326" t="s">
        <v>461</v>
      </c>
      <c r="H206" s="42">
        <f>K195+K201</f>
        <v>-56.921399999999998</v>
      </c>
      <c r="K206" s="57"/>
    </row>
    <row r="207" spans="1:17" ht="15" customHeight="1" x14ac:dyDescent="0.25">
      <c r="A207" s="372" t="s">
        <v>847</v>
      </c>
      <c r="B207" s="378" t="s">
        <v>823</v>
      </c>
      <c r="C207" s="373" t="s">
        <v>876</v>
      </c>
      <c r="D207" s="385" t="s">
        <v>877</v>
      </c>
      <c r="E207" s="380">
        <f>H206</f>
        <v>-56.921399999999998</v>
      </c>
      <c r="G207" s="326" t="s">
        <v>878</v>
      </c>
      <c r="H207" s="42">
        <f>K196+K201</f>
        <v>-56.921399999999998</v>
      </c>
    </row>
    <row r="208" spans="1:17" ht="15" customHeight="1" x14ac:dyDescent="0.25">
      <c r="A208" s="372" t="s">
        <v>850</v>
      </c>
      <c r="B208" s="378" t="s">
        <v>823</v>
      </c>
      <c r="C208" s="373" t="s">
        <v>879</v>
      </c>
      <c r="D208" s="385" t="s">
        <v>880</v>
      </c>
      <c r="E208" s="380">
        <f>H207</f>
        <v>-56.921399999999998</v>
      </c>
      <c r="K208" s="301"/>
    </row>
    <row r="209" spans="1:17" ht="15" customHeight="1" x14ac:dyDescent="0.25"/>
    <row r="210" spans="1:17" ht="15" customHeight="1" x14ac:dyDescent="0.25">
      <c r="A210" s="613" t="s">
        <v>485</v>
      </c>
      <c r="B210" s="614"/>
      <c r="C210" s="614"/>
      <c r="D210" s="614"/>
      <c r="E210" s="614"/>
      <c r="F210" s="27"/>
    </row>
    <row r="211" spans="1:17" ht="30" customHeight="1" x14ac:dyDescent="0.25"/>
    <row r="212" spans="1:17" ht="30" customHeight="1" x14ac:dyDescent="0.25">
      <c r="D212" s="178" t="s">
        <v>4</v>
      </c>
      <c r="E212" s="28">
        <f>высота2</f>
        <v>0</v>
      </c>
    </row>
    <row r="213" spans="1:17" ht="30" customHeight="1" x14ac:dyDescent="0.25">
      <c r="D213" s="2" t="s">
        <v>5</v>
      </c>
      <c r="E213" s="28">
        <f>ширина2</f>
        <v>0</v>
      </c>
    </row>
    <row r="214" spans="1:17" ht="30" customHeight="1" x14ac:dyDescent="0.25"/>
    <row r="215" spans="1:17" ht="30" customHeight="1" x14ac:dyDescent="0.25"/>
    <row r="216" spans="1:17" ht="15" customHeight="1" thickBot="1" x14ac:dyDescent="0.3">
      <c r="B216" s="273" t="s">
        <v>486</v>
      </c>
    </row>
    <row r="217" spans="1:17" ht="15" customHeight="1" thickBot="1" x14ac:dyDescent="0.3">
      <c r="A217" s="357" t="s">
        <v>822</v>
      </c>
      <c r="B217" s="358" t="s">
        <v>823</v>
      </c>
      <c r="C217" s="357" t="s">
        <v>824</v>
      </c>
      <c r="D217" s="358" t="s">
        <v>2</v>
      </c>
      <c r="E217" s="358" t="s">
        <v>3</v>
      </c>
      <c r="G217" s="603" t="s">
        <v>6</v>
      </c>
      <c r="H217" s="604"/>
      <c r="I217" s="604"/>
      <c r="J217" s="604"/>
      <c r="K217" s="605"/>
      <c r="L217" s="606" t="s">
        <v>325</v>
      </c>
      <c r="M217" s="607"/>
      <c r="N217" s="607"/>
      <c r="O217" s="607"/>
      <c r="P217" s="607"/>
      <c r="Q217" s="608"/>
    </row>
    <row r="218" spans="1:17" ht="15" customHeight="1" x14ac:dyDescent="0.25">
      <c r="A218" s="359" t="s">
        <v>825</v>
      </c>
      <c r="B218" s="360"/>
      <c r="C218" s="361" t="s">
        <v>826</v>
      </c>
      <c r="D218" s="362" t="s">
        <v>827</v>
      </c>
      <c r="E218" s="363">
        <f>H232</f>
        <v>-56.921399999999998</v>
      </c>
      <c r="G218" s="29" t="s">
        <v>43</v>
      </c>
      <c r="H218" s="3" t="s">
        <v>0</v>
      </c>
      <c r="I218" s="4" t="s">
        <v>1</v>
      </c>
      <c r="J218" s="4" t="s">
        <v>3</v>
      </c>
      <c r="K218" s="5" t="s">
        <v>7</v>
      </c>
      <c r="L218" s="41" t="s">
        <v>456</v>
      </c>
      <c r="M218" s="6" t="s">
        <v>0</v>
      </c>
      <c r="N218" s="7" t="s">
        <v>1</v>
      </c>
      <c r="O218" s="7" t="s">
        <v>315</v>
      </c>
      <c r="P218" s="7" t="s">
        <v>3</v>
      </c>
      <c r="Q218" s="4" t="s">
        <v>7</v>
      </c>
    </row>
    <row r="219" spans="1:17" ht="15" customHeight="1" x14ac:dyDescent="0.25">
      <c r="A219" s="243" t="s">
        <v>828</v>
      </c>
      <c r="B219" s="609" t="s">
        <v>829</v>
      </c>
      <c r="C219" s="364" t="s">
        <v>830</v>
      </c>
      <c r="D219" s="365" t="s">
        <v>831</v>
      </c>
      <c r="E219" s="363">
        <f>H231</f>
        <v>-56.921399999999998</v>
      </c>
      <c r="G219" s="19" t="s">
        <v>457</v>
      </c>
      <c r="H219" s="51">
        <f>E212/1000</f>
        <v>0</v>
      </c>
      <c r="I219" s="51">
        <f>E213/1000</f>
        <v>0</v>
      </c>
      <c r="J219" s="26">
        <f>'Редактор цен '!$D$5</f>
        <v>13169.0237</v>
      </c>
      <c r="K219" s="9">
        <f t="shared" ref="K219:K225" si="18">H219*I219*J219</f>
        <v>0</v>
      </c>
      <c r="L219" s="47" t="s">
        <v>458</v>
      </c>
      <c r="M219" s="51">
        <f>H219</f>
        <v>0</v>
      </c>
      <c r="N219" s="51">
        <f>I219</f>
        <v>0</v>
      </c>
      <c r="O219" s="179">
        <f>(M219+N219)*2</f>
        <v>0</v>
      </c>
      <c r="P219" s="180">
        <f>'Редактор цен '!$D$127</f>
        <v>50.8</v>
      </c>
      <c r="Q219" s="59">
        <f>O219*P219</f>
        <v>0</v>
      </c>
    </row>
    <row r="220" spans="1:17" ht="15" customHeight="1" x14ac:dyDescent="0.25">
      <c r="A220" s="366" t="s">
        <v>832</v>
      </c>
      <c r="B220" s="610"/>
      <c r="C220" s="367" t="s">
        <v>833</v>
      </c>
      <c r="D220" s="368" t="s">
        <v>834</v>
      </c>
      <c r="E220" s="363">
        <f>H230</f>
        <v>-56.921399999999998</v>
      </c>
      <c r="G220" s="19" t="s">
        <v>9</v>
      </c>
      <c r="H220" s="51">
        <f>H219</f>
        <v>0</v>
      </c>
      <c r="I220" s="51">
        <f>I219</f>
        <v>0</v>
      </c>
      <c r="J220" s="26">
        <f>'Редактор цен '!$D$7</f>
        <v>17007.1034</v>
      </c>
      <c r="K220" s="9">
        <f t="shared" si="18"/>
        <v>0</v>
      </c>
      <c r="L220" s="181" t="s">
        <v>54</v>
      </c>
      <c r="M220" s="51">
        <f>M219</f>
        <v>0</v>
      </c>
      <c r="N220" s="51">
        <f>N219</f>
        <v>0</v>
      </c>
      <c r="O220" s="179">
        <f>(M220+N220)*2</f>
        <v>0</v>
      </c>
      <c r="P220" s="11">
        <f>'Редактор цен '!$D$114</f>
        <v>50.8</v>
      </c>
      <c r="Q220" s="59">
        <f>O220*P220</f>
        <v>0</v>
      </c>
    </row>
    <row r="221" spans="1:17" ht="15" customHeight="1" x14ac:dyDescent="0.25">
      <c r="A221" s="369" t="s">
        <v>835</v>
      </c>
      <c r="B221" s="610"/>
      <c r="C221" s="370" t="s">
        <v>836</v>
      </c>
      <c r="D221" s="368" t="s">
        <v>837</v>
      </c>
      <c r="E221" s="363">
        <f>E220</f>
        <v>-56.921399999999998</v>
      </c>
      <c r="G221" s="371" t="s">
        <v>459</v>
      </c>
      <c r="H221" s="51">
        <f t="shared" ref="H221:I225" si="19">H220</f>
        <v>0</v>
      </c>
      <c r="I221" s="51">
        <f t="shared" si="19"/>
        <v>0</v>
      </c>
      <c r="J221" s="26">
        <f>'Редактор цен '!$D$9</f>
        <v>17305.985199999999</v>
      </c>
      <c r="K221" s="9">
        <f t="shared" si="18"/>
        <v>0</v>
      </c>
      <c r="L221" s="280" t="s">
        <v>468</v>
      </c>
      <c r="M221" s="51">
        <f>M219-0.12</f>
        <v>-0.12</v>
      </c>
      <c r="N221" s="51">
        <f>N219-0.15</f>
        <v>-0.15</v>
      </c>
      <c r="O221" s="179">
        <f>(M221+N221)*2</f>
        <v>-0.54</v>
      </c>
      <c r="P221" s="11">
        <f>'Редактор цен '!$D$125</f>
        <v>105.41</v>
      </c>
      <c r="Q221" s="59">
        <f>O221*P221</f>
        <v>-56.921399999999998</v>
      </c>
    </row>
    <row r="222" spans="1:17" ht="15" customHeight="1" thickBot="1" x14ac:dyDescent="0.3">
      <c r="A222" s="369" t="s">
        <v>838</v>
      </c>
      <c r="B222" s="610"/>
      <c r="C222" s="370" t="s">
        <v>839</v>
      </c>
      <c r="D222" s="368" t="s">
        <v>840</v>
      </c>
      <c r="E222" s="363">
        <f>E220</f>
        <v>-56.921399999999998</v>
      </c>
      <c r="G222" s="19" t="s">
        <v>326</v>
      </c>
      <c r="H222" s="51">
        <f t="shared" si="19"/>
        <v>0</v>
      </c>
      <c r="I222" s="51">
        <f t="shared" si="19"/>
        <v>0</v>
      </c>
      <c r="J222" s="26">
        <f>'Редактор цен '!$D$23</f>
        <v>21552.293700000002</v>
      </c>
      <c r="K222" s="9">
        <f t="shared" si="18"/>
        <v>0</v>
      </c>
      <c r="Q222" s="57" t="s">
        <v>463</v>
      </c>
    </row>
    <row r="223" spans="1:17" ht="15" customHeight="1" thickBot="1" x14ac:dyDescent="0.3">
      <c r="A223" s="372" t="s">
        <v>841</v>
      </c>
      <c r="B223" s="610"/>
      <c r="C223" s="373" t="s">
        <v>842</v>
      </c>
      <c r="D223" s="368" t="s">
        <v>843</v>
      </c>
      <c r="E223" s="363">
        <f>E220</f>
        <v>-56.921399999999998</v>
      </c>
      <c r="G223" s="19" t="s">
        <v>66</v>
      </c>
      <c r="H223" s="51">
        <f t="shared" si="19"/>
        <v>0</v>
      </c>
      <c r="I223" s="51">
        <f t="shared" si="19"/>
        <v>0</v>
      </c>
      <c r="J223" s="26">
        <f>'Редактор цен '!$D$25</f>
        <v>25011.303800000002</v>
      </c>
      <c r="K223" s="9">
        <f t="shared" si="18"/>
        <v>0</v>
      </c>
      <c r="L223" s="63"/>
      <c r="M223" s="62"/>
      <c r="N223" s="62"/>
      <c r="O223" s="276"/>
      <c r="P223" s="58"/>
      <c r="Q223" s="182">
        <f>Q219+Q220+Q221</f>
        <v>-56.921399999999998</v>
      </c>
    </row>
    <row r="224" spans="1:17" ht="15" customHeight="1" x14ac:dyDescent="0.25">
      <c r="A224" s="372" t="s">
        <v>844</v>
      </c>
      <c r="B224" s="610"/>
      <c r="C224" s="373" t="s">
        <v>845</v>
      </c>
      <c r="D224" s="368" t="s">
        <v>846</v>
      </c>
      <c r="E224" s="363">
        <f>E220</f>
        <v>-56.921399999999998</v>
      </c>
      <c r="G224" s="326" t="s">
        <v>461</v>
      </c>
      <c r="H224" s="51">
        <f t="shared" si="19"/>
        <v>0</v>
      </c>
      <c r="I224" s="51">
        <f t="shared" si="19"/>
        <v>0</v>
      </c>
      <c r="J224" s="26">
        <f>'Редактор цен '!$D$27</f>
        <v>27406.003100000002</v>
      </c>
      <c r="K224" s="9">
        <f t="shared" si="18"/>
        <v>0</v>
      </c>
      <c r="L224" s="274"/>
      <c r="M224" s="55"/>
      <c r="N224" s="55"/>
      <c r="O224" s="276"/>
      <c r="P224" s="58"/>
    </row>
    <row r="225" spans="1:17" ht="15" customHeight="1" x14ac:dyDescent="0.25">
      <c r="A225" s="372" t="s">
        <v>847</v>
      </c>
      <c r="B225" s="610"/>
      <c r="C225" s="373" t="s">
        <v>848</v>
      </c>
      <c r="D225" s="368" t="s">
        <v>849</v>
      </c>
      <c r="E225" s="363">
        <f>E221</f>
        <v>-56.921399999999998</v>
      </c>
      <c r="G225" s="326" t="s">
        <v>462</v>
      </c>
      <c r="H225" s="51">
        <f t="shared" si="19"/>
        <v>0</v>
      </c>
      <c r="I225" s="51">
        <f t="shared" si="19"/>
        <v>0</v>
      </c>
      <c r="J225" s="26">
        <f>'Редактор цен '!$D$29</f>
        <v>27406.003100000002</v>
      </c>
      <c r="K225" s="9">
        <f t="shared" si="18"/>
        <v>0</v>
      </c>
      <c r="L225" s="61"/>
      <c r="M225" s="64"/>
      <c r="N225" s="64"/>
      <c r="O225" s="276"/>
      <c r="P225" s="58"/>
    </row>
    <row r="226" spans="1:17" ht="15" customHeight="1" x14ac:dyDescent="0.25">
      <c r="A226" s="372" t="s">
        <v>850</v>
      </c>
      <c r="B226" s="610"/>
      <c r="C226" s="373" t="s">
        <v>851</v>
      </c>
      <c r="D226" s="368" t="s">
        <v>852</v>
      </c>
      <c r="E226" s="363">
        <f>H232</f>
        <v>-56.921399999999998</v>
      </c>
      <c r="G226" s="374"/>
      <c r="H226" s="242"/>
      <c r="I226" s="242"/>
      <c r="J226" s="58"/>
      <c r="K226" s="62"/>
      <c r="L226" s="61"/>
      <c r="M226" s="64"/>
      <c r="N226" s="64"/>
      <c r="O226" s="276"/>
      <c r="P226" s="58"/>
      <c r="Q226" s="64"/>
    </row>
    <row r="227" spans="1:17" ht="15" customHeight="1" x14ac:dyDescent="0.25">
      <c r="A227" s="369" t="s">
        <v>853</v>
      </c>
      <c r="B227" s="610"/>
      <c r="C227" s="370" t="s">
        <v>854</v>
      </c>
      <c r="D227" s="368" t="s">
        <v>855</v>
      </c>
      <c r="E227" s="363">
        <f>E220</f>
        <v>-56.921399999999998</v>
      </c>
      <c r="G227" s="374"/>
      <c r="H227" s="242"/>
      <c r="I227" s="375"/>
      <c r="J227" s="58"/>
      <c r="K227" s="62"/>
      <c r="L227" s="61"/>
      <c r="M227" s="65"/>
      <c r="N227" s="65"/>
      <c r="O227" s="302"/>
      <c r="P227" s="58"/>
      <c r="Q227" s="57"/>
    </row>
    <row r="228" spans="1:17" ht="15" customHeight="1" x14ac:dyDescent="0.25">
      <c r="A228" s="366" t="s">
        <v>856</v>
      </c>
      <c r="B228" s="611"/>
      <c r="C228" s="367" t="s">
        <v>857</v>
      </c>
      <c r="D228" s="368" t="s">
        <v>858</v>
      </c>
      <c r="E228" s="363">
        <f>E220</f>
        <v>-56.921399999999998</v>
      </c>
      <c r="G228" s="63"/>
      <c r="H228" s="55"/>
      <c r="I228" s="34"/>
      <c r="J228" s="58"/>
      <c r="K228" s="62"/>
      <c r="Q228" s="386"/>
    </row>
    <row r="229" spans="1:17" ht="15" customHeight="1" x14ac:dyDescent="0.25">
      <c r="A229" s="357" t="s">
        <v>822</v>
      </c>
      <c r="B229" s="358" t="s">
        <v>823</v>
      </c>
      <c r="C229" s="357" t="s">
        <v>824</v>
      </c>
      <c r="D229" s="358" t="s">
        <v>2</v>
      </c>
      <c r="E229" s="358" t="s">
        <v>3</v>
      </c>
      <c r="G229" s="612" t="s">
        <v>10</v>
      </c>
      <c r="H229" s="612"/>
      <c r="I229" s="55"/>
      <c r="J229" s="376"/>
      <c r="K229" s="377"/>
    </row>
    <row r="230" spans="1:17" ht="15" customHeight="1" x14ac:dyDescent="0.25">
      <c r="A230" s="359" t="s">
        <v>825</v>
      </c>
      <c r="B230" s="378" t="s">
        <v>823</v>
      </c>
      <c r="C230" s="361" t="s">
        <v>859</v>
      </c>
      <c r="D230" s="379" t="s">
        <v>860</v>
      </c>
      <c r="E230" s="380">
        <f>H236</f>
        <v>-56.921399999999998</v>
      </c>
      <c r="G230" s="19" t="s">
        <v>8</v>
      </c>
      <c r="H230" s="42">
        <f>K219+K230</f>
        <v>-56.921399999999998</v>
      </c>
      <c r="I230" s="375"/>
      <c r="J230" s="58"/>
      <c r="K230" s="381">
        <f>Q223</f>
        <v>-56.921399999999998</v>
      </c>
      <c r="L230" s="32"/>
      <c r="M230" s="32"/>
      <c r="N230" s="32"/>
      <c r="O230" s="39"/>
      <c r="P230" s="40"/>
      <c r="Q230" s="301"/>
    </row>
    <row r="231" spans="1:17" ht="15" customHeight="1" x14ac:dyDescent="0.25">
      <c r="A231" s="369" t="s">
        <v>835</v>
      </c>
      <c r="B231" s="373" t="s">
        <v>861</v>
      </c>
      <c r="C231" s="373" t="s">
        <v>862</v>
      </c>
      <c r="D231" s="382" t="s">
        <v>863</v>
      </c>
      <c r="E231" s="380">
        <f>H233</f>
        <v>-56.921399999999998</v>
      </c>
      <c r="G231" s="19" t="s">
        <v>9</v>
      </c>
      <c r="H231" s="42">
        <f>K220+K230</f>
        <v>-56.921399999999998</v>
      </c>
      <c r="K231" s="38"/>
      <c r="L231" s="36"/>
      <c r="M231" s="36"/>
      <c r="N231" s="22"/>
      <c r="O231" s="39"/>
      <c r="P231" s="40"/>
      <c r="Q231" s="301"/>
    </row>
    <row r="232" spans="1:17" ht="15" customHeight="1" x14ac:dyDescent="0.25">
      <c r="A232" s="243" t="s">
        <v>828</v>
      </c>
      <c r="B232" s="373" t="s">
        <v>864</v>
      </c>
      <c r="C232" s="383" t="s">
        <v>865</v>
      </c>
      <c r="D232" s="384" t="s">
        <v>866</v>
      </c>
      <c r="E232" s="380">
        <f>H234</f>
        <v>-56.921399999999998</v>
      </c>
      <c r="G232" s="371" t="s">
        <v>459</v>
      </c>
      <c r="H232" s="42">
        <f>K221+K230</f>
        <v>-56.921399999999998</v>
      </c>
      <c r="I232" s="301"/>
      <c r="J232" s="301"/>
      <c r="K232" s="301"/>
      <c r="L232" s="36"/>
      <c r="M232" s="36"/>
      <c r="N232" s="22"/>
      <c r="O232" s="39"/>
      <c r="P232" s="40"/>
      <c r="Q232" s="301"/>
    </row>
    <row r="233" spans="1:17" ht="15" customHeight="1" x14ac:dyDescent="0.25">
      <c r="A233" s="243" t="s">
        <v>828</v>
      </c>
      <c r="B233" s="373" t="s">
        <v>867</v>
      </c>
      <c r="C233" s="373" t="s">
        <v>868</v>
      </c>
      <c r="D233" s="384" t="s">
        <v>869</v>
      </c>
      <c r="E233" s="380">
        <f>H234</f>
        <v>-56.921399999999998</v>
      </c>
      <c r="G233" s="19" t="s">
        <v>870</v>
      </c>
      <c r="H233" s="42">
        <f>K222+K230</f>
        <v>-56.921399999999998</v>
      </c>
      <c r="I233" s="301"/>
      <c r="J233" s="301"/>
      <c r="K233" s="301"/>
      <c r="L233" s="36"/>
      <c r="M233" s="36"/>
      <c r="N233" s="22"/>
      <c r="O233" s="39"/>
      <c r="P233" s="40"/>
      <c r="Q233" s="301"/>
    </row>
    <row r="234" spans="1:17" ht="15" customHeight="1" x14ac:dyDescent="0.25">
      <c r="A234" s="372" t="s">
        <v>841</v>
      </c>
      <c r="B234" s="373" t="s">
        <v>864</v>
      </c>
      <c r="C234" s="373" t="s">
        <v>871</v>
      </c>
      <c r="D234" s="382" t="s">
        <v>872</v>
      </c>
      <c r="E234" s="380">
        <f>H233</f>
        <v>-56.921399999999998</v>
      </c>
      <c r="G234" s="19" t="s">
        <v>873</v>
      </c>
      <c r="H234" s="42">
        <f>K223+K230</f>
        <v>-56.921399999999998</v>
      </c>
      <c r="L234" s="36"/>
      <c r="M234" s="36"/>
      <c r="N234" s="22"/>
      <c r="O234" s="39"/>
      <c r="P234" s="40"/>
      <c r="Q234" s="301"/>
    </row>
    <row r="235" spans="1:17" ht="15" customHeight="1" x14ac:dyDescent="0.25">
      <c r="A235" s="372" t="s">
        <v>841</v>
      </c>
      <c r="B235" s="373" t="s">
        <v>861</v>
      </c>
      <c r="C235" s="373" t="s">
        <v>874</v>
      </c>
      <c r="D235" s="382" t="s">
        <v>875</v>
      </c>
      <c r="E235" s="380">
        <f>H233</f>
        <v>-56.921399999999998</v>
      </c>
      <c r="G235" s="326" t="s">
        <v>461</v>
      </c>
      <c r="H235" s="42">
        <f>K224+K230</f>
        <v>-56.921399999999998</v>
      </c>
      <c r="K235" s="57"/>
      <c r="L235" s="36"/>
      <c r="M235" s="36"/>
      <c r="N235" s="22"/>
      <c r="O235" s="39"/>
      <c r="P235" s="40"/>
      <c r="Q235" s="301"/>
    </row>
    <row r="236" spans="1:17" ht="15" customHeight="1" x14ac:dyDescent="0.25">
      <c r="A236" s="372" t="s">
        <v>847</v>
      </c>
      <c r="B236" s="378" t="s">
        <v>823</v>
      </c>
      <c r="C236" s="373" t="s">
        <v>876</v>
      </c>
      <c r="D236" s="385" t="s">
        <v>877</v>
      </c>
      <c r="E236" s="380">
        <f>H235</f>
        <v>-56.921399999999998</v>
      </c>
      <c r="G236" s="326" t="s">
        <v>878</v>
      </c>
      <c r="H236" s="42">
        <f>K225+K230</f>
        <v>-56.921399999999998</v>
      </c>
      <c r="L236" s="36"/>
      <c r="M236" s="36"/>
      <c r="N236" s="22"/>
      <c r="O236" s="39"/>
      <c r="P236" s="40"/>
      <c r="Q236" s="301"/>
    </row>
    <row r="237" spans="1:17" ht="15" customHeight="1" x14ac:dyDescent="0.25">
      <c r="A237" s="372" t="s">
        <v>850</v>
      </c>
      <c r="B237" s="378" t="s">
        <v>823</v>
      </c>
      <c r="C237" s="373" t="s">
        <v>879</v>
      </c>
      <c r="D237" s="385" t="s">
        <v>880</v>
      </c>
      <c r="E237" s="380">
        <f>H236</f>
        <v>-56.921399999999998</v>
      </c>
      <c r="K237" s="301"/>
      <c r="L237" s="36"/>
      <c r="M237" s="36"/>
      <c r="N237" s="22"/>
      <c r="O237" s="39"/>
      <c r="P237" s="40"/>
      <c r="Q237" s="301"/>
    </row>
    <row r="238" spans="1:17" ht="15" customHeight="1" x14ac:dyDescent="0.25">
      <c r="A238" s="75"/>
      <c r="B238" s="44"/>
      <c r="C238" s="44"/>
      <c r="D238" s="45"/>
      <c r="E238" s="46"/>
      <c r="I238" s="22"/>
      <c r="J238" s="38"/>
      <c r="K238" s="35"/>
      <c r="L238" s="36"/>
      <c r="M238" s="36"/>
      <c r="N238" s="22"/>
      <c r="O238" s="39"/>
      <c r="P238" s="40"/>
      <c r="Q238" s="301"/>
    </row>
    <row r="239" spans="1:17" ht="15" customHeight="1" x14ac:dyDescent="0.25">
      <c r="A239" s="613" t="s">
        <v>487</v>
      </c>
      <c r="B239" s="614"/>
      <c r="C239" s="614"/>
      <c r="D239" s="614"/>
      <c r="E239" s="614"/>
      <c r="F239" s="27"/>
    </row>
    <row r="240" spans="1:17" ht="30" customHeight="1" x14ac:dyDescent="0.25">
      <c r="C240" s="281"/>
      <c r="L240" s="285"/>
      <c r="M240" s="70"/>
    </row>
    <row r="241" spans="1:21" ht="30" customHeight="1" x14ac:dyDescent="0.25">
      <c r="C241" s="387">
        <f>вставка2</f>
        <v>0</v>
      </c>
      <c r="D241" s="178" t="s">
        <v>4</v>
      </c>
      <c r="E241" s="28">
        <f>высота2</f>
        <v>0</v>
      </c>
      <c r="L241" s="285"/>
      <c r="M241" s="70"/>
    </row>
    <row r="242" spans="1:21" ht="30" customHeight="1" x14ac:dyDescent="0.25">
      <c r="C242" s="281"/>
      <c r="D242" s="2" t="s">
        <v>5</v>
      </c>
      <c r="E242" s="28">
        <f>ширина2</f>
        <v>0</v>
      </c>
      <c r="L242" s="285"/>
      <c r="M242" s="70"/>
    </row>
    <row r="243" spans="1:21" ht="30" customHeight="1" x14ac:dyDescent="0.25">
      <c r="C243" s="281"/>
      <c r="L243" s="286"/>
      <c r="M243" s="70"/>
    </row>
    <row r="244" spans="1:21" ht="30" customHeight="1" x14ac:dyDescent="0.25">
      <c r="C244" s="281"/>
    </row>
    <row r="245" spans="1:21" ht="15" customHeight="1" thickBot="1" x14ac:dyDescent="0.3">
      <c r="B245" s="273" t="s">
        <v>472</v>
      </c>
    </row>
    <row r="246" spans="1:21" ht="15" customHeight="1" thickBot="1" x14ac:dyDescent="0.3">
      <c r="A246" s="357" t="s">
        <v>822</v>
      </c>
      <c r="B246" s="358" t="s">
        <v>823</v>
      </c>
      <c r="C246" s="357" t="s">
        <v>824</v>
      </c>
      <c r="D246" s="358" t="s">
        <v>2</v>
      </c>
      <c r="E246" s="358" t="s">
        <v>3</v>
      </c>
      <c r="G246" s="603" t="s">
        <v>6</v>
      </c>
      <c r="H246" s="604"/>
      <c r="I246" s="604"/>
      <c r="J246" s="604"/>
      <c r="K246" s="605"/>
      <c r="L246" s="606" t="s">
        <v>325</v>
      </c>
      <c r="M246" s="607"/>
      <c r="N246" s="607"/>
      <c r="O246" s="607"/>
      <c r="P246" s="607"/>
      <c r="Q246" s="615"/>
      <c r="R246" s="389"/>
      <c r="S246" s="389"/>
      <c r="T246" s="389"/>
      <c r="U246" s="389"/>
    </row>
    <row r="247" spans="1:21" ht="15" customHeight="1" x14ac:dyDescent="0.25">
      <c r="A247" s="359" t="s">
        <v>825</v>
      </c>
      <c r="B247" s="360"/>
      <c r="C247" s="361" t="s">
        <v>826</v>
      </c>
      <c r="D247" s="362" t="s">
        <v>827</v>
      </c>
      <c r="E247" s="363" t="e">
        <f>H264</f>
        <v>#N/A</v>
      </c>
      <c r="G247" s="29" t="s">
        <v>43</v>
      </c>
      <c r="H247" s="3" t="s">
        <v>0</v>
      </c>
      <c r="I247" s="4" t="s">
        <v>1</v>
      </c>
      <c r="J247" s="4" t="s">
        <v>3</v>
      </c>
      <c r="K247" s="5" t="s">
        <v>7</v>
      </c>
      <c r="L247" s="41" t="s">
        <v>456</v>
      </c>
      <c r="M247" s="6" t="s">
        <v>0</v>
      </c>
      <c r="N247" s="7" t="s">
        <v>1</v>
      </c>
      <c r="O247" s="7" t="s">
        <v>315</v>
      </c>
      <c r="P247" s="7" t="s">
        <v>3</v>
      </c>
      <c r="Q247" s="7" t="s">
        <v>7</v>
      </c>
      <c r="R247" s="389"/>
      <c r="S247" s="326" t="s">
        <v>761</v>
      </c>
      <c r="T247" s="390">
        <f>'Редактор цен '!$D$90</f>
        <v>6152.5912000000008</v>
      </c>
      <c r="U247" s="391">
        <v>1</v>
      </c>
    </row>
    <row r="248" spans="1:21" ht="15" customHeight="1" x14ac:dyDescent="0.25">
      <c r="A248" s="243" t="s">
        <v>828</v>
      </c>
      <c r="B248" s="609" t="s">
        <v>829</v>
      </c>
      <c r="C248" s="364" t="s">
        <v>830</v>
      </c>
      <c r="D248" s="365" t="s">
        <v>831</v>
      </c>
      <c r="E248" s="363" t="e">
        <f>H263</f>
        <v>#N/A</v>
      </c>
      <c r="G248" s="19" t="s">
        <v>457</v>
      </c>
      <c r="H248" s="51">
        <f>E241/1000</f>
        <v>0</v>
      </c>
      <c r="I248" s="51">
        <f>E242/1000</f>
        <v>0</v>
      </c>
      <c r="J248" s="26">
        <f>'Редактор цен '!$D$4</f>
        <v>8383.27</v>
      </c>
      <c r="K248" s="9">
        <f t="shared" ref="K248:K254" si="20">H248*I248*J248</f>
        <v>0</v>
      </c>
      <c r="L248" s="47" t="s">
        <v>458</v>
      </c>
      <c r="M248" s="51">
        <f>H248</f>
        <v>0</v>
      </c>
      <c r="N248" s="51">
        <f>I248</f>
        <v>0</v>
      </c>
      <c r="O248" s="179">
        <f t="shared" ref="O248" si="21">(M248+N248)*2</f>
        <v>0</v>
      </c>
      <c r="P248" s="355">
        <f>'Редактор цен '!$D$127</f>
        <v>50.8</v>
      </c>
      <c r="Q248" s="59">
        <f t="shared" ref="Q248:Q253" si="22">O248*P248</f>
        <v>0</v>
      </c>
      <c r="R248" s="389"/>
      <c r="S248" s="326" t="s">
        <v>764</v>
      </c>
      <c r="T248" s="390">
        <f>'Редактор цен '!$D$91</f>
        <v>6692.0364000000009</v>
      </c>
      <c r="U248" s="391">
        <v>1</v>
      </c>
    </row>
    <row r="249" spans="1:21" ht="15" customHeight="1" x14ac:dyDescent="0.25">
      <c r="A249" s="366" t="s">
        <v>832</v>
      </c>
      <c r="B249" s="610"/>
      <c r="C249" s="367" t="s">
        <v>833</v>
      </c>
      <c r="D249" s="368" t="s">
        <v>834</v>
      </c>
      <c r="E249" s="363" t="e">
        <f>H262</f>
        <v>#N/A</v>
      </c>
      <c r="G249" s="19" t="s">
        <v>9</v>
      </c>
      <c r="H249" s="51">
        <f>H248</f>
        <v>0</v>
      </c>
      <c r="I249" s="51">
        <f>I248</f>
        <v>0</v>
      </c>
      <c r="J249" s="26">
        <f>'Редактор цен '!$D$6</f>
        <v>10406.1895</v>
      </c>
      <c r="K249" s="9">
        <f t="shared" si="20"/>
        <v>0</v>
      </c>
      <c r="L249" s="181" t="s">
        <v>54</v>
      </c>
      <c r="M249" s="51">
        <f>M248</f>
        <v>0</v>
      </c>
      <c r="N249" s="51">
        <f>N248</f>
        <v>0</v>
      </c>
      <c r="O249" s="179">
        <f>(M249+N249)*2</f>
        <v>0</v>
      </c>
      <c r="P249" s="355">
        <f>'Редактор цен '!$D$114</f>
        <v>50.8</v>
      </c>
      <c r="Q249" s="59">
        <f t="shared" si="22"/>
        <v>0</v>
      </c>
      <c r="R249" s="389"/>
      <c r="S249" s="326" t="s">
        <v>464</v>
      </c>
      <c r="T249" s="390">
        <f>'Редактор цен '!$D$92</f>
        <v>6600.9139000000005</v>
      </c>
      <c r="U249" s="391">
        <v>1</v>
      </c>
    </row>
    <row r="250" spans="1:21" ht="15" customHeight="1" x14ac:dyDescent="0.25">
      <c r="A250" s="369" t="s">
        <v>835</v>
      </c>
      <c r="B250" s="610"/>
      <c r="C250" s="370" t="s">
        <v>836</v>
      </c>
      <c r="D250" s="368" t="s">
        <v>837</v>
      </c>
      <c r="E250" s="363" t="e">
        <f>E249</f>
        <v>#N/A</v>
      </c>
      <c r="G250" s="371" t="s">
        <v>459</v>
      </c>
      <c r="H250" s="51">
        <f t="shared" ref="H250:I254" si="23">H249</f>
        <v>0</v>
      </c>
      <c r="I250" s="51">
        <f t="shared" si="23"/>
        <v>0</v>
      </c>
      <c r="J250" s="26">
        <f>'Редактор цен '!$D$8</f>
        <v>10788.904</v>
      </c>
      <c r="K250" s="9">
        <f t="shared" si="20"/>
        <v>0</v>
      </c>
      <c r="L250" s="47" t="s">
        <v>882</v>
      </c>
      <c r="M250" s="51">
        <f>H248-0.11</f>
        <v>-0.11</v>
      </c>
      <c r="N250" s="51">
        <f>I248-0.14</f>
        <v>-0.14000000000000001</v>
      </c>
      <c r="O250" s="179">
        <f>(M250+N250)*2</f>
        <v>-0.5</v>
      </c>
      <c r="P250" s="355">
        <f>'Редактор цен '!$D$119</f>
        <v>58.42</v>
      </c>
      <c r="Q250" s="59">
        <f t="shared" si="22"/>
        <v>-29.21</v>
      </c>
      <c r="R250" s="389"/>
      <c r="S250" s="244" t="s">
        <v>762</v>
      </c>
      <c r="T250" s="390">
        <f>'Редактор цен '!$D$93</f>
        <v>9075.8009999999995</v>
      </c>
      <c r="U250" s="391">
        <v>1</v>
      </c>
    </row>
    <row r="251" spans="1:21" ht="15" customHeight="1" x14ac:dyDescent="0.25">
      <c r="A251" s="369" t="s">
        <v>838</v>
      </c>
      <c r="B251" s="610"/>
      <c r="C251" s="370" t="s">
        <v>839</v>
      </c>
      <c r="D251" s="368" t="s">
        <v>840</v>
      </c>
      <c r="E251" s="363" t="e">
        <f>E249</f>
        <v>#N/A</v>
      </c>
      <c r="G251" s="19" t="s">
        <v>326</v>
      </c>
      <c r="H251" s="51">
        <f t="shared" si="23"/>
        <v>0</v>
      </c>
      <c r="I251" s="51">
        <f t="shared" si="23"/>
        <v>0</v>
      </c>
      <c r="J251" s="26">
        <f>'Редактор цен '!$D$22</f>
        <v>13322.1095</v>
      </c>
      <c r="K251" s="9">
        <f t="shared" si="20"/>
        <v>0</v>
      </c>
      <c r="L251" s="47" t="s">
        <v>460</v>
      </c>
      <c r="M251" s="51">
        <f>M250</f>
        <v>-0.11</v>
      </c>
      <c r="N251" s="51">
        <f>N250</f>
        <v>-0.14000000000000001</v>
      </c>
      <c r="O251" s="179">
        <f>(M251+N251)*2</f>
        <v>-0.5</v>
      </c>
      <c r="P251" s="355">
        <f>'Редактор цен '!$D$127</f>
        <v>50.8</v>
      </c>
      <c r="Q251" s="59">
        <f t="shared" si="22"/>
        <v>-25.4</v>
      </c>
      <c r="R251" s="389"/>
      <c r="S251" s="244" t="s">
        <v>766</v>
      </c>
      <c r="T251" s="390">
        <f>'Редактор цен '!$D$94</f>
        <v>9075.8009999999995</v>
      </c>
      <c r="U251" s="391">
        <v>1</v>
      </c>
    </row>
    <row r="252" spans="1:21" ht="15" customHeight="1" x14ac:dyDescent="0.25">
      <c r="A252" s="372" t="s">
        <v>841</v>
      </c>
      <c r="B252" s="610"/>
      <c r="C252" s="373" t="s">
        <v>842</v>
      </c>
      <c r="D252" s="368" t="s">
        <v>843</v>
      </c>
      <c r="E252" s="363" t="e">
        <f>E249</f>
        <v>#N/A</v>
      </c>
      <c r="G252" s="19" t="s">
        <v>66</v>
      </c>
      <c r="H252" s="51">
        <f t="shared" si="23"/>
        <v>0</v>
      </c>
      <c r="I252" s="51">
        <f t="shared" si="23"/>
        <v>0</v>
      </c>
      <c r="J252" s="26">
        <f>'Редактор цен '!$D$24</f>
        <v>15345.029</v>
      </c>
      <c r="K252" s="9">
        <f t="shared" si="20"/>
        <v>0</v>
      </c>
      <c r="L252" s="392" t="s">
        <v>883</v>
      </c>
      <c r="M252" s="50">
        <f>M250+0.02</f>
        <v>-0.09</v>
      </c>
      <c r="N252" s="50">
        <f>N250+0.02</f>
        <v>-0.12000000000000001</v>
      </c>
      <c r="O252" s="48">
        <f>M252*2+N252*2</f>
        <v>-0.42000000000000004</v>
      </c>
      <c r="P252" s="355">
        <f>'Редактор цен '!$D$128</f>
        <v>95.25</v>
      </c>
      <c r="Q252" s="59">
        <f t="shared" si="22"/>
        <v>-40.005000000000003</v>
      </c>
      <c r="R252" s="389"/>
      <c r="S252" s="326" t="s">
        <v>46</v>
      </c>
      <c r="T252" s="390">
        <f>'Редактор цен '!$D$89</f>
        <v>4074.9982000000005</v>
      </c>
      <c r="U252" s="391">
        <v>1</v>
      </c>
    </row>
    <row r="253" spans="1:21" ht="15" customHeight="1" x14ac:dyDescent="0.25">
      <c r="A253" s="372" t="s">
        <v>844</v>
      </c>
      <c r="B253" s="610"/>
      <c r="C253" s="373" t="s">
        <v>845</v>
      </c>
      <c r="D253" s="368" t="s">
        <v>846</v>
      </c>
      <c r="E253" s="363" t="e">
        <f>E249</f>
        <v>#N/A</v>
      </c>
      <c r="G253" s="326" t="s">
        <v>461</v>
      </c>
      <c r="H253" s="51">
        <f t="shared" si="23"/>
        <v>0</v>
      </c>
      <c r="I253" s="51">
        <f t="shared" si="23"/>
        <v>0</v>
      </c>
      <c r="J253" s="26">
        <f>'Редактор цен '!$D$26</f>
        <v>15454.376000000002</v>
      </c>
      <c r="K253" s="9">
        <f t="shared" si="20"/>
        <v>0</v>
      </c>
      <c r="L253" s="393" t="s">
        <v>884</v>
      </c>
      <c r="M253" s="51">
        <f>M252+0.01</f>
        <v>-0.08</v>
      </c>
      <c r="N253" s="51">
        <f>N252+0.01</f>
        <v>-0.11000000000000001</v>
      </c>
      <c r="O253" s="179">
        <f>M253*2+N253*2</f>
        <v>-0.38</v>
      </c>
      <c r="P253" s="11">
        <f>'Редактор цен '!$D$129</f>
        <v>83.820000000000007</v>
      </c>
      <c r="Q253" s="59">
        <f t="shared" si="22"/>
        <v>-31.851600000000005</v>
      </c>
      <c r="R253" s="389"/>
      <c r="S253" s="326" t="s">
        <v>45</v>
      </c>
      <c r="T253" s="390">
        <f>'Редактор цен '!$D$81</f>
        <v>4129.6716999999999</v>
      </c>
      <c r="U253" s="290">
        <v>0</v>
      </c>
    </row>
    <row r="254" spans="1:21" ht="15" customHeight="1" thickBot="1" x14ac:dyDescent="0.3">
      <c r="A254" s="372" t="s">
        <v>847</v>
      </c>
      <c r="B254" s="610"/>
      <c r="C254" s="373" t="s">
        <v>848</v>
      </c>
      <c r="D254" s="368" t="s">
        <v>849</v>
      </c>
      <c r="E254" s="363" t="e">
        <f>E250</f>
        <v>#N/A</v>
      </c>
      <c r="G254" s="394" t="s">
        <v>462</v>
      </c>
      <c r="H254" s="395">
        <f t="shared" si="23"/>
        <v>0</v>
      </c>
      <c r="I254" s="395">
        <f t="shared" si="23"/>
        <v>0</v>
      </c>
      <c r="J254" s="26">
        <f>'Редактор цен '!$D$28</f>
        <v>17480.940399999999</v>
      </c>
      <c r="K254" s="396">
        <f t="shared" si="20"/>
        <v>0</v>
      </c>
      <c r="L254" s="63"/>
      <c r="M254" s="242"/>
      <c r="N254" s="242"/>
      <c r="O254" s="276"/>
      <c r="P254" s="58"/>
      <c r="Q254" s="277">
        <f>Q248+Q249+Q250+Q251+Q252+Q253</f>
        <v>-126.46660000000001</v>
      </c>
      <c r="R254" s="389"/>
      <c r="S254" s="326" t="s">
        <v>387</v>
      </c>
      <c r="T254" s="390">
        <f>'Редактор цен '!$D$82</f>
        <v>6225.4892</v>
      </c>
      <c r="U254" s="290">
        <v>0</v>
      </c>
    </row>
    <row r="255" spans="1:21" ht="15" customHeight="1" x14ac:dyDescent="0.25">
      <c r="A255" s="372" t="s">
        <v>850</v>
      </c>
      <c r="B255" s="610"/>
      <c r="C255" s="373" t="s">
        <v>851</v>
      </c>
      <c r="D255" s="368" t="s">
        <v>852</v>
      </c>
      <c r="E255" s="363" t="e">
        <f>H264</f>
        <v>#N/A</v>
      </c>
      <c r="G255" s="397" t="s">
        <v>885</v>
      </c>
      <c r="H255" s="398">
        <f>M256</f>
        <v>-9.1999999999999998E-2</v>
      </c>
      <c r="I255" s="398">
        <f>N256</f>
        <v>-0.12200000000000001</v>
      </c>
      <c r="J255" s="399" t="e">
        <f>VLOOKUP(C241,S247:U260,3)*'Редактор цен '!$D$67</f>
        <v>#N/A</v>
      </c>
      <c r="K255" s="400" t="e">
        <f>H255*I255*J255</f>
        <v>#N/A</v>
      </c>
      <c r="L255" s="401" t="s">
        <v>48</v>
      </c>
      <c r="M255" s="402" t="s">
        <v>0</v>
      </c>
      <c r="N255" s="403" t="s">
        <v>1</v>
      </c>
      <c r="O255" s="404" t="s">
        <v>60</v>
      </c>
      <c r="P255" s="403" t="s">
        <v>3</v>
      </c>
      <c r="Q255" s="275" t="s">
        <v>7</v>
      </c>
      <c r="R255" s="389"/>
      <c r="S255" s="244" t="s">
        <v>782</v>
      </c>
      <c r="T255" s="390">
        <f>'Редактор цен '!$D$83</f>
        <v>5591.2766000000001</v>
      </c>
      <c r="U255" s="290">
        <v>0</v>
      </c>
    </row>
    <row r="256" spans="1:21" ht="15" customHeight="1" x14ac:dyDescent="0.25">
      <c r="A256" s="369" t="s">
        <v>853</v>
      </c>
      <c r="B256" s="610"/>
      <c r="C256" s="370" t="s">
        <v>854</v>
      </c>
      <c r="D256" s="368" t="s">
        <v>855</v>
      </c>
      <c r="E256" s="363" t="e">
        <f>E249</f>
        <v>#N/A</v>
      </c>
      <c r="G256" s="405" t="s">
        <v>886</v>
      </c>
      <c r="H256" s="51">
        <f>O252</f>
        <v>-0.42000000000000004</v>
      </c>
      <c r="I256" s="8"/>
      <c r="J256" s="11">
        <f>'Редактор цен '!$D$68</f>
        <v>269.7226</v>
      </c>
      <c r="K256" s="406">
        <f>H256*J256</f>
        <v>-113.28349200000001</v>
      </c>
      <c r="L256" s="52">
        <f>C241</f>
        <v>0</v>
      </c>
      <c r="M256" s="50">
        <f>M252-0.002</f>
        <v>-9.1999999999999998E-2</v>
      </c>
      <c r="N256" s="50">
        <f>N252-0.002</f>
        <v>-0.12200000000000001</v>
      </c>
      <c r="O256" s="48">
        <f>M256*N256</f>
        <v>1.1224000000000001E-2</v>
      </c>
      <c r="P256" s="407" t="e">
        <f>VLOOKUP(C241,S247:T260,2)</f>
        <v>#N/A</v>
      </c>
      <c r="Q256" s="72" t="e">
        <f>O256*P256</f>
        <v>#N/A</v>
      </c>
      <c r="R256" s="389"/>
      <c r="S256" s="244" t="s">
        <v>887</v>
      </c>
      <c r="T256" s="390">
        <f>'Редактор цен '!$D$84</f>
        <v>6735.7752</v>
      </c>
      <c r="U256" s="391">
        <v>0</v>
      </c>
    </row>
    <row r="257" spans="1:21" ht="15" customHeight="1" thickBot="1" x14ac:dyDescent="0.3">
      <c r="A257" s="366" t="s">
        <v>856</v>
      </c>
      <c r="B257" s="611"/>
      <c r="C257" s="367" t="s">
        <v>857</v>
      </c>
      <c r="D257" s="368" t="s">
        <v>858</v>
      </c>
      <c r="E257" s="363" t="e">
        <f>E249</f>
        <v>#N/A</v>
      </c>
      <c r="G257" s="408" t="s">
        <v>888</v>
      </c>
      <c r="H257" s="50">
        <f>H256/4</f>
        <v>-0.10500000000000001</v>
      </c>
      <c r="I257" s="30"/>
      <c r="J257" s="54">
        <f>'Редактор цен '!$D$70</f>
        <v>200.46949999999998</v>
      </c>
      <c r="K257" s="406">
        <f>H257*J257</f>
        <v>-21.049297500000002</v>
      </c>
      <c r="L257" s="409" t="s">
        <v>499</v>
      </c>
      <c r="M257" s="410">
        <f>M256</f>
        <v>-9.1999999999999998E-2</v>
      </c>
      <c r="N257" s="410">
        <f>N256</f>
        <v>-0.12200000000000001</v>
      </c>
      <c r="O257" s="411">
        <f>(M257+N257)*2</f>
        <v>-0.42800000000000005</v>
      </c>
      <c r="P257" s="412">
        <f>'Редактор цен '!$D$152</f>
        <v>535.94000000000005</v>
      </c>
      <c r="Q257" s="413">
        <f>O257*P257</f>
        <v>-229.38232000000005</v>
      </c>
      <c r="R257" s="389"/>
      <c r="S257" s="244" t="s">
        <v>889</v>
      </c>
      <c r="T257" s="390">
        <f>'Редактор цен '!$D$85</f>
        <v>6444.1831999999995</v>
      </c>
      <c r="U257" s="391">
        <v>0</v>
      </c>
    </row>
    <row r="258" spans="1:21" ht="15" customHeight="1" thickBot="1" x14ac:dyDescent="0.3">
      <c r="A258" s="357" t="s">
        <v>822</v>
      </c>
      <c r="B258" s="358" t="s">
        <v>823</v>
      </c>
      <c r="C258" s="357" t="s">
        <v>824</v>
      </c>
      <c r="D258" s="358" t="s">
        <v>2</v>
      </c>
      <c r="E258" s="358" t="s">
        <v>3</v>
      </c>
      <c r="G258" s="414" t="s">
        <v>390</v>
      </c>
      <c r="H258" s="415" t="s">
        <v>44</v>
      </c>
      <c r="I258" s="48">
        <f>CEILING(O253*1.15,0.5)</f>
        <v>0</v>
      </c>
      <c r="J258" s="416">
        <f>'Редактор цен '!$D$71</f>
        <v>550.37990000000002</v>
      </c>
      <c r="K258" s="417">
        <f>I258*J258</f>
        <v>0</v>
      </c>
      <c r="L258" s="418"/>
      <c r="M258" s="419"/>
      <c r="N258" s="419"/>
      <c r="O258" s="420"/>
      <c r="P258" s="421"/>
      <c r="Q258" s="53" t="e">
        <f>Q256+Q257</f>
        <v>#N/A</v>
      </c>
      <c r="R258" s="389"/>
      <c r="S258" s="328" t="s">
        <v>389</v>
      </c>
      <c r="T258" s="390">
        <f>'Редактор цен '!$D$86</f>
        <v>4785.7537000000002</v>
      </c>
      <c r="U258" s="391">
        <v>0</v>
      </c>
    </row>
    <row r="259" spans="1:21" ht="15" customHeight="1" thickBot="1" x14ac:dyDescent="0.3">
      <c r="A259" s="359" t="s">
        <v>825</v>
      </c>
      <c r="B259" s="378" t="s">
        <v>823</v>
      </c>
      <c r="C259" s="361" t="s">
        <v>859</v>
      </c>
      <c r="D259" s="379" t="s">
        <v>860</v>
      </c>
      <c r="E259" s="380" t="e">
        <f>H268</f>
        <v>#N/A</v>
      </c>
      <c r="G259" s="422" t="s">
        <v>890</v>
      </c>
      <c r="H259" s="423">
        <f>O252</f>
        <v>-0.42000000000000004</v>
      </c>
      <c r="I259" s="424"/>
      <c r="J259" s="425">
        <f>'Редактор цен '!$D$153</f>
        <v>128.27000000000001</v>
      </c>
      <c r="K259" s="426">
        <f>H259*J259</f>
        <v>-53.873400000000011</v>
      </c>
      <c r="L259" s="301"/>
      <c r="M259" s="301"/>
      <c r="N259" s="301"/>
      <c r="O259" s="301"/>
      <c r="P259" s="301"/>
      <c r="R259" s="389"/>
      <c r="S259" s="328" t="s">
        <v>769</v>
      </c>
      <c r="T259" s="390">
        <f>'Редактор цен '!$D$87</f>
        <v>6619.1383999999998</v>
      </c>
      <c r="U259" s="391">
        <v>0</v>
      </c>
    </row>
    <row r="260" spans="1:21" ht="15" customHeight="1" thickBot="1" x14ac:dyDescent="0.3">
      <c r="A260" s="369" t="s">
        <v>835</v>
      </c>
      <c r="B260" s="373" t="s">
        <v>861</v>
      </c>
      <c r="C260" s="373" t="s">
        <v>862</v>
      </c>
      <c r="D260" s="382" t="s">
        <v>863</v>
      </c>
      <c r="E260" s="380" t="e">
        <f>H265</f>
        <v>#N/A</v>
      </c>
      <c r="G260" s="301"/>
      <c r="H260" s="301"/>
      <c r="K260" s="427" t="e">
        <f>K255+K256+K257+K258+K259</f>
        <v>#N/A</v>
      </c>
      <c r="L260" s="301"/>
      <c r="M260" s="301"/>
      <c r="N260" s="301"/>
      <c r="O260" s="301"/>
      <c r="P260" s="301"/>
      <c r="Q260" s="301"/>
      <c r="R260" s="389"/>
      <c r="S260" s="328" t="s">
        <v>771</v>
      </c>
      <c r="T260" s="390">
        <f>'Редактор цен '!$D$88</f>
        <v>6619.1383999999998</v>
      </c>
      <c r="U260" s="391">
        <v>0</v>
      </c>
    </row>
    <row r="261" spans="1:21" ht="15" customHeight="1" x14ac:dyDescent="0.25">
      <c r="A261" s="243" t="s">
        <v>828</v>
      </c>
      <c r="B261" s="373" t="s">
        <v>864</v>
      </c>
      <c r="C261" s="383" t="s">
        <v>865</v>
      </c>
      <c r="D261" s="384" t="s">
        <v>866</v>
      </c>
      <c r="E261" s="380" t="e">
        <f>H266</f>
        <v>#N/A</v>
      </c>
      <c r="G261" s="612" t="s">
        <v>10</v>
      </c>
      <c r="H261" s="612"/>
      <c r="I261" s="301"/>
      <c r="J261" s="301"/>
      <c r="K261" s="301"/>
      <c r="L261" s="301"/>
      <c r="M261" s="301"/>
      <c r="N261" s="301"/>
      <c r="O261" s="301"/>
      <c r="P261" s="301"/>
      <c r="Q261" s="301"/>
      <c r="R261" s="389"/>
      <c r="S261" s="389"/>
      <c r="T261" s="389"/>
      <c r="U261" s="389"/>
    </row>
    <row r="262" spans="1:21" ht="15" customHeight="1" x14ac:dyDescent="0.25">
      <c r="A262" s="243" t="s">
        <v>828</v>
      </c>
      <c r="B262" s="373" t="s">
        <v>867</v>
      </c>
      <c r="C262" s="373" t="s">
        <v>868</v>
      </c>
      <c r="D262" s="384" t="s">
        <v>869</v>
      </c>
      <c r="E262" s="380" t="e">
        <f>H266</f>
        <v>#N/A</v>
      </c>
      <c r="G262" s="19" t="s">
        <v>8</v>
      </c>
      <c r="H262" s="42" t="e">
        <f>K248+K263</f>
        <v>#N/A</v>
      </c>
      <c r="I262" s="301"/>
      <c r="J262" s="301"/>
      <c r="K262" s="301"/>
      <c r="L262" s="301"/>
      <c r="M262" s="301"/>
      <c r="N262" s="301"/>
      <c r="O262" s="301"/>
      <c r="P262" s="301"/>
      <c r="Q262" s="301"/>
      <c r="R262" s="389"/>
      <c r="S262" s="389"/>
      <c r="T262" s="389"/>
      <c r="U262" s="389"/>
    </row>
    <row r="263" spans="1:21" ht="15" customHeight="1" x14ac:dyDescent="0.25">
      <c r="A263" s="372" t="s">
        <v>841</v>
      </c>
      <c r="B263" s="373" t="s">
        <v>864</v>
      </c>
      <c r="C263" s="373" t="s">
        <v>871</v>
      </c>
      <c r="D263" s="382" t="s">
        <v>872</v>
      </c>
      <c r="E263" s="380" t="e">
        <f>H265</f>
        <v>#N/A</v>
      </c>
      <c r="G263" s="19" t="s">
        <v>9</v>
      </c>
      <c r="H263" s="42" t="e">
        <f>K249+K263</f>
        <v>#N/A</v>
      </c>
      <c r="K263" s="381" t="e">
        <f>K260+Q254+Q258</f>
        <v>#N/A</v>
      </c>
      <c r="L263" s="301"/>
      <c r="M263" s="301"/>
      <c r="N263" s="301"/>
      <c r="O263" s="301"/>
      <c r="P263" s="301"/>
      <c r="Q263" s="301"/>
      <c r="R263" s="389"/>
      <c r="S263" s="389"/>
      <c r="T263" s="389"/>
      <c r="U263" s="389"/>
    </row>
    <row r="264" spans="1:21" ht="15" customHeight="1" x14ac:dyDescent="0.25">
      <c r="A264" s="372" t="s">
        <v>841</v>
      </c>
      <c r="B264" s="373" t="s">
        <v>861</v>
      </c>
      <c r="C264" s="373" t="s">
        <v>874</v>
      </c>
      <c r="D264" s="382" t="s">
        <v>875</v>
      </c>
      <c r="E264" s="380" t="e">
        <f>H265</f>
        <v>#N/A</v>
      </c>
      <c r="G264" s="371" t="s">
        <v>459</v>
      </c>
      <c r="H264" s="42" t="e">
        <f>K250+K263</f>
        <v>#N/A</v>
      </c>
      <c r="K264" s="57"/>
      <c r="L264" s="301"/>
      <c r="M264" s="301"/>
      <c r="N264" s="301"/>
      <c r="O264" s="301"/>
      <c r="P264" s="301"/>
      <c r="Q264" s="301"/>
      <c r="R264" s="389"/>
      <c r="S264" s="389"/>
      <c r="T264" s="389"/>
      <c r="U264" s="389"/>
    </row>
    <row r="265" spans="1:21" ht="15" customHeight="1" x14ac:dyDescent="0.25">
      <c r="A265" s="372" t="s">
        <v>847</v>
      </c>
      <c r="B265" s="378" t="s">
        <v>823</v>
      </c>
      <c r="C265" s="373" t="s">
        <v>876</v>
      </c>
      <c r="D265" s="385" t="s">
        <v>877</v>
      </c>
      <c r="E265" s="380" t="e">
        <f>H267</f>
        <v>#N/A</v>
      </c>
      <c r="G265" s="19" t="s">
        <v>870</v>
      </c>
      <c r="H265" s="42" t="e">
        <f>K251+K263</f>
        <v>#N/A</v>
      </c>
      <c r="L265" s="301"/>
      <c r="M265" s="301"/>
      <c r="N265" s="301"/>
      <c r="O265" s="301"/>
      <c r="P265" s="301"/>
      <c r="Q265" s="301"/>
      <c r="R265" s="389"/>
      <c r="S265" s="389"/>
      <c r="T265" s="389"/>
      <c r="U265" s="389"/>
    </row>
    <row r="266" spans="1:21" ht="15" customHeight="1" x14ac:dyDescent="0.25">
      <c r="A266" s="372" t="s">
        <v>850</v>
      </c>
      <c r="B266" s="378" t="s">
        <v>823</v>
      </c>
      <c r="C266" s="373" t="s">
        <v>879</v>
      </c>
      <c r="D266" s="385" t="s">
        <v>880</v>
      </c>
      <c r="E266" s="380" t="e">
        <f>H268</f>
        <v>#N/A</v>
      </c>
      <c r="G266" s="19" t="s">
        <v>873</v>
      </c>
      <c r="H266" s="42" t="e">
        <f>K252+K263</f>
        <v>#N/A</v>
      </c>
      <c r="K266" s="301"/>
      <c r="L266" s="33"/>
      <c r="M266" s="428"/>
      <c r="N266" s="428"/>
      <c r="O266" s="55"/>
      <c r="P266" s="58"/>
      <c r="Q266" s="301"/>
      <c r="R266" s="389"/>
      <c r="S266" s="389"/>
      <c r="T266" s="389"/>
      <c r="U266" s="389"/>
    </row>
    <row r="267" spans="1:21" ht="15" customHeight="1" x14ac:dyDescent="0.25">
      <c r="G267" s="326" t="s">
        <v>461</v>
      </c>
      <c r="H267" s="42" t="e">
        <f>K253+K263</f>
        <v>#N/A</v>
      </c>
      <c r="K267" s="301"/>
      <c r="L267" s="301"/>
      <c r="M267" s="301"/>
      <c r="N267" s="301"/>
      <c r="O267" s="301"/>
      <c r="P267" s="301"/>
      <c r="Q267" s="301"/>
      <c r="R267" s="389"/>
      <c r="S267" s="389"/>
      <c r="T267" s="389"/>
      <c r="U267" s="389"/>
    </row>
    <row r="268" spans="1:21" ht="15" customHeight="1" x14ac:dyDescent="0.25">
      <c r="G268" s="326" t="s">
        <v>878</v>
      </c>
      <c r="H268" s="42" t="e">
        <f>K254+K263</f>
        <v>#N/A</v>
      </c>
      <c r="K268" s="301"/>
      <c r="L268" s="429"/>
      <c r="M268" s="430"/>
      <c r="N268" s="430"/>
      <c r="O268" s="431"/>
      <c r="P268" s="432"/>
      <c r="Q268" s="433"/>
      <c r="R268" s="389"/>
      <c r="S268" s="389"/>
      <c r="T268" s="389"/>
      <c r="U268" s="389"/>
    </row>
    <row r="269" spans="1:21" ht="15" customHeight="1" x14ac:dyDescent="0.25">
      <c r="A269" s="75"/>
      <c r="B269" s="44"/>
      <c r="C269" s="44"/>
      <c r="D269" s="45"/>
      <c r="E269" s="46"/>
    </row>
    <row r="270" spans="1:21" ht="15" customHeight="1" x14ac:dyDescent="0.25">
      <c r="A270" s="613" t="s">
        <v>891</v>
      </c>
      <c r="B270" s="614"/>
      <c r="C270" s="614"/>
      <c r="D270" s="614"/>
      <c r="E270" s="614"/>
      <c r="F270" s="27"/>
    </row>
    <row r="271" spans="1:21" ht="30" customHeight="1" x14ac:dyDescent="0.25">
      <c r="L271" s="285"/>
      <c r="M271" s="70"/>
    </row>
    <row r="272" spans="1:21" ht="30" customHeight="1" x14ac:dyDescent="0.25">
      <c r="C272" s="387">
        <f>вставка2</f>
        <v>0</v>
      </c>
      <c r="D272" s="178" t="s">
        <v>4</v>
      </c>
      <c r="E272" s="28">
        <f>высота2</f>
        <v>0</v>
      </c>
      <c r="L272" s="285"/>
      <c r="M272" s="70"/>
    </row>
    <row r="273" spans="1:21" ht="30" customHeight="1" x14ac:dyDescent="0.25">
      <c r="D273" s="2" t="s">
        <v>5</v>
      </c>
      <c r="E273" s="28">
        <f>ширина2</f>
        <v>0</v>
      </c>
      <c r="L273" s="285"/>
      <c r="M273" s="70"/>
    </row>
    <row r="274" spans="1:21" ht="30" customHeight="1" x14ac:dyDescent="0.25">
      <c r="L274" s="286"/>
      <c r="M274" s="70"/>
    </row>
    <row r="275" spans="1:21" ht="30" customHeight="1" x14ac:dyDescent="0.25">
      <c r="L275" s="388"/>
      <c r="M275" s="70"/>
    </row>
    <row r="276" spans="1:21" ht="15" customHeight="1" thickBot="1" x14ac:dyDescent="0.3">
      <c r="B276" s="273" t="s">
        <v>470</v>
      </c>
    </row>
    <row r="277" spans="1:21" ht="15" customHeight="1" thickBot="1" x14ac:dyDescent="0.3">
      <c r="A277" s="357" t="s">
        <v>822</v>
      </c>
      <c r="B277" s="358" t="s">
        <v>823</v>
      </c>
      <c r="C277" s="357" t="s">
        <v>824</v>
      </c>
      <c r="D277" s="358" t="s">
        <v>2</v>
      </c>
      <c r="E277" s="358" t="s">
        <v>3</v>
      </c>
      <c r="G277" s="603" t="s">
        <v>6</v>
      </c>
      <c r="H277" s="604"/>
      <c r="I277" s="604"/>
      <c r="J277" s="604"/>
      <c r="K277" s="605"/>
      <c r="L277" s="606"/>
      <c r="M277" s="607"/>
      <c r="N277" s="607"/>
      <c r="O277" s="607"/>
      <c r="P277" s="607"/>
      <c r="Q277" s="615"/>
      <c r="R277" s="389"/>
      <c r="S277" s="389"/>
      <c r="T277" s="389"/>
      <c r="U277" s="389"/>
    </row>
    <row r="278" spans="1:21" ht="15" customHeight="1" x14ac:dyDescent="0.25">
      <c r="A278" s="359" t="s">
        <v>825</v>
      </c>
      <c r="B278" s="360"/>
      <c r="C278" s="361" t="s">
        <v>826</v>
      </c>
      <c r="D278" s="362" t="s">
        <v>827</v>
      </c>
      <c r="E278" s="363" t="e">
        <f>H295</f>
        <v>#N/A</v>
      </c>
      <c r="G278" s="29" t="s">
        <v>43</v>
      </c>
      <c r="H278" s="3" t="s">
        <v>0</v>
      </c>
      <c r="I278" s="4" t="s">
        <v>1</v>
      </c>
      <c r="J278" s="4" t="s">
        <v>3</v>
      </c>
      <c r="K278" s="5" t="s">
        <v>7</v>
      </c>
      <c r="L278" s="41" t="s">
        <v>456</v>
      </c>
      <c r="M278" s="6" t="s">
        <v>0</v>
      </c>
      <c r="N278" s="7" t="s">
        <v>1</v>
      </c>
      <c r="O278" s="7" t="s">
        <v>315</v>
      </c>
      <c r="P278" s="7" t="s">
        <v>3</v>
      </c>
      <c r="Q278" s="7" t="s">
        <v>7</v>
      </c>
      <c r="R278" s="389"/>
      <c r="S278" s="326" t="s">
        <v>761</v>
      </c>
      <c r="T278" s="390">
        <f>'Редактор цен '!$D$90</f>
        <v>6152.5912000000008</v>
      </c>
      <c r="U278" s="391">
        <v>1</v>
      </c>
    </row>
    <row r="279" spans="1:21" ht="15" customHeight="1" x14ac:dyDescent="0.25">
      <c r="A279" s="243" t="s">
        <v>828</v>
      </c>
      <c r="B279" s="609" t="s">
        <v>829</v>
      </c>
      <c r="C279" s="364" t="s">
        <v>830</v>
      </c>
      <c r="D279" s="365" t="s">
        <v>831</v>
      </c>
      <c r="E279" s="363" t="e">
        <f>H294</f>
        <v>#N/A</v>
      </c>
      <c r="G279" s="19" t="s">
        <v>457</v>
      </c>
      <c r="H279" s="51">
        <f>E272/1000</f>
        <v>0</v>
      </c>
      <c r="I279" s="51">
        <f>E273/1000</f>
        <v>0</v>
      </c>
      <c r="J279" s="26">
        <f>'Редактор цен '!$D$5</f>
        <v>13169.0237</v>
      </c>
      <c r="K279" s="9">
        <f t="shared" ref="K279:K285" si="24">H279*I279*J279</f>
        <v>0</v>
      </c>
      <c r="L279" s="47" t="s">
        <v>458</v>
      </c>
      <c r="M279" s="51">
        <f>H279</f>
        <v>0</v>
      </c>
      <c r="N279" s="51">
        <f>I279</f>
        <v>0</v>
      </c>
      <c r="O279" s="179">
        <f t="shared" ref="O279" si="25">(M279+N279)*2</f>
        <v>0</v>
      </c>
      <c r="P279" s="355">
        <f>'Редактор цен '!$D$127</f>
        <v>50.8</v>
      </c>
      <c r="Q279" s="59">
        <f t="shared" ref="Q279:Q284" si="26">O279*P279</f>
        <v>0</v>
      </c>
      <c r="R279" s="389"/>
      <c r="S279" s="326" t="s">
        <v>764</v>
      </c>
      <c r="T279" s="390">
        <f>'Редактор цен '!$D$91</f>
        <v>6692.0364000000009</v>
      </c>
      <c r="U279" s="391">
        <v>1</v>
      </c>
    </row>
    <row r="280" spans="1:21" ht="15" customHeight="1" x14ac:dyDescent="0.25">
      <c r="A280" s="366" t="s">
        <v>832</v>
      </c>
      <c r="B280" s="610"/>
      <c r="C280" s="367" t="s">
        <v>833</v>
      </c>
      <c r="D280" s="368" t="s">
        <v>834</v>
      </c>
      <c r="E280" s="363" t="e">
        <f>H293</f>
        <v>#N/A</v>
      </c>
      <c r="G280" s="19" t="s">
        <v>9</v>
      </c>
      <c r="H280" s="51">
        <f>H279</f>
        <v>0</v>
      </c>
      <c r="I280" s="51">
        <f>I279</f>
        <v>0</v>
      </c>
      <c r="J280" s="26">
        <f>'Редактор цен '!$D$7</f>
        <v>17007.1034</v>
      </c>
      <c r="K280" s="9">
        <f t="shared" si="24"/>
        <v>0</v>
      </c>
      <c r="L280" s="181" t="s">
        <v>54</v>
      </c>
      <c r="M280" s="51">
        <f>M279</f>
        <v>0</v>
      </c>
      <c r="N280" s="51">
        <f>N279</f>
        <v>0</v>
      </c>
      <c r="O280" s="179">
        <f>(M280+N280)*2</f>
        <v>0</v>
      </c>
      <c r="P280" s="355">
        <f>'Редактор цен '!$D$114</f>
        <v>50.8</v>
      </c>
      <c r="Q280" s="59">
        <f t="shared" si="26"/>
        <v>0</v>
      </c>
      <c r="R280" s="389"/>
      <c r="S280" s="326" t="s">
        <v>464</v>
      </c>
      <c r="T280" s="390">
        <f>'Редактор цен '!$D$92</f>
        <v>6600.9139000000005</v>
      </c>
      <c r="U280" s="391">
        <v>1</v>
      </c>
    </row>
    <row r="281" spans="1:21" ht="15" customHeight="1" x14ac:dyDescent="0.25">
      <c r="A281" s="369" t="s">
        <v>835</v>
      </c>
      <c r="B281" s="610"/>
      <c r="C281" s="370" t="s">
        <v>836</v>
      </c>
      <c r="D281" s="368" t="s">
        <v>837</v>
      </c>
      <c r="E281" s="363" t="e">
        <f>E280</f>
        <v>#N/A</v>
      </c>
      <c r="G281" s="371" t="s">
        <v>459</v>
      </c>
      <c r="H281" s="51">
        <f t="shared" ref="H281:I285" si="27">H280</f>
        <v>0</v>
      </c>
      <c r="I281" s="51">
        <f t="shared" si="27"/>
        <v>0</v>
      </c>
      <c r="J281" s="26">
        <f>'Редактор цен '!$D$9</f>
        <v>17305.985199999999</v>
      </c>
      <c r="K281" s="9">
        <f t="shared" si="24"/>
        <v>0</v>
      </c>
      <c r="L281" s="47" t="s">
        <v>882</v>
      </c>
      <c r="M281" s="51">
        <f>H279-0.11</f>
        <v>-0.11</v>
      </c>
      <c r="N281" s="51">
        <f>I279-0.14</f>
        <v>-0.14000000000000001</v>
      </c>
      <c r="O281" s="179">
        <f>(M281+N281)*2</f>
        <v>-0.5</v>
      </c>
      <c r="P281" s="355">
        <f>'Редактор цен '!$D$119</f>
        <v>58.42</v>
      </c>
      <c r="Q281" s="59">
        <f t="shared" si="26"/>
        <v>-29.21</v>
      </c>
      <c r="R281" s="389"/>
      <c r="S281" s="244" t="s">
        <v>762</v>
      </c>
      <c r="T281" s="390">
        <f>'Редактор цен '!$D$93</f>
        <v>9075.8009999999995</v>
      </c>
      <c r="U281" s="391">
        <v>1</v>
      </c>
    </row>
    <row r="282" spans="1:21" ht="15" customHeight="1" x14ac:dyDescent="0.25">
      <c r="A282" s="369" t="s">
        <v>838</v>
      </c>
      <c r="B282" s="610"/>
      <c r="C282" s="370" t="s">
        <v>839</v>
      </c>
      <c r="D282" s="368" t="s">
        <v>840</v>
      </c>
      <c r="E282" s="363" t="e">
        <f>E280</f>
        <v>#N/A</v>
      </c>
      <c r="G282" s="19" t="s">
        <v>326</v>
      </c>
      <c r="H282" s="51">
        <f t="shared" si="27"/>
        <v>0</v>
      </c>
      <c r="I282" s="51">
        <f t="shared" si="27"/>
        <v>0</v>
      </c>
      <c r="J282" s="26">
        <f>'Редактор цен '!$D$23</f>
        <v>21552.293700000002</v>
      </c>
      <c r="K282" s="9">
        <f t="shared" si="24"/>
        <v>0</v>
      </c>
      <c r="L282" s="47" t="s">
        <v>460</v>
      </c>
      <c r="M282" s="51">
        <f>M281</f>
        <v>-0.11</v>
      </c>
      <c r="N282" s="51">
        <f>N281</f>
        <v>-0.14000000000000001</v>
      </c>
      <c r="O282" s="179">
        <f>(M282+N282)*2</f>
        <v>-0.5</v>
      </c>
      <c r="P282" s="355">
        <f>'Редактор цен '!$D$127</f>
        <v>50.8</v>
      </c>
      <c r="Q282" s="59">
        <f t="shared" si="26"/>
        <v>-25.4</v>
      </c>
      <c r="R282" s="389"/>
      <c r="S282" s="244" t="s">
        <v>766</v>
      </c>
      <c r="T282" s="390">
        <f>'Редактор цен '!$D$94</f>
        <v>9075.8009999999995</v>
      </c>
      <c r="U282" s="391">
        <v>1</v>
      </c>
    </row>
    <row r="283" spans="1:21" ht="15" customHeight="1" x14ac:dyDescent="0.25">
      <c r="A283" s="372" t="s">
        <v>841</v>
      </c>
      <c r="B283" s="610"/>
      <c r="C283" s="373" t="s">
        <v>842</v>
      </c>
      <c r="D283" s="368" t="s">
        <v>843</v>
      </c>
      <c r="E283" s="363" t="e">
        <f>E280</f>
        <v>#N/A</v>
      </c>
      <c r="G283" s="19" t="s">
        <v>66</v>
      </c>
      <c r="H283" s="51">
        <f t="shared" si="27"/>
        <v>0</v>
      </c>
      <c r="I283" s="51">
        <f t="shared" si="27"/>
        <v>0</v>
      </c>
      <c r="J283" s="26">
        <f>'Редактор цен '!$D$25</f>
        <v>25011.303800000002</v>
      </c>
      <c r="K283" s="9">
        <f t="shared" si="24"/>
        <v>0</v>
      </c>
      <c r="L283" s="392" t="s">
        <v>883</v>
      </c>
      <c r="M283" s="50">
        <f>M281+0.02</f>
        <v>-0.09</v>
      </c>
      <c r="N283" s="50">
        <f>N281+0.02</f>
        <v>-0.12000000000000001</v>
      </c>
      <c r="O283" s="48">
        <f>M283*2+N283*2</f>
        <v>-0.42000000000000004</v>
      </c>
      <c r="P283" s="355">
        <f>'Редактор цен '!$D$128</f>
        <v>95.25</v>
      </c>
      <c r="Q283" s="59">
        <f t="shared" si="26"/>
        <v>-40.005000000000003</v>
      </c>
      <c r="R283" s="389"/>
      <c r="S283" s="326" t="s">
        <v>46</v>
      </c>
      <c r="T283" s="390">
        <f>'Редактор цен '!$D$89</f>
        <v>4074.9982000000005</v>
      </c>
      <c r="U283" s="391">
        <v>1</v>
      </c>
    </row>
    <row r="284" spans="1:21" ht="15" customHeight="1" x14ac:dyDescent="0.25">
      <c r="A284" s="372" t="s">
        <v>844</v>
      </c>
      <c r="B284" s="610"/>
      <c r="C284" s="373" t="s">
        <v>845</v>
      </c>
      <c r="D284" s="368" t="s">
        <v>846</v>
      </c>
      <c r="E284" s="363" t="e">
        <f>E280</f>
        <v>#N/A</v>
      </c>
      <c r="G284" s="326" t="s">
        <v>461</v>
      </c>
      <c r="H284" s="51">
        <f t="shared" si="27"/>
        <v>0</v>
      </c>
      <c r="I284" s="51">
        <f t="shared" si="27"/>
        <v>0</v>
      </c>
      <c r="J284" s="26">
        <f>'Редактор цен '!$D$27</f>
        <v>27406.003100000002</v>
      </c>
      <c r="K284" s="9">
        <f t="shared" si="24"/>
        <v>0</v>
      </c>
      <c r="L284" s="393" t="s">
        <v>884</v>
      </c>
      <c r="M284" s="51">
        <f>M283+0.01</f>
        <v>-0.08</v>
      </c>
      <c r="N284" s="51">
        <f>N283+0.01</f>
        <v>-0.11000000000000001</v>
      </c>
      <c r="O284" s="179">
        <f>M284*2+N284*2</f>
        <v>-0.38</v>
      </c>
      <c r="P284" s="11">
        <f>'Редактор цен '!$D$129</f>
        <v>83.820000000000007</v>
      </c>
      <c r="Q284" s="59">
        <f t="shared" si="26"/>
        <v>-31.851600000000005</v>
      </c>
      <c r="R284" s="389"/>
      <c r="S284" s="326" t="s">
        <v>45</v>
      </c>
      <c r="T284" s="390">
        <f>'Редактор цен '!$D$81</f>
        <v>4129.6716999999999</v>
      </c>
      <c r="U284" s="290">
        <v>0</v>
      </c>
    </row>
    <row r="285" spans="1:21" ht="15" customHeight="1" thickBot="1" x14ac:dyDescent="0.3">
      <c r="A285" s="372" t="s">
        <v>847</v>
      </c>
      <c r="B285" s="610"/>
      <c r="C285" s="373" t="s">
        <v>848</v>
      </c>
      <c r="D285" s="368" t="s">
        <v>849</v>
      </c>
      <c r="E285" s="363" t="e">
        <f>E281</f>
        <v>#N/A</v>
      </c>
      <c r="G285" s="394" t="s">
        <v>462</v>
      </c>
      <c r="H285" s="395">
        <f t="shared" si="27"/>
        <v>0</v>
      </c>
      <c r="I285" s="395">
        <f t="shared" si="27"/>
        <v>0</v>
      </c>
      <c r="J285" s="26">
        <f>'Редактор цен '!$D$29</f>
        <v>27406.003100000002</v>
      </c>
      <c r="K285" s="396">
        <f t="shared" si="24"/>
        <v>0</v>
      </c>
      <c r="L285" s="63"/>
      <c r="M285" s="242"/>
      <c r="N285" s="242"/>
      <c r="O285" s="276"/>
      <c r="P285" s="58"/>
      <c r="Q285" s="277">
        <f>Q279+Q280+Q281+Q282+Q283+Q284</f>
        <v>-126.46660000000001</v>
      </c>
      <c r="R285" s="389"/>
      <c r="S285" s="326" t="s">
        <v>387</v>
      </c>
      <c r="T285" s="390">
        <f>'Редактор цен '!$D$82</f>
        <v>6225.4892</v>
      </c>
      <c r="U285" s="290">
        <v>0</v>
      </c>
    </row>
    <row r="286" spans="1:21" ht="15" customHeight="1" x14ac:dyDescent="0.25">
      <c r="A286" s="372" t="s">
        <v>850</v>
      </c>
      <c r="B286" s="610"/>
      <c r="C286" s="373" t="s">
        <v>851</v>
      </c>
      <c r="D286" s="368" t="s">
        <v>852</v>
      </c>
      <c r="E286" s="363" t="e">
        <f>H295</f>
        <v>#N/A</v>
      </c>
      <c r="G286" s="397" t="s">
        <v>885</v>
      </c>
      <c r="H286" s="398">
        <f>M287</f>
        <v>-9.4E-2</v>
      </c>
      <c r="I286" s="398">
        <f>N287</f>
        <v>-0.12400000000000001</v>
      </c>
      <c r="J286" s="399" t="e">
        <f>VLOOKUP(C272,S278:U291,3)*'Редактор цен '!$D$67</f>
        <v>#N/A</v>
      </c>
      <c r="K286" s="400" t="e">
        <f>H286*I286*J286</f>
        <v>#N/A</v>
      </c>
      <c r="L286" s="401" t="s">
        <v>48</v>
      </c>
      <c r="M286" s="402" t="s">
        <v>0</v>
      </c>
      <c r="N286" s="403" t="s">
        <v>1</v>
      </c>
      <c r="O286" s="404" t="s">
        <v>60</v>
      </c>
      <c r="P286" s="403" t="s">
        <v>3</v>
      </c>
      <c r="Q286" s="275" t="s">
        <v>7</v>
      </c>
      <c r="R286" s="389"/>
      <c r="S286" s="244" t="s">
        <v>782</v>
      </c>
      <c r="T286" s="390">
        <f>'Редактор цен '!$D$83</f>
        <v>5591.2766000000001</v>
      </c>
      <c r="U286" s="290">
        <v>0</v>
      </c>
    </row>
    <row r="287" spans="1:21" ht="15" customHeight="1" x14ac:dyDescent="0.25">
      <c r="A287" s="369" t="s">
        <v>853</v>
      </c>
      <c r="B287" s="610"/>
      <c r="C287" s="370" t="s">
        <v>854</v>
      </c>
      <c r="D287" s="368" t="s">
        <v>855</v>
      </c>
      <c r="E287" s="363" t="e">
        <f>E280</f>
        <v>#N/A</v>
      </c>
      <c r="G287" s="405" t="s">
        <v>886</v>
      </c>
      <c r="H287" s="51">
        <f>O283</f>
        <v>-0.42000000000000004</v>
      </c>
      <c r="I287" s="8"/>
      <c r="J287" s="11">
        <f>'Редактор цен '!$D$68</f>
        <v>269.7226</v>
      </c>
      <c r="K287" s="406">
        <f>H287*J287</f>
        <v>-113.28349200000001</v>
      </c>
      <c r="L287" s="52">
        <f>C272</f>
        <v>0</v>
      </c>
      <c r="M287" s="50">
        <f>M283-0.004</f>
        <v>-9.4E-2</v>
      </c>
      <c r="N287" s="50">
        <f>N283-0.004</f>
        <v>-0.12400000000000001</v>
      </c>
      <c r="O287" s="48">
        <f>M287*N287</f>
        <v>1.1656000000000001E-2</v>
      </c>
      <c r="P287" s="407" t="e">
        <f>VLOOKUP(C272,S278:T291,2)</f>
        <v>#N/A</v>
      </c>
      <c r="Q287" s="72" t="e">
        <f>O287*P287</f>
        <v>#N/A</v>
      </c>
      <c r="R287" s="389"/>
      <c r="S287" s="244" t="s">
        <v>887</v>
      </c>
      <c r="T287" s="390">
        <f>'Редактор цен '!$D$84</f>
        <v>6735.7752</v>
      </c>
      <c r="U287" s="391">
        <v>0</v>
      </c>
    </row>
    <row r="288" spans="1:21" ht="15" customHeight="1" thickBot="1" x14ac:dyDescent="0.3">
      <c r="A288" s="366" t="s">
        <v>856</v>
      </c>
      <c r="B288" s="611"/>
      <c r="C288" s="367" t="s">
        <v>857</v>
      </c>
      <c r="D288" s="368" t="s">
        <v>858</v>
      </c>
      <c r="E288" s="363" t="e">
        <f>E280</f>
        <v>#N/A</v>
      </c>
      <c r="G288" s="408" t="s">
        <v>888</v>
      </c>
      <c r="H288" s="50">
        <f>H287/4</f>
        <v>-0.10500000000000001</v>
      </c>
      <c r="I288" s="30"/>
      <c r="J288" s="54">
        <f>'Редактор цен '!$D$70</f>
        <v>200.46949999999998</v>
      </c>
      <c r="K288" s="406">
        <f>H288*J288</f>
        <v>-21.049297500000002</v>
      </c>
      <c r="L288" s="409" t="s">
        <v>499</v>
      </c>
      <c r="M288" s="410">
        <f>M287</f>
        <v>-9.4E-2</v>
      </c>
      <c r="N288" s="410">
        <f>N287</f>
        <v>-0.12400000000000001</v>
      </c>
      <c r="O288" s="411">
        <f>(M288+N288)*2</f>
        <v>-0.43600000000000005</v>
      </c>
      <c r="P288" s="412">
        <f>'Редактор цен '!$D$152</f>
        <v>535.94000000000005</v>
      </c>
      <c r="Q288" s="413">
        <f>O288*P288</f>
        <v>-233.66984000000005</v>
      </c>
      <c r="R288" s="389"/>
      <c r="S288" s="244" t="s">
        <v>889</v>
      </c>
      <c r="T288" s="390">
        <f>'Редактор цен '!$D$85</f>
        <v>6444.1831999999995</v>
      </c>
      <c r="U288" s="391">
        <v>0</v>
      </c>
    </row>
    <row r="289" spans="1:21" ht="15" customHeight="1" thickBot="1" x14ac:dyDescent="0.3">
      <c r="A289" s="357" t="s">
        <v>822</v>
      </c>
      <c r="B289" s="358" t="s">
        <v>823</v>
      </c>
      <c r="C289" s="357" t="s">
        <v>824</v>
      </c>
      <c r="D289" s="358" t="s">
        <v>2</v>
      </c>
      <c r="E289" s="358" t="s">
        <v>3</v>
      </c>
      <c r="G289" s="414" t="s">
        <v>390</v>
      </c>
      <c r="H289" s="415" t="s">
        <v>44</v>
      </c>
      <c r="I289" s="48">
        <f>CEILING(O284*1.15,0.5)</f>
        <v>0</v>
      </c>
      <c r="J289" s="416">
        <f>'Редактор цен '!$D$71</f>
        <v>550.37990000000002</v>
      </c>
      <c r="K289" s="417">
        <f>I289*J289</f>
        <v>0</v>
      </c>
      <c r="L289" s="418"/>
      <c r="M289" s="419"/>
      <c r="N289" s="419"/>
      <c r="O289" s="420"/>
      <c r="P289" s="421"/>
      <c r="Q289" s="53" t="e">
        <f>Q287+Q288</f>
        <v>#N/A</v>
      </c>
      <c r="R289" s="389"/>
      <c r="S289" s="328" t="s">
        <v>389</v>
      </c>
      <c r="T289" s="390">
        <f>'Редактор цен '!$D$86</f>
        <v>4785.7537000000002</v>
      </c>
      <c r="U289" s="391">
        <v>0</v>
      </c>
    </row>
    <row r="290" spans="1:21" ht="15" customHeight="1" thickBot="1" x14ac:dyDescent="0.3">
      <c r="A290" s="359" t="s">
        <v>825</v>
      </c>
      <c r="B290" s="378" t="s">
        <v>823</v>
      </c>
      <c r="C290" s="361" t="s">
        <v>859</v>
      </c>
      <c r="D290" s="379" t="s">
        <v>860</v>
      </c>
      <c r="E290" s="380" t="e">
        <f>H299</f>
        <v>#N/A</v>
      </c>
      <c r="G290" s="422" t="s">
        <v>890</v>
      </c>
      <c r="H290" s="423">
        <f>O283</f>
        <v>-0.42000000000000004</v>
      </c>
      <c r="I290" s="424"/>
      <c r="J290" s="425">
        <f>'Редактор цен '!$D$153</f>
        <v>128.27000000000001</v>
      </c>
      <c r="K290" s="426">
        <f>H290*J290</f>
        <v>-53.873400000000011</v>
      </c>
      <c r="L290" s="301"/>
      <c r="M290" s="301"/>
      <c r="N290" s="301"/>
      <c r="O290" s="301"/>
      <c r="P290" s="301"/>
      <c r="R290" s="389"/>
      <c r="S290" s="328" t="s">
        <v>769</v>
      </c>
      <c r="T290" s="390">
        <f>'Редактор цен '!$D$87</f>
        <v>6619.1383999999998</v>
      </c>
      <c r="U290" s="391">
        <v>0</v>
      </c>
    </row>
    <row r="291" spans="1:21" ht="15" customHeight="1" thickBot="1" x14ac:dyDescent="0.3">
      <c r="A291" s="369" t="s">
        <v>835</v>
      </c>
      <c r="B291" s="373" t="s">
        <v>861</v>
      </c>
      <c r="C291" s="373" t="s">
        <v>862</v>
      </c>
      <c r="D291" s="382" t="s">
        <v>863</v>
      </c>
      <c r="E291" s="380" t="e">
        <f>H296</f>
        <v>#N/A</v>
      </c>
      <c r="G291" s="301"/>
      <c r="H291" s="301"/>
      <c r="K291" s="427" t="e">
        <f>K286+K287+K288+K289+K290</f>
        <v>#N/A</v>
      </c>
      <c r="L291" s="301"/>
      <c r="M291" s="301"/>
      <c r="N291" s="301"/>
      <c r="O291" s="301"/>
      <c r="P291" s="301"/>
      <c r="Q291" s="301"/>
      <c r="R291" s="389"/>
      <c r="S291" s="328" t="s">
        <v>771</v>
      </c>
      <c r="T291" s="390">
        <f>'Редактор цен '!$D$88</f>
        <v>6619.1383999999998</v>
      </c>
      <c r="U291" s="391">
        <v>0</v>
      </c>
    </row>
    <row r="292" spans="1:21" ht="15" customHeight="1" x14ac:dyDescent="0.25">
      <c r="A292" s="243" t="s">
        <v>828</v>
      </c>
      <c r="B292" s="373" t="s">
        <v>864</v>
      </c>
      <c r="C292" s="383" t="s">
        <v>865</v>
      </c>
      <c r="D292" s="384" t="s">
        <v>866</v>
      </c>
      <c r="E292" s="380" t="e">
        <f>H297</f>
        <v>#N/A</v>
      </c>
      <c r="G292" s="612" t="s">
        <v>10</v>
      </c>
      <c r="H292" s="612"/>
      <c r="I292" s="301"/>
      <c r="J292" s="301"/>
      <c r="K292" s="301"/>
      <c r="L292" s="301"/>
      <c r="M292" s="301"/>
      <c r="N292" s="301"/>
      <c r="O292" s="301"/>
      <c r="P292" s="301"/>
      <c r="Q292" s="301"/>
      <c r="R292" s="389"/>
      <c r="S292" s="389"/>
      <c r="T292" s="389"/>
      <c r="U292" s="389"/>
    </row>
    <row r="293" spans="1:21" ht="15" customHeight="1" x14ac:dyDescent="0.25">
      <c r="A293" s="243" t="s">
        <v>828</v>
      </c>
      <c r="B293" s="373" t="s">
        <v>867</v>
      </c>
      <c r="C293" s="373" t="s">
        <v>868</v>
      </c>
      <c r="D293" s="384" t="s">
        <v>869</v>
      </c>
      <c r="E293" s="380" t="e">
        <f>H297</f>
        <v>#N/A</v>
      </c>
      <c r="G293" s="19" t="s">
        <v>8</v>
      </c>
      <c r="H293" s="42" t="e">
        <f>K279+K294</f>
        <v>#N/A</v>
      </c>
      <c r="I293" s="301"/>
      <c r="J293" s="301"/>
      <c r="K293" s="301"/>
      <c r="L293" s="301"/>
      <c r="M293" s="301"/>
      <c r="N293" s="301"/>
      <c r="O293" s="301"/>
      <c r="P293" s="301"/>
      <c r="Q293" s="301"/>
      <c r="R293" s="389"/>
      <c r="S293" s="389"/>
      <c r="T293" s="389"/>
      <c r="U293" s="389"/>
    </row>
    <row r="294" spans="1:21" ht="15" customHeight="1" x14ac:dyDescent="0.25">
      <c r="A294" s="372" t="s">
        <v>841</v>
      </c>
      <c r="B294" s="373" t="s">
        <v>864</v>
      </c>
      <c r="C294" s="373" t="s">
        <v>871</v>
      </c>
      <c r="D294" s="382" t="s">
        <v>872</v>
      </c>
      <c r="E294" s="380" t="e">
        <f>H296</f>
        <v>#N/A</v>
      </c>
      <c r="G294" s="19" t="s">
        <v>9</v>
      </c>
      <c r="H294" s="42" t="e">
        <f>K280+K294</f>
        <v>#N/A</v>
      </c>
      <c r="K294" s="381" t="e">
        <f>K291+Q285+Q289</f>
        <v>#N/A</v>
      </c>
      <c r="L294" s="301"/>
      <c r="M294" s="301"/>
      <c r="N294" s="301"/>
      <c r="O294" s="301"/>
      <c r="P294" s="301"/>
      <c r="Q294" s="301"/>
      <c r="R294" s="389"/>
      <c r="S294" s="389"/>
      <c r="T294" s="389"/>
      <c r="U294" s="389"/>
    </row>
    <row r="295" spans="1:21" ht="15" customHeight="1" x14ac:dyDescent="0.25">
      <c r="A295" s="372" t="s">
        <v>841</v>
      </c>
      <c r="B295" s="373" t="s">
        <v>861</v>
      </c>
      <c r="C295" s="373" t="s">
        <v>874</v>
      </c>
      <c r="D295" s="382" t="s">
        <v>875</v>
      </c>
      <c r="E295" s="380" t="e">
        <f>H296</f>
        <v>#N/A</v>
      </c>
      <c r="G295" s="371" t="s">
        <v>459</v>
      </c>
      <c r="H295" s="42" t="e">
        <f>K281+K294</f>
        <v>#N/A</v>
      </c>
      <c r="K295" s="57"/>
      <c r="L295" s="301"/>
      <c r="M295" s="301"/>
      <c r="N295" s="301"/>
      <c r="O295" s="301"/>
      <c r="P295" s="301"/>
      <c r="Q295" s="301"/>
      <c r="R295" s="389"/>
      <c r="S295" s="389"/>
      <c r="T295" s="389"/>
      <c r="U295" s="389"/>
    </row>
    <row r="296" spans="1:21" ht="15" customHeight="1" x14ac:dyDescent="0.25">
      <c r="A296" s="372" t="s">
        <v>847</v>
      </c>
      <c r="B296" s="378" t="s">
        <v>823</v>
      </c>
      <c r="C296" s="373" t="s">
        <v>876</v>
      </c>
      <c r="D296" s="385" t="s">
        <v>877</v>
      </c>
      <c r="E296" s="380" t="e">
        <f>H298</f>
        <v>#N/A</v>
      </c>
      <c r="G296" s="19" t="s">
        <v>870</v>
      </c>
      <c r="H296" s="42" t="e">
        <f>K282+K294</f>
        <v>#N/A</v>
      </c>
      <c r="L296" s="301"/>
      <c r="M296" s="301"/>
      <c r="N296" s="301"/>
      <c r="O296" s="301"/>
      <c r="P296" s="301"/>
      <c r="Q296" s="301"/>
      <c r="R296" s="389"/>
      <c r="S296" s="389"/>
      <c r="T296" s="389"/>
      <c r="U296" s="389"/>
    </row>
    <row r="297" spans="1:21" ht="15" customHeight="1" x14ac:dyDescent="0.25">
      <c r="A297" s="372" t="s">
        <v>850</v>
      </c>
      <c r="B297" s="378" t="s">
        <v>823</v>
      </c>
      <c r="C297" s="373" t="s">
        <v>879</v>
      </c>
      <c r="D297" s="385" t="s">
        <v>880</v>
      </c>
      <c r="E297" s="380" t="e">
        <f>H299</f>
        <v>#N/A</v>
      </c>
      <c r="G297" s="19" t="s">
        <v>873</v>
      </c>
      <c r="H297" s="42" t="e">
        <f>K283+K294</f>
        <v>#N/A</v>
      </c>
      <c r="K297" s="301"/>
      <c r="L297" s="33"/>
      <c r="M297" s="428"/>
      <c r="N297" s="428"/>
      <c r="O297" s="55"/>
      <c r="P297" s="58"/>
      <c r="Q297" s="301"/>
      <c r="R297" s="389"/>
      <c r="S297" s="389"/>
      <c r="T297" s="389"/>
      <c r="U297" s="389"/>
    </row>
    <row r="298" spans="1:21" ht="15" customHeight="1" x14ac:dyDescent="0.25">
      <c r="G298" s="326" t="s">
        <v>461</v>
      </c>
      <c r="H298" s="42" t="e">
        <f>K284+K294</f>
        <v>#N/A</v>
      </c>
      <c r="K298" s="301"/>
      <c r="L298" s="301"/>
      <c r="M298" s="301"/>
      <c r="N298" s="301"/>
      <c r="O298" s="301"/>
      <c r="P298" s="301"/>
      <c r="Q298" s="301"/>
      <c r="R298" s="389"/>
      <c r="S298" s="389"/>
      <c r="T298" s="389"/>
      <c r="U298" s="389"/>
    </row>
    <row r="299" spans="1:21" ht="15" customHeight="1" x14ac:dyDescent="0.25">
      <c r="G299" s="326" t="s">
        <v>878</v>
      </c>
      <c r="H299" s="42" t="e">
        <f>K285+K294</f>
        <v>#N/A</v>
      </c>
      <c r="K299" s="301"/>
      <c r="L299" s="429"/>
      <c r="M299" s="430"/>
      <c r="N299" s="430"/>
      <c r="O299" s="431"/>
      <c r="P299" s="432"/>
      <c r="Q299" s="433"/>
      <c r="R299" s="389"/>
      <c r="S299" s="389"/>
      <c r="T299" s="389"/>
      <c r="U299" s="389"/>
    </row>
    <row r="300" spans="1:21" ht="15" customHeight="1" x14ac:dyDescent="0.25">
      <c r="A300" s="75"/>
      <c r="B300" s="44"/>
      <c r="C300" s="44"/>
      <c r="D300" s="45"/>
      <c r="E300" s="46"/>
    </row>
    <row r="301" spans="1:21" ht="15" customHeight="1" x14ac:dyDescent="0.25">
      <c r="A301" s="616" t="s">
        <v>892</v>
      </c>
      <c r="B301" s="617"/>
      <c r="C301" s="617"/>
      <c r="D301" s="617"/>
      <c r="E301" s="617"/>
      <c r="F301" s="27"/>
    </row>
    <row r="302" spans="1:21" ht="30" customHeight="1" x14ac:dyDescent="0.25"/>
    <row r="303" spans="1:21" ht="30" customHeight="1" x14ac:dyDescent="0.25">
      <c r="D303" s="178" t="s">
        <v>4</v>
      </c>
      <c r="E303" s="28">
        <f>высота2</f>
        <v>0</v>
      </c>
    </row>
    <row r="304" spans="1:21" ht="30" customHeight="1" x14ac:dyDescent="0.25">
      <c r="D304" s="2" t="s">
        <v>489</v>
      </c>
      <c r="E304" s="28">
        <v>329</v>
      </c>
    </row>
    <row r="305" spans="1:17" ht="30" customHeight="1" x14ac:dyDescent="0.25"/>
    <row r="306" spans="1:17" ht="30" customHeight="1" x14ac:dyDescent="0.25"/>
    <row r="307" spans="1:17" ht="30" customHeight="1" thickBot="1" x14ac:dyDescent="0.3">
      <c r="B307" s="37"/>
      <c r="C307" s="1" t="s">
        <v>893</v>
      </c>
    </row>
    <row r="308" spans="1:17" ht="17.25" thickBot="1" x14ac:dyDescent="0.3">
      <c r="A308" s="357" t="s">
        <v>822</v>
      </c>
      <c r="B308" s="358" t="s">
        <v>823</v>
      </c>
      <c r="C308" s="357" t="s">
        <v>824</v>
      </c>
      <c r="D308" s="358" t="s">
        <v>2</v>
      </c>
      <c r="E308" s="358" t="s">
        <v>3</v>
      </c>
      <c r="G308" s="603" t="s">
        <v>6</v>
      </c>
      <c r="H308" s="604"/>
      <c r="I308" s="604"/>
      <c r="J308" s="604"/>
      <c r="K308" s="605"/>
      <c r="L308" s="606" t="s">
        <v>325</v>
      </c>
      <c r="M308" s="607"/>
      <c r="N308" s="607"/>
      <c r="O308" s="607"/>
      <c r="P308" s="607"/>
      <c r="Q308" s="608"/>
    </row>
    <row r="309" spans="1:17" ht="25.5" x14ac:dyDescent="0.25">
      <c r="A309" s="359" t="s">
        <v>825</v>
      </c>
      <c r="B309" s="360"/>
      <c r="C309" s="361" t="s">
        <v>826</v>
      </c>
      <c r="D309" s="362" t="s">
        <v>827</v>
      </c>
      <c r="E309" s="363">
        <f>H323</f>
        <v>224.97542000000004</v>
      </c>
      <c r="G309" s="29" t="s">
        <v>43</v>
      </c>
      <c r="H309" s="3" t="s">
        <v>0</v>
      </c>
      <c r="I309" s="4" t="s">
        <v>1</v>
      </c>
      <c r="J309" s="4" t="s">
        <v>3</v>
      </c>
      <c r="K309" s="5" t="s">
        <v>7</v>
      </c>
      <c r="L309" s="41" t="s">
        <v>456</v>
      </c>
      <c r="M309" s="6" t="s">
        <v>0</v>
      </c>
      <c r="N309" s="7" t="s">
        <v>1</v>
      </c>
      <c r="O309" s="7" t="s">
        <v>315</v>
      </c>
      <c r="P309" s="7" t="s">
        <v>3</v>
      </c>
      <c r="Q309" s="4" t="s">
        <v>7</v>
      </c>
    </row>
    <row r="310" spans="1:17" x14ac:dyDescent="0.25">
      <c r="A310" s="243" t="s">
        <v>828</v>
      </c>
      <c r="B310" s="609" t="s">
        <v>829</v>
      </c>
      <c r="C310" s="364" t="s">
        <v>830</v>
      </c>
      <c r="D310" s="365" t="s">
        <v>831</v>
      </c>
      <c r="E310" s="363">
        <f>H322</f>
        <v>224.97542000000004</v>
      </c>
      <c r="G310" s="19" t="s">
        <v>457</v>
      </c>
      <c r="H310" s="51">
        <f>E303/1000</f>
        <v>0</v>
      </c>
      <c r="I310" s="51">
        <f>E304/1000</f>
        <v>0.32900000000000001</v>
      </c>
      <c r="J310" s="26">
        <f>'Редактор цен '!$D$52</f>
        <v>14197.33</v>
      </c>
      <c r="K310" s="9">
        <f>H310*J310</f>
        <v>0</v>
      </c>
      <c r="L310" s="47" t="s">
        <v>458</v>
      </c>
      <c r="M310" s="51">
        <f>H310</f>
        <v>0</v>
      </c>
      <c r="N310" s="282">
        <f>I310</f>
        <v>0.32900000000000001</v>
      </c>
      <c r="O310" s="179">
        <f t="shared" ref="O310" si="28">(M310+N310)*2</f>
        <v>0.65800000000000003</v>
      </c>
      <c r="P310" s="180">
        <f>'Редактор цен '!$D$138</f>
        <v>124.46000000000001</v>
      </c>
      <c r="Q310" s="59">
        <f>O310*P310</f>
        <v>81.894680000000008</v>
      </c>
    </row>
    <row r="311" spans="1:17" x14ac:dyDescent="0.25">
      <c r="A311" s="366" t="s">
        <v>832</v>
      </c>
      <c r="B311" s="610"/>
      <c r="C311" s="367" t="s">
        <v>833</v>
      </c>
      <c r="D311" s="368" t="s">
        <v>834</v>
      </c>
      <c r="E311" s="363">
        <f>H321</f>
        <v>224.97542000000004</v>
      </c>
      <c r="G311" s="19" t="s">
        <v>9</v>
      </c>
      <c r="H311" s="51">
        <f>H310</f>
        <v>0</v>
      </c>
      <c r="I311" s="51">
        <f>I310</f>
        <v>0.32900000000000001</v>
      </c>
      <c r="J311" s="26">
        <f>'Редактор цен '!$D$54</f>
        <v>15320.01</v>
      </c>
      <c r="K311" s="9">
        <f t="shared" ref="K311:K316" si="29">H311*J311</f>
        <v>0</v>
      </c>
      <c r="L311" s="181" t="s">
        <v>61</v>
      </c>
      <c r="M311" s="51">
        <f>M310</f>
        <v>0</v>
      </c>
      <c r="N311" s="282">
        <f>I310</f>
        <v>0.32900000000000001</v>
      </c>
      <c r="O311" s="179">
        <f>(M311+N311)*2</f>
        <v>0.65800000000000003</v>
      </c>
      <c r="P311" s="11">
        <f>'Редактор цен '!$D$131</f>
        <v>138.43</v>
      </c>
      <c r="Q311" s="59">
        <f>O311*P311</f>
        <v>91.086940000000013</v>
      </c>
    </row>
    <row r="312" spans="1:17" x14ac:dyDescent="0.25">
      <c r="A312" s="369" t="s">
        <v>835</v>
      </c>
      <c r="B312" s="610"/>
      <c r="C312" s="370" t="s">
        <v>836</v>
      </c>
      <c r="D312" s="368" t="s">
        <v>837</v>
      </c>
      <c r="E312" s="363">
        <f>E311</f>
        <v>224.97542000000004</v>
      </c>
      <c r="G312" s="371" t="s">
        <v>459</v>
      </c>
      <c r="H312" s="51">
        <f t="shared" ref="H312:I316" si="30">H311</f>
        <v>0</v>
      </c>
      <c r="I312" s="51">
        <f t="shared" si="30"/>
        <v>0.32900000000000001</v>
      </c>
      <c r="J312" s="26">
        <f>'Редактор цен '!$D$53</f>
        <v>15363.19</v>
      </c>
      <c r="K312" s="9">
        <f t="shared" si="29"/>
        <v>0</v>
      </c>
      <c r="L312" s="271" t="s">
        <v>490</v>
      </c>
      <c r="M312" s="51">
        <f>M310-0.12</f>
        <v>-0.12</v>
      </c>
      <c r="N312" s="51">
        <f>N310-0.12</f>
        <v>0.20900000000000002</v>
      </c>
      <c r="O312" s="179">
        <f>(M312+N312)*2</f>
        <v>0.17800000000000005</v>
      </c>
      <c r="P312" s="11">
        <f>'Редактор цен '!$D$135</f>
        <v>292.10000000000002</v>
      </c>
      <c r="Q312" s="59">
        <f>O312*P312</f>
        <v>51.993800000000014</v>
      </c>
    </row>
    <row r="313" spans="1:17" x14ac:dyDescent="0.25">
      <c r="A313" s="369" t="s">
        <v>838</v>
      </c>
      <c r="B313" s="610"/>
      <c r="C313" s="370" t="s">
        <v>839</v>
      </c>
      <c r="D313" s="368" t="s">
        <v>840</v>
      </c>
      <c r="E313" s="363">
        <f>E311</f>
        <v>224.97542000000004</v>
      </c>
      <c r="G313" s="19" t="s">
        <v>326</v>
      </c>
      <c r="H313" s="51">
        <f t="shared" si="30"/>
        <v>0</v>
      </c>
      <c r="I313" s="51">
        <f t="shared" si="30"/>
        <v>0.32900000000000001</v>
      </c>
      <c r="J313" s="26">
        <f>'Редактор цен '!$D$58</f>
        <v>22969.639100000004</v>
      </c>
      <c r="K313" s="9">
        <f t="shared" si="29"/>
        <v>0</v>
      </c>
      <c r="L313" s="47" t="s">
        <v>491</v>
      </c>
      <c r="M313" s="51">
        <f>H310</f>
        <v>0</v>
      </c>
      <c r="N313" s="56">
        <v>0</v>
      </c>
      <c r="O313" s="179">
        <f>M313</f>
        <v>0</v>
      </c>
      <c r="P313" s="11">
        <f>'Редактор цен '!$D$138</f>
        <v>124.46000000000001</v>
      </c>
      <c r="Q313" s="59">
        <f t="shared" ref="Q313" si="31">O313*P313</f>
        <v>0</v>
      </c>
    </row>
    <row r="314" spans="1:17" ht="15.75" thickBot="1" x14ac:dyDescent="0.3">
      <c r="A314" s="372" t="s">
        <v>841</v>
      </c>
      <c r="B314" s="610"/>
      <c r="C314" s="373" t="s">
        <v>842</v>
      </c>
      <c r="D314" s="368" t="s">
        <v>843</v>
      </c>
      <c r="E314" s="363">
        <f>E311</f>
        <v>224.97542000000004</v>
      </c>
      <c r="G314" s="19" t="s">
        <v>66</v>
      </c>
      <c r="H314" s="51">
        <f t="shared" si="30"/>
        <v>0</v>
      </c>
      <c r="I314" s="51">
        <f t="shared" si="30"/>
        <v>0.32900000000000001</v>
      </c>
      <c r="J314" s="26">
        <f>'Редактор цен '!$D$61</f>
        <v>20259.04</v>
      </c>
      <c r="K314" s="9">
        <f t="shared" si="29"/>
        <v>0</v>
      </c>
      <c r="Q314" s="57" t="s">
        <v>463</v>
      </c>
    </row>
    <row r="315" spans="1:17" ht="15.75" thickBot="1" x14ac:dyDescent="0.3">
      <c r="A315" s="372" t="s">
        <v>844</v>
      </c>
      <c r="B315" s="610"/>
      <c r="C315" s="373" t="s">
        <v>845</v>
      </c>
      <c r="D315" s="368" t="s">
        <v>846</v>
      </c>
      <c r="E315" s="363">
        <f>E311</f>
        <v>224.97542000000004</v>
      </c>
      <c r="G315" s="326" t="s">
        <v>461</v>
      </c>
      <c r="H315" s="51">
        <f t="shared" si="30"/>
        <v>0</v>
      </c>
      <c r="I315" s="51">
        <f t="shared" si="30"/>
        <v>0.32900000000000001</v>
      </c>
      <c r="J315" s="26">
        <f>'Редактор цен '!$D$59</f>
        <v>22969.639100000004</v>
      </c>
      <c r="K315" s="9">
        <f t="shared" si="29"/>
        <v>0</v>
      </c>
      <c r="L315" s="274"/>
      <c r="M315" s="55"/>
      <c r="N315" s="55"/>
      <c r="O315" s="276"/>
      <c r="P315" s="58"/>
      <c r="Q315" s="182">
        <f>Q310+Q311+Q312+Q313</f>
        <v>224.97542000000004</v>
      </c>
    </row>
    <row r="316" spans="1:17" x14ac:dyDescent="0.25">
      <c r="A316" s="372" t="s">
        <v>847</v>
      </c>
      <c r="B316" s="610"/>
      <c r="C316" s="373" t="s">
        <v>848</v>
      </c>
      <c r="D316" s="368" t="s">
        <v>849</v>
      </c>
      <c r="E316" s="363">
        <f>E312</f>
        <v>224.97542000000004</v>
      </c>
      <c r="G316" s="326" t="s">
        <v>462</v>
      </c>
      <c r="H316" s="51">
        <f t="shared" si="30"/>
        <v>0</v>
      </c>
      <c r="I316" s="51">
        <f t="shared" si="30"/>
        <v>0.32900000000000001</v>
      </c>
      <c r="J316" s="26">
        <f>'Редактор цен '!$D$60</f>
        <v>22054.82</v>
      </c>
      <c r="K316" s="9">
        <f t="shared" si="29"/>
        <v>0</v>
      </c>
      <c r="L316" s="61"/>
      <c r="M316" s="64"/>
      <c r="N316" s="64"/>
      <c r="O316" s="276"/>
      <c r="P316" s="58"/>
    </row>
    <row r="317" spans="1:17" x14ac:dyDescent="0.25">
      <c r="A317" s="372" t="s">
        <v>850</v>
      </c>
      <c r="B317" s="610"/>
      <c r="C317" s="373" t="s">
        <v>851</v>
      </c>
      <c r="D317" s="368" t="s">
        <v>852</v>
      </c>
      <c r="E317" s="363">
        <f>H323</f>
        <v>224.97542000000004</v>
      </c>
      <c r="G317" s="374"/>
      <c r="H317" s="242"/>
      <c r="I317" s="242"/>
      <c r="J317" s="58"/>
      <c r="K317" s="62"/>
      <c r="L317" s="61"/>
      <c r="M317" s="64"/>
      <c r="N317" s="64"/>
      <c r="O317" s="276"/>
      <c r="P317" s="58"/>
      <c r="Q317" s="64"/>
    </row>
    <row r="318" spans="1:17" x14ac:dyDescent="0.25">
      <c r="A318" s="369" t="s">
        <v>853</v>
      </c>
      <c r="B318" s="610"/>
      <c r="C318" s="370" t="s">
        <v>854</v>
      </c>
      <c r="D318" s="368" t="s">
        <v>855</v>
      </c>
      <c r="E318" s="363">
        <f>E311</f>
        <v>224.97542000000004</v>
      </c>
      <c r="G318" s="374"/>
      <c r="H318" s="242"/>
      <c r="I318" s="375"/>
      <c r="J318" s="58"/>
      <c r="K318" s="62"/>
      <c r="L318" s="61"/>
      <c r="M318" s="65"/>
      <c r="N318" s="65"/>
      <c r="O318" s="302"/>
      <c r="P318" s="58"/>
    </row>
    <row r="319" spans="1:17" x14ac:dyDescent="0.25">
      <c r="A319" s="366" t="s">
        <v>856</v>
      </c>
      <c r="B319" s="611"/>
      <c r="C319" s="367" t="s">
        <v>857</v>
      </c>
      <c r="D319" s="368" t="s">
        <v>858</v>
      </c>
      <c r="E319" s="363">
        <f>E311</f>
        <v>224.97542000000004</v>
      </c>
      <c r="G319" s="63"/>
      <c r="H319" s="55"/>
      <c r="I319" s="34"/>
      <c r="J319" s="58"/>
      <c r="K319" s="62"/>
    </row>
    <row r="320" spans="1:17" ht="15.75" x14ac:dyDescent="0.25">
      <c r="A320" s="357" t="s">
        <v>822</v>
      </c>
      <c r="B320" s="358" t="s">
        <v>823</v>
      </c>
      <c r="C320" s="357" t="s">
        <v>824</v>
      </c>
      <c r="D320" s="358" t="s">
        <v>2</v>
      </c>
      <c r="E320" s="358" t="s">
        <v>3</v>
      </c>
      <c r="G320" s="612" t="s">
        <v>10</v>
      </c>
      <c r="H320" s="612"/>
      <c r="I320" s="55"/>
      <c r="J320" s="376"/>
      <c r="K320" s="377"/>
    </row>
    <row r="321" spans="1:17" x14ac:dyDescent="0.25">
      <c r="A321" s="359" t="s">
        <v>825</v>
      </c>
      <c r="B321" s="378" t="s">
        <v>823</v>
      </c>
      <c r="C321" s="361" t="s">
        <v>859</v>
      </c>
      <c r="D321" s="379" t="s">
        <v>860</v>
      </c>
      <c r="E321" s="380">
        <f>H327</f>
        <v>224.97542000000004</v>
      </c>
      <c r="G321" s="19" t="s">
        <v>8</v>
      </c>
      <c r="H321" s="42">
        <f>K310+K321</f>
        <v>224.97542000000004</v>
      </c>
      <c r="I321" s="375"/>
      <c r="J321" s="58"/>
      <c r="K321" s="381">
        <f>Q315</f>
        <v>224.97542000000004</v>
      </c>
      <c r="L321" s="32"/>
      <c r="M321" s="32"/>
      <c r="N321" s="32"/>
      <c r="O321" s="39"/>
      <c r="P321" s="40"/>
    </row>
    <row r="322" spans="1:17" x14ac:dyDescent="0.25">
      <c r="A322" s="369" t="s">
        <v>835</v>
      </c>
      <c r="B322" s="373" t="s">
        <v>861</v>
      </c>
      <c r="C322" s="373" t="s">
        <v>862</v>
      </c>
      <c r="D322" s="382" t="s">
        <v>863</v>
      </c>
      <c r="E322" s="380">
        <f>H324</f>
        <v>224.97542000000004</v>
      </c>
      <c r="G322" s="19" t="s">
        <v>9</v>
      </c>
      <c r="H322" s="42">
        <f>K311+K321</f>
        <v>224.97542000000004</v>
      </c>
      <c r="K322" s="38"/>
      <c r="L322" s="36"/>
      <c r="M322" s="36"/>
      <c r="N322" s="22"/>
      <c r="O322" s="39"/>
      <c r="P322" s="40"/>
    </row>
    <row r="323" spans="1:17" x14ac:dyDescent="0.25">
      <c r="A323" s="243" t="s">
        <v>828</v>
      </c>
      <c r="B323" s="373" t="s">
        <v>864</v>
      </c>
      <c r="C323" s="383" t="s">
        <v>865</v>
      </c>
      <c r="D323" s="384" t="s">
        <v>866</v>
      </c>
      <c r="E323" s="380">
        <f>H325</f>
        <v>224.97542000000004</v>
      </c>
      <c r="G323" s="371" t="s">
        <v>459</v>
      </c>
      <c r="H323" s="42">
        <f>K312+K321</f>
        <v>224.97542000000004</v>
      </c>
      <c r="I323" s="301"/>
      <c r="J323" s="301"/>
      <c r="K323" s="301"/>
      <c r="L323" s="36"/>
      <c r="M323" s="36"/>
      <c r="N323" s="22"/>
      <c r="O323" s="39"/>
      <c r="P323" s="40"/>
      <c r="Q323" s="22"/>
    </row>
    <row r="324" spans="1:17" x14ac:dyDescent="0.25">
      <c r="A324" s="243" t="s">
        <v>828</v>
      </c>
      <c r="B324" s="373" t="s">
        <v>867</v>
      </c>
      <c r="C324" s="373" t="s">
        <v>868</v>
      </c>
      <c r="D324" s="384" t="s">
        <v>869</v>
      </c>
      <c r="E324" s="380">
        <f>H325</f>
        <v>224.97542000000004</v>
      </c>
      <c r="G324" s="19" t="s">
        <v>870</v>
      </c>
      <c r="H324" s="42">
        <f>K313+K321</f>
        <v>224.97542000000004</v>
      </c>
      <c r="I324" s="301"/>
      <c r="J324" s="301"/>
      <c r="K324" s="301"/>
      <c r="L324" s="36"/>
      <c r="M324" s="36"/>
      <c r="N324" s="22"/>
      <c r="O324" s="39"/>
      <c r="P324" s="40"/>
      <c r="Q324" s="22"/>
    </row>
    <row r="325" spans="1:17" x14ac:dyDescent="0.25">
      <c r="A325" s="372" t="s">
        <v>841</v>
      </c>
      <c r="B325" s="373" t="s">
        <v>864</v>
      </c>
      <c r="C325" s="373" t="s">
        <v>871</v>
      </c>
      <c r="D325" s="382" t="s">
        <v>872</v>
      </c>
      <c r="E325" s="380">
        <f>H324</f>
        <v>224.97542000000004</v>
      </c>
      <c r="G325" s="19" t="s">
        <v>873</v>
      </c>
      <c r="H325" s="42">
        <f>K314+K321</f>
        <v>224.97542000000004</v>
      </c>
      <c r="L325" s="36"/>
      <c r="M325" s="36"/>
      <c r="N325" s="22"/>
      <c r="O325" s="39"/>
      <c r="P325" s="40"/>
      <c r="Q325" s="22"/>
    </row>
    <row r="326" spans="1:17" x14ac:dyDescent="0.25">
      <c r="A326" s="372" t="s">
        <v>841</v>
      </c>
      <c r="B326" s="373" t="s">
        <v>861</v>
      </c>
      <c r="C326" s="373" t="s">
        <v>874</v>
      </c>
      <c r="D326" s="382" t="s">
        <v>875</v>
      </c>
      <c r="E326" s="380">
        <f>H324</f>
        <v>224.97542000000004</v>
      </c>
      <c r="G326" s="326" t="s">
        <v>461</v>
      </c>
      <c r="H326" s="42">
        <f>K315+K321</f>
        <v>224.97542000000004</v>
      </c>
      <c r="K326" s="57"/>
      <c r="L326" s="36"/>
      <c r="M326" s="36"/>
      <c r="N326" s="22"/>
      <c r="O326" s="39"/>
      <c r="P326" s="40"/>
      <c r="Q326" s="22"/>
    </row>
    <row r="327" spans="1:17" x14ac:dyDescent="0.25">
      <c r="A327" s="372" t="s">
        <v>847</v>
      </c>
      <c r="B327" s="378" t="s">
        <v>823</v>
      </c>
      <c r="C327" s="373" t="s">
        <v>876</v>
      </c>
      <c r="D327" s="385" t="s">
        <v>877</v>
      </c>
      <c r="E327" s="380">
        <f>H326</f>
        <v>224.97542000000004</v>
      </c>
      <c r="G327" s="326" t="s">
        <v>878</v>
      </c>
      <c r="H327" s="42">
        <f>K316+K321</f>
        <v>224.97542000000004</v>
      </c>
      <c r="L327" s="36"/>
      <c r="M327" s="36"/>
      <c r="N327" s="22"/>
      <c r="O327" s="39"/>
      <c r="P327" s="40"/>
      <c r="Q327" s="22"/>
    </row>
    <row r="328" spans="1:17" x14ac:dyDescent="0.25">
      <c r="A328" s="372" t="s">
        <v>850</v>
      </c>
      <c r="B328" s="378" t="s">
        <v>823</v>
      </c>
      <c r="C328" s="373" t="s">
        <v>879</v>
      </c>
      <c r="D328" s="385" t="s">
        <v>880</v>
      </c>
      <c r="E328" s="380">
        <f>H327</f>
        <v>224.97542000000004</v>
      </c>
      <c r="K328" s="301"/>
      <c r="L328" s="36"/>
      <c r="M328" s="36"/>
      <c r="N328" s="22"/>
      <c r="O328" s="39"/>
      <c r="P328" s="40"/>
      <c r="Q328" s="22"/>
    </row>
    <row r="329" spans="1:17" x14ac:dyDescent="0.25">
      <c r="A329" s="43"/>
      <c r="B329" s="44"/>
      <c r="C329" s="44"/>
      <c r="D329" s="45"/>
      <c r="E329" s="46"/>
      <c r="I329" s="22"/>
      <c r="J329" s="38"/>
      <c r="K329" s="35"/>
      <c r="L329" s="36"/>
      <c r="M329" s="36"/>
      <c r="N329" s="22"/>
      <c r="O329" s="39"/>
      <c r="P329" s="40"/>
      <c r="Q329" s="22"/>
    </row>
    <row r="330" spans="1:17" ht="15" customHeight="1" x14ac:dyDescent="0.25">
      <c r="A330" s="616" t="s">
        <v>894</v>
      </c>
      <c r="B330" s="617"/>
      <c r="C330" s="617"/>
      <c r="D330" s="617"/>
      <c r="E330" s="617"/>
      <c r="F330" s="27"/>
    </row>
    <row r="331" spans="1:17" ht="30" customHeight="1" x14ac:dyDescent="0.25"/>
    <row r="332" spans="1:17" ht="30" customHeight="1" x14ac:dyDescent="0.25">
      <c r="D332" s="178" t="s">
        <v>4</v>
      </c>
      <c r="E332" s="28">
        <f>высота2</f>
        <v>0</v>
      </c>
    </row>
    <row r="333" spans="1:17" ht="30" customHeight="1" x14ac:dyDescent="0.25">
      <c r="D333" s="2" t="s">
        <v>489</v>
      </c>
      <c r="E333" s="28">
        <v>329</v>
      </c>
    </row>
    <row r="334" spans="1:17" ht="30" customHeight="1" x14ac:dyDescent="0.25"/>
    <row r="335" spans="1:17" ht="30" customHeight="1" x14ac:dyDescent="0.25"/>
    <row r="336" spans="1:17" ht="30" customHeight="1" thickBot="1" x14ac:dyDescent="0.3">
      <c r="B336" s="37"/>
      <c r="C336" s="1" t="s">
        <v>895</v>
      </c>
    </row>
    <row r="337" spans="1:39" ht="15" customHeight="1" thickBot="1" x14ac:dyDescent="0.3">
      <c r="A337" s="357" t="s">
        <v>822</v>
      </c>
      <c r="B337" s="358" t="s">
        <v>823</v>
      </c>
      <c r="C337" s="357" t="s">
        <v>824</v>
      </c>
      <c r="D337" s="358" t="s">
        <v>2</v>
      </c>
      <c r="E337" s="358" t="s">
        <v>3</v>
      </c>
      <c r="G337" s="603" t="s">
        <v>6</v>
      </c>
      <c r="H337" s="604"/>
      <c r="I337" s="604"/>
      <c r="J337" s="604"/>
      <c r="K337" s="605"/>
      <c r="L337" s="606" t="s">
        <v>325</v>
      </c>
      <c r="M337" s="607"/>
      <c r="N337" s="607"/>
      <c r="O337" s="607"/>
      <c r="P337" s="607"/>
      <c r="Q337" s="608"/>
      <c r="AH337" s="60"/>
      <c r="AI337" s="60"/>
      <c r="AJ337" s="60"/>
      <c r="AK337" s="60"/>
      <c r="AL337" s="60"/>
      <c r="AM337" s="60"/>
    </row>
    <row r="338" spans="1:39" ht="15" customHeight="1" x14ac:dyDescent="0.25">
      <c r="A338" s="359" t="s">
        <v>825</v>
      </c>
      <c r="B338" s="360"/>
      <c r="C338" s="361" t="s">
        <v>826</v>
      </c>
      <c r="D338" s="362" t="s">
        <v>827</v>
      </c>
      <c r="E338" s="363">
        <f>H352</f>
        <v>224.97542000000004</v>
      </c>
      <c r="G338" s="29" t="s">
        <v>43</v>
      </c>
      <c r="H338" s="3" t="s">
        <v>0</v>
      </c>
      <c r="I338" s="4" t="s">
        <v>1</v>
      </c>
      <c r="J338" s="4" t="s">
        <v>3</v>
      </c>
      <c r="K338" s="5" t="s">
        <v>7</v>
      </c>
      <c r="L338" s="41" t="s">
        <v>456</v>
      </c>
      <c r="M338" s="6" t="s">
        <v>0</v>
      </c>
      <c r="N338" s="7" t="s">
        <v>1</v>
      </c>
      <c r="O338" s="7" t="s">
        <v>315</v>
      </c>
      <c r="P338" s="7" t="s">
        <v>3</v>
      </c>
      <c r="Q338" s="4" t="s">
        <v>7</v>
      </c>
      <c r="AH338" s="33"/>
      <c r="AI338" s="22"/>
      <c r="AJ338" s="33"/>
      <c r="AK338" s="22"/>
      <c r="AL338" s="22"/>
      <c r="AM338" s="21"/>
    </row>
    <row r="339" spans="1:39" ht="15" customHeight="1" x14ac:dyDescent="0.25">
      <c r="A339" s="243" t="s">
        <v>828</v>
      </c>
      <c r="B339" s="609" t="s">
        <v>829</v>
      </c>
      <c r="C339" s="364" t="s">
        <v>830</v>
      </c>
      <c r="D339" s="365" t="s">
        <v>831</v>
      </c>
      <c r="E339" s="363">
        <f>H351</f>
        <v>224.97542000000004</v>
      </c>
      <c r="G339" s="19" t="s">
        <v>457</v>
      </c>
      <c r="H339" s="51">
        <f>E332/1000</f>
        <v>0</v>
      </c>
      <c r="I339" s="51">
        <f>E333/1000</f>
        <v>0.32900000000000001</v>
      </c>
      <c r="J339" s="26">
        <f>'Редактор цен '!$D$55</f>
        <v>18982.689999999999</v>
      </c>
      <c r="K339" s="9">
        <f>H339*J339</f>
        <v>0</v>
      </c>
      <c r="L339" s="47" t="s">
        <v>458</v>
      </c>
      <c r="M339" s="51">
        <f>H339</f>
        <v>0</v>
      </c>
      <c r="N339" s="282">
        <f>I339</f>
        <v>0.32900000000000001</v>
      </c>
      <c r="O339" s="179">
        <f t="shared" ref="O339" si="32">(M339+N339)*2</f>
        <v>0.65800000000000003</v>
      </c>
      <c r="P339" s="180">
        <f>'Редактор цен '!$D$138</f>
        <v>124.46000000000001</v>
      </c>
      <c r="Q339" s="59">
        <f>O339*P339</f>
        <v>81.894680000000008</v>
      </c>
      <c r="AH339" s="21"/>
      <c r="AI339" s="33"/>
      <c r="AJ339" s="33"/>
      <c r="AK339" s="33"/>
      <c r="AL339" s="33"/>
      <c r="AM339" s="33"/>
    </row>
    <row r="340" spans="1:39" ht="15" customHeight="1" x14ac:dyDescent="0.25">
      <c r="A340" s="366" t="s">
        <v>832</v>
      </c>
      <c r="B340" s="610"/>
      <c r="C340" s="367" t="s">
        <v>833</v>
      </c>
      <c r="D340" s="368" t="s">
        <v>834</v>
      </c>
      <c r="E340" s="363">
        <f>H350</f>
        <v>224.97542000000004</v>
      </c>
      <c r="G340" s="19" t="s">
        <v>9</v>
      </c>
      <c r="H340" s="51">
        <f>H339</f>
        <v>0</v>
      </c>
      <c r="I340" s="51">
        <f>I339</f>
        <v>0.32900000000000001</v>
      </c>
      <c r="J340" s="26">
        <f>'Редактор цен '!$D$57</f>
        <v>21920.2</v>
      </c>
      <c r="K340" s="9">
        <f t="shared" ref="K340:K345" si="33">H340*J340</f>
        <v>0</v>
      </c>
      <c r="L340" s="181" t="s">
        <v>61</v>
      </c>
      <c r="M340" s="51">
        <f>M339</f>
        <v>0</v>
      </c>
      <c r="N340" s="282">
        <f>I339</f>
        <v>0.32900000000000001</v>
      </c>
      <c r="O340" s="179">
        <f>(M340+N340)*2</f>
        <v>0.65800000000000003</v>
      </c>
      <c r="P340" s="11">
        <f>'Редактор цен '!$D$131</f>
        <v>138.43</v>
      </c>
      <c r="Q340" s="59">
        <f>O340*P340</f>
        <v>91.086940000000013</v>
      </c>
      <c r="AH340" s="21"/>
      <c r="AI340" s="65"/>
      <c r="AJ340" s="34"/>
      <c r="AK340" s="65"/>
      <c r="AL340" s="272"/>
      <c r="AM340" s="65"/>
    </row>
    <row r="341" spans="1:39" ht="15" customHeight="1" x14ac:dyDescent="0.25">
      <c r="A341" s="369" t="s">
        <v>835</v>
      </c>
      <c r="B341" s="610"/>
      <c r="C341" s="370" t="s">
        <v>836</v>
      </c>
      <c r="D341" s="368" t="s">
        <v>837</v>
      </c>
      <c r="E341" s="363">
        <f>E340</f>
        <v>224.97542000000004</v>
      </c>
      <c r="G341" s="371" t="s">
        <v>459</v>
      </c>
      <c r="H341" s="51">
        <f t="shared" ref="H341:I345" si="34">H340</f>
        <v>0</v>
      </c>
      <c r="I341" s="51">
        <f t="shared" si="34"/>
        <v>0.32900000000000001</v>
      </c>
      <c r="J341" s="26">
        <f>'Редактор цен '!$D$56</f>
        <v>21880.83</v>
      </c>
      <c r="K341" s="9">
        <f t="shared" si="33"/>
        <v>0</v>
      </c>
      <c r="L341" s="271" t="s">
        <v>490</v>
      </c>
      <c r="M341" s="51">
        <f>M339-0.12</f>
        <v>-0.12</v>
      </c>
      <c r="N341" s="51">
        <f>N339-0.12</f>
        <v>0.20900000000000002</v>
      </c>
      <c r="O341" s="179">
        <f>(M341+N341)*2</f>
        <v>0.17800000000000005</v>
      </c>
      <c r="P341" s="11">
        <f>'Редактор цен '!$D$135</f>
        <v>292.10000000000002</v>
      </c>
      <c r="Q341" s="59">
        <f>O341*P341</f>
        <v>51.993800000000014</v>
      </c>
      <c r="AH341" s="21"/>
      <c r="AI341" s="65"/>
      <c r="AJ341" s="34"/>
      <c r="AK341" s="65"/>
      <c r="AL341" s="272"/>
      <c r="AM341" s="65"/>
    </row>
    <row r="342" spans="1:39" ht="15" customHeight="1" x14ac:dyDescent="0.25">
      <c r="A342" s="369" t="s">
        <v>838</v>
      </c>
      <c r="B342" s="610"/>
      <c r="C342" s="370" t="s">
        <v>839</v>
      </c>
      <c r="D342" s="368" t="s">
        <v>840</v>
      </c>
      <c r="E342" s="363">
        <f>E340</f>
        <v>224.97542000000004</v>
      </c>
      <c r="G342" s="19" t="s">
        <v>326</v>
      </c>
      <c r="H342" s="51">
        <f t="shared" si="34"/>
        <v>0</v>
      </c>
      <c r="I342" s="51">
        <f t="shared" si="34"/>
        <v>0.32900000000000001</v>
      </c>
      <c r="J342" s="26">
        <f>'Редактор цен '!$D$62</f>
        <v>26987.5</v>
      </c>
      <c r="K342" s="9">
        <f t="shared" si="33"/>
        <v>0</v>
      </c>
      <c r="L342" s="47" t="s">
        <v>491</v>
      </c>
      <c r="M342" s="51">
        <f>H339</f>
        <v>0</v>
      </c>
      <c r="N342" s="56">
        <v>0</v>
      </c>
      <c r="O342" s="179">
        <f>M342</f>
        <v>0</v>
      </c>
      <c r="P342" s="11">
        <f>'Редактор цен '!$D$138</f>
        <v>124.46000000000001</v>
      </c>
      <c r="Q342" s="59">
        <f t="shared" ref="Q342" si="35">O342*P342</f>
        <v>0</v>
      </c>
      <c r="AH342" s="21"/>
      <c r="AI342" s="65"/>
      <c r="AJ342" s="34"/>
      <c r="AK342" s="65"/>
      <c r="AL342" s="272"/>
      <c r="AM342" s="65"/>
    </row>
    <row r="343" spans="1:39" ht="15" customHeight="1" thickBot="1" x14ac:dyDescent="0.3">
      <c r="A343" s="372" t="s">
        <v>841</v>
      </c>
      <c r="B343" s="610"/>
      <c r="C343" s="373" t="s">
        <v>842</v>
      </c>
      <c r="D343" s="368" t="s">
        <v>843</v>
      </c>
      <c r="E343" s="363">
        <f>E340</f>
        <v>224.97542000000004</v>
      </c>
      <c r="G343" s="19" t="s">
        <v>66</v>
      </c>
      <c r="H343" s="51">
        <f t="shared" si="34"/>
        <v>0</v>
      </c>
      <c r="I343" s="51">
        <f t="shared" si="34"/>
        <v>0.32900000000000001</v>
      </c>
      <c r="J343" s="26">
        <f>'Редактор цен '!$D$65</f>
        <v>29925.010000000002</v>
      </c>
      <c r="K343" s="9">
        <f t="shared" si="33"/>
        <v>0</v>
      </c>
      <c r="Q343" s="57" t="s">
        <v>463</v>
      </c>
      <c r="AH343" s="36"/>
      <c r="AI343" s="36"/>
      <c r="AJ343" s="36"/>
      <c r="AK343" s="36"/>
      <c r="AL343" s="36"/>
      <c r="AM343" s="36"/>
    </row>
    <row r="344" spans="1:39" ht="15" customHeight="1" thickBot="1" x14ac:dyDescent="0.3">
      <c r="A344" s="372" t="s">
        <v>844</v>
      </c>
      <c r="B344" s="610"/>
      <c r="C344" s="373" t="s">
        <v>845</v>
      </c>
      <c r="D344" s="368" t="s">
        <v>846</v>
      </c>
      <c r="E344" s="363">
        <f>E340</f>
        <v>224.97542000000004</v>
      </c>
      <c r="G344" s="326" t="s">
        <v>461</v>
      </c>
      <c r="H344" s="51">
        <f t="shared" si="34"/>
        <v>0</v>
      </c>
      <c r="I344" s="51">
        <f t="shared" si="34"/>
        <v>0.32900000000000001</v>
      </c>
      <c r="J344" s="26">
        <f>'Редактор цен '!$D$63</f>
        <v>26987.5</v>
      </c>
      <c r="K344" s="9">
        <f t="shared" si="33"/>
        <v>0</v>
      </c>
      <c r="L344" s="274"/>
      <c r="M344" s="55"/>
      <c r="N344" s="55"/>
      <c r="O344" s="276"/>
      <c r="P344" s="58"/>
      <c r="Q344" s="182">
        <f>Q339+Q340+Q341+Q342</f>
        <v>224.97542000000004</v>
      </c>
      <c r="AH344" s="36"/>
      <c r="AI344" s="31"/>
      <c r="AJ344" s="22"/>
      <c r="AK344" s="33"/>
      <c r="AL344" s="22"/>
      <c r="AM344" s="21"/>
    </row>
    <row r="345" spans="1:39" ht="15" customHeight="1" x14ac:dyDescent="0.25">
      <c r="A345" s="372" t="s">
        <v>847</v>
      </c>
      <c r="B345" s="610"/>
      <c r="C345" s="373" t="s">
        <v>848</v>
      </c>
      <c r="D345" s="368" t="s">
        <v>849</v>
      </c>
      <c r="E345" s="363">
        <f>E341</f>
        <v>224.97542000000004</v>
      </c>
      <c r="G345" s="326" t="s">
        <v>462</v>
      </c>
      <c r="H345" s="51">
        <f t="shared" si="34"/>
        <v>0</v>
      </c>
      <c r="I345" s="51">
        <f t="shared" si="34"/>
        <v>0.32900000000000001</v>
      </c>
      <c r="J345" s="26">
        <f>'Редактор цен '!$D$64</f>
        <v>31981.14</v>
      </c>
      <c r="K345" s="9">
        <f t="shared" si="33"/>
        <v>0</v>
      </c>
      <c r="L345" s="61"/>
      <c r="M345" s="64"/>
      <c r="N345" s="64"/>
      <c r="O345" s="276"/>
      <c r="P345" s="58"/>
      <c r="Q345" s="386"/>
      <c r="AH345" s="22"/>
      <c r="AI345" s="32"/>
      <c r="AJ345" s="32"/>
      <c r="AK345" s="33"/>
      <c r="AL345" s="436"/>
      <c r="AM345" s="34"/>
    </row>
    <row r="346" spans="1:39" ht="15" customHeight="1" x14ac:dyDescent="0.25">
      <c r="A346" s="372" t="s">
        <v>850</v>
      </c>
      <c r="B346" s="610"/>
      <c r="C346" s="373" t="s">
        <v>851</v>
      </c>
      <c r="D346" s="368" t="s">
        <v>852</v>
      </c>
      <c r="E346" s="363">
        <f>H352</f>
        <v>224.97542000000004</v>
      </c>
      <c r="G346" s="374"/>
      <c r="H346" s="242"/>
      <c r="I346" s="242"/>
      <c r="J346" s="58"/>
      <c r="K346" s="62"/>
      <c r="L346" s="61"/>
      <c r="M346" s="64"/>
      <c r="N346" s="64"/>
      <c r="O346" s="276"/>
      <c r="P346" s="58"/>
      <c r="Q346" s="64"/>
      <c r="AH346" s="22"/>
      <c r="AI346" s="32"/>
      <c r="AJ346" s="32"/>
      <c r="AK346" s="418"/>
      <c r="AL346" s="437"/>
      <c r="AM346" s="438"/>
    </row>
    <row r="347" spans="1:39" ht="15" customHeight="1" x14ac:dyDescent="0.25">
      <c r="A347" s="369" t="s">
        <v>853</v>
      </c>
      <c r="B347" s="610"/>
      <c r="C347" s="370" t="s">
        <v>854</v>
      </c>
      <c r="D347" s="368" t="s">
        <v>855</v>
      </c>
      <c r="E347" s="363">
        <f>E340</f>
        <v>224.97542000000004</v>
      </c>
      <c r="G347" s="374"/>
      <c r="H347" s="242"/>
      <c r="I347" s="375"/>
      <c r="J347" s="58"/>
      <c r="K347" s="62"/>
      <c r="L347" s="61"/>
      <c r="M347" s="65"/>
      <c r="N347" s="65"/>
      <c r="O347" s="302"/>
      <c r="P347" s="58"/>
      <c r="AH347" s="22"/>
      <c r="AI347" s="32"/>
      <c r="AJ347" s="32"/>
      <c r="AK347" s="418"/>
      <c r="AL347" s="39"/>
      <c r="AM347" s="437"/>
    </row>
    <row r="348" spans="1:39" ht="15" customHeight="1" x14ac:dyDescent="0.25">
      <c r="A348" s="366" t="s">
        <v>856</v>
      </c>
      <c r="B348" s="611"/>
      <c r="C348" s="367" t="s">
        <v>857</v>
      </c>
      <c r="D348" s="368" t="s">
        <v>858</v>
      </c>
      <c r="E348" s="363">
        <f>E340</f>
        <v>224.97542000000004</v>
      </c>
      <c r="G348" s="63"/>
      <c r="H348" s="55"/>
      <c r="I348" s="34"/>
      <c r="J348" s="58"/>
      <c r="K348" s="62"/>
      <c r="W348" s="23"/>
      <c r="X348" s="67"/>
      <c r="Z348" s="22"/>
      <c r="AA348" s="38"/>
      <c r="AB348" s="61"/>
      <c r="AC348" s="65"/>
      <c r="AD348" s="65"/>
      <c r="AE348" s="302"/>
      <c r="AF348" s="58"/>
      <c r="AG348" s="302"/>
      <c r="AH348" s="22"/>
      <c r="AI348" s="32"/>
      <c r="AJ348" s="32"/>
      <c r="AK348" s="418"/>
      <c r="AL348" s="39"/>
      <c r="AM348" s="437"/>
    </row>
    <row r="349" spans="1:39" ht="15" customHeight="1" x14ac:dyDescent="0.25">
      <c r="A349" s="357" t="s">
        <v>822</v>
      </c>
      <c r="B349" s="358" t="s">
        <v>823</v>
      </c>
      <c r="C349" s="357" t="s">
        <v>824</v>
      </c>
      <c r="D349" s="358" t="s">
        <v>2</v>
      </c>
      <c r="E349" s="358" t="s">
        <v>3</v>
      </c>
      <c r="G349" s="612" t="s">
        <v>10</v>
      </c>
      <c r="H349" s="612"/>
      <c r="I349" s="55"/>
      <c r="J349" s="376"/>
      <c r="K349" s="377"/>
      <c r="Z349" s="22"/>
      <c r="AA349" s="38"/>
      <c r="AB349" s="439"/>
      <c r="AC349" s="439"/>
      <c r="AD349" s="439"/>
      <c r="AE349" s="439"/>
      <c r="AF349" s="439"/>
      <c r="AG349" s="439"/>
      <c r="AH349" s="22"/>
      <c r="AI349" s="32"/>
      <c r="AJ349" s="32"/>
      <c r="AK349" s="418"/>
      <c r="AL349" s="39"/>
      <c r="AM349" s="437"/>
    </row>
    <row r="350" spans="1:39" ht="15" customHeight="1" x14ac:dyDescent="0.25">
      <c r="A350" s="359" t="s">
        <v>825</v>
      </c>
      <c r="B350" s="378" t="s">
        <v>823</v>
      </c>
      <c r="C350" s="361" t="s">
        <v>859</v>
      </c>
      <c r="D350" s="379" t="s">
        <v>860</v>
      </c>
      <c r="E350" s="380">
        <f>H356</f>
        <v>224.97542000000004</v>
      </c>
      <c r="G350" s="19" t="s">
        <v>8</v>
      </c>
      <c r="H350" s="42">
        <f>K339+K350</f>
        <v>224.97542000000004</v>
      </c>
      <c r="I350" s="375"/>
      <c r="J350" s="58"/>
      <c r="K350" s="381">
        <f>Q344</f>
        <v>224.97542000000004</v>
      </c>
      <c r="L350" s="32"/>
      <c r="M350" s="32"/>
      <c r="N350" s="32"/>
      <c r="O350" s="39"/>
      <c r="P350" s="40"/>
      <c r="R350" s="32"/>
      <c r="S350" s="32"/>
      <c r="T350" s="418"/>
      <c r="U350" s="39"/>
      <c r="V350" s="437"/>
    </row>
    <row r="351" spans="1:39" ht="15" customHeight="1" x14ac:dyDescent="0.25">
      <c r="A351" s="369" t="s">
        <v>835</v>
      </c>
      <c r="B351" s="373" t="s">
        <v>861</v>
      </c>
      <c r="C351" s="373" t="s">
        <v>862</v>
      </c>
      <c r="D351" s="382" t="s">
        <v>863</v>
      </c>
      <c r="E351" s="380">
        <f>H353</f>
        <v>224.97542000000004</v>
      </c>
      <c r="G351" s="19" t="s">
        <v>9</v>
      </c>
      <c r="H351" s="42">
        <f>K340+K350</f>
        <v>224.97542000000004</v>
      </c>
      <c r="K351" s="38"/>
      <c r="L351" s="36"/>
      <c r="M351" s="36"/>
      <c r="N351" s="22"/>
      <c r="O351" s="39"/>
      <c r="P351" s="40"/>
      <c r="R351" s="32"/>
      <c r="S351" s="32"/>
      <c r="T351" s="418"/>
      <c r="U351" s="39"/>
      <c r="V351" s="437"/>
    </row>
    <row r="352" spans="1:39" x14ac:dyDescent="0.25">
      <c r="A352" s="243" t="s">
        <v>828</v>
      </c>
      <c r="B352" s="373" t="s">
        <v>864</v>
      </c>
      <c r="C352" s="383" t="s">
        <v>865</v>
      </c>
      <c r="D352" s="384" t="s">
        <v>866</v>
      </c>
      <c r="E352" s="380">
        <f>H354</f>
        <v>224.97542000000004</v>
      </c>
      <c r="G352" s="371" t="s">
        <v>459</v>
      </c>
      <c r="H352" s="42">
        <f>K341+K350</f>
        <v>224.97542000000004</v>
      </c>
      <c r="I352" s="301"/>
      <c r="J352" s="301"/>
      <c r="K352" s="301"/>
    </row>
    <row r="353" spans="1:17" x14ac:dyDescent="0.25">
      <c r="A353" s="243" t="s">
        <v>828</v>
      </c>
      <c r="B353" s="373" t="s">
        <v>867</v>
      </c>
      <c r="C353" s="373" t="s">
        <v>868</v>
      </c>
      <c r="D353" s="384" t="s">
        <v>869</v>
      </c>
      <c r="E353" s="380">
        <f>H354</f>
        <v>224.97542000000004</v>
      </c>
      <c r="G353" s="19" t="s">
        <v>870</v>
      </c>
      <c r="H353" s="42">
        <f>K342+K350</f>
        <v>224.97542000000004</v>
      </c>
      <c r="I353" s="301"/>
      <c r="J353" s="301"/>
      <c r="K353" s="301"/>
    </row>
    <row r="354" spans="1:17" x14ac:dyDescent="0.25">
      <c r="A354" s="372" t="s">
        <v>841</v>
      </c>
      <c r="B354" s="373" t="s">
        <v>864</v>
      </c>
      <c r="C354" s="373" t="s">
        <v>871</v>
      </c>
      <c r="D354" s="382" t="s">
        <v>872</v>
      </c>
      <c r="E354" s="380">
        <f>H353</f>
        <v>224.97542000000004</v>
      </c>
      <c r="G354" s="19" t="s">
        <v>873</v>
      </c>
      <c r="H354" s="42">
        <f>K343+K350</f>
        <v>224.97542000000004</v>
      </c>
    </row>
    <row r="355" spans="1:17" x14ac:dyDescent="0.25">
      <c r="A355" s="372" t="s">
        <v>841</v>
      </c>
      <c r="B355" s="373" t="s">
        <v>861</v>
      </c>
      <c r="C355" s="373" t="s">
        <v>874</v>
      </c>
      <c r="D355" s="382" t="s">
        <v>875</v>
      </c>
      <c r="E355" s="380">
        <f>H353</f>
        <v>224.97542000000004</v>
      </c>
      <c r="G355" s="326" t="s">
        <v>461</v>
      </c>
      <c r="H355" s="42">
        <f>K344+K350</f>
        <v>224.97542000000004</v>
      </c>
      <c r="K355" s="57"/>
    </row>
    <row r="356" spans="1:17" x14ac:dyDescent="0.25">
      <c r="A356" s="372" t="s">
        <v>847</v>
      </c>
      <c r="B356" s="378" t="s">
        <v>823</v>
      </c>
      <c r="C356" s="373" t="s">
        <v>876</v>
      </c>
      <c r="D356" s="385" t="s">
        <v>877</v>
      </c>
      <c r="E356" s="380">
        <f>H355</f>
        <v>224.97542000000004</v>
      </c>
      <c r="G356" s="326" t="s">
        <v>878</v>
      </c>
      <c r="H356" s="42">
        <f>K345+K350</f>
        <v>224.97542000000004</v>
      </c>
    </row>
    <row r="357" spans="1:17" x14ac:dyDescent="0.25">
      <c r="A357" s="372" t="s">
        <v>850</v>
      </c>
      <c r="B357" s="378" t="s">
        <v>823</v>
      </c>
      <c r="C357" s="373" t="s">
        <v>879</v>
      </c>
      <c r="D357" s="385" t="s">
        <v>880</v>
      </c>
      <c r="E357" s="380">
        <f>H356</f>
        <v>224.97542000000004</v>
      </c>
      <c r="K357" s="301"/>
    </row>
    <row r="359" spans="1:17" x14ac:dyDescent="0.25">
      <c r="A359" s="616" t="s">
        <v>896</v>
      </c>
      <c r="B359" s="617"/>
      <c r="C359" s="617"/>
      <c r="D359" s="617"/>
      <c r="E359" s="617"/>
      <c r="F359" s="27"/>
    </row>
    <row r="360" spans="1:17" ht="24.95" customHeight="1" x14ac:dyDescent="0.25"/>
    <row r="361" spans="1:17" ht="24.95" customHeight="1" x14ac:dyDescent="0.25">
      <c r="D361" s="178" t="s">
        <v>4</v>
      </c>
      <c r="E361" s="28">
        <f>высота2</f>
        <v>0</v>
      </c>
    </row>
    <row r="362" spans="1:17" ht="24.95" customHeight="1" x14ac:dyDescent="0.25">
      <c r="D362" s="2" t="s">
        <v>489</v>
      </c>
      <c r="E362" s="28">
        <v>394</v>
      </c>
    </row>
    <row r="363" spans="1:17" ht="24.95" customHeight="1" x14ac:dyDescent="0.25"/>
    <row r="364" spans="1:17" ht="24.95" customHeight="1" x14ac:dyDescent="0.25"/>
    <row r="365" spans="1:17" ht="16.5" thickBot="1" x14ac:dyDescent="0.3">
      <c r="B365" s="37"/>
      <c r="C365" s="1" t="s">
        <v>897</v>
      </c>
    </row>
    <row r="366" spans="1:17" ht="17.25" thickBot="1" x14ac:dyDescent="0.3">
      <c r="A366" s="357" t="s">
        <v>822</v>
      </c>
      <c r="B366" s="358" t="s">
        <v>823</v>
      </c>
      <c r="C366" s="357" t="s">
        <v>824</v>
      </c>
      <c r="D366" s="358" t="s">
        <v>2</v>
      </c>
      <c r="E366" s="358" t="s">
        <v>3</v>
      </c>
      <c r="G366" s="603" t="s">
        <v>6</v>
      </c>
      <c r="H366" s="604"/>
      <c r="I366" s="604"/>
      <c r="J366" s="604"/>
      <c r="K366" s="605"/>
      <c r="L366" s="606" t="s">
        <v>325</v>
      </c>
      <c r="M366" s="607"/>
      <c r="N366" s="607"/>
      <c r="O366" s="607"/>
      <c r="P366" s="607"/>
      <c r="Q366" s="608"/>
    </row>
    <row r="367" spans="1:17" ht="25.5" x14ac:dyDescent="0.25">
      <c r="A367" s="359" t="s">
        <v>825</v>
      </c>
      <c r="B367" s="360"/>
      <c r="C367" s="361" t="s">
        <v>826</v>
      </c>
      <c r="D367" s="362" t="s">
        <v>827</v>
      </c>
      <c r="E367" s="363">
        <f>H381</f>
        <v>297.12412000000006</v>
      </c>
      <c r="G367" s="29" t="s">
        <v>43</v>
      </c>
      <c r="H367" s="3" t="s">
        <v>0</v>
      </c>
      <c r="I367" s="4" t="s">
        <v>1</v>
      </c>
      <c r="J367" s="4" t="s">
        <v>3</v>
      </c>
      <c r="K367" s="5" t="s">
        <v>7</v>
      </c>
      <c r="L367" s="41" t="s">
        <v>456</v>
      </c>
      <c r="M367" s="6" t="s">
        <v>0</v>
      </c>
      <c r="N367" s="7" t="s">
        <v>1</v>
      </c>
      <c r="O367" s="7" t="s">
        <v>315</v>
      </c>
      <c r="P367" s="7" t="s">
        <v>3</v>
      </c>
      <c r="Q367" s="4" t="s">
        <v>7</v>
      </c>
    </row>
    <row r="368" spans="1:17" x14ac:dyDescent="0.25">
      <c r="A368" s="243" t="s">
        <v>828</v>
      </c>
      <c r="B368" s="609" t="s">
        <v>829</v>
      </c>
      <c r="C368" s="364" t="s">
        <v>830</v>
      </c>
      <c r="D368" s="365" t="s">
        <v>831</v>
      </c>
      <c r="E368" s="363">
        <f>H380</f>
        <v>297.12412000000006</v>
      </c>
      <c r="G368" s="19" t="s">
        <v>457</v>
      </c>
      <c r="H368" s="51">
        <f>E361/1000</f>
        <v>0</v>
      </c>
      <c r="I368" s="51">
        <f>E362/1000</f>
        <v>0.39400000000000002</v>
      </c>
      <c r="J368" s="26">
        <f>'Редактор цен '!$D$52</f>
        <v>14197.33</v>
      </c>
      <c r="K368" s="9">
        <f>H368*J368</f>
        <v>0</v>
      </c>
      <c r="L368" s="47" t="s">
        <v>458</v>
      </c>
      <c r="M368" s="51">
        <f>H368</f>
        <v>0</v>
      </c>
      <c r="N368" s="282">
        <f>I368</f>
        <v>0.39400000000000002</v>
      </c>
      <c r="O368" s="179">
        <f t="shared" ref="O368" si="36">(M368+N368)*2</f>
        <v>0.78800000000000003</v>
      </c>
      <c r="P368" s="180">
        <f>'Редактор цен '!$D$138</f>
        <v>124.46000000000001</v>
      </c>
      <c r="Q368" s="59">
        <f>O368*P368</f>
        <v>98.074480000000008</v>
      </c>
    </row>
    <row r="369" spans="1:17" x14ac:dyDescent="0.25">
      <c r="A369" s="366" t="s">
        <v>832</v>
      </c>
      <c r="B369" s="610"/>
      <c r="C369" s="367" t="s">
        <v>833</v>
      </c>
      <c r="D369" s="368" t="s">
        <v>834</v>
      </c>
      <c r="E369" s="363">
        <f>H379</f>
        <v>297.12412000000006</v>
      </c>
      <c r="G369" s="19" t="s">
        <v>9</v>
      </c>
      <c r="H369" s="51">
        <f>H368</f>
        <v>0</v>
      </c>
      <c r="I369" s="51">
        <f>I368</f>
        <v>0.39400000000000002</v>
      </c>
      <c r="J369" s="26">
        <f>'Редактор цен '!$D$54</f>
        <v>15320.01</v>
      </c>
      <c r="K369" s="9">
        <f t="shared" ref="K369:K374" si="37">H369*J369</f>
        <v>0</v>
      </c>
      <c r="L369" s="181" t="s">
        <v>61</v>
      </c>
      <c r="M369" s="51">
        <f>M368</f>
        <v>0</v>
      </c>
      <c r="N369" s="282">
        <f>I368</f>
        <v>0.39400000000000002</v>
      </c>
      <c r="O369" s="179">
        <f>(M369+N369)*2</f>
        <v>0.78800000000000003</v>
      </c>
      <c r="P369" s="11">
        <f>'Редактор цен '!$D$131</f>
        <v>138.43</v>
      </c>
      <c r="Q369" s="59">
        <f>O369*P369</f>
        <v>109.08284</v>
      </c>
    </row>
    <row r="370" spans="1:17" x14ac:dyDescent="0.25">
      <c r="A370" s="369" t="s">
        <v>835</v>
      </c>
      <c r="B370" s="610"/>
      <c r="C370" s="370" t="s">
        <v>836</v>
      </c>
      <c r="D370" s="368" t="s">
        <v>837</v>
      </c>
      <c r="E370" s="363">
        <f>E369</f>
        <v>297.12412000000006</v>
      </c>
      <c r="G370" s="371" t="s">
        <v>459</v>
      </c>
      <c r="H370" s="51">
        <f t="shared" ref="H370:I374" si="38">H369</f>
        <v>0</v>
      </c>
      <c r="I370" s="51">
        <f t="shared" si="38"/>
        <v>0.39400000000000002</v>
      </c>
      <c r="J370" s="26">
        <f>'Редактор цен '!$D$53</f>
        <v>15363.19</v>
      </c>
      <c r="K370" s="9">
        <f t="shared" si="37"/>
        <v>0</v>
      </c>
      <c r="L370" s="271" t="s">
        <v>490</v>
      </c>
      <c r="M370" s="51">
        <f>M368-0.12</f>
        <v>-0.12</v>
      </c>
      <c r="N370" s="51">
        <f>N368-0.12</f>
        <v>0.27400000000000002</v>
      </c>
      <c r="O370" s="179">
        <f>(M370+N370)*2</f>
        <v>0.30800000000000005</v>
      </c>
      <c r="P370" s="11">
        <f>'Редактор цен '!$D$135</f>
        <v>292.10000000000002</v>
      </c>
      <c r="Q370" s="59">
        <f>O370*P370</f>
        <v>89.966800000000021</v>
      </c>
    </row>
    <row r="371" spans="1:17" x14ac:dyDescent="0.25">
      <c r="A371" s="369" t="s">
        <v>838</v>
      </c>
      <c r="B371" s="610"/>
      <c r="C371" s="370" t="s">
        <v>839</v>
      </c>
      <c r="D371" s="368" t="s">
        <v>840</v>
      </c>
      <c r="E371" s="363">
        <f>E369</f>
        <v>297.12412000000006</v>
      </c>
      <c r="G371" s="19" t="s">
        <v>326</v>
      </c>
      <c r="H371" s="51">
        <f t="shared" si="38"/>
        <v>0</v>
      </c>
      <c r="I371" s="51">
        <f t="shared" si="38"/>
        <v>0.39400000000000002</v>
      </c>
      <c r="J371" s="26">
        <f>'Редактор цен '!$D$58</f>
        <v>22969.639100000004</v>
      </c>
      <c r="K371" s="9">
        <f t="shared" si="37"/>
        <v>0</v>
      </c>
      <c r="L371" s="47" t="s">
        <v>491</v>
      </c>
      <c r="M371" s="51">
        <f>H368</f>
        <v>0</v>
      </c>
      <c r="N371" s="56">
        <v>0</v>
      </c>
      <c r="O371" s="179">
        <f>M371</f>
        <v>0</v>
      </c>
      <c r="P371" s="11">
        <f>'Редактор цен '!$D$138</f>
        <v>124.46000000000001</v>
      </c>
      <c r="Q371" s="59">
        <f t="shared" ref="Q371" si="39">O371*P371</f>
        <v>0</v>
      </c>
    </row>
    <row r="372" spans="1:17" ht="15.75" thickBot="1" x14ac:dyDescent="0.3">
      <c r="A372" s="372" t="s">
        <v>841</v>
      </c>
      <c r="B372" s="610"/>
      <c r="C372" s="373" t="s">
        <v>842</v>
      </c>
      <c r="D372" s="368" t="s">
        <v>843</v>
      </c>
      <c r="E372" s="363">
        <f>E369</f>
        <v>297.12412000000006</v>
      </c>
      <c r="G372" s="19" t="s">
        <v>66</v>
      </c>
      <c r="H372" s="51">
        <f t="shared" si="38"/>
        <v>0</v>
      </c>
      <c r="I372" s="51">
        <f t="shared" si="38"/>
        <v>0.39400000000000002</v>
      </c>
      <c r="J372" s="26">
        <f>'Редактор цен '!$D$61</f>
        <v>20259.04</v>
      </c>
      <c r="K372" s="9">
        <f t="shared" si="37"/>
        <v>0</v>
      </c>
      <c r="Q372" s="57" t="s">
        <v>463</v>
      </c>
    </row>
    <row r="373" spans="1:17" ht="15.75" thickBot="1" x14ac:dyDescent="0.3">
      <c r="A373" s="372" t="s">
        <v>844</v>
      </c>
      <c r="B373" s="610"/>
      <c r="C373" s="373" t="s">
        <v>845</v>
      </c>
      <c r="D373" s="368" t="s">
        <v>846</v>
      </c>
      <c r="E373" s="363">
        <f>E369</f>
        <v>297.12412000000006</v>
      </c>
      <c r="G373" s="326" t="s">
        <v>461</v>
      </c>
      <c r="H373" s="51">
        <f t="shared" si="38"/>
        <v>0</v>
      </c>
      <c r="I373" s="51">
        <f t="shared" si="38"/>
        <v>0.39400000000000002</v>
      </c>
      <c r="J373" s="26">
        <f>'Редактор цен '!$D$59</f>
        <v>22969.639100000004</v>
      </c>
      <c r="K373" s="9">
        <f t="shared" si="37"/>
        <v>0</v>
      </c>
      <c r="L373" s="274"/>
      <c r="M373" s="55"/>
      <c r="N373" s="55"/>
      <c r="O373" s="276"/>
      <c r="P373" s="58"/>
      <c r="Q373" s="182">
        <f>Q368+Q369+Q370+Q371</f>
        <v>297.12412000000006</v>
      </c>
    </row>
    <row r="374" spans="1:17" x14ac:dyDescent="0.25">
      <c r="A374" s="372" t="s">
        <v>847</v>
      </c>
      <c r="B374" s="610"/>
      <c r="C374" s="373" t="s">
        <v>848</v>
      </c>
      <c r="D374" s="368" t="s">
        <v>849</v>
      </c>
      <c r="E374" s="363">
        <f>E370</f>
        <v>297.12412000000006</v>
      </c>
      <c r="G374" s="326" t="s">
        <v>462</v>
      </c>
      <c r="H374" s="51">
        <f t="shared" si="38"/>
        <v>0</v>
      </c>
      <c r="I374" s="51">
        <f t="shared" si="38"/>
        <v>0.39400000000000002</v>
      </c>
      <c r="J374" s="26">
        <f>'Редактор цен '!$D$60</f>
        <v>22054.82</v>
      </c>
      <c r="K374" s="9">
        <f t="shared" si="37"/>
        <v>0</v>
      </c>
      <c r="L374" s="61"/>
      <c r="M374" s="64"/>
      <c r="N374" s="64"/>
      <c r="O374" s="276"/>
      <c r="P374" s="58"/>
    </row>
    <row r="375" spans="1:17" x14ac:dyDescent="0.25">
      <c r="A375" s="372" t="s">
        <v>850</v>
      </c>
      <c r="B375" s="610"/>
      <c r="C375" s="373" t="s">
        <v>851</v>
      </c>
      <c r="D375" s="368" t="s">
        <v>852</v>
      </c>
      <c r="E375" s="363">
        <f>H381</f>
        <v>297.12412000000006</v>
      </c>
      <c r="G375" s="374"/>
      <c r="H375" s="242"/>
      <c r="I375" s="242"/>
      <c r="J375" s="58"/>
      <c r="K375" s="62"/>
      <c r="L375" s="61"/>
      <c r="M375" s="64"/>
      <c r="N375" s="64"/>
      <c r="O375" s="276"/>
      <c r="P375" s="58"/>
      <c r="Q375" s="64"/>
    </row>
    <row r="376" spans="1:17" x14ac:dyDescent="0.25">
      <c r="A376" s="369" t="s">
        <v>853</v>
      </c>
      <c r="B376" s="610"/>
      <c r="C376" s="370" t="s">
        <v>854</v>
      </c>
      <c r="D376" s="368" t="s">
        <v>855</v>
      </c>
      <c r="E376" s="363">
        <f>E369</f>
        <v>297.12412000000006</v>
      </c>
      <c r="G376" s="374"/>
      <c r="H376" s="242"/>
      <c r="I376" s="375"/>
      <c r="J376" s="58"/>
      <c r="K376" s="62"/>
      <c r="L376" s="61"/>
      <c r="M376" s="65"/>
      <c r="N376" s="65"/>
      <c r="O376" s="302"/>
      <c r="P376" s="58"/>
    </row>
    <row r="377" spans="1:17" x14ac:dyDescent="0.25">
      <c r="A377" s="366" t="s">
        <v>856</v>
      </c>
      <c r="B377" s="611"/>
      <c r="C377" s="367" t="s">
        <v>857</v>
      </c>
      <c r="D377" s="368" t="s">
        <v>858</v>
      </c>
      <c r="E377" s="363">
        <f>E369</f>
        <v>297.12412000000006</v>
      </c>
      <c r="G377" s="63"/>
      <c r="H377" s="55"/>
      <c r="I377" s="34"/>
      <c r="J377" s="58"/>
      <c r="K377" s="62"/>
    </row>
    <row r="378" spans="1:17" ht="15.75" x14ac:dyDescent="0.25">
      <c r="A378" s="357" t="s">
        <v>822</v>
      </c>
      <c r="B378" s="358" t="s">
        <v>823</v>
      </c>
      <c r="C378" s="357" t="s">
        <v>824</v>
      </c>
      <c r="D378" s="358" t="s">
        <v>2</v>
      </c>
      <c r="E378" s="358" t="s">
        <v>3</v>
      </c>
      <c r="G378" s="612" t="s">
        <v>10</v>
      </c>
      <c r="H378" s="612"/>
      <c r="I378" s="55"/>
      <c r="J378" s="376"/>
      <c r="K378" s="377"/>
    </row>
    <row r="379" spans="1:17" x14ac:dyDescent="0.25">
      <c r="A379" s="359" t="s">
        <v>825</v>
      </c>
      <c r="B379" s="378" t="s">
        <v>823</v>
      </c>
      <c r="C379" s="361" t="s">
        <v>859</v>
      </c>
      <c r="D379" s="379" t="s">
        <v>860</v>
      </c>
      <c r="E379" s="380">
        <f>H385</f>
        <v>297.12412000000006</v>
      </c>
      <c r="G379" s="19" t="s">
        <v>8</v>
      </c>
      <c r="H379" s="42">
        <f>K368+K379</f>
        <v>297.12412000000006</v>
      </c>
      <c r="I379" s="375"/>
      <c r="J379" s="58"/>
      <c r="K379" s="381">
        <f>Q373</f>
        <v>297.12412000000006</v>
      </c>
      <c r="L379" s="32"/>
      <c r="M379" s="32"/>
      <c r="N379" s="32"/>
      <c r="O379" s="39"/>
      <c r="P379" s="40"/>
    </row>
    <row r="380" spans="1:17" x14ac:dyDescent="0.25">
      <c r="A380" s="369" t="s">
        <v>835</v>
      </c>
      <c r="B380" s="373" t="s">
        <v>861</v>
      </c>
      <c r="C380" s="373" t="s">
        <v>862</v>
      </c>
      <c r="D380" s="382" t="s">
        <v>863</v>
      </c>
      <c r="E380" s="380">
        <f>H382</f>
        <v>297.12412000000006</v>
      </c>
      <c r="G380" s="19" t="s">
        <v>9</v>
      </c>
      <c r="H380" s="42">
        <f>K369+K379</f>
        <v>297.12412000000006</v>
      </c>
      <c r="K380" s="38"/>
      <c r="L380" s="36"/>
      <c r="M380" s="36"/>
      <c r="N380" s="22"/>
      <c r="O380" s="39"/>
      <c r="P380" s="40"/>
    </row>
    <row r="381" spans="1:17" x14ac:dyDescent="0.25">
      <c r="A381" s="243" t="s">
        <v>828</v>
      </c>
      <c r="B381" s="373" t="s">
        <v>864</v>
      </c>
      <c r="C381" s="383" t="s">
        <v>865</v>
      </c>
      <c r="D381" s="384" t="s">
        <v>866</v>
      </c>
      <c r="E381" s="380">
        <f>H383</f>
        <v>297.12412000000006</v>
      </c>
      <c r="G381" s="371" t="s">
        <v>459</v>
      </c>
      <c r="H381" s="42">
        <f>K370+K379</f>
        <v>297.12412000000006</v>
      </c>
      <c r="I381" s="301"/>
      <c r="J381" s="301"/>
      <c r="K381" s="301"/>
      <c r="L381" s="36"/>
      <c r="M381" s="36"/>
      <c r="N381" s="22"/>
      <c r="O381" s="39"/>
      <c r="P381" s="40"/>
      <c r="Q381" s="22"/>
    </row>
    <row r="382" spans="1:17" x14ac:dyDescent="0.25">
      <c r="A382" s="243" t="s">
        <v>828</v>
      </c>
      <c r="B382" s="373" t="s">
        <v>867</v>
      </c>
      <c r="C382" s="373" t="s">
        <v>868</v>
      </c>
      <c r="D382" s="384" t="s">
        <v>869</v>
      </c>
      <c r="E382" s="380">
        <f>H383</f>
        <v>297.12412000000006</v>
      </c>
      <c r="G382" s="19" t="s">
        <v>870</v>
      </c>
      <c r="H382" s="42">
        <f>K371+K379</f>
        <v>297.12412000000006</v>
      </c>
      <c r="I382" s="301"/>
      <c r="J382" s="301"/>
      <c r="K382" s="301"/>
      <c r="L382" s="36"/>
      <c r="M382" s="36"/>
      <c r="N382" s="22"/>
      <c r="O382" s="39"/>
      <c r="P382" s="40"/>
      <c r="Q382" s="22"/>
    </row>
    <row r="383" spans="1:17" x14ac:dyDescent="0.25">
      <c r="A383" s="372" t="s">
        <v>841</v>
      </c>
      <c r="B383" s="373" t="s">
        <v>864</v>
      </c>
      <c r="C383" s="373" t="s">
        <v>871</v>
      </c>
      <c r="D383" s="382" t="s">
        <v>872</v>
      </c>
      <c r="E383" s="380">
        <f>H382</f>
        <v>297.12412000000006</v>
      </c>
      <c r="G383" s="19" t="s">
        <v>873</v>
      </c>
      <c r="H383" s="42">
        <f>K372+K379</f>
        <v>297.12412000000006</v>
      </c>
      <c r="L383" s="36"/>
      <c r="M383" s="36"/>
      <c r="N383" s="22"/>
      <c r="O383" s="39"/>
      <c r="P383" s="40"/>
      <c r="Q383" s="22"/>
    </row>
    <row r="384" spans="1:17" x14ac:dyDescent="0.25">
      <c r="A384" s="372" t="s">
        <v>841</v>
      </c>
      <c r="B384" s="373" t="s">
        <v>861</v>
      </c>
      <c r="C384" s="373" t="s">
        <v>874</v>
      </c>
      <c r="D384" s="382" t="s">
        <v>875</v>
      </c>
      <c r="E384" s="380">
        <f>H382</f>
        <v>297.12412000000006</v>
      </c>
      <c r="G384" s="326" t="s">
        <v>461</v>
      </c>
      <c r="H384" s="42">
        <f>K373+K379</f>
        <v>297.12412000000006</v>
      </c>
      <c r="K384" s="57"/>
      <c r="L384" s="36"/>
      <c r="M384" s="36"/>
      <c r="N384" s="22"/>
      <c r="O384" s="39"/>
      <c r="P384" s="40"/>
      <c r="Q384" s="22"/>
    </row>
    <row r="385" spans="1:17" x14ac:dyDescent="0.25">
      <c r="A385" s="372" t="s">
        <v>847</v>
      </c>
      <c r="B385" s="378" t="s">
        <v>823</v>
      </c>
      <c r="C385" s="373" t="s">
        <v>876</v>
      </c>
      <c r="D385" s="385" t="s">
        <v>877</v>
      </c>
      <c r="E385" s="380">
        <f>H384</f>
        <v>297.12412000000006</v>
      </c>
      <c r="G385" s="326" t="s">
        <v>878</v>
      </c>
      <c r="H385" s="42">
        <f>K374+K379</f>
        <v>297.12412000000006</v>
      </c>
      <c r="L385" s="36"/>
      <c r="M385" s="36"/>
      <c r="N385" s="22"/>
      <c r="O385" s="39"/>
      <c r="P385" s="40"/>
      <c r="Q385" s="22"/>
    </row>
    <row r="386" spans="1:17" x14ac:dyDescent="0.25">
      <c r="A386" s="372" t="s">
        <v>850</v>
      </c>
      <c r="B386" s="378" t="s">
        <v>823</v>
      </c>
      <c r="C386" s="373" t="s">
        <v>879</v>
      </c>
      <c r="D386" s="385" t="s">
        <v>880</v>
      </c>
      <c r="E386" s="380">
        <f>H385</f>
        <v>297.12412000000006</v>
      </c>
      <c r="K386" s="301"/>
      <c r="L386" s="36"/>
      <c r="M386" s="36"/>
      <c r="N386" s="22"/>
      <c r="O386" s="39"/>
      <c r="P386" s="40"/>
      <c r="Q386" s="22"/>
    </row>
    <row r="387" spans="1:17" x14ac:dyDescent="0.25">
      <c r="A387" s="43"/>
      <c r="B387" s="44"/>
      <c r="C387" s="44"/>
      <c r="D387" s="45"/>
      <c r="E387" s="46"/>
      <c r="I387" s="22"/>
      <c r="J387" s="38"/>
      <c r="K387" s="35"/>
      <c r="L387" s="36"/>
      <c r="M387" s="36"/>
      <c r="N387" s="22"/>
      <c r="O387" s="39"/>
      <c r="P387" s="40"/>
      <c r="Q387" s="22"/>
    </row>
    <row r="388" spans="1:17" x14ac:dyDescent="0.25">
      <c r="A388" s="616" t="s">
        <v>898</v>
      </c>
      <c r="B388" s="617"/>
      <c r="C388" s="617"/>
      <c r="D388" s="617"/>
      <c r="E388" s="617"/>
      <c r="F388" s="27"/>
    </row>
    <row r="389" spans="1:17" ht="24.95" customHeight="1" x14ac:dyDescent="0.25"/>
    <row r="390" spans="1:17" ht="24.95" customHeight="1" x14ac:dyDescent="0.25">
      <c r="D390" s="178" t="s">
        <v>4</v>
      </c>
      <c r="E390" s="28">
        <f>высота2</f>
        <v>0</v>
      </c>
    </row>
    <row r="391" spans="1:17" ht="24.95" customHeight="1" x14ac:dyDescent="0.25">
      <c r="D391" s="2" t="s">
        <v>489</v>
      </c>
      <c r="E391" s="28">
        <v>394</v>
      </c>
    </row>
    <row r="392" spans="1:17" ht="24.95" customHeight="1" x14ac:dyDescent="0.25"/>
    <row r="393" spans="1:17" ht="24.95" customHeight="1" x14ac:dyDescent="0.25"/>
    <row r="394" spans="1:17" ht="16.5" thickBot="1" x14ac:dyDescent="0.3">
      <c r="B394" s="37"/>
      <c r="C394" s="1" t="s">
        <v>899</v>
      </c>
    </row>
    <row r="395" spans="1:17" ht="17.25" thickBot="1" x14ac:dyDescent="0.3">
      <c r="A395" s="357" t="s">
        <v>822</v>
      </c>
      <c r="B395" s="358" t="s">
        <v>823</v>
      </c>
      <c r="C395" s="357" t="s">
        <v>824</v>
      </c>
      <c r="D395" s="358" t="s">
        <v>2</v>
      </c>
      <c r="E395" s="358" t="s">
        <v>3</v>
      </c>
      <c r="G395" s="603" t="s">
        <v>6</v>
      </c>
      <c r="H395" s="604"/>
      <c r="I395" s="604"/>
      <c r="J395" s="604"/>
      <c r="K395" s="605"/>
      <c r="L395" s="606" t="s">
        <v>325</v>
      </c>
      <c r="M395" s="607"/>
      <c r="N395" s="607"/>
      <c r="O395" s="607"/>
      <c r="P395" s="607"/>
      <c r="Q395" s="608"/>
    </row>
    <row r="396" spans="1:17" ht="25.5" x14ac:dyDescent="0.25">
      <c r="A396" s="359" t="s">
        <v>825</v>
      </c>
      <c r="B396" s="360"/>
      <c r="C396" s="361" t="s">
        <v>826</v>
      </c>
      <c r="D396" s="362" t="s">
        <v>827</v>
      </c>
      <c r="E396" s="363">
        <f>H410</f>
        <v>297.12412000000006</v>
      </c>
      <c r="G396" s="29" t="s">
        <v>43</v>
      </c>
      <c r="H396" s="3" t="s">
        <v>0</v>
      </c>
      <c r="I396" s="4" t="s">
        <v>1</v>
      </c>
      <c r="J396" s="4" t="s">
        <v>3</v>
      </c>
      <c r="K396" s="5" t="s">
        <v>7</v>
      </c>
      <c r="L396" s="41" t="s">
        <v>456</v>
      </c>
      <c r="M396" s="6" t="s">
        <v>0</v>
      </c>
      <c r="N396" s="7" t="s">
        <v>1</v>
      </c>
      <c r="O396" s="7" t="s">
        <v>315</v>
      </c>
      <c r="P396" s="7" t="s">
        <v>3</v>
      </c>
      <c r="Q396" s="4" t="s">
        <v>7</v>
      </c>
    </row>
    <row r="397" spans="1:17" x14ac:dyDescent="0.25">
      <c r="A397" s="243" t="s">
        <v>828</v>
      </c>
      <c r="B397" s="609" t="s">
        <v>829</v>
      </c>
      <c r="C397" s="364" t="s">
        <v>830</v>
      </c>
      <c r="D397" s="365" t="s">
        <v>831</v>
      </c>
      <c r="E397" s="363">
        <f>H409</f>
        <v>297.12412000000006</v>
      </c>
      <c r="G397" s="19" t="s">
        <v>457</v>
      </c>
      <c r="H397" s="51">
        <f>E390/1000</f>
        <v>0</v>
      </c>
      <c r="I397" s="51">
        <f>E391/1000</f>
        <v>0.39400000000000002</v>
      </c>
      <c r="J397" s="26">
        <f>'Редактор цен '!$D$55</f>
        <v>18982.689999999999</v>
      </c>
      <c r="K397" s="9">
        <f>H397*J397</f>
        <v>0</v>
      </c>
      <c r="L397" s="47" t="s">
        <v>458</v>
      </c>
      <c r="M397" s="51">
        <f>H397</f>
        <v>0</v>
      </c>
      <c r="N397" s="282">
        <f>I397</f>
        <v>0.39400000000000002</v>
      </c>
      <c r="O397" s="179">
        <f t="shared" ref="O397" si="40">(M397+N397)*2</f>
        <v>0.78800000000000003</v>
      </c>
      <c r="P397" s="180">
        <f>'Редактор цен '!$D$138</f>
        <v>124.46000000000001</v>
      </c>
      <c r="Q397" s="59">
        <f>O397*P397</f>
        <v>98.074480000000008</v>
      </c>
    </row>
    <row r="398" spans="1:17" x14ac:dyDescent="0.25">
      <c r="A398" s="366" t="s">
        <v>832</v>
      </c>
      <c r="B398" s="610"/>
      <c r="C398" s="367" t="s">
        <v>833</v>
      </c>
      <c r="D398" s="368" t="s">
        <v>834</v>
      </c>
      <c r="E398" s="363">
        <f>H408</f>
        <v>297.12412000000006</v>
      </c>
      <c r="G398" s="19" t="s">
        <v>9</v>
      </c>
      <c r="H398" s="51">
        <f>H397</f>
        <v>0</v>
      </c>
      <c r="I398" s="51">
        <f>I397</f>
        <v>0.39400000000000002</v>
      </c>
      <c r="J398" s="26">
        <f>'Редактор цен '!$D$57</f>
        <v>21920.2</v>
      </c>
      <c r="K398" s="9">
        <f t="shared" ref="K398:K403" si="41">H398*J398</f>
        <v>0</v>
      </c>
      <c r="L398" s="181" t="s">
        <v>61</v>
      </c>
      <c r="M398" s="51">
        <f>M397</f>
        <v>0</v>
      </c>
      <c r="N398" s="282">
        <f>I397</f>
        <v>0.39400000000000002</v>
      </c>
      <c r="O398" s="179">
        <f>(M398+N398)*2</f>
        <v>0.78800000000000003</v>
      </c>
      <c r="P398" s="11">
        <f>'Редактор цен '!$D$131</f>
        <v>138.43</v>
      </c>
      <c r="Q398" s="59">
        <f>O398*P398</f>
        <v>109.08284</v>
      </c>
    </row>
    <row r="399" spans="1:17" x14ac:dyDescent="0.25">
      <c r="A399" s="369" t="s">
        <v>835</v>
      </c>
      <c r="B399" s="610"/>
      <c r="C399" s="370" t="s">
        <v>836</v>
      </c>
      <c r="D399" s="368" t="s">
        <v>837</v>
      </c>
      <c r="E399" s="363">
        <f>E398</f>
        <v>297.12412000000006</v>
      </c>
      <c r="G399" s="371" t="s">
        <v>459</v>
      </c>
      <c r="H399" s="51">
        <f t="shared" ref="H399:I403" si="42">H398</f>
        <v>0</v>
      </c>
      <c r="I399" s="51">
        <f t="shared" si="42"/>
        <v>0.39400000000000002</v>
      </c>
      <c r="J399" s="26">
        <f>'Редактор цен '!$D$56</f>
        <v>21880.83</v>
      </c>
      <c r="K399" s="9">
        <f t="shared" si="41"/>
        <v>0</v>
      </c>
      <c r="L399" s="271" t="s">
        <v>490</v>
      </c>
      <c r="M399" s="51">
        <f>M397-0.12</f>
        <v>-0.12</v>
      </c>
      <c r="N399" s="51">
        <f>N397-0.12</f>
        <v>0.27400000000000002</v>
      </c>
      <c r="O399" s="179">
        <f>(M399+N399)*2</f>
        <v>0.30800000000000005</v>
      </c>
      <c r="P399" s="11">
        <f>'Редактор цен '!$D$135</f>
        <v>292.10000000000002</v>
      </c>
      <c r="Q399" s="59">
        <f>O399*P399</f>
        <v>89.966800000000021</v>
      </c>
    </row>
    <row r="400" spans="1:17" x14ac:dyDescent="0.25">
      <c r="A400" s="369" t="s">
        <v>838</v>
      </c>
      <c r="B400" s="610"/>
      <c r="C400" s="370" t="s">
        <v>839</v>
      </c>
      <c r="D400" s="368" t="s">
        <v>840</v>
      </c>
      <c r="E400" s="363">
        <f>E398</f>
        <v>297.12412000000006</v>
      </c>
      <c r="G400" s="19" t="s">
        <v>326</v>
      </c>
      <c r="H400" s="51">
        <f t="shared" si="42"/>
        <v>0</v>
      </c>
      <c r="I400" s="51">
        <f t="shared" si="42"/>
        <v>0.39400000000000002</v>
      </c>
      <c r="J400" s="26">
        <f>'Редактор цен '!$D$62</f>
        <v>26987.5</v>
      </c>
      <c r="K400" s="9">
        <f t="shared" si="41"/>
        <v>0</v>
      </c>
      <c r="L400" s="47" t="s">
        <v>491</v>
      </c>
      <c r="M400" s="51">
        <f>H397</f>
        <v>0</v>
      </c>
      <c r="N400" s="56">
        <v>0</v>
      </c>
      <c r="O400" s="179">
        <f>M400</f>
        <v>0</v>
      </c>
      <c r="P400" s="11">
        <f>'Редактор цен '!$D$138</f>
        <v>124.46000000000001</v>
      </c>
      <c r="Q400" s="59">
        <f t="shared" ref="Q400" si="43">O400*P400</f>
        <v>0</v>
      </c>
    </row>
    <row r="401" spans="1:17" ht="15.75" thickBot="1" x14ac:dyDescent="0.3">
      <c r="A401" s="372" t="s">
        <v>841</v>
      </c>
      <c r="B401" s="610"/>
      <c r="C401" s="373" t="s">
        <v>842</v>
      </c>
      <c r="D401" s="368" t="s">
        <v>843</v>
      </c>
      <c r="E401" s="363">
        <f>E398</f>
        <v>297.12412000000006</v>
      </c>
      <c r="G401" s="19" t="s">
        <v>66</v>
      </c>
      <c r="H401" s="51">
        <f t="shared" si="42"/>
        <v>0</v>
      </c>
      <c r="I401" s="51">
        <f t="shared" si="42"/>
        <v>0.39400000000000002</v>
      </c>
      <c r="J401" s="26">
        <f>'Редактор цен '!$D$65</f>
        <v>29925.010000000002</v>
      </c>
      <c r="K401" s="9">
        <f t="shared" si="41"/>
        <v>0</v>
      </c>
      <c r="Q401" s="57" t="s">
        <v>463</v>
      </c>
    </row>
    <row r="402" spans="1:17" ht="15.75" thickBot="1" x14ac:dyDescent="0.3">
      <c r="A402" s="372" t="s">
        <v>844</v>
      </c>
      <c r="B402" s="610"/>
      <c r="C402" s="373" t="s">
        <v>845</v>
      </c>
      <c r="D402" s="368" t="s">
        <v>846</v>
      </c>
      <c r="E402" s="363">
        <f>E398</f>
        <v>297.12412000000006</v>
      </c>
      <c r="G402" s="326" t="s">
        <v>461</v>
      </c>
      <c r="H402" s="51">
        <f t="shared" si="42"/>
        <v>0</v>
      </c>
      <c r="I402" s="51">
        <f t="shared" si="42"/>
        <v>0.39400000000000002</v>
      </c>
      <c r="J402" s="26">
        <f>'Редактор цен '!$D$63</f>
        <v>26987.5</v>
      </c>
      <c r="K402" s="9">
        <f t="shared" si="41"/>
        <v>0</v>
      </c>
      <c r="L402" s="274"/>
      <c r="M402" s="55"/>
      <c r="N402" s="55"/>
      <c r="O402" s="276"/>
      <c r="P402" s="58"/>
      <c r="Q402" s="182">
        <f>Q397+Q398+Q399+Q400</f>
        <v>297.12412000000006</v>
      </c>
    </row>
    <row r="403" spans="1:17" x14ac:dyDescent="0.25">
      <c r="A403" s="372" t="s">
        <v>847</v>
      </c>
      <c r="B403" s="610"/>
      <c r="C403" s="373" t="s">
        <v>848</v>
      </c>
      <c r="D403" s="368" t="s">
        <v>849</v>
      </c>
      <c r="E403" s="363">
        <f>E399</f>
        <v>297.12412000000006</v>
      </c>
      <c r="G403" s="326" t="s">
        <v>462</v>
      </c>
      <c r="H403" s="51">
        <f t="shared" si="42"/>
        <v>0</v>
      </c>
      <c r="I403" s="51">
        <f t="shared" si="42"/>
        <v>0.39400000000000002</v>
      </c>
      <c r="J403" s="26">
        <f>'Редактор цен '!$D$64</f>
        <v>31981.14</v>
      </c>
      <c r="K403" s="9">
        <f t="shared" si="41"/>
        <v>0</v>
      </c>
      <c r="L403" s="61"/>
      <c r="M403" s="64"/>
      <c r="N403" s="64"/>
      <c r="O403" s="276"/>
      <c r="P403" s="58"/>
      <c r="Q403" s="386"/>
    </row>
    <row r="404" spans="1:17" x14ac:dyDescent="0.25">
      <c r="A404" s="372" t="s">
        <v>850</v>
      </c>
      <c r="B404" s="610"/>
      <c r="C404" s="373" t="s">
        <v>851</v>
      </c>
      <c r="D404" s="368" t="s">
        <v>852</v>
      </c>
      <c r="E404" s="363">
        <f>H410</f>
        <v>297.12412000000006</v>
      </c>
      <c r="G404" s="374"/>
      <c r="H404" s="242"/>
      <c r="I404" s="242"/>
      <c r="J404" s="58"/>
      <c r="K404" s="62"/>
      <c r="L404" s="61"/>
      <c r="M404" s="64"/>
      <c r="N404" s="64"/>
      <c r="O404" s="276"/>
      <c r="P404" s="58"/>
      <c r="Q404" s="64"/>
    </row>
    <row r="405" spans="1:17" x14ac:dyDescent="0.25">
      <c r="A405" s="369" t="s">
        <v>853</v>
      </c>
      <c r="B405" s="610"/>
      <c r="C405" s="370" t="s">
        <v>854</v>
      </c>
      <c r="D405" s="368" t="s">
        <v>855</v>
      </c>
      <c r="E405" s="363">
        <f>E398</f>
        <v>297.12412000000006</v>
      </c>
      <c r="G405" s="374"/>
      <c r="H405" s="242"/>
      <c r="I405" s="375"/>
      <c r="J405" s="58"/>
      <c r="K405" s="62"/>
      <c r="L405" s="61"/>
      <c r="M405" s="65"/>
      <c r="N405" s="65"/>
      <c r="O405" s="302"/>
      <c r="P405" s="58"/>
    </row>
    <row r="406" spans="1:17" x14ac:dyDescent="0.25">
      <c r="A406" s="366" t="s">
        <v>856</v>
      </c>
      <c r="B406" s="611"/>
      <c r="C406" s="367" t="s">
        <v>857</v>
      </c>
      <c r="D406" s="368" t="s">
        <v>858</v>
      </c>
      <c r="E406" s="363">
        <f>E398</f>
        <v>297.12412000000006</v>
      </c>
      <c r="G406" s="63"/>
      <c r="H406" s="55"/>
      <c r="I406" s="34"/>
      <c r="J406" s="58"/>
      <c r="K406" s="62"/>
    </row>
    <row r="407" spans="1:17" ht="15.75" x14ac:dyDescent="0.25">
      <c r="A407" s="357" t="s">
        <v>822</v>
      </c>
      <c r="B407" s="358" t="s">
        <v>823</v>
      </c>
      <c r="C407" s="357" t="s">
        <v>824</v>
      </c>
      <c r="D407" s="358" t="s">
        <v>2</v>
      </c>
      <c r="E407" s="358" t="s">
        <v>3</v>
      </c>
      <c r="G407" s="612" t="s">
        <v>10</v>
      </c>
      <c r="H407" s="612"/>
      <c r="I407" s="55"/>
      <c r="J407" s="376"/>
      <c r="K407" s="377"/>
    </row>
    <row r="408" spans="1:17" x14ac:dyDescent="0.25">
      <c r="A408" s="359" t="s">
        <v>825</v>
      </c>
      <c r="B408" s="378" t="s">
        <v>823</v>
      </c>
      <c r="C408" s="361" t="s">
        <v>859</v>
      </c>
      <c r="D408" s="379" t="s">
        <v>860</v>
      </c>
      <c r="E408" s="380">
        <f>H414</f>
        <v>297.12412000000006</v>
      </c>
      <c r="G408" s="19" t="s">
        <v>8</v>
      </c>
      <c r="H408" s="42">
        <f>K397+K408</f>
        <v>297.12412000000006</v>
      </c>
      <c r="I408" s="375"/>
      <c r="J408" s="58"/>
      <c r="K408" s="381">
        <f>Q402</f>
        <v>297.12412000000006</v>
      </c>
      <c r="L408" s="32"/>
      <c r="M408" s="32"/>
      <c r="N408" s="32"/>
      <c r="O408" s="39"/>
      <c r="P408" s="40"/>
    </row>
    <row r="409" spans="1:17" x14ac:dyDescent="0.25">
      <c r="A409" s="369" t="s">
        <v>835</v>
      </c>
      <c r="B409" s="373" t="s">
        <v>861</v>
      </c>
      <c r="C409" s="373" t="s">
        <v>862</v>
      </c>
      <c r="D409" s="382" t="s">
        <v>863</v>
      </c>
      <c r="E409" s="380">
        <f>H411</f>
        <v>297.12412000000006</v>
      </c>
      <c r="G409" s="19" t="s">
        <v>9</v>
      </c>
      <c r="H409" s="42">
        <f>K398+K408</f>
        <v>297.12412000000006</v>
      </c>
      <c r="K409" s="38"/>
      <c r="L409" s="36"/>
      <c r="M409" s="36"/>
      <c r="N409" s="22"/>
      <c r="O409" s="39"/>
      <c r="P409" s="40"/>
    </row>
    <row r="410" spans="1:17" x14ac:dyDescent="0.25">
      <c r="A410" s="243" t="s">
        <v>828</v>
      </c>
      <c r="B410" s="373" t="s">
        <v>864</v>
      </c>
      <c r="C410" s="383" t="s">
        <v>865</v>
      </c>
      <c r="D410" s="384" t="s">
        <v>866</v>
      </c>
      <c r="E410" s="380">
        <f>H412</f>
        <v>297.12412000000006</v>
      </c>
      <c r="G410" s="371" t="s">
        <v>459</v>
      </c>
      <c r="H410" s="42">
        <f>K399+K408</f>
        <v>297.12412000000006</v>
      </c>
      <c r="I410" s="301"/>
      <c r="J410" s="301"/>
      <c r="K410" s="301"/>
    </row>
    <row r="411" spans="1:17" x14ac:dyDescent="0.25">
      <c r="A411" s="243" t="s">
        <v>828</v>
      </c>
      <c r="B411" s="373" t="s">
        <v>867</v>
      </c>
      <c r="C411" s="373" t="s">
        <v>868</v>
      </c>
      <c r="D411" s="384" t="s">
        <v>869</v>
      </c>
      <c r="E411" s="380">
        <f>H412</f>
        <v>297.12412000000006</v>
      </c>
      <c r="G411" s="19" t="s">
        <v>870</v>
      </c>
      <c r="H411" s="42">
        <f>K400+K408</f>
        <v>297.12412000000006</v>
      </c>
      <c r="I411" s="301"/>
      <c r="J411" s="301"/>
      <c r="K411" s="301"/>
    </row>
    <row r="412" spans="1:17" x14ac:dyDescent="0.25">
      <c r="A412" s="372" t="s">
        <v>841</v>
      </c>
      <c r="B412" s="373" t="s">
        <v>864</v>
      </c>
      <c r="C412" s="373" t="s">
        <v>871</v>
      </c>
      <c r="D412" s="382" t="s">
        <v>872</v>
      </c>
      <c r="E412" s="380">
        <f>H411</f>
        <v>297.12412000000006</v>
      </c>
      <c r="G412" s="19" t="s">
        <v>873</v>
      </c>
      <c r="H412" s="42">
        <f>K401+K408</f>
        <v>297.12412000000006</v>
      </c>
    </row>
    <row r="413" spans="1:17" x14ac:dyDescent="0.25">
      <c r="A413" s="372" t="s">
        <v>841</v>
      </c>
      <c r="B413" s="373" t="s">
        <v>861</v>
      </c>
      <c r="C413" s="373" t="s">
        <v>874</v>
      </c>
      <c r="D413" s="382" t="s">
        <v>875</v>
      </c>
      <c r="E413" s="380">
        <f>H411</f>
        <v>297.12412000000006</v>
      </c>
      <c r="G413" s="326" t="s">
        <v>461</v>
      </c>
      <c r="H413" s="42">
        <f>K402+K408</f>
        <v>297.12412000000006</v>
      </c>
      <c r="K413" s="57"/>
    </row>
    <row r="414" spans="1:17" x14ac:dyDescent="0.25">
      <c r="A414" s="372" t="s">
        <v>847</v>
      </c>
      <c r="B414" s="378" t="s">
        <v>823</v>
      </c>
      <c r="C414" s="373" t="s">
        <v>876</v>
      </c>
      <c r="D414" s="385" t="s">
        <v>877</v>
      </c>
      <c r="E414" s="380">
        <f>H413</f>
        <v>297.12412000000006</v>
      </c>
      <c r="G414" s="326" t="s">
        <v>878</v>
      </c>
      <c r="H414" s="42">
        <f>K403+K408</f>
        <v>297.12412000000006</v>
      </c>
    </row>
    <row r="415" spans="1:17" x14ac:dyDescent="0.25">
      <c r="A415" s="372" t="s">
        <v>850</v>
      </c>
      <c r="B415" s="378" t="s">
        <v>823</v>
      </c>
      <c r="C415" s="373" t="s">
        <v>879</v>
      </c>
      <c r="D415" s="385" t="s">
        <v>880</v>
      </c>
      <c r="E415" s="380">
        <f>H414</f>
        <v>297.12412000000006</v>
      </c>
      <c r="K415" s="301"/>
    </row>
    <row r="416" spans="1:17" x14ac:dyDescent="0.25">
      <c r="A416" s="616" t="s">
        <v>900</v>
      </c>
      <c r="B416" s="617"/>
      <c r="C416" s="617"/>
      <c r="D416" s="617"/>
      <c r="E416" s="617"/>
      <c r="F416" s="27"/>
    </row>
    <row r="417" spans="1:17" ht="30" customHeight="1" x14ac:dyDescent="0.25"/>
    <row r="418" spans="1:17" ht="30" customHeight="1" x14ac:dyDescent="0.25">
      <c r="D418" s="178" t="s">
        <v>4</v>
      </c>
      <c r="E418" s="28">
        <f>высота2</f>
        <v>0</v>
      </c>
    </row>
    <row r="419" spans="1:17" ht="30" customHeight="1" x14ac:dyDescent="0.25">
      <c r="D419" s="2" t="s">
        <v>489</v>
      </c>
      <c r="E419" s="28">
        <v>329</v>
      </c>
    </row>
    <row r="420" spans="1:17" ht="30" customHeight="1" x14ac:dyDescent="0.25"/>
    <row r="421" spans="1:17" ht="30" customHeight="1" x14ac:dyDescent="0.25"/>
    <row r="422" spans="1:17" ht="16.5" thickBot="1" x14ac:dyDescent="0.3">
      <c r="B422" s="37"/>
      <c r="C422" s="1" t="s">
        <v>901</v>
      </c>
    </row>
    <row r="423" spans="1:17" ht="17.25" thickBot="1" x14ac:dyDescent="0.3">
      <c r="A423" s="357" t="s">
        <v>822</v>
      </c>
      <c r="B423" s="358" t="s">
        <v>823</v>
      </c>
      <c r="C423" s="357" t="s">
        <v>824</v>
      </c>
      <c r="D423" s="358" t="s">
        <v>2</v>
      </c>
      <c r="E423" s="358" t="s">
        <v>3</v>
      </c>
      <c r="G423" s="603" t="s">
        <v>6</v>
      </c>
      <c r="H423" s="604"/>
      <c r="I423" s="604"/>
      <c r="J423" s="604"/>
      <c r="K423" s="605"/>
      <c r="L423" s="606" t="s">
        <v>325</v>
      </c>
      <c r="M423" s="607"/>
      <c r="N423" s="607"/>
      <c r="O423" s="607"/>
      <c r="P423" s="607"/>
      <c r="Q423" s="608"/>
    </row>
    <row r="424" spans="1:17" ht="13.5" customHeight="1" x14ac:dyDescent="0.25">
      <c r="A424" s="359" t="s">
        <v>825</v>
      </c>
      <c r="B424" s="360"/>
      <c r="C424" s="361" t="s">
        <v>826</v>
      </c>
      <c r="D424" s="362" t="s">
        <v>827</v>
      </c>
      <c r="E424" s="363">
        <f>H438</f>
        <v>224.97542000000004</v>
      </c>
      <c r="G424" s="29" t="s">
        <v>43</v>
      </c>
      <c r="H424" s="3" t="s">
        <v>0</v>
      </c>
      <c r="I424" s="4" t="s">
        <v>1</v>
      </c>
      <c r="J424" s="4" t="s">
        <v>3</v>
      </c>
      <c r="K424" s="5" t="s">
        <v>7</v>
      </c>
      <c r="L424" s="41" t="s">
        <v>456</v>
      </c>
      <c r="M424" s="6" t="s">
        <v>0</v>
      </c>
      <c r="N424" s="7" t="s">
        <v>1</v>
      </c>
      <c r="O424" s="7" t="s">
        <v>315</v>
      </c>
      <c r="P424" s="7" t="s">
        <v>3</v>
      </c>
      <c r="Q424" s="4" t="s">
        <v>7</v>
      </c>
    </row>
    <row r="425" spans="1:17" x14ac:dyDescent="0.25">
      <c r="A425" s="243" t="s">
        <v>828</v>
      </c>
      <c r="B425" s="609" t="s">
        <v>829</v>
      </c>
      <c r="C425" s="364" t="s">
        <v>830</v>
      </c>
      <c r="D425" s="365" t="s">
        <v>831</v>
      </c>
      <c r="E425" s="363">
        <f>H437</f>
        <v>224.97542000000004</v>
      </c>
      <c r="G425" s="19" t="s">
        <v>457</v>
      </c>
      <c r="H425" s="51">
        <f>E418/1000</f>
        <v>0</v>
      </c>
      <c r="I425" s="51">
        <f>E419/1000</f>
        <v>0.32900000000000001</v>
      </c>
      <c r="J425" s="26">
        <f>'Редактор цен '!$D$52</f>
        <v>14197.33</v>
      </c>
      <c r="K425" s="9">
        <f>H425*J425</f>
        <v>0</v>
      </c>
      <c r="L425" s="47" t="s">
        <v>458</v>
      </c>
      <c r="M425" s="51">
        <f>H425</f>
        <v>0</v>
      </c>
      <c r="N425" s="282">
        <f>I425</f>
        <v>0.32900000000000001</v>
      </c>
      <c r="O425" s="179">
        <f t="shared" ref="O425" si="44">(M425+N425)*2</f>
        <v>0.65800000000000003</v>
      </c>
      <c r="P425" s="180">
        <f>'Редактор цен '!$D$138</f>
        <v>124.46000000000001</v>
      </c>
      <c r="Q425" s="59">
        <f>O425*P425</f>
        <v>81.894680000000008</v>
      </c>
    </row>
    <row r="426" spans="1:17" x14ac:dyDescent="0.25">
      <c r="A426" s="366" t="s">
        <v>832</v>
      </c>
      <c r="B426" s="610"/>
      <c r="C426" s="367" t="s">
        <v>833</v>
      </c>
      <c r="D426" s="368" t="s">
        <v>834</v>
      </c>
      <c r="E426" s="363">
        <f>H436</f>
        <v>224.97542000000004</v>
      </c>
      <c r="G426" s="19" t="s">
        <v>9</v>
      </c>
      <c r="H426" s="51">
        <f>H425</f>
        <v>0</v>
      </c>
      <c r="I426" s="51">
        <f>I425</f>
        <v>0.32900000000000001</v>
      </c>
      <c r="J426" s="26">
        <f>'Редактор цен '!$D$54</f>
        <v>15320.01</v>
      </c>
      <c r="K426" s="9">
        <f t="shared" ref="K426:K431" si="45">H426*J426</f>
        <v>0</v>
      </c>
      <c r="L426" s="181" t="s">
        <v>61</v>
      </c>
      <c r="M426" s="51">
        <f>M425</f>
        <v>0</v>
      </c>
      <c r="N426" s="282">
        <f>I425</f>
        <v>0.32900000000000001</v>
      </c>
      <c r="O426" s="179">
        <f>(M426+N426)*2</f>
        <v>0.65800000000000003</v>
      </c>
      <c r="P426" s="11">
        <f>'Редактор цен '!$D$131</f>
        <v>138.43</v>
      </c>
      <c r="Q426" s="59">
        <f>O426*P426</f>
        <v>91.086940000000013</v>
      </c>
    </row>
    <row r="427" spans="1:17" x14ac:dyDescent="0.25">
      <c r="A427" s="369" t="s">
        <v>835</v>
      </c>
      <c r="B427" s="610"/>
      <c r="C427" s="370" t="s">
        <v>836</v>
      </c>
      <c r="D427" s="368" t="s">
        <v>837</v>
      </c>
      <c r="E427" s="363">
        <f>E426</f>
        <v>224.97542000000004</v>
      </c>
      <c r="G427" s="371" t="s">
        <v>459</v>
      </c>
      <c r="H427" s="51">
        <f t="shared" ref="H427:I431" si="46">H426</f>
        <v>0</v>
      </c>
      <c r="I427" s="51">
        <f t="shared" si="46"/>
        <v>0.32900000000000001</v>
      </c>
      <c r="J427" s="26">
        <f>'Редактор цен '!$D$53</f>
        <v>15363.19</v>
      </c>
      <c r="K427" s="9">
        <f t="shared" si="45"/>
        <v>0</v>
      </c>
      <c r="L427" s="271" t="s">
        <v>490</v>
      </c>
      <c r="M427" s="51">
        <f>M425-0.12</f>
        <v>-0.12</v>
      </c>
      <c r="N427" s="51">
        <f>N425-0.12</f>
        <v>0.20900000000000002</v>
      </c>
      <c r="O427" s="179">
        <f>(M427+N427)*2</f>
        <v>0.17800000000000005</v>
      </c>
      <c r="P427" s="11">
        <f>'Редактор цен '!$D$135</f>
        <v>292.10000000000002</v>
      </c>
      <c r="Q427" s="59">
        <f>O427*P427</f>
        <v>51.993800000000014</v>
      </c>
    </row>
    <row r="428" spans="1:17" x14ac:dyDescent="0.25">
      <c r="A428" s="369" t="s">
        <v>838</v>
      </c>
      <c r="B428" s="610"/>
      <c r="C428" s="370" t="s">
        <v>839</v>
      </c>
      <c r="D428" s="368" t="s">
        <v>840</v>
      </c>
      <c r="E428" s="363">
        <f>E426</f>
        <v>224.97542000000004</v>
      </c>
      <c r="G428" s="19" t="s">
        <v>326</v>
      </c>
      <c r="H428" s="51">
        <f t="shared" si="46"/>
        <v>0</v>
      </c>
      <c r="I428" s="51">
        <f t="shared" si="46"/>
        <v>0.32900000000000001</v>
      </c>
      <c r="J428" s="26">
        <f>'Редактор цен '!$D$58</f>
        <v>22969.639100000004</v>
      </c>
      <c r="K428" s="9">
        <f t="shared" si="45"/>
        <v>0</v>
      </c>
      <c r="L428" s="47"/>
      <c r="M428" s="51"/>
      <c r="N428" s="56"/>
      <c r="O428" s="179"/>
      <c r="P428" s="11"/>
      <c r="Q428" s="59"/>
    </row>
    <row r="429" spans="1:17" ht="15.75" thickBot="1" x14ac:dyDescent="0.3">
      <c r="A429" s="372" t="s">
        <v>841</v>
      </c>
      <c r="B429" s="610"/>
      <c r="C429" s="373" t="s">
        <v>842</v>
      </c>
      <c r="D429" s="368" t="s">
        <v>843</v>
      </c>
      <c r="E429" s="363">
        <f>E426</f>
        <v>224.97542000000004</v>
      </c>
      <c r="G429" s="19" t="s">
        <v>66</v>
      </c>
      <c r="H429" s="51">
        <f t="shared" si="46"/>
        <v>0</v>
      </c>
      <c r="I429" s="51">
        <f t="shared" si="46"/>
        <v>0.32900000000000001</v>
      </c>
      <c r="J429" s="26">
        <f>'Редактор цен '!$D$61</f>
        <v>20259.04</v>
      </c>
      <c r="K429" s="9">
        <f t="shared" si="45"/>
        <v>0</v>
      </c>
      <c r="Q429" s="57" t="s">
        <v>463</v>
      </c>
    </row>
    <row r="430" spans="1:17" ht="15.75" thickBot="1" x14ac:dyDescent="0.3">
      <c r="A430" s="372" t="s">
        <v>844</v>
      </c>
      <c r="B430" s="610"/>
      <c r="C430" s="373" t="s">
        <v>845</v>
      </c>
      <c r="D430" s="368" t="s">
        <v>846</v>
      </c>
      <c r="E430" s="363">
        <f>E426</f>
        <v>224.97542000000004</v>
      </c>
      <c r="G430" s="326" t="s">
        <v>461</v>
      </c>
      <c r="H430" s="51">
        <f t="shared" si="46"/>
        <v>0</v>
      </c>
      <c r="I430" s="51">
        <f t="shared" si="46"/>
        <v>0.32900000000000001</v>
      </c>
      <c r="J430" s="26">
        <f>'Редактор цен '!$D$59</f>
        <v>22969.639100000004</v>
      </c>
      <c r="K430" s="9">
        <f t="shared" si="45"/>
        <v>0</v>
      </c>
      <c r="L430" s="274"/>
      <c r="M430" s="55"/>
      <c r="N430" s="55"/>
      <c r="O430" s="276"/>
      <c r="P430" s="58"/>
      <c r="Q430" s="182">
        <f>Q425+Q426+Q427+Q428</f>
        <v>224.97542000000004</v>
      </c>
    </row>
    <row r="431" spans="1:17" x14ac:dyDescent="0.25">
      <c r="A431" s="372" t="s">
        <v>847</v>
      </c>
      <c r="B431" s="610"/>
      <c r="C431" s="373" t="s">
        <v>848</v>
      </c>
      <c r="D431" s="368" t="s">
        <v>849</v>
      </c>
      <c r="E431" s="363">
        <f>E427</f>
        <v>224.97542000000004</v>
      </c>
      <c r="G431" s="326" t="s">
        <v>462</v>
      </c>
      <c r="H431" s="51">
        <f t="shared" si="46"/>
        <v>0</v>
      </c>
      <c r="I431" s="51">
        <f t="shared" si="46"/>
        <v>0.32900000000000001</v>
      </c>
      <c r="J431" s="26">
        <f>'Редактор цен '!$D$60</f>
        <v>22054.82</v>
      </c>
      <c r="K431" s="9">
        <f t="shared" si="45"/>
        <v>0</v>
      </c>
      <c r="L431" s="61"/>
      <c r="M431" s="64"/>
      <c r="N431" s="64"/>
      <c r="O431" s="276"/>
      <c r="P431" s="58"/>
    </row>
    <row r="432" spans="1:17" x14ac:dyDescent="0.25">
      <c r="A432" s="372" t="s">
        <v>850</v>
      </c>
      <c r="B432" s="610"/>
      <c r="C432" s="373" t="s">
        <v>851</v>
      </c>
      <c r="D432" s="368" t="s">
        <v>852</v>
      </c>
      <c r="E432" s="363">
        <f>H438</f>
        <v>224.97542000000004</v>
      </c>
      <c r="G432" s="374"/>
      <c r="H432" s="242"/>
      <c r="I432" s="242"/>
      <c r="J432" s="58"/>
      <c r="K432" s="62"/>
      <c r="L432" s="61"/>
      <c r="M432" s="64"/>
      <c r="N432" s="64"/>
      <c r="O432" s="276"/>
      <c r="P432" s="58"/>
      <c r="Q432" s="64"/>
    </row>
    <row r="433" spans="1:17" x14ac:dyDescent="0.25">
      <c r="A433" s="369" t="s">
        <v>853</v>
      </c>
      <c r="B433" s="610"/>
      <c r="C433" s="370" t="s">
        <v>854</v>
      </c>
      <c r="D433" s="368" t="s">
        <v>855</v>
      </c>
      <c r="E433" s="363">
        <f>E426</f>
        <v>224.97542000000004</v>
      </c>
      <c r="G433" s="374"/>
      <c r="H433" s="242"/>
      <c r="I433" s="375"/>
      <c r="J433" s="58"/>
      <c r="K433" s="62"/>
      <c r="L433" s="61"/>
      <c r="M433" s="65"/>
      <c r="N433" s="65"/>
      <c r="O433" s="302"/>
      <c r="P433" s="58"/>
    </row>
    <row r="434" spans="1:17" x14ac:dyDescent="0.25">
      <c r="A434" s="366" t="s">
        <v>856</v>
      </c>
      <c r="B434" s="611"/>
      <c r="C434" s="367" t="s">
        <v>857</v>
      </c>
      <c r="D434" s="368" t="s">
        <v>858</v>
      </c>
      <c r="E434" s="363">
        <f>E426</f>
        <v>224.97542000000004</v>
      </c>
      <c r="G434" s="63"/>
      <c r="H434" s="55"/>
      <c r="I434" s="34"/>
      <c r="J434" s="58"/>
      <c r="K434" s="62"/>
    </row>
    <row r="435" spans="1:17" ht="15.75" x14ac:dyDescent="0.25">
      <c r="A435" s="357" t="s">
        <v>822</v>
      </c>
      <c r="B435" s="358" t="s">
        <v>823</v>
      </c>
      <c r="C435" s="357" t="s">
        <v>824</v>
      </c>
      <c r="D435" s="358" t="s">
        <v>2</v>
      </c>
      <c r="E435" s="358" t="s">
        <v>3</v>
      </c>
      <c r="G435" s="612" t="s">
        <v>10</v>
      </c>
      <c r="H435" s="612"/>
      <c r="I435" s="55"/>
      <c r="J435" s="376"/>
      <c r="K435" s="377"/>
    </row>
    <row r="436" spans="1:17" x14ac:dyDescent="0.25">
      <c r="A436" s="359" t="s">
        <v>825</v>
      </c>
      <c r="B436" s="378" t="s">
        <v>823</v>
      </c>
      <c r="C436" s="361" t="s">
        <v>859</v>
      </c>
      <c r="D436" s="379" t="s">
        <v>860</v>
      </c>
      <c r="E436" s="380">
        <f>H442</f>
        <v>224.97542000000004</v>
      </c>
      <c r="G436" s="19" t="s">
        <v>8</v>
      </c>
      <c r="H436" s="42">
        <f>K425+K436</f>
        <v>224.97542000000004</v>
      </c>
      <c r="I436" s="375"/>
      <c r="J436" s="58"/>
      <c r="K436" s="381">
        <f>Q430</f>
        <v>224.97542000000004</v>
      </c>
      <c r="L436" s="32"/>
      <c r="M436" s="32"/>
      <c r="N436" s="32"/>
      <c r="O436" s="39"/>
      <c r="P436" s="40"/>
    </row>
    <row r="437" spans="1:17" x14ac:dyDescent="0.25">
      <c r="A437" s="369" t="s">
        <v>835</v>
      </c>
      <c r="B437" s="373" t="s">
        <v>861</v>
      </c>
      <c r="C437" s="373" t="s">
        <v>862</v>
      </c>
      <c r="D437" s="382" t="s">
        <v>863</v>
      </c>
      <c r="E437" s="380">
        <f>H439</f>
        <v>224.97542000000004</v>
      </c>
      <c r="G437" s="19" t="s">
        <v>9</v>
      </c>
      <c r="H437" s="42">
        <f>K426+K436</f>
        <v>224.97542000000004</v>
      </c>
      <c r="K437" s="38"/>
      <c r="L437" s="36"/>
      <c r="M437" s="36"/>
      <c r="N437" s="22"/>
      <c r="O437" s="39"/>
      <c r="P437" s="40"/>
    </row>
    <row r="438" spans="1:17" x14ac:dyDescent="0.25">
      <c r="A438" s="243" t="s">
        <v>828</v>
      </c>
      <c r="B438" s="373" t="s">
        <v>864</v>
      </c>
      <c r="C438" s="383" t="s">
        <v>865</v>
      </c>
      <c r="D438" s="384" t="s">
        <v>866</v>
      </c>
      <c r="E438" s="380">
        <f>H440</f>
        <v>224.97542000000004</v>
      </c>
      <c r="G438" s="371" t="s">
        <v>459</v>
      </c>
      <c r="H438" s="42">
        <f>K427+K436</f>
        <v>224.97542000000004</v>
      </c>
      <c r="I438" s="301"/>
      <c r="J438" s="301"/>
      <c r="K438" s="301"/>
      <c r="L438" s="36"/>
      <c r="M438" s="36"/>
      <c r="N438" s="22"/>
      <c r="O438" s="39"/>
      <c r="P438" s="40"/>
      <c r="Q438" s="22"/>
    </row>
    <row r="439" spans="1:17" x14ac:dyDescent="0.25">
      <c r="A439" s="243" t="s">
        <v>828</v>
      </c>
      <c r="B439" s="373" t="s">
        <v>867</v>
      </c>
      <c r="C439" s="373" t="s">
        <v>868</v>
      </c>
      <c r="D439" s="384" t="s">
        <v>869</v>
      </c>
      <c r="E439" s="380">
        <f>H440</f>
        <v>224.97542000000004</v>
      </c>
      <c r="G439" s="19" t="s">
        <v>870</v>
      </c>
      <c r="H439" s="42">
        <f>K428+K436</f>
        <v>224.97542000000004</v>
      </c>
      <c r="I439" s="301"/>
      <c r="J439" s="301"/>
      <c r="K439" s="301"/>
      <c r="L439" s="36"/>
      <c r="M439" s="36"/>
      <c r="N439" s="22"/>
      <c r="O439" s="39"/>
      <c r="P439" s="40"/>
      <c r="Q439" s="22"/>
    </row>
    <row r="440" spans="1:17" x14ac:dyDescent="0.25">
      <c r="A440" s="372" t="s">
        <v>841</v>
      </c>
      <c r="B440" s="373" t="s">
        <v>864</v>
      </c>
      <c r="C440" s="373" t="s">
        <v>871</v>
      </c>
      <c r="D440" s="382" t="s">
        <v>872</v>
      </c>
      <c r="E440" s="380">
        <f>H439</f>
        <v>224.97542000000004</v>
      </c>
      <c r="G440" s="19" t="s">
        <v>873</v>
      </c>
      <c r="H440" s="42">
        <f>K429+K436</f>
        <v>224.97542000000004</v>
      </c>
      <c r="L440" s="36"/>
      <c r="M440" s="36"/>
      <c r="N440" s="22"/>
      <c r="O440" s="39"/>
      <c r="P440" s="40"/>
      <c r="Q440" s="22"/>
    </row>
    <row r="441" spans="1:17" x14ac:dyDescent="0.25">
      <c r="A441" s="372" t="s">
        <v>841</v>
      </c>
      <c r="B441" s="373" t="s">
        <v>861</v>
      </c>
      <c r="C441" s="373" t="s">
        <v>874</v>
      </c>
      <c r="D441" s="382" t="s">
        <v>875</v>
      </c>
      <c r="E441" s="380">
        <f>H439</f>
        <v>224.97542000000004</v>
      </c>
      <c r="G441" s="326" t="s">
        <v>461</v>
      </c>
      <c r="H441" s="42">
        <f>K430+K436</f>
        <v>224.97542000000004</v>
      </c>
      <c r="K441" s="57"/>
      <c r="L441" s="36"/>
      <c r="M441" s="36"/>
      <c r="N441" s="22"/>
      <c r="O441" s="39"/>
      <c r="P441" s="40"/>
      <c r="Q441" s="22"/>
    </row>
    <row r="442" spans="1:17" x14ac:dyDescent="0.25">
      <c r="A442" s="372" t="s">
        <v>847</v>
      </c>
      <c r="B442" s="378" t="s">
        <v>823</v>
      </c>
      <c r="C442" s="373" t="s">
        <v>876</v>
      </c>
      <c r="D442" s="385" t="s">
        <v>877</v>
      </c>
      <c r="E442" s="380">
        <f>H441</f>
        <v>224.97542000000004</v>
      </c>
      <c r="G442" s="326" t="s">
        <v>878</v>
      </c>
      <c r="H442" s="42">
        <f>K431+K436</f>
        <v>224.97542000000004</v>
      </c>
      <c r="L442" s="36"/>
      <c r="M442" s="36"/>
      <c r="N442" s="22"/>
      <c r="O442" s="39"/>
      <c r="P442" s="40"/>
      <c r="Q442" s="22"/>
    </row>
    <row r="443" spans="1:17" x14ac:dyDescent="0.25">
      <c r="A443" s="372" t="s">
        <v>850</v>
      </c>
      <c r="B443" s="378" t="s">
        <v>823</v>
      </c>
      <c r="C443" s="373" t="s">
        <v>879</v>
      </c>
      <c r="D443" s="385" t="s">
        <v>880</v>
      </c>
      <c r="E443" s="380">
        <f>H442</f>
        <v>224.97542000000004</v>
      </c>
      <c r="K443" s="301"/>
      <c r="L443" s="36"/>
      <c r="M443" s="36"/>
      <c r="N443" s="22"/>
      <c r="O443" s="39"/>
      <c r="P443" s="40"/>
      <c r="Q443" s="22"/>
    </row>
    <row r="444" spans="1:17" x14ac:dyDescent="0.25">
      <c r="A444" s="43"/>
      <c r="B444" s="44"/>
      <c r="C444" s="44"/>
      <c r="D444" s="45"/>
      <c r="E444" s="46"/>
      <c r="I444" s="22"/>
      <c r="J444" s="38"/>
      <c r="K444" s="35"/>
      <c r="L444" s="36"/>
      <c r="M444" s="36"/>
      <c r="N444" s="22"/>
      <c r="O444" s="39"/>
      <c r="P444" s="40"/>
      <c r="Q444" s="22"/>
    </row>
    <row r="445" spans="1:17" x14ac:dyDescent="0.25">
      <c r="A445" s="616" t="s">
        <v>902</v>
      </c>
      <c r="B445" s="617"/>
      <c r="C445" s="617"/>
      <c r="D445" s="617"/>
      <c r="E445" s="617"/>
      <c r="F445" s="27"/>
    </row>
    <row r="446" spans="1:17" ht="30" customHeight="1" x14ac:dyDescent="0.25"/>
    <row r="447" spans="1:17" ht="30" customHeight="1" x14ac:dyDescent="0.25">
      <c r="D447" s="178" t="s">
        <v>4</v>
      </c>
      <c r="E447" s="28">
        <f>высота2</f>
        <v>0</v>
      </c>
    </row>
    <row r="448" spans="1:17" ht="30" customHeight="1" x14ac:dyDescent="0.25">
      <c r="D448" s="2" t="s">
        <v>489</v>
      </c>
      <c r="E448" s="28">
        <v>329</v>
      </c>
    </row>
    <row r="449" spans="1:17" ht="30" customHeight="1" x14ac:dyDescent="0.25"/>
    <row r="450" spans="1:17" ht="30" customHeight="1" x14ac:dyDescent="0.25"/>
    <row r="451" spans="1:17" ht="16.5" thickBot="1" x14ac:dyDescent="0.3">
      <c r="B451" s="37"/>
      <c r="C451" s="1" t="s">
        <v>903</v>
      </c>
    </row>
    <row r="452" spans="1:17" ht="17.25" thickBot="1" x14ac:dyDescent="0.3">
      <c r="A452" s="357" t="s">
        <v>822</v>
      </c>
      <c r="B452" s="358" t="s">
        <v>823</v>
      </c>
      <c r="C452" s="357" t="s">
        <v>824</v>
      </c>
      <c r="D452" s="358" t="s">
        <v>2</v>
      </c>
      <c r="E452" s="358" t="s">
        <v>3</v>
      </c>
      <c r="G452" s="603" t="s">
        <v>6</v>
      </c>
      <c r="H452" s="604"/>
      <c r="I452" s="604"/>
      <c r="J452" s="604"/>
      <c r="K452" s="605"/>
      <c r="L452" s="606" t="s">
        <v>325</v>
      </c>
      <c r="M452" s="607"/>
      <c r="N452" s="607"/>
      <c r="O452" s="607"/>
      <c r="P452" s="607"/>
      <c r="Q452" s="608"/>
    </row>
    <row r="453" spans="1:17" ht="25.5" x14ac:dyDescent="0.25">
      <c r="A453" s="359" t="s">
        <v>825</v>
      </c>
      <c r="B453" s="360"/>
      <c r="C453" s="361" t="s">
        <v>826</v>
      </c>
      <c r="D453" s="362" t="s">
        <v>827</v>
      </c>
      <c r="E453" s="363">
        <f>H467</f>
        <v>224.97542000000004</v>
      </c>
      <c r="G453" s="29" t="s">
        <v>43</v>
      </c>
      <c r="H453" s="3" t="s">
        <v>0</v>
      </c>
      <c r="I453" s="4" t="s">
        <v>1</v>
      </c>
      <c r="J453" s="4" t="s">
        <v>3</v>
      </c>
      <c r="K453" s="5" t="s">
        <v>7</v>
      </c>
      <c r="L453" s="41" t="s">
        <v>456</v>
      </c>
      <c r="M453" s="6" t="s">
        <v>0</v>
      </c>
      <c r="N453" s="7" t="s">
        <v>1</v>
      </c>
      <c r="O453" s="7" t="s">
        <v>315</v>
      </c>
      <c r="P453" s="7" t="s">
        <v>3</v>
      </c>
      <c r="Q453" s="4" t="s">
        <v>7</v>
      </c>
    </row>
    <row r="454" spans="1:17" x14ac:dyDescent="0.25">
      <c r="A454" s="243" t="s">
        <v>828</v>
      </c>
      <c r="B454" s="609" t="s">
        <v>829</v>
      </c>
      <c r="C454" s="364" t="s">
        <v>830</v>
      </c>
      <c r="D454" s="365" t="s">
        <v>831</v>
      </c>
      <c r="E454" s="363">
        <f>H466</f>
        <v>224.97542000000004</v>
      </c>
      <c r="G454" s="19" t="s">
        <v>457</v>
      </c>
      <c r="H454" s="51">
        <f>E447/1000</f>
        <v>0</v>
      </c>
      <c r="I454" s="51">
        <f>E448/1000</f>
        <v>0.32900000000000001</v>
      </c>
      <c r="J454" s="26">
        <f>'Редактор цен '!$D$55</f>
        <v>18982.689999999999</v>
      </c>
      <c r="K454" s="9">
        <f>H454*J454</f>
        <v>0</v>
      </c>
      <c r="L454" s="47" t="s">
        <v>458</v>
      </c>
      <c r="M454" s="51">
        <f>H454</f>
        <v>0</v>
      </c>
      <c r="N454" s="282">
        <f>I454</f>
        <v>0.32900000000000001</v>
      </c>
      <c r="O454" s="179">
        <f t="shared" ref="O454" si="47">(M454+N454)*2</f>
        <v>0.65800000000000003</v>
      </c>
      <c r="P454" s="180">
        <f>'Редактор цен '!$D$138</f>
        <v>124.46000000000001</v>
      </c>
      <c r="Q454" s="59">
        <f>O454*P454</f>
        <v>81.894680000000008</v>
      </c>
    </row>
    <row r="455" spans="1:17" x14ac:dyDescent="0.25">
      <c r="A455" s="366" t="s">
        <v>832</v>
      </c>
      <c r="B455" s="610"/>
      <c r="C455" s="367" t="s">
        <v>833</v>
      </c>
      <c r="D455" s="368" t="s">
        <v>834</v>
      </c>
      <c r="E455" s="363">
        <f>H465</f>
        <v>224.97542000000004</v>
      </c>
      <c r="G455" s="19" t="s">
        <v>9</v>
      </c>
      <c r="H455" s="51">
        <f>H454</f>
        <v>0</v>
      </c>
      <c r="I455" s="51">
        <f>I454</f>
        <v>0.32900000000000001</v>
      </c>
      <c r="J455" s="26">
        <f>'Редактор цен '!$D$57</f>
        <v>21920.2</v>
      </c>
      <c r="K455" s="9">
        <f t="shared" ref="K455:K460" si="48">H455*J455</f>
        <v>0</v>
      </c>
      <c r="L455" s="181" t="s">
        <v>61</v>
      </c>
      <c r="M455" s="51">
        <f>M454</f>
        <v>0</v>
      </c>
      <c r="N455" s="282">
        <f>I454</f>
        <v>0.32900000000000001</v>
      </c>
      <c r="O455" s="179">
        <f>(M455+N455)*2</f>
        <v>0.65800000000000003</v>
      </c>
      <c r="P455" s="11">
        <f>'Редактор цен '!$D$131</f>
        <v>138.43</v>
      </c>
      <c r="Q455" s="59">
        <f>O455*P455</f>
        <v>91.086940000000013</v>
      </c>
    </row>
    <row r="456" spans="1:17" x14ac:dyDescent="0.25">
      <c r="A456" s="369" t="s">
        <v>835</v>
      </c>
      <c r="B456" s="610"/>
      <c r="C456" s="370" t="s">
        <v>836</v>
      </c>
      <c r="D456" s="368" t="s">
        <v>837</v>
      </c>
      <c r="E456" s="363">
        <f>E455</f>
        <v>224.97542000000004</v>
      </c>
      <c r="G456" s="371" t="s">
        <v>459</v>
      </c>
      <c r="H456" s="51">
        <f t="shared" ref="H456:I460" si="49">H455</f>
        <v>0</v>
      </c>
      <c r="I456" s="51">
        <f t="shared" si="49"/>
        <v>0.32900000000000001</v>
      </c>
      <c r="J456" s="26">
        <f>'Редактор цен '!$D$56</f>
        <v>21880.83</v>
      </c>
      <c r="K456" s="9">
        <f t="shared" si="48"/>
        <v>0</v>
      </c>
      <c r="L456" s="271" t="s">
        <v>490</v>
      </c>
      <c r="M456" s="51">
        <f>M454-0.12</f>
        <v>-0.12</v>
      </c>
      <c r="N456" s="51">
        <f>N454-0.12</f>
        <v>0.20900000000000002</v>
      </c>
      <c r="O456" s="179">
        <f>(M456+N456)*2</f>
        <v>0.17800000000000005</v>
      </c>
      <c r="P456" s="11">
        <f>'Редактор цен '!$D$135</f>
        <v>292.10000000000002</v>
      </c>
      <c r="Q456" s="59">
        <f>O456*P456</f>
        <v>51.993800000000014</v>
      </c>
    </row>
    <row r="457" spans="1:17" x14ac:dyDescent="0.25">
      <c r="A457" s="369" t="s">
        <v>838</v>
      </c>
      <c r="B457" s="610"/>
      <c r="C457" s="370" t="s">
        <v>839</v>
      </c>
      <c r="D457" s="368" t="s">
        <v>840</v>
      </c>
      <c r="E457" s="363">
        <f>E455</f>
        <v>224.97542000000004</v>
      </c>
      <c r="G457" s="19" t="s">
        <v>326</v>
      </c>
      <c r="H457" s="51">
        <f t="shared" si="49"/>
        <v>0</v>
      </c>
      <c r="I457" s="51">
        <f t="shared" si="49"/>
        <v>0.32900000000000001</v>
      </c>
      <c r="J457" s="26">
        <f>'Редактор цен '!$D$62</f>
        <v>26987.5</v>
      </c>
      <c r="K457" s="9">
        <f t="shared" si="48"/>
        <v>0</v>
      </c>
      <c r="L457" s="47" t="s">
        <v>491</v>
      </c>
      <c r="M457" s="51"/>
      <c r="N457" s="56"/>
      <c r="O457" s="179"/>
      <c r="P457" s="11"/>
      <c r="Q457" s="59"/>
    </row>
    <row r="458" spans="1:17" ht="15.75" thickBot="1" x14ac:dyDescent="0.3">
      <c r="A458" s="372" t="s">
        <v>841</v>
      </c>
      <c r="B458" s="610"/>
      <c r="C458" s="373" t="s">
        <v>842</v>
      </c>
      <c r="D458" s="368" t="s">
        <v>843</v>
      </c>
      <c r="E458" s="363">
        <f>E455</f>
        <v>224.97542000000004</v>
      </c>
      <c r="G458" s="19" t="s">
        <v>66</v>
      </c>
      <c r="H458" s="51">
        <f t="shared" si="49"/>
        <v>0</v>
      </c>
      <c r="I458" s="51">
        <f t="shared" si="49"/>
        <v>0.32900000000000001</v>
      </c>
      <c r="J458" s="26">
        <f>'Редактор цен '!$D$65</f>
        <v>29925.010000000002</v>
      </c>
      <c r="K458" s="9">
        <f t="shared" si="48"/>
        <v>0</v>
      </c>
      <c r="Q458" s="57" t="s">
        <v>463</v>
      </c>
    </row>
    <row r="459" spans="1:17" ht="15.75" thickBot="1" x14ac:dyDescent="0.3">
      <c r="A459" s="372" t="s">
        <v>844</v>
      </c>
      <c r="B459" s="610"/>
      <c r="C459" s="373" t="s">
        <v>845</v>
      </c>
      <c r="D459" s="368" t="s">
        <v>846</v>
      </c>
      <c r="E459" s="363">
        <f>E455</f>
        <v>224.97542000000004</v>
      </c>
      <c r="G459" s="326" t="s">
        <v>461</v>
      </c>
      <c r="H459" s="51">
        <f t="shared" si="49"/>
        <v>0</v>
      </c>
      <c r="I459" s="51">
        <f t="shared" si="49"/>
        <v>0.32900000000000001</v>
      </c>
      <c r="J459" s="26">
        <f>'Редактор цен '!$D$63</f>
        <v>26987.5</v>
      </c>
      <c r="K459" s="9">
        <f t="shared" si="48"/>
        <v>0</v>
      </c>
      <c r="L459" s="274"/>
      <c r="M459" s="55"/>
      <c r="N459" s="55"/>
      <c r="O459" s="276"/>
      <c r="P459" s="58"/>
      <c r="Q459" s="182">
        <f>Q454+Q455+Q456+Q457</f>
        <v>224.97542000000004</v>
      </c>
    </row>
    <row r="460" spans="1:17" x14ac:dyDescent="0.25">
      <c r="A460" s="372" t="s">
        <v>847</v>
      </c>
      <c r="B460" s="610"/>
      <c r="C460" s="373" t="s">
        <v>848</v>
      </c>
      <c r="D460" s="368" t="s">
        <v>849</v>
      </c>
      <c r="E460" s="363">
        <f>E456</f>
        <v>224.97542000000004</v>
      </c>
      <c r="G460" s="326" t="s">
        <v>462</v>
      </c>
      <c r="H460" s="51">
        <f t="shared" si="49"/>
        <v>0</v>
      </c>
      <c r="I460" s="51">
        <f t="shared" si="49"/>
        <v>0.32900000000000001</v>
      </c>
      <c r="J460" s="26">
        <f>'Редактор цен '!$D$64</f>
        <v>31981.14</v>
      </c>
      <c r="K460" s="9">
        <f t="shared" si="48"/>
        <v>0</v>
      </c>
      <c r="L460" s="61"/>
      <c r="M460" s="64"/>
      <c r="N460" s="64"/>
      <c r="O460" s="276"/>
      <c r="P460" s="58"/>
      <c r="Q460" s="386"/>
    </row>
    <row r="461" spans="1:17" x14ac:dyDescent="0.25">
      <c r="A461" s="372" t="s">
        <v>850</v>
      </c>
      <c r="B461" s="610"/>
      <c r="C461" s="373" t="s">
        <v>851</v>
      </c>
      <c r="D461" s="368" t="s">
        <v>852</v>
      </c>
      <c r="E461" s="363">
        <f>H467</f>
        <v>224.97542000000004</v>
      </c>
      <c r="G461" s="374"/>
      <c r="H461" s="242"/>
      <c r="I461" s="242"/>
      <c r="J461" s="58"/>
      <c r="K461" s="62"/>
      <c r="L461" s="61"/>
      <c r="M461" s="64"/>
      <c r="N461" s="64"/>
      <c r="O461" s="276"/>
      <c r="P461" s="58"/>
      <c r="Q461" s="64"/>
    </row>
    <row r="462" spans="1:17" x14ac:dyDescent="0.25">
      <c r="A462" s="369" t="s">
        <v>853</v>
      </c>
      <c r="B462" s="610"/>
      <c r="C462" s="370" t="s">
        <v>854</v>
      </c>
      <c r="D462" s="368" t="s">
        <v>855</v>
      </c>
      <c r="E462" s="363">
        <f>E455</f>
        <v>224.97542000000004</v>
      </c>
      <c r="G462" s="374"/>
      <c r="H462" s="242"/>
      <c r="I462" s="375"/>
      <c r="J462" s="58"/>
      <c r="K462" s="62"/>
      <c r="L462" s="61"/>
      <c r="M462" s="65"/>
      <c r="N462" s="65"/>
      <c r="O462" s="302"/>
      <c r="P462" s="58"/>
    </row>
    <row r="463" spans="1:17" x14ac:dyDescent="0.25">
      <c r="A463" s="366" t="s">
        <v>856</v>
      </c>
      <c r="B463" s="611"/>
      <c r="C463" s="367" t="s">
        <v>857</v>
      </c>
      <c r="D463" s="368" t="s">
        <v>858</v>
      </c>
      <c r="E463" s="363">
        <f>E455</f>
        <v>224.97542000000004</v>
      </c>
      <c r="G463" s="63"/>
      <c r="H463" s="55"/>
      <c r="I463" s="34"/>
      <c r="J463" s="58"/>
      <c r="K463" s="62"/>
    </row>
    <row r="464" spans="1:17" ht="15.75" x14ac:dyDescent="0.25">
      <c r="A464" s="357" t="s">
        <v>822</v>
      </c>
      <c r="B464" s="358" t="s">
        <v>823</v>
      </c>
      <c r="C464" s="357" t="s">
        <v>824</v>
      </c>
      <c r="D464" s="358" t="s">
        <v>2</v>
      </c>
      <c r="E464" s="358" t="s">
        <v>3</v>
      </c>
      <c r="G464" s="612" t="s">
        <v>10</v>
      </c>
      <c r="H464" s="612"/>
      <c r="I464" s="55"/>
      <c r="J464" s="376"/>
      <c r="K464" s="377"/>
    </row>
    <row r="465" spans="1:16" x14ac:dyDescent="0.25">
      <c r="A465" s="359" t="s">
        <v>825</v>
      </c>
      <c r="B465" s="378" t="s">
        <v>823</v>
      </c>
      <c r="C465" s="361" t="s">
        <v>859</v>
      </c>
      <c r="D465" s="379" t="s">
        <v>860</v>
      </c>
      <c r="E465" s="380">
        <f>H471</f>
        <v>224.97542000000004</v>
      </c>
      <c r="G465" s="19" t="s">
        <v>8</v>
      </c>
      <c r="H465" s="42">
        <f>K454+K465</f>
        <v>224.97542000000004</v>
      </c>
      <c r="I465" s="375"/>
      <c r="J465" s="58"/>
      <c r="K465" s="381">
        <f>Q459</f>
        <v>224.97542000000004</v>
      </c>
      <c r="L465" s="32"/>
      <c r="M465" s="32"/>
      <c r="N465" s="32"/>
      <c r="O465" s="39"/>
      <c r="P465" s="40"/>
    </row>
    <row r="466" spans="1:16" x14ac:dyDescent="0.25">
      <c r="A466" s="369" t="s">
        <v>835</v>
      </c>
      <c r="B466" s="373" t="s">
        <v>861</v>
      </c>
      <c r="C466" s="373" t="s">
        <v>862</v>
      </c>
      <c r="D466" s="382" t="s">
        <v>863</v>
      </c>
      <c r="E466" s="380">
        <f>H468</f>
        <v>224.97542000000004</v>
      </c>
      <c r="G466" s="19" t="s">
        <v>9</v>
      </c>
      <c r="H466" s="42">
        <f>K455+K465</f>
        <v>224.97542000000004</v>
      </c>
      <c r="K466" s="38"/>
      <c r="L466" s="36"/>
      <c r="M466" s="36"/>
      <c r="N466" s="22"/>
      <c r="O466" s="39"/>
      <c r="P466" s="40"/>
    </row>
    <row r="467" spans="1:16" x14ac:dyDescent="0.25">
      <c r="A467" s="243" t="s">
        <v>828</v>
      </c>
      <c r="B467" s="373" t="s">
        <v>864</v>
      </c>
      <c r="C467" s="383" t="s">
        <v>865</v>
      </c>
      <c r="D467" s="384" t="s">
        <v>866</v>
      </c>
      <c r="E467" s="380">
        <f>H469</f>
        <v>224.97542000000004</v>
      </c>
      <c r="G467" s="371" t="s">
        <v>459</v>
      </c>
      <c r="H467" s="42">
        <f>K456+K465</f>
        <v>224.97542000000004</v>
      </c>
      <c r="I467" s="301"/>
      <c r="J467" s="301"/>
      <c r="K467" s="301"/>
    </row>
    <row r="468" spans="1:16" x14ac:dyDescent="0.25">
      <c r="A468" s="243" t="s">
        <v>828</v>
      </c>
      <c r="B468" s="373" t="s">
        <v>867</v>
      </c>
      <c r="C468" s="373" t="s">
        <v>868</v>
      </c>
      <c r="D468" s="384" t="s">
        <v>869</v>
      </c>
      <c r="E468" s="380">
        <f>H469</f>
        <v>224.97542000000004</v>
      </c>
      <c r="G468" s="19" t="s">
        <v>870</v>
      </c>
      <c r="H468" s="42">
        <f>K457+K465</f>
        <v>224.97542000000004</v>
      </c>
      <c r="I468" s="301"/>
      <c r="J468" s="301"/>
      <c r="K468" s="301"/>
    </row>
    <row r="469" spans="1:16" x14ac:dyDescent="0.25">
      <c r="A469" s="372" t="s">
        <v>841</v>
      </c>
      <c r="B469" s="373" t="s">
        <v>864</v>
      </c>
      <c r="C469" s="373" t="s">
        <v>871</v>
      </c>
      <c r="D469" s="382" t="s">
        <v>872</v>
      </c>
      <c r="E469" s="380">
        <f>H468</f>
        <v>224.97542000000004</v>
      </c>
      <c r="G469" s="19" t="s">
        <v>873</v>
      </c>
      <c r="H469" s="42">
        <f>K458+K465</f>
        <v>224.97542000000004</v>
      </c>
    </row>
    <row r="470" spans="1:16" x14ac:dyDescent="0.25">
      <c r="A470" s="372" t="s">
        <v>841</v>
      </c>
      <c r="B470" s="373" t="s">
        <v>861</v>
      </c>
      <c r="C470" s="373" t="s">
        <v>874</v>
      </c>
      <c r="D470" s="382" t="s">
        <v>875</v>
      </c>
      <c r="E470" s="380">
        <f>H468</f>
        <v>224.97542000000004</v>
      </c>
      <c r="G470" s="326" t="s">
        <v>461</v>
      </c>
      <c r="H470" s="42">
        <f>K459+K465</f>
        <v>224.97542000000004</v>
      </c>
      <c r="K470" s="57"/>
    </row>
    <row r="471" spans="1:16" x14ac:dyDescent="0.25">
      <c r="A471" s="372" t="s">
        <v>847</v>
      </c>
      <c r="B471" s="378" t="s">
        <v>823</v>
      </c>
      <c r="C471" s="373" t="s">
        <v>876</v>
      </c>
      <c r="D471" s="385" t="s">
        <v>877</v>
      </c>
      <c r="E471" s="380">
        <f>H470</f>
        <v>224.97542000000004</v>
      </c>
      <c r="G471" s="326" t="s">
        <v>878</v>
      </c>
      <c r="H471" s="42">
        <f>K460+K465</f>
        <v>224.97542000000004</v>
      </c>
    </row>
    <row r="472" spans="1:16" x14ac:dyDescent="0.25">
      <c r="A472" s="372" t="s">
        <v>850</v>
      </c>
      <c r="B472" s="378" t="s">
        <v>823</v>
      </c>
      <c r="C472" s="373" t="s">
        <v>879</v>
      </c>
      <c r="D472" s="385" t="s">
        <v>880</v>
      </c>
      <c r="E472" s="380">
        <f>H471</f>
        <v>224.97542000000004</v>
      </c>
      <c r="K472" s="301"/>
    </row>
    <row r="474" spans="1:16" x14ac:dyDescent="0.25">
      <c r="A474" s="616" t="s">
        <v>904</v>
      </c>
      <c r="B474" s="617"/>
      <c r="C474" s="617"/>
      <c r="D474" s="617"/>
      <c r="E474" s="617"/>
      <c r="F474" s="27"/>
    </row>
    <row r="475" spans="1:16" ht="24.95" customHeight="1" x14ac:dyDescent="0.25"/>
    <row r="476" spans="1:16" ht="24.95" customHeight="1" x14ac:dyDescent="0.25">
      <c r="D476" s="178" t="s">
        <v>4</v>
      </c>
      <c r="E476" s="28">
        <f>высота2</f>
        <v>0</v>
      </c>
    </row>
    <row r="477" spans="1:16" ht="24.95" customHeight="1" x14ac:dyDescent="0.25">
      <c r="D477" s="2" t="s">
        <v>489</v>
      </c>
      <c r="E477" s="28">
        <v>394</v>
      </c>
    </row>
    <row r="478" spans="1:16" ht="24.95" customHeight="1" x14ac:dyDescent="0.25"/>
    <row r="479" spans="1:16" ht="24.95" customHeight="1" x14ac:dyDescent="0.25"/>
    <row r="480" spans="1:16" ht="16.5" thickBot="1" x14ac:dyDescent="0.3">
      <c r="B480" s="37"/>
      <c r="C480" s="1" t="s">
        <v>905</v>
      </c>
    </row>
    <row r="481" spans="1:17" ht="17.25" thickBot="1" x14ac:dyDescent="0.3">
      <c r="A481" s="357" t="s">
        <v>822</v>
      </c>
      <c r="B481" s="358" t="s">
        <v>823</v>
      </c>
      <c r="C481" s="357" t="s">
        <v>824</v>
      </c>
      <c r="D481" s="358" t="s">
        <v>2</v>
      </c>
      <c r="E481" s="358" t="s">
        <v>3</v>
      </c>
      <c r="G481" s="603" t="s">
        <v>6</v>
      </c>
      <c r="H481" s="604"/>
      <c r="I481" s="604"/>
      <c r="J481" s="604"/>
      <c r="K481" s="605"/>
      <c r="L481" s="606" t="s">
        <v>325</v>
      </c>
      <c r="M481" s="607"/>
      <c r="N481" s="607"/>
      <c r="O481" s="607"/>
      <c r="P481" s="607"/>
      <c r="Q481" s="608"/>
    </row>
    <row r="482" spans="1:17" ht="25.5" x14ac:dyDescent="0.25">
      <c r="A482" s="359" t="s">
        <v>825</v>
      </c>
      <c r="B482" s="360"/>
      <c r="C482" s="361" t="s">
        <v>826</v>
      </c>
      <c r="D482" s="362" t="s">
        <v>827</v>
      </c>
      <c r="E482" s="363">
        <f>H496</f>
        <v>297.12412000000006</v>
      </c>
      <c r="G482" s="29" t="s">
        <v>43</v>
      </c>
      <c r="H482" s="3" t="s">
        <v>0</v>
      </c>
      <c r="I482" s="4" t="s">
        <v>1</v>
      </c>
      <c r="J482" s="4" t="s">
        <v>3</v>
      </c>
      <c r="K482" s="5" t="s">
        <v>7</v>
      </c>
      <c r="L482" s="41" t="s">
        <v>456</v>
      </c>
      <c r="M482" s="6" t="s">
        <v>0</v>
      </c>
      <c r="N482" s="7" t="s">
        <v>1</v>
      </c>
      <c r="O482" s="7" t="s">
        <v>315</v>
      </c>
      <c r="P482" s="7" t="s">
        <v>3</v>
      </c>
      <c r="Q482" s="4" t="s">
        <v>7</v>
      </c>
    </row>
    <row r="483" spans="1:17" x14ac:dyDescent="0.25">
      <c r="A483" s="243" t="s">
        <v>828</v>
      </c>
      <c r="B483" s="609" t="s">
        <v>829</v>
      </c>
      <c r="C483" s="364" t="s">
        <v>830</v>
      </c>
      <c r="D483" s="365" t="s">
        <v>831</v>
      </c>
      <c r="E483" s="363">
        <f>H495</f>
        <v>297.12412000000006</v>
      </c>
      <c r="G483" s="19" t="s">
        <v>457</v>
      </c>
      <c r="H483" s="51">
        <f>E476/1000</f>
        <v>0</v>
      </c>
      <c r="I483" s="51">
        <f>E477/1000</f>
        <v>0.39400000000000002</v>
      </c>
      <c r="J483" s="26">
        <f>'Редактор цен '!$D$52</f>
        <v>14197.33</v>
      </c>
      <c r="K483" s="9">
        <f>H483*J483</f>
        <v>0</v>
      </c>
      <c r="L483" s="47" t="s">
        <v>458</v>
      </c>
      <c r="M483" s="51">
        <f>H483</f>
        <v>0</v>
      </c>
      <c r="N483" s="282">
        <f>I483</f>
        <v>0.39400000000000002</v>
      </c>
      <c r="O483" s="179">
        <f t="shared" ref="O483" si="50">(M483+N483)*2</f>
        <v>0.78800000000000003</v>
      </c>
      <c r="P483" s="180">
        <f>'Редактор цен '!$D$138</f>
        <v>124.46000000000001</v>
      </c>
      <c r="Q483" s="59">
        <f>O483*P483</f>
        <v>98.074480000000008</v>
      </c>
    </row>
    <row r="484" spans="1:17" x14ac:dyDescent="0.25">
      <c r="A484" s="366" t="s">
        <v>832</v>
      </c>
      <c r="B484" s="610"/>
      <c r="C484" s="367" t="s">
        <v>833</v>
      </c>
      <c r="D484" s="368" t="s">
        <v>834</v>
      </c>
      <c r="E484" s="363">
        <f>H494</f>
        <v>297.12412000000006</v>
      </c>
      <c r="G484" s="19" t="s">
        <v>9</v>
      </c>
      <c r="H484" s="51">
        <f>H483</f>
        <v>0</v>
      </c>
      <c r="I484" s="51">
        <f>I483</f>
        <v>0.39400000000000002</v>
      </c>
      <c r="J484" s="26">
        <f>'Редактор цен '!$D$54</f>
        <v>15320.01</v>
      </c>
      <c r="K484" s="9">
        <f t="shared" ref="K484:K489" si="51">H484*J484</f>
        <v>0</v>
      </c>
      <c r="L484" s="181" t="s">
        <v>61</v>
      </c>
      <c r="M484" s="51">
        <f>M483</f>
        <v>0</v>
      </c>
      <c r="N484" s="282">
        <f>I483</f>
        <v>0.39400000000000002</v>
      </c>
      <c r="O484" s="179">
        <f>(M484+N484)*2</f>
        <v>0.78800000000000003</v>
      </c>
      <c r="P484" s="11">
        <f>'Редактор цен '!$D$131</f>
        <v>138.43</v>
      </c>
      <c r="Q484" s="59">
        <f>O484*P484</f>
        <v>109.08284</v>
      </c>
    </row>
    <row r="485" spans="1:17" x14ac:dyDescent="0.25">
      <c r="A485" s="369" t="s">
        <v>835</v>
      </c>
      <c r="B485" s="610"/>
      <c r="C485" s="370" t="s">
        <v>836</v>
      </c>
      <c r="D485" s="368" t="s">
        <v>837</v>
      </c>
      <c r="E485" s="363">
        <f>E484</f>
        <v>297.12412000000006</v>
      </c>
      <c r="G485" s="371" t="s">
        <v>459</v>
      </c>
      <c r="H485" s="51">
        <f t="shared" ref="H485:I489" si="52">H484</f>
        <v>0</v>
      </c>
      <c r="I485" s="51">
        <f t="shared" si="52"/>
        <v>0.39400000000000002</v>
      </c>
      <c r="J485" s="26">
        <f>'Редактор цен '!$D$53</f>
        <v>15363.19</v>
      </c>
      <c r="K485" s="9">
        <f t="shared" si="51"/>
        <v>0</v>
      </c>
      <c r="L485" s="271" t="s">
        <v>490</v>
      </c>
      <c r="M485" s="51">
        <f>M483-0.12</f>
        <v>-0.12</v>
      </c>
      <c r="N485" s="51">
        <f>N483-0.12</f>
        <v>0.27400000000000002</v>
      </c>
      <c r="O485" s="179">
        <f>(M485+N485)*2</f>
        <v>0.30800000000000005</v>
      </c>
      <c r="P485" s="11">
        <f>'Редактор цен '!$D$135</f>
        <v>292.10000000000002</v>
      </c>
      <c r="Q485" s="59">
        <f>O485*P485</f>
        <v>89.966800000000021</v>
      </c>
    </row>
    <row r="486" spans="1:17" x14ac:dyDescent="0.25">
      <c r="A486" s="369" t="s">
        <v>838</v>
      </c>
      <c r="B486" s="610"/>
      <c r="C486" s="370" t="s">
        <v>839</v>
      </c>
      <c r="D486" s="368" t="s">
        <v>840</v>
      </c>
      <c r="E486" s="363">
        <f>E484</f>
        <v>297.12412000000006</v>
      </c>
      <c r="G486" s="19" t="s">
        <v>326</v>
      </c>
      <c r="H486" s="51">
        <f t="shared" si="52"/>
        <v>0</v>
      </c>
      <c r="I486" s="51">
        <f t="shared" si="52"/>
        <v>0.39400000000000002</v>
      </c>
      <c r="J486" s="26">
        <f>'Редактор цен '!$D$58</f>
        <v>22969.639100000004</v>
      </c>
      <c r="K486" s="9">
        <f t="shared" si="51"/>
        <v>0</v>
      </c>
      <c r="L486" s="47"/>
      <c r="M486" s="51"/>
      <c r="N486" s="56"/>
      <c r="O486" s="179"/>
      <c r="P486" s="11"/>
      <c r="Q486" s="59"/>
    </row>
    <row r="487" spans="1:17" ht="15.75" thickBot="1" x14ac:dyDescent="0.3">
      <c r="A487" s="372" t="s">
        <v>841</v>
      </c>
      <c r="B487" s="610"/>
      <c r="C487" s="373" t="s">
        <v>842</v>
      </c>
      <c r="D487" s="368" t="s">
        <v>843</v>
      </c>
      <c r="E487" s="363">
        <f>E484</f>
        <v>297.12412000000006</v>
      </c>
      <c r="G487" s="19" t="s">
        <v>66</v>
      </c>
      <c r="H487" s="51">
        <f t="shared" si="52"/>
        <v>0</v>
      </c>
      <c r="I487" s="51">
        <f t="shared" si="52"/>
        <v>0.39400000000000002</v>
      </c>
      <c r="J487" s="26">
        <f>'Редактор цен '!$D$61</f>
        <v>20259.04</v>
      </c>
      <c r="K487" s="9">
        <f t="shared" si="51"/>
        <v>0</v>
      </c>
      <c r="Q487" s="57" t="s">
        <v>463</v>
      </c>
    </row>
    <row r="488" spans="1:17" ht="15.75" thickBot="1" x14ac:dyDescent="0.3">
      <c r="A488" s="372" t="s">
        <v>844</v>
      </c>
      <c r="B488" s="610"/>
      <c r="C488" s="373" t="s">
        <v>845</v>
      </c>
      <c r="D488" s="368" t="s">
        <v>846</v>
      </c>
      <c r="E488" s="363">
        <f>E484</f>
        <v>297.12412000000006</v>
      </c>
      <c r="G488" s="326" t="s">
        <v>461</v>
      </c>
      <c r="H488" s="51">
        <f t="shared" si="52"/>
        <v>0</v>
      </c>
      <c r="I488" s="51">
        <f t="shared" si="52"/>
        <v>0.39400000000000002</v>
      </c>
      <c r="J488" s="26">
        <f>'Редактор цен '!$D$59</f>
        <v>22969.639100000004</v>
      </c>
      <c r="K488" s="9">
        <f t="shared" si="51"/>
        <v>0</v>
      </c>
      <c r="L488" s="274"/>
      <c r="M488" s="55"/>
      <c r="N488" s="55"/>
      <c r="O488" s="276"/>
      <c r="P488" s="58"/>
      <c r="Q488" s="182">
        <f>Q483+Q484+Q485+Q486</f>
        <v>297.12412000000006</v>
      </c>
    </row>
    <row r="489" spans="1:17" x14ac:dyDescent="0.25">
      <c r="A489" s="372" t="s">
        <v>847</v>
      </c>
      <c r="B489" s="610"/>
      <c r="C489" s="373" t="s">
        <v>848</v>
      </c>
      <c r="D489" s="368" t="s">
        <v>849</v>
      </c>
      <c r="E489" s="363">
        <f>E485</f>
        <v>297.12412000000006</v>
      </c>
      <c r="G489" s="326" t="s">
        <v>462</v>
      </c>
      <c r="H489" s="51">
        <f t="shared" si="52"/>
        <v>0</v>
      </c>
      <c r="I489" s="51">
        <f t="shared" si="52"/>
        <v>0.39400000000000002</v>
      </c>
      <c r="J489" s="26">
        <f>'Редактор цен '!$D$60</f>
        <v>22054.82</v>
      </c>
      <c r="K489" s="9">
        <f t="shared" si="51"/>
        <v>0</v>
      </c>
      <c r="L489" s="61"/>
      <c r="M489" s="64"/>
      <c r="N489" s="64"/>
      <c r="O489" s="276"/>
      <c r="P489" s="58"/>
    </row>
    <row r="490" spans="1:17" x14ac:dyDescent="0.25">
      <c r="A490" s="372" t="s">
        <v>850</v>
      </c>
      <c r="B490" s="610"/>
      <c r="C490" s="373" t="s">
        <v>851</v>
      </c>
      <c r="D490" s="368" t="s">
        <v>852</v>
      </c>
      <c r="E490" s="363">
        <f>H496</f>
        <v>297.12412000000006</v>
      </c>
      <c r="G490" s="374"/>
      <c r="H490" s="242"/>
      <c r="I490" s="242"/>
      <c r="J490" s="58"/>
      <c r="K490" s="62"/>
      <c r="L490" s="61"/>
      <c r="M490" s="64"/>
      <c r="N490" s="64"/>
      <c r="O490" s="276"/>
      <c r="P490" s="58"/>
      <c r="Q490" s="64"/>
    </row>
    <row r="491" spans="1:17" x14ac:dyDescent="0.25">
      <c r="A491" s="369" t="s">
        <v>853</v>
      </c>
      <c r="B491" s="610"/>
      <c r="C491" s="370" t="s">
        <v>854</v>
      </c>
      <c r="D491" s="368" t="s">
        <v>855</v>
      </c>
      <c r="E491" s="363">
        <f>E484</f>
        <v>297.12412000000006</v>
      </c>
      <c r="G491" s="374"/>
      <c r="H491" s="242"/>
      <c r="I491" s="375"/>
      <c r="J491" s="58"/>
      <c r="K491" s="62"/>
      <c r="L491" s="61"/>
      <c r="M491" s="65"/>
      <c r="N491" s="65"/>
      <c r="O491" s="302"/>
      <c r="P491" s="58"/>
    </row>
    <row r="492" spans="1:17" x14ac:dyDescent="0.25">
      <c r="A492" s="366" t="s">
        <v>856</v>
      </c>
      <c r="B492" s="611"/>
      <c r="C492" s="367" t="s">
        <v>857</v>
      </c>
      <c r="D492" s="368" t="s">
        <v>858</v>
      </c>
      <c r="E492" s="363">
        <f>E484</f>
        <v>297.12412000000006</v>
      </c>
      <c r="G492" s="63"/>
      <c r="H492" s="55"/>
      <c r="I492" s="34"/>
      <c r="J492" s="58"/>
      <c r="K492" s="62"/>
    </row>
    <row r="493" spans="1:17" ht="15.75" x14ac:dyDescent="0.25">
      <c r="A493" s="357" t="s">
        <v>822</v>
      </c>
      <c r="B493" s="358" t="s">
        <v>823</v>
      </c>
      <c r="C493" s="357" t="s">
        <v>824</v>
      </c>
      <c r="D493" s="358" t="s">
        <v>2</v>
      </c>
      <c r="E493" s="358" t="s">
        <v>3</v>
      </c>
      <c r="G493" s="612" t="s">
        <v>10</v>
      </c>
      <c r="H493" s="612"/>
      <c r="I493" s="55"/>
      <c r="J493" s="376"/>
      <c r="K493" s="377"/>
    </row>
    <row r="494" spans="1:17" x14ac:dyDescent="0.25">
      <c r="A494" s="359" t="s">
        <v>825</v>
      </c>
      <c r="B494" s="378" t="s">
        <v>823</v>
      </c>
      <c r="C494" s="361" t="s">
        <v>859</v>
      </c>
      <c r="D494" s="379" t="s">
        <v>860</v>
      </c>
      <c r="E494" s="380">
        <f>H500</f>
        <v>297.12412000000006</v>
      </c>
      <c r="G494" s="19" t="s">
        <v>8</v>
      </c>
      <c r="H494" s="42">
        <f>K483+K494</f>
        <v>297.12412000000006</v>
      </c>
      <c r="I494" s="375"/>
      <c r="J494" s="58"/>
      <c r="K494" s="381">
        <f>Q488</f>
        <v>297.12412000000006</v>
      </c>
      <c r="L494" s="32"/>
      <c r="M494" s="32"/>
      <c r="N494" s="32"/>
      <c r="O494" s="39"/>
      <c r="P494" s="40"/>
    </row>
    <row r="495" spans="1:17" x14ac:dyDescent="0.25">
      <c r="A495" s="369" t="s">
        <v>835</v>
      </c>
      <c r="B495" s="373" t="s">
        <v>861</v>
      </c>
      <c r="C495" s="373" t="s">
        <v>862</v>
      </c>
      <c r="D495" s="382" t="s">
        <v>863</v>
      </c>
      <c r="E495" s="380">
        <f>H497</f>
        <v>297.12412000000006</v>
      </c>
      <c r="G495" s="19" t="s">
        <v>9</v>
      </c>
      <c r="H495" s="42">
        <f>K484+K494</f>
        <v>297.12412000000006</v>
      </c>
      <c r="K495" s="38"/>
      <c r="L495" s="36"/>
      <c r="M495" s="36"/>
      <c r="N495" s="22"/>
      <c r="O495" s="39"/>
      <c r="P495" s="40"/>
    </row>
    <row r="496" spans="1:17" x14ac:dyDescent="0.25">
      <c r="A496" s="243" t="s">
        <v>828</v>
      </c>
      <c r="B496" s="373" t="s">
        <v>864</v>
      </c>
      <c r="C496" s="383" t="s">
        <v>865</v>
      </c>
      <c r="D496" s="384" t="s">
        <v>866</v>
      </c>
      <c r="E496" s="380">
        <f>H498</f>
        <v>297.12412000000006</v>
      </c>
      <c r="G496" s="371" t="s">
        <v>459</v>
      </c>
      <c r="H496" s="42">
        <f>K485+K494</f>
        <v>297.12412000000006</v>
      </c>
      <c r="I496" s="301"/>
      <c r="J496" s="301"/>
      <c r="K496" s="301"/>
      <c r="L496" s="36"/>
      <c r="M496" s="36"/>
      <c r="N496" s="22"/>
      <c r="O496" s="39"/>
      <c r="P496" s="40"/>
      <c r="Q496" s="22"/>
    </row>
    <row r="497" spans="1:17" x14ac:dyDescent="0.25">
      <c r="A497" s="243" t="s">
        <v>828</v>
      </c>
      <c r="B497" s="373" t="s">
        <v>867</v>
      </c>
      <c r="C497" s="373" t="s">
        <v>868</v>
      </c>
      <c r="D497" s="384" t="s">
        <v>869</v>
      </c>
      <c r="E497" s="380">
        <f>H498</f>
        <v>297.12412000000006</v>
      </c>
      <c r="G497" s="19" t="s">
        <v>870</v>
      </c>
      <c r="H497" s="42">
        <f>K486+K494</f>
        <v>297.12412000000006</v>
      </c>
      <c r="I497" s="301"/>
      <c r="J497" s="301"/>
      <c r="K497" s="301"/>
      <c r="L497" s="36"/>
      <c r="M497" s="36"/>
      <c r="N497" s="22"/>
      <c r="O497" s="39"/>
      <c r="P497" s="40"/>
      <c r="Q497" s="22"/>
    </row>
    <row r="498" spans="1:17" x14ac:dyDescent="0.25">
      <c r="A498" s="372" t="s">
        <v>841</v>
      </c>
      <c r="B498" s="373" t="s">
        <v>864</v>
      </c>
      <c r="C498" s="373" t="s">
        <v>871</v>
      </c>
      <c r="D498" s="382" t="s">
        <v>872</v>
      </c>
      <c r="E498" s="380">
        <f>H497</f>
        <v>297.12412000000006</v>
      </c>
      <c r="G498" s="19" t="s">
        <v>873</v>
      </c>
      <c r="H498" s="42">
        <f>K487+K494</f>
        <v>297.12412000000006</v>
      </c>
      <c r="L498" s="36"/>
      <c r="M498" s="36"/>
      <c r="N498" s="22"/>
      <c r="O498" s="39"/>
      <c r="P498" s="40"/>
      <c r="Q498" s="22"/>
    </row>
    <row r="499" spans="1:17" x14ac:dyDescent="0.25">
      <c r="A499" s="372" t="s">
        <v>841</v>
      </c>
      <c r="B499" s="373" t="s">
        <v>861</v>
      </c>
      <c r="C499" s="373" t="s">
        <v>874</v>
      </c>
      <c r="D499" s="382" t="s">
        <v>875</v>
      </c>
      <c r="E499" s="380">
        <f>H497</f>
        <v>297.12412000000006</v>
      </c>
      <c r="G499" s="326" t="s">
        <v>461</v>
      </c>
      <c r="H499" s="42">
        <f>K488+K494</f>
        <v>297.12412000000006</v>
      </c>
      <c r="K499" s="57"/>
      <c r="L499" s="36"/>
      <c r="M499" s="36"/>
      <c r="N499" s="22"/>
      <c r="O499" s="39"/>
      <c r="P499" s="40"/>
      <c r="Q499" s="22"/>
    </row>
    <row r="500" spans="1:17" x14ac:dyDescent="0.25">
      <c r="A500" s="372" t="s">
        <v>847</v>
      </c>
      <c r="B500" s="378" t="s">
        <v>823</v>
      </c>
      <c r="C500" s="373" t="s">
        <v>876</v>
      </c>
      <c r="D500" s="385" t="s">
        <v>877</v>
      </c>
      <c r="E500" s="380">
        <f>H499</f>
        <v>297.12412000000006</v>
      </c>
      <c r="G500" s="326" t="s">
        <v>878</v>
      </c>
      <c r="H500" s="42">
        <f>K489+K494</f>
        <v>297.12412000000006</v>
      </c>
      <c r="L500" s="36"/>
      <c r="M500" s="36"/>
      <c r="N500" s="22"/>
      <c r="O500" s="39"/>
      <c r="P500" s="40"/>
      <c r="Q500" s="22"/>
    </row>
    <row r="501" spans="1:17" x14ac:dyDescent="0.25">
      <c r="A501" s="372" t="s">
        <v>850</v>
      </c>
      <c r="B501" s="378" t="s">
        <v>823</v>
      </c>
      <c r="C501" s="373" t="s">
        <v>879</v>
      </c>
      <c r="D501" s="385" t="s">
        <v>880</v>
      </c>
      <c r="E501" s="380">
        <f>H500</f>
        <v>297.12412000000006</v>
      </c>
      <c r="K501" s="301"/>
      <c r="L501" s="36"/>
      <c r="M501" s="36"/>
      <c r="N501" s="22"/>
      <c r="O501" s="39"/>
      <c r="P501" s="40"/>
      <c r="Q501" s="22"/>
    </row>
    <row r="502" spans="1:17" x14ac:dyDescent="0.25">
      <c r="A502" s="43"/>
      <c r="B502" s="44"/>
      <c r="C502" s="44"/>
      <c r="D502" s="45"/>
      <c r="E502" s="46"/>
      <c r="I502" s="22"/>
      <c r="J502" s="38"/>
      <c r="K502" s="35"/>
      <c r="L502" s="36"/>
      <c r="M502" s="36"/>
      <c r="N502" s="22"/>
      <c r="O502" s="39"/>
      <c r="P502" s="40"/>
      <c r="Q502" s="22"/>
    </row>
    <row r="503" spans="1:17" x14ac:dyDescent="0.25">
      <c r="A503" s="616" t="s">
        <v>906</v>
      </c>
      <c r="B503" s="617"/>
      <c r="C503" s="617"/>
      <c r="D503" s="617"/>
      <c r="E503" s="617"/>
      <c r="F503" s="27"/>
    </row>
    <row r="504" spans="1:17" ht="24.95" customHeight="1" x14ac:dyDescent="0.25"/>
    <row r="505" spans="1:17" ht="24.95" customHeight="1" x14ac:dyDescent="0.25">
      <c r="D505" s="178" t="s">
        <v>4</v>
      </c>
      <c r="E505" s="28">
        <f>высота2</f>
        <v>0</v>
      </c>
    </row>
    <row r="506" spans="1:17" ht="24.95" customHeight="1" x14ac:dyDescent="0.25">
      <c r="D506" s="2" t="s">
        <v>489</v>
      </c>
      <c r="E506" s="28">
        <v>394</v>
      </c>
    </row>
    <row r="507" spans="1:17" ht="24.95" customHeight="1" x14ac:dyDescent="0.25"/>
    <row r="508" spans="1:17" ht="24.95" customHeight="1" x14ac:dyDescent="0.25"/>
    <row r="509" spans="1:17" ht="16.5" thickBot="1" x14ac:dyDescent="0.3">
      <c r="B509" s="37"/>
      <c r="C509" s="1" t="s">
        <v>907</v>
      </c>
    </row>
    <row r="510" spans="1:17" ht="17.25" thickBot="1" x14ac:dyDescent="0.3">
      <c r="A510" s="357" t="s">
        <v>822</v>
      </c>
      <c r="B510" s="358" t="s">
        <v>823</v>
      </c>
      <c r="C510" s="357" t="s">
        <v>824</v>
      </c>
      <c r="D510" s="358" t="s">
        <v>2</v>
      </c>
      <c r="E510" s="358" t="s">
        <v>3</v>
      </c>
      <c r="G510" s="603" t="s">
        <v>6</v>
      </c>
      <c r="H510" s="604"/>
      <c r="I510" s="604"/>
      <c r="J510" s="604"/>
      <c r="K510" s="605"/>
      <c r="L510" s="606" t="s">
        <v>325</v>
      </c>
      <c r="M510" s="607"/>
      <c r="N510" s="607"/>
      <c r="O510" s="607"/>
      <c r="P510" s="607"/>
      <c r="Q510" s="608"/>
    </row>
    <row r="511" spans="1:17" ht="25.5" x14ac:dyDescent="0.25">
      <c r="A511" s="359" t="s">
        <v>825</v>
      </c>
      <c r="B511" s="360"/>
      <c r="C511" s="361" t="s">
        <v>826</v>
      </c>
      <c r="D511" s="362" t="s">
        <v>827</v>
      </c>
      <c r="E511" s="363">
        <f>H525</f>
        <v>297.12412000000006</v>
      </c>
      <c r="G511" s="29" t="s">
        <v>43</v>
      </c>
      <c r="H511" s="3" t="s">
        <v>0</v>
      </c>
      <c r="I511" s="4" t="s">
        <v>1</v>
      </c>
      <c r="J511" s="4" t="s">
        <v>3</v>
      </c>
      <c r="K511" s="5" t="s">
        <v>7</v>
      </c>
      <c r="L511" s="41" t="s">
        <v>456</v>
      </c>
      <c r="M511" s="6" t="s">
        <v>0</v>
      </c>
      <c r="N511" s="7" t="s">
        <v>1</v>
      </c>
      <c r="O511" s="7" t="s">
        <v>315</v>
      </c>
      <c r="P511" s="7" t="s">
        <v>3</v>
      </c>
      <c r="Q511" s="4" t="s">
        <v>7</v>
      </c>
    </row>
    <row r="512" spans="1:17" x14ac:dyDescent="0.25">
      <c r="A512" s="243" t="s">
        <v>828</v>
      </c>
      <c r="B512" s="609" t="s">
        <v>829</v>
      </c>
      <c r="C512" s="364" t="s">
        <v>830</v>
      </c>
      <c r="D512" s="365" t="s">
        <v>831</v>
      </c>
      <c r="E512" s="363">
        <f>H524</f>
        <v>297.12412000000006</v>
      </c>
      <c r="G512" s="19" t="s">
        <v>457</v>
      </c>
      <c r="H512" s="51">
        <f>E505/1000</f>
        <v>0</v>
      </c>
      <c r="I512" s="51">
        <f>E506/1000</f>
        <v>0.39400000000000002</v>
      </c>
      <c r="J512" s="26">
        <f>'Редактор цен '!$D$55</f>
        <v>18982.689999999999</v>
      </c>
      <c r="K512" s="9">
        <f>H512*J512</f>
        <v>0</v>
      </c>
      <c r="L512" s="47" t="s">
        <v>458</v>
      </c>
      <c r="M512" s="51">
        <f>H512</f>
        <v>0</v>
      </c>
      <c r="N512" s="282">
        <f>I512</f>
        <v>0.39400000000000002</v>
      </c>
      <c r="O512" s="179">
        <f t="shared" ref="O512" si="53">(M512+N512)*2</f>
        <v>0.78800000000000003</v>
      </c>
      <c r="P512" s="180">
        <f>'Редактор цен '!$D$138</f>
        <v>124.46000000000001</v>
      </c>
      <c r="Q512" s="59">
        <f>O512*P512</f>
        <v>98.074480000000008</v>
      </c>
    </row>
    <row r="513" spans="1:17" x14ac:dyDescent="0.25">
      <c r="A513" s="366" t="s">
        <v>832</v>
      </c>
      <c r="B513" s="610"/>
      <c r="C513" s="367" t="s">
        <v>833</v>
      </c>
      <c r="D513" s="368" t="s">
        <v>834</v>
      </c>
      <c r="E513" s="363">
        <f>H523</f>
        <v>297.12412000000006</v>
      </c>
      <c r="G513" s="19" t="s">
        <v>9</v>
      </c>
      <c r="H513" s="51">
        <f>H512</f>
        <v>0</v>
      </c>
      <c r="I513" s="51">
        <f>I512</f>
        <v>0.39400000000000002</v>
      </c>
      <c r="J513" s="26">
        <f>'Редактор цен '!$D$57</f>
        <v>21920.2</v>
      </c>
      <c r="K513" s="9">
        <f t="shared" ref="K513:K518" si="54">H513*J513</f>
        <v>0</v>
      </c>
      <c r="L513" s="181" t="s">
        <v>61</v>
      </c>
      <c r="M513" s="51">
        <f>M512</f>
        <v>0</v>
      </c>
      <c r="N513" s="282">
        <f>I512</f>
        <v>0.39400000000000002</v>
      </c>
      <c r="O513" s="179">
        <f>(M513+N513)*2</f>
        <v>0.78800000000000003</v>
      </c>
      <c r="P513" s="11">
        <f>'Редактор цен '!$D$131</f>
        <v>138.43</v>
      </c>
      <c r="Q513" s="59">
        <f>O513*P513</f>
        <v>109.08284</v>
      </c>
    </row>
    <row r="514" spans="1:17" x14ac:dyDescent="0.25">
      <c r="A514" s="369" t="s">
        <v>835</v>
      </c>
      <c r="B514" s="610"/>
      <c r="C514" s="370" t="s">
        <v>836</v>
      </c>
      <c r="D514" s="368" t="s">
        <v>837</v>
      </c>
      <c r="E514" s="363">
        <f>E513</f>
        <v>297.12412000000006</v>
      </c>
      <c r="G514" s="371" t="s">
        <v>459</v>
      </c>
      <c r="H514" s="51">
        <f t="shared" ref="H514:I518" si="55">H513</f>
        <v>0</v>
      </c>
      <c r="I514" s="51">
        <f t="shared" si="55"/>
        <v>0.39400000000000002</v>
      </c>
      <c r="J514" s="26">
        <f>'Редактор цен '!$D$56</f>
        <v>21880.83</v>
      </c>
      <c r="K514" s="9">
        <f t="shared" si="54"/>
        <v>0</v>
      </c>
      <c r="L514" s="271" t="s">
        <v>490</v>
      </c>
      <c r="M514" s="51">
        <f>M512-0.12</f>
        <v>-0.12</v>
      </c>
      <c r="N514" s="51">
        <f>N512-0.12</f>
        <v>0.27400000000000002</v>
      </c>
      <c r="O514" s="179">
        <f>(M514+N514)*2</f>
        <v>0.30800000000000005</v>
      </c>
      <c r="P514" s="11">
        <f>'Редактор цен '!$D$135</f>
        <v>292.10000000000002</v>
      </c>
      <c r="Q514" s="59">
        <f>O514*P514</f>
        <v>89.966800000000021</v>
      </c>
    </row>
    <row r="515" spans="1:17" x14ac:dyDescent="0.25">
      <c r="A515" s="369" t="s">
        <v>838</v>
      </c>
      <c r="B515" s="610"/>
      <c r="C515" s="370" t="s">
        <v>839</v>
      </c>
      <c r="D515" s="368" t="s">
        <v>840</v>
      </c>
      <c r="E515" s="363">
        <f>E513</f>
        <v>297.12412000000006</v>
      </c>
      <c r="G515" s="19" t="s">
        <v>326</v>
      </c>
      <c r="H515" s="51">
        <f t="shared" si="55"/>
        <v>0</v>
      </c>
      <c r="I515" s="51">
        <f t="shared" si="55"/>
        <v>0.39400000000000002</v>
      </c>
      <c r="J515" s="26">
        <f>'Редактор цен '!$D$62</f>
        <v>26987.5</v>
      </c>
      <c r="K515" s="9">
        <f t="shared" si="54"/>
        <v>0</v>
      </c>
      <c r="L515" s="47" t="s">
        <v>491</v>
      </c>
      <c r="M515" s="51"/>
      <c r="N515" s="56"/>
      <c r="O515" s="179"/>
      <c r="P515" s="11"/>
      <c r="Q515" s="59"/>
    </row>
    <row r="516" spans="1:17" ht="15.75" thickBot="1" x14ac:dyDescent="0.3">
      <c r="A516" s="372" t="s">
        <v>841</v>
      </c>
      <c r="B516" s="610"/>
      <c r="C516" s="373" t="s">
        <v>842</v>
      </c>
      <c r="D516" s="368" t="s">
        <v>843</v>
      </c>
      <c r="E516" s="363">
        <f>E513</f>
        <v>297.12412000000006</v>
      </c>
      <c r="G516" s="19" t="s">
        <v>66</v>
      </c>
      <c r="H516" s="51">
        <f t="shared" si="55"/>
        <v>0</v>
      </c>
      <c r="I516" s="51">
        <f t="shared" si="55"/>
        <v>0.39400000000000002</v>
      </c>
      <c r="J516" s="26">
        <f>'Редактор цен '!$D$65</f>
        <v>29925.010000000002</v>
      </c>
      <c r="K516" s="9">
        <f t="shared" si="54"/>
        <v>0</v>
      </c>
      <c r="Q516" s="57" t="s">
        <v>463</v>
      </c>
    </row>
    <row r="517" spans="1:17" ht="15.75" thickBot="1" x14ac:dyDescent="0.3">
      <c r="A517" s="372" t="s">
        <v>844</v>
      </c>
      <c r="B517" s="610"/>
      <c r="C517" s="373" t="s">
        <v>845</v>
      </c>
      <c r="D517" s="368" t="s">
        <v>846</v>
      </c>
      <c r="E517" s="363">
        <f>E513</f>
        <v>297.12412000000006</v>
      </c>
      <c r="G517" s="326" t="s">
        <v>461</v>
      </c>
      <c r="H517" s="51">
        <f t="shared" si="55"/>
        <v>0</v>
      </c>
      <c r="I517" s="51">
        <f t="shared" si="55"/>
        <v>0.39400000000000002</v>
      </c>
      <c r="J517" s="26">
        <f>'Редактор цен '!$D$63</f>
        <v>26987.5</v>
      </c>
      <c r="K517" s="9">
        <f t="shared" si="54"/>
        <v>0</v>
      </c>
      <c r="L517" s="274"/>
      <c r="M517" s="55"/>
      <c r="N517" s="55"/>
      <c r="O517" s="276"/>
      <c r="P517" s="58"/>
      <c r="Q517" s="182">
        <f>Q512+Q513+Q514+Q515</f>
        <v>297.12412000000006</v>
      </c>
    </row>
    <row r="518" spans="1:17" x14ac:dyDescent="0.25">
      <c r="A518" s="372" t="s">
        <v>847</v>
      </c>
      <c r="B518" s="610"/>
      <c r="C518" s="373" t="s">
        <v>848</v>
      </c>
      <c r="D518" s="368" t="s">
        <v>849</v>
      </c>
      <c r="E518" s="363">
        <f>E514</f>
        <v>297.12412000000006</v>
      </c>
      <c r="G518" s="326" t="s">
        <v>462</v>
      </c>
      <c r="H518" s="51">
        <f t="shared" si="55"/>
        <v>0</v>
      </c>
      <c r="I518" s="51">
        <f t="shared" si="55"/>
        <v>0.39400000000000002</v>
      </c>
      <c r="J518" s="26">
        <f>'Редактор цен '!$D$64</f>
        <v>31981.14</v>
      </c>
      <c r="K518" s="9">
        <f t="shared" si="54"/>
        <v>0</v>
      </c>
      <c r="L518" s="61"/>
      <c r="M518" s="64"/>
      <c r="N518" s="64"/>
      <c r="O518" s="276"/>
      <c r="P518" s="58"/>
      <c r="Q518" s="386"/>
    </row>
    <row r="519" spans="1:17" x14ac:dyDescent="0.25">
      <c r="A519" s="372" t="s">
        <v>850</v>
      </c>
      <c r="B519" s="610"/>
      <c r="C519" s="373" t="s">
        <v>851</v>
      </c>
      <c r="D519" s="368" t="s">
        <v>852</v>
      </c>
      <c r="E519" s="363">
        <f>H525</f>
        <v>297.12412000000006</v>
      </c>
      <c r="G519" s="374"/>
      <c r="H519" s="242"/>
      <c r="I519" s="242"/>
      <c r="J519" s="58"/>
      <c r="K519" s="62"/>
      <c r="L519" s="61"/>
      <c r="M519" s="64"/>
      <c r="N519" s="64"/>
      <c r="O519" s="276"/>
      <c r="P519" s="58"/>
      <c r="Q519" s="64"/>
    </row>
    <row r="520" spans="1:17" x14ac:dyDescent="0.25">
      <c r="A520" s="369" t="s">
        <v>853</v>
      </c>
      <c r="B520" s="610"/>
      <c r="C520" s="370" t="s">
        <v>854</v>
      </c>
      <c r="D520" s="368" t="s">
        <v>855</v>
      </c>
      <c r="E520" s="363">
        <f>E513</f>
        <v>297.12412000000006</v>
      </c>
      <c r="G520" s="374"/>
      <c r="H520" s="242"/>
      <c r="I520" s="375"/>
      <c r="J520" s="58"/>
      <c r="K520" s="62"/>
      <c r="L520" s="61"/>
      <c r="M520" s="65"/>
      <c r="N520" s="65"/>
      <c r="O520" s="302"/>
      <c r="P520" s="58"/>
    </row>
    <row r="521" spans="1:17" x14ac:dyDescent="0.25">
      <c r="A521" s="366" t="s">
        <v>856</v>
      </c>
      <c r="B521" s="611"/>
      <c r="C521" s="367" t="s">
        <v>857</v>
      </c>
      <c r="D521" s="368" t="s">
        <v>858</v>
      </c>
      <c r="E521" s="363">
        <f>E513</f>
        <v>297.12412000000006</v>
      </c>
      <c r="G521" s="63"/>
      <c r="H521" s="55"/>
      <c r="I521" s="34"/>
      <c r="J521" s="58"/>
      <c r="K521" s="62"/>
    </row>
    <row r="522" spans="1:17" ht="15.75" x14ac:dyDescent="0.25">
      <c r="A522" s="357" t="s">
        <v>822</v>
      </c>
      <c r="B522" s="358" t="s">
        <v>823</v>
      </c>
      <c r="C522" s="357" t="s">
        <v>824</v>
      </c>
      <c r="D522" s="358" t="s">
        <v>2</v>
      </c>
      <c r="E522" s="358" t="s">
        <v>3</v>
      </c>
      <c r="G522" s="612" t="s">
        <v>10</v>
      </c>
      <c r="H522" s="612"/>
      <c r="I522" s="55"/>
      <c r="J522" s="376"/>
      <c r="K522" s="377"/>
    </row>
    <row r="523" spans="1:17" x14ac:dyDescent="0.25">
      <c r="A523" s="359" t="s">
        <v>825</v>
      </c>
      <c r="B523" s="378" t="s">
        <v>823</v>
      </c>
      <c r="C523" s="361" t="s">
        <v>859</v>
      </c>
      <c r="D523" s="379" t="s">
        <v>860</v>
      </c>
      <c r="E523" s="380">
        <f>H529</f>
        <v>297.12412000000006</v>
      </c>
      <c r="G523" s="19" t="s">
        <v>8</v>
      </c>
      <c r="H523" s="42">
        <f>K512+K523</f>
        <v>297.12412000000006</v>
      </c>
      <c r="I523" s="375"/>
      <c r="J523" s="58"/>
      <c r="K523" s="381">
        <f>Q517</f>
        <v>297.12412000000006</v>
      </c>
      <c r="L523" s="32"/>
      <c r="M523" s="32"/>
      <c r="N523" s="32"/>
      <c r="O523" s="39"/>
      <c r="P523" s="40"/>
    </row>
    <row r="524" spans="1:17" x14ac:dyDescent="0.25">
      <c r="A524" s="369" t="s">
        <v>835</v>
      </c>
      <c r="B524" s="373" t="s">
        <v>861</v>
      </c>
      <c r="C524" s="373" t="s">
        <v>862</v>
      </c>
      <c r="D524" s="382" t="s">
        <v>863</v>
      </c>
      <c r="E524" s="380">
        <f>H526</f>
        <v>297.12412000000006</v>
      </c>
      <c r="G524" s="19" t="s">
        <v>9</v>
      </c>
      <c r="H524" s="42">
        <f>K513+K523</f>
        <v>297.12412000000006</v>
      </c>
      <c r="K524" s="38"/>
      <c r="L524" s="36"/>
      <c r="M524" s="36"/>
      <c r="N524" s="22"/>
      <c r="O524" s="39"/>
      <c r="P524" s="40"/>
    </row>
    <row r="525" spans="1:17" x14ac:dyDescent="0.25">
      <c r="A525" s="243" t="s">
        <v>828</v>
      </c>
      <c r="B525" s="373" t="s">
        <v>864</v>
      </c>
      <c r="C525" s="383" t="s">
        <v>865</v>
      </c>
      <c r="D525" s="384" t="s">
        <v>866</v>
      </c>
      <c r="E525" s="380">
        <f>H527</f>
        <v>297.12412000000006</v>
      </c>
      <c r="G525" s="371" t="s">
        <v>459</v>
      </c>
      <c r="H525" s="42">
        <f>K514+K523</f>
        <v>297.12412000000006</v>
      </c>
      <c r="I525" s="301"/>
      <c r="J525" s="301"/>
      <c r="K525" s="301"/>
    </row>
    <row r="526" spans="1:17" x14ac:dyDescent="0.25">
      <c r="A526" s="243" t="s">
        <v>828</v>
      </c>
      <c r="B526" s="373" t="s">
        <v>867</v>
      </c>
      <c r="C526" s="373" t="s">
        <v>868</v>
      </c>
      <c r="D526" s="384" t="s">
        <v>869</v>
      </c>
      <c r="E526" s="380">
        <f>H527</f>
        <v>297.12412000000006</v>
      </c>
      <c r="G526" s="19" t="s">
        <v>870</v>
      </c>
      <c r="H526" s="42">
        <f>K515+K523</f>
        <v>297.12412000000006</v>
      </c>
      <c r="I526" s="301"/>
      <c r="J526" s="301"/>
      <c r="K526" s="301"/>
    </row>
    <row r="527" spans="1:17" x14ac:dyDescent="0.25">
      <c r="A527" s="372" t="s">
        <v>841</v>
      </c>
      <c r="B527" s="373" t="s">
        <v>864</v>
      </c>
      <c r="C527" s="373" t="s">
        <v>871</v>
      </c>
      <c r="D527" s="382" t="s">
        <v>872</v>
      </c>
      <c r="E527" s="380">
        <f>H526</f>
        <v>297.12412000000006</v>
      </c>
      <c r="G527" s="19" t="s">
        <v>873</v>
      </c>
      <c r="H527" s="42">
        <f>K516+K523</f>
        <v>297.12412000000006</v>
      </c>
    </row>
    <row r="528" spans="1:17" x14ac:dyDescent="0.25">
      <c r="A528" s="372" t="s">
        <v>841</v>
      </c>
      <c r="B528" s="373" t="s">
        <v>861</v>
      </c>
      <c r="C528" s="373" t="s">
        <v>874</v>
      </c>
      <c r="D528" s="382" t="s">
        <v>875</v>
      </c>
      <c r="E528" s="380">
        <f>H526</f>
        <v>297.12412000000006</v>
      </c>
      <c r="G528" s="326" t="s">
        <v>461</v>
      </c>
      <c r="H528" s="42">
        <f>K517+K523</f>
        <v>297.12412000000006</v>
      </c>
      <c r="K528" s="57"/>
    </row>
    <row r="529" spans="1:21" x14ac:dyDescent="0.25">
      <c r="A529" s="372" t="s">
        <v>847</v>
      </c>
      <c r="B529" s="378" t="s">
        <v>823</v>
      </c>
      <c r="C529" s="373" t="s">
        <v>876</v>
      </c>
      <c r="D529" s="385" t="s">
        <v>877</v>
      </c>
      <c r="E529" s="380">
        <f>H528</f>
        <v>297.12412000000006</v>
      </c>
      <c r="G529" s="326" t="s">
        <v>878</v>
      </c>
      <c r="H529" s="42">
        <f>K518+K523</f>
        <v>297.12412000000006</v>
      </c>
    </row>
    <row r="530" spans="1:21" x14ac:dyDescent="0.25">
      <c r="A530" s="372" t="s">
        <v>850</v>
      </c>
      <c r="B530" s="378" t="s">
        <v>823</v>
      </c>
      <c r="C530" s="373" t="s">
        <v>879</v>
      </c>
      <c r="D530" s="385" t="s">
        <v>880</v>
      </c>
      <c r="E530" s="380">
        <f>H529</f>
        <v>297.12412000000006</v>
      </c>
      <c r="K530" s="301"/>
    </row>
    <row r="532" spans="1:21" ht="15" customHeight="1" x14ac:dyDescent="0.25">
      <c r="A532" s="616" t="s">
        <v>908</v>
      </c>
      <c r="B532" s="617"/>
      <c r="C532" s="617"/>
      <c r="D532" s="617"/>
      <c r="E532" s="617"/>
      <c r="F532" s="617"/>
    </row>
    <row r="533" spans="1:21" ht="30" customHeight="1" x14ac:dyDescent="0.25">
      <c r="L533" s="285"/>
      <c r="M533" s="70"/>
    </row>
    <row r="534" spans="1:21" ht="30" customHeight="1" x14ac:dyDescent="0.25">
      <c r="C534" s="387">
        <f>вставка2</f>
        <v>0</v>
      </c>
      <c r="D534" s="178" t="s">
        <v>4</v>
      </c>
      <c r="E534" s="28">
        <f>высота2</f>
        <v>0</v>
      </c>
      <c r="L534" s="285"/>
      <c r="M534" s="70"/>
    </row>
    <row r="535" spans="1:21" ht="30" customHeight="1" x14ac:dyDescent="0.25">
      <c r="D535" s="2" t="s">
        <v>489</v>
      </c>
      <c r="E535" s="28">
        <v>329</v>
      </c>
      <c r="L535" s="285"/>
      <c r="M535" s="70"/>
    </row>
    <row r="536" spans="1:21" ht="30" customHeight="1" x14ac:dyDescent="0.25">
      <c r="L536" s="286"/>
      <c r="M536" s="70"/>
    </row>
    <row r="537" spans="1:21" ht="30" customHeight="1" x14ac:dyDescent="0.25">
      <c r="L537" s="388"/>
      <c r="M537" s="70"/>
    </row>
    <row r="538" spans="1:21" ht="16.5" thickBot="1" x14ac:dyDescent="0.3">
      <c r="B538" s="37"/>
      <c r="C538" s="1" t="s">
        <v>909</v>
      </c>
    </row>
    <row r="539" spans="1:21" ht="17.25" thickBot="1" x14ac:dyDescent="0.3">
      <c r="A539" s="357" t="s">
        <v>822</v>
      </c>
      <c r="B539" s="358" t="s">
        <v>823</v>
      </c>
      <c r="C539" s="357" t="s">
        <v>824</v>
      </c>
      <c r="D539" s="358" t="s">
        <v>2</v>
      </c>
      <c r="E539" s="358" t="s">
        <v>3</v>
      </c>
      <c r="G539" s="603" t="s">
        <v>6</v>
      </c>
      <c r="H539" s="604"/>
      <c r="I539" s="604"/>
      <c r="J539" s="604"/>
      <c r="K539" s="605"/>
      <c r="L539" s="606" t="s">
        <v>325</v>
      </c>
      <c r="M539" s="607"/>
      <c r="N539" s="607"/>
      <c r="O539" s="607"/>
      <c r="P539" s="607"/>
      <c r="Q539" s="615"/>
    </row>
    <row r="540" spans="1:21" ht="25.5" x14ac:dyDescent="0.25">
      <c r="A540" s="359" t="s">
        <v>825</v>
      </c>
      <c r="B540" s="360"/>
      <c r="C540" s="361" t="s">
        <v>826</v>
      </c>
      <c r="D540" s="362" t="s">
        <v>827</v>
      </c>
      <c r="E540" s="363" t="e">
        <f>H557</f>
        <v>#N/A</v>
      </c>
      <c r="G540" s="29" t="s">
        <v>43</v>
      </c>
      <c r="H540" s="3" t="s">
        <v>0</v>
      </c>
      <c r="I540" s="4" t="s">
        <v>1</v>
      </c>
      <c r="J540" s="4" t="s">
        <v>3</v>
      </c>
      <c r="K540" s="5" t="s">
        <v>7</v>
      </c>
      <c r="L540" s="41" t="s">
        <v>456</v>
      </c>
      <c r="M540" s="6" t="s">
        <v>0</v>
      </c>
      <c r="N540" s="7" t="s">
        <v>1</v>
      </c>
      <c r="O540" s="7" t="s">
        <v>315</v>
      </c>
      <c r="P540" s="7" t="s">
        <v>3</v>
      </c>
      <c r="Q540" s="7" t="s">
        <v>7</v>
      </c>
      <c r="S540" s="326" t="s">
        <v>761</v>
      </c>
      <c r="T540" s="390">
        <f>'Редактор цен '!$D$90</f>
        <v>6152.5912000000008</v>
      </c>
      <c r="U540" s="391">
        <v>1</v>
      </c>
    </row>
    <row r="541" spans="1:21" x14ac:dyDescent="0.25">
      <c r="A541" s="243" t="s">
        <v>828</v>
      </c>
      <c r="B541" s="609" t="s">
        <v>829</v>
      </c>
      <c r="C541" s="364" t="s">
        <v>830</v>
      </c>
      <c r="D541" s="365" t="s">
        <v>831</v>
      </c>
      <c r="E541" s="363" t="e">
        <f>H556</f>
        <v>#N/A</v>
      </c>
      <c r="G541" s="19" t="s">
        <v>457</v>
      </c>
      <c r="H541" s="51">
        <f>E534/1000</f>
        <v>0</v>
      </c>
      <c r="I541" s="51">
        <f>E535/1000</f>
        <v>0.32900000000000001</v>
      </c>
      <c r="J541" s="26">
        <f>'Редактор цен '!$D$52</f>
        <v>14197.33</v>
      </c>
      <c r="K541" s="9">
        <f>H541*J541</f>
        <v>0</v>
      </c>
      <c r="L541" s="47" t="s">
        <v>458</v>
      </c>
      <c r="M541" s="51">
        <f>H541</f>
        <v>0</v>
      </c>
      <c r="N541" s="282">
        <f>I541</f>
        <v>0.32900000000000001</v>
      </c>
      <c r="O541" s="179">
        <f t="shared" ref="O541" si="56">(M541+N541)*2</f>
        <v>0.65800000000000003</v>
      </c>
      <c r="P541" s="355">
        <f>'Редактор цен '!$D$138</f>
        <v>124.46000000000001</v>
      </c>
      <c r="Q541" s="59">
        <f>O541*P541</f>
        <v>81.894680000000008</v>
      </c>
      <c r="S541" s="326" t="s">
        <v>764</v>
      </c>
      <c r="T541" s="390">
        <f>'Редактор цен '!$D$91</f>
        <v>6692.0364000000009</v>
      </c>
      <c r="U541" s="391">
        <v>1</v>
      </c>
    </row>
    <row r="542" spans="1:21" x14ac:dyDescent="0.25">
      <c r="A542" s="366" t="s">
        <v>832</v>
      </c>
      <c r="B542" s="610"/>
      <c r="C542" s="367" t="s">
        <v>833</v>
      </c>
      <c r="D542" s="368" t="s">
        <v>834</v>
      </c>
      <c r="E542" s="363" t="e">
        <f>H555</f>
        <v>#N/A</v>
      </c>
      <c r="G542" s="19" t="s">
        <v>9</v>
      </c>
      <c r="H542" s="51">
        <f>H541</f>
        <v>0</v>
      </c>
      <c r="I542" s="51">
        <f>I541</f>
        <v>0.32900000000000001</v>
      </c>
      <c r="J542" s="26">
        <f>'Редактор цен '!$D$54</f>
        <v>15320.01</v>
      </c>
      <c r="K542" s="9">
        <f t="shared" ref="K542:K547" si="57">H542*J542</f>
        <v>0</v>
      </c>
      <c r="L542" s="181" t="s">
        <v>61</v>
      </c>
      <c r="M542" s="51">
        <f>M541</f>
        <v>0</v>
      </c>
      <c r="N542" s="282">
        <f>I541</f>
        <v>0.32900000000000001</v>
      </c>
      <c r="O542" s="179">
        <f>(M542+N542)*2</f>
        <v>0.65800000000000003</v>
      </c>
      <c r="P542" s="11">
        <f>'Редактор цен '!$D$131</f>
        <v>138.43</v>
      </c>
      <c r="Q542" s="59">
        <f>O542*P542</f>
        <v>91.086940000000013</v>
      </c>
      <c r="S542" s="326" t="s">
        <v>464</v>
      </c>
      <c r="T542" s="390">
        <f>'Редактор цен '!$D$92</f>
        <v>6600.9139000000005</v>
      </c>
      <c r="U542" s="391">
        <v>1</v>
      </c>
    </row>
    <row r="543" spans="1:21" x14ac:dyDescent="0.25">
      <c r="A543" s="369" t="s">
        <v>835</v>
      </c>
      <c r="B543" s="610"/>
      <c r="C543" s="370" t="s">
        <v>836</v>
      </c>
      <c r="D543" s="368" t="s">
        <v>837</v>
      </c>
      <c r="E543" s="363" t="e">
        <f>E542</f>
        <v>#N/A</v>
      </c>
      <c r="G543" s="371" t="s">
        <v>459</v>
      </c>
      <c r="H543" s="51">
        <f t="shared" ref="H543:I547" si="58">H542</f>
        <v>0</v>
      </c>
      <c r="I543" s="51">
        <f t="shared" si="58"/>
        <v>0.32900000000000001</v>
      </c>
      <c r="J543" s="26">
        <f>'Редактор цен '!$D$53</f>
        <v>15363.19</v>
      </c>
      <c r="K543" s="9">
        <f t="shared" si="57"/>
        <v>0</v>
      </c>
      <c r="L543" s="181" t="s">
        <v>478</v>
      </c>
      <c r="M543" s="51">
        <f>H541-0.11</f>
        <v>-0.11</v>
      </c>
      <c r="N543" s="51">
        <f>N541-0.11</f>
        <v>0.21900000000000003</v>
      </c>
      <c r="O543" s="179">
        <f>(M543+N543)*2</f>
        <v>0.21800000000000005</v>
      </c>
      <c r="P543" s="11">
        <f>'Редактор цен '!$D$137</f>
        <v>156.21</v>
      </c>
      <c r="Q543" s="59">
        <f>O543*P543</f>
        <v>34.05378000000001</v>
      </c>
      <c r="S543" s="244" t="s">
        <v>762</v>
      </c>
      <c r="T543" s="390">
        <f>'Редактор цен '!$D$93</f>
        <v>9075.8009999999995</v>
      </c>
      <c r="U543" s="391">
        <v>1</v>
      </c>
    </row>
    <row r="544" spans="1:21" x14ac:dyDescent="0.25">
      <c r="A544" s="369" t="s">
        <v>838</v>
      </c>
      <c r="B544" s="610"/>
      <c r="C544" s="370" t="s">
        <v>839</v>
      </c>
      <c r="D544" s="368" t="s">
        <v>840</v>
      </c>
      <c r="E544" s="363" t="e">
        <f>E542</f>
        <v>#N/A</v>
      </c>
      <c r="G544" s="19" t="s">
        <v>326</v>
      </c>
      <c r="H544" s="51">
        <f t="shared" si="58"/>
        <v>0</v>
      </c>
      <c r="I544" s="51">
        <f t="shared" si="58"/>
        <v>0.32900000000000001</v>
      </c>
      <c r="J544" s="26">
        <f>'Редактор цен '!$D$58</f>
        <v>22969.639100000004</v>
      </c>
      <c r="K544" s="9">
        <f t="shared" si="57"/>
        <v>0</v>
      </c>
      <c r="L544" s="47" t="s">
        <v>460</v>
      </c>
      <c r="M544" s="51">
        <f>M543</f>
        <v>-0.11</v>
      </c>
      <c r="N544" s="51">
        <f>N543</f>
        <v>0.21900000000000003</v>
      </c>
      <c r="O544" s="179">
        <f>(M544+N544)*2</f>
        <v>0.21800000000000005</v>
      </c>
      <c r="P544" s="11">
        <f>'Редактор цен '!$D$138</f>
        <v>124.46000000000001</v>
      </c>
      <c r="Q544" s="59">
        <f t="shared" ref="Q544" si="59">O544*P544</f>
        <v>27.132280000000009</v>
      </c>
      <c r="S544" s="244" t="s">
        <v>766</v>
      </c>
      <c r="T544" s="390">
        <f>'Редактор цен '!$D$94</f>
        <v>9075.8009999999995</v>
      </c>
      <c r="U544" s="391">
        <v>1</v>
      </c>
    </row>
    <row r="545" spans="1:21" x14ac:dyDescent="0.25">
      <c r="A545" s="372" t="s">
        <v>841</v>
      </c>
      <c r="B545" s="610"/>
      <c r="C545" s="373" t="s">
        <v>842</v>
      </c>
      <c r="D545" s="368" t="s">
        <v>843</v>
      </c>
      <c r="E545" s="363" t="e">
        <f>E542</f>
        <v>#N/A</v>
      </c>
      <c r="G545" s="19" t="s">
        <v>66</v>
      </c>
      <c r="H545" s="51">
        <f t="shared" si="58"/>
        <v>0</v>
      </c>
      <c r="I545" s="51">
        <f t="shared" si="58"/>
        <v>0.32900000000000001</v>
      </c>
      <c r="J545" s="26">
        <f>'Редактор цен '!$D$61</f>
        <v>20259.04</v>
      </c>
      <c r="K545" s="9">
        <f t="shared" si="57"/>
        <v>0</v>
      </c>
      <c r="L545" s="181" t="s">
        <v>482</v>
      </c>
      <c r="M545" s="51">
        <f>M543+0.02</f>
        <v>-0.09</v>
      </c>
      <c r="N545" s="51">
        <f>N543+0.02</f>
        <v>0.23900000000000002</v>
      </c>
      <c r="O545" s="278">
        <f>(M545+N545)*2</f>
        <v>0.29800000000000004</v>
      </c>
      <c r="P545" s="11">
        <f>'Редактор цен '!$D$139</f>
        <v>149.86000000000001</v>
      </c>
      <c r="Q545" s="59">
        <f>O545*P545</f>
        <v>44.658280000000012</v>
      </c>
      <c r="S545" s="326" t="s">
        <v>46</v>
      </c>
      <c r="T545" s="390">
        <f>'Редактор цен '!$D$89</f>
        <v>4074.9982000000005</v>
      </c>
      <c r="U545" s="391">
        <v>1</v>
      </c>
    </row>
    <row r="546" spans="1:21" ht="15.75" thickBot="1" x14ac:dyDescent="0.3">
      <c r="A546" s="372" t="s">
        <v>844</v>
      </c>
      <c r="B546" s="610"/>
      <c r="C546" s="373" t="s">
        <v>845</v>
      </c>
      <c r="D546" s="368" t="s">
        <v>846</v>
      </c>
      <c r="E546" s="363" t="e">
        <f>E542</f>
        <v>#N/A</v>
      </c>
      <c r="G546" s="326" t="s">
        <v>461</v>
      </c>
      <c r="H546" s="51">
        <f t="shared" si="58"/>
        <v>0</v>
      </c>
      <c r="I546" s="51">
        <f t="shared" si="58"/>
        <v>0.32900000000000001</v>
      </c>
      <c r="J546" s="26">
        <f>'Редактор цен '!$D$59</f>
        <v>22969.639100000004</v>
      </c>
      <c r="K546" s="9">
        <f t="shared" si="57"/>
        <v>0</v>
      </c>
      <c r="L546" s="47" t="s">
        <v>491</v>
      </c>
      <c r="M546" s="51">
        <f>H541</f>
        <v>0</v>
      </c>
      <c r="N546" s="51"/>
      <c r="O546" s="179">
        <f>M546</f>
        <v>0</v>
      </c>
      <c r="P546" s="11">
        <f>'Редактор цен '!$D$138</f>
        <v>124.46000000000001</v>
      </c>
      <c r="Q546" s="59">
        <f>O546*P546</f>
        <v>0</v>
      </c>
      <c r="S546" s="326" t="s">
        <v>45</v>
      </c>
      <c r="T546" s="390">
        <f>'Редактор цен '!$D$81</f>
        <v>4129.6716999999999</v>
      </c>
      <c r="U546" s="290">
        <v>0</v>
      </c>
    </row>
    <row r="547" spans="1:21" ht="15.75" thickBot="1" x14ac:dyDescent="0.3">
      <c r="A547" s="372" t="s">
        <v>847</v>
      </c>
      <c r="B547" s="610"/>
      <c r="C547" s="373" t="s">
        <v>848</v>
      </c>
      <c r="D547" s="368" t="s">
        <v>849</v>
      </c>
      <c r="E547" s="363" t="e">
        <f>E543</f>
        <v>#N/A</v>
      </c>
      <c r="G547" s="394" t="s">
        <v>462</v>
      </c>
      <c r="H547" s="395">
        <f t="shared" si="58"/>
        <v>0</v>
      </c>
      <c r="I547" s="395">
        <f t="shared" si="58"/>
        <v>0.32900000000000001</v>
      </c>
      <c r="J547" s="26">
        <f>'Редактор цен '!$D$60</f>
        <v>22054.82</v>
      </c>
      <c r="K547" s="9">
        <f t="shared" si="57"/>
        <v>0</v>
      </c>
      <c r="P547" s="57"/>
      <c r="Q547" s="440">
        <f>Q541+Q542+Q543+Q544+Q545+Q546</f>
        <v>278.82596000000007</v>
      </c>
      <c r="S547" s="326" t="s">
        <v>387</v>
      </c>
      <c r="T547" s="390">
        <f>'Редактор цен '!$D$82</f>
        <v>6225.4892</v>
      </c>
      <c r="U547" s="290">
        <v>0</v>
      </c>
    </row>
    <row r="548" spans="1:21" x14ac:dyDescent="0.25">
      <c r="A548" s="372" t="s">
        <v>850</v>
      </c>
      <c r="B548" s="610"/>
      <c r="C548" s="373" t="s">
        <v>851</v>
      </c>
      <c r="D548" s="368" t="s">
        <v>852</v>
      </c>
      <c r="E548" s="363" t="e">
        <f>H557</f>
        <v>#N/A</v>
      </c>
      <c r="G548" s="397" t="s">
        <v>885</v>
      </c>
      <c r="H548" s="398">
        <f>M549</f>
        <v>-9.1999999999999998E-2</v>
      </c>
      <c r="I548" s="398">
        <f>N549</f>
        <v>0.23700000000000002</v>
      </c>
      <c r="J548" s="399" t="e">
        <f>VLOOKUP(C534,S540:U553,3)*'Редактор цен '!$D$67</f>
        <v>#N/A</v>
      </c>
      <c r="K548" s="400" t="e">
        <f>H548*I548*J548</f>
        <v>#N/A</v>
      </c>
      <c r="L548" s="441" t="s">
        <v>48</v>
      </c>
      <c r="M548" s="402" t="s">
        <v>0</v>
      </c>
      <c r="N548" s="403" t="s">
        <v>1</v>
      </c>
      <c r="O548" s="404" t="s">
        <v>60</v>
      </c>
      <c r="P548" s="403" t="s">
        <v>3</v>
      </c>
      <c r="Q548" s="275" t="s">
        <v>7</v>
      </c>
      <c r="S548" s="244" t="s">
        <v>782</v>
      </c>
      <c r="T548" s="390">
        <f>'Редактор цен '!$D$83</f>
        <v>5591.2766000000001</v>
      </c>
      <c r="U548" s="290">
        <v>0</v>
      </c>
    </row>
    <row r="549" spans="1:21" x14ac:dyDescent="0.25">
      <c r="A549" s="369" t="s">
        <v>853</v>
      </c>
      <c r="B549" s="610"/>
      <c r="C549" s="370" t="s">
        <v>854</v>
      </c>
      <c r="D549" s="368" t="s">
        <v>855</v>
      </c>
      <c r="E549" s="363" t="e">
        <f>E542</f>
        <v>#N/A</v>
      </c>
      <c r="G549" s="405" t="s">
        <v>886</v>
      </c>
      <c r="H549" s="51">
        <f>O545</f>
        <v>0.29800000000000004</v>
      </c>
      <c r="I549" s="8"/>
      <c r="J549" s="11">
        <f>'Редактор цен '!$D$68</f>
        <v>269.7226</v>
      </c>
      <c r="K549" s="406">
        <f>H549*J549</f>
        <v>80.377334800000014</v>
      </c>
      <c r="L549" s="442">
        <f>C534</f>
        <v>0</v>
      </c>
      <c r="M549" s="50">
        <f>M545-0.002</f>
        <v>-9.1999999999999998E-2</v>
      </c>
      <c r="N549" s="50">
        <f>N545-0.002</f>
        <v>0.23700000000000002</v>
      </c>
      <c r="O549" s="49">
        <f>M549*N549</f>
        <v>-2.1804E-2</v>
      </c>
      <c r="P549" s="10" t="e">
        <f>VLOOKUP(C534,S540:T553,2)</f>
        <v>#N/A</v>
      </c>
      <c r="Q549" s="72" t="e">
        <f>O549*P549</f>
        <v>#N/A</v>
      </c>
      <c r="S549" s="244" t="s">
        <v>887</v>
      </c>
      <c r="T549" s="390">
        <f>'Редактор цен '!$D$84</f>
        <v>6735.7752</v>
      </c>
      <c r="U549" s="391">
        <v>0</v>
      </c>
    </row>
    <row r="550" spans="1:21" x14ac:dyDescent="0.25">
      <c r="A550" s="366" t="s">
        <v>856</v>
      </c>
      <c r="B550" s="611"/>
      <c r="C550" s="367" t="s">
        <v>857</v>
      </c>
      <c r="D550" s="368" t="s">
        <v>858</v>
      </c>
      <c r="E550" s="363" t="e">
        <f>E542</f>
        <v>#N/A</v>
      </c>
      <c r="G550" s="408" t="s">
        <v>888</v>
      </c>
      <c r="H550" s="50">
        <f>H549/4</f>
        <v>7.4500000000000011E-2</v>
      </c>
      <c r="I550" s="30"/>
      <c r="J550" s="54">
        <f>'Редактор цен '!$D$70</f>
        <v>200.46949999999998</v>
      </c>
      <c r="K550" s="406">
        <f>H550*J550</f>
        <v>14.934977750000002</v>
      </c>
      <c r="L550" s="443" t="s">
        <v>479</v>
      </c>
      <c r="M550" s="284">
        <f>M549</f>
        <v>-9.1999999999999998E-2</v>
      </c>
      <c r="N550" s="284">
        <f>N549</f>
        <v>0.23700000000000002</v>
      </c>
      <c r="O550" s="48">
        <f>2*(M550+N550)</f>
        <v>0.29000000000000004</v>
      </c>
      <c r="P550" s="26">
        <f>'Редактор цен '!$D$152</f>
        <v>535.94000000000005</v>
      </c>
      <c r="Q550" s="72">
        <f>O550*P550</f>
        <v>155.42260000000005</v>
      </c>
      <c r="S550" s="244" t="s">
        <v>889</v>
      </c>
      <c r="T550" s="390">
        <f>'Редактор цен '!$D$85</f>
        <v>6444.1831999999995</v>
      </c>
      <c r="U550" s="391">
        <v>0</v>
      </c>
    </row>
    <row r="551" spans="1:21" ht="16.5" thickBot="1" x14ac:dyDescent="0.3">
      <c r="A551" s="357" t="s">
        <v>822</v>
      </c>
      <c r="B551" s="358" t="s">
        <v>823</v>
      </c>
      <c r="C551" s="357" t="s">
        <v>824</v>
      </c>
      <c r="D551" s="358" t="s">
        <v>2</v>
      </c>
      <c r="E551" s="358" t="s">
        <v>3</v>
      </c>
      <c r="G551" s="414" t="s">
        <v>910</v>
      </c>
      <c r="H551" s="415" t="s">
        <v>44</v>
      </c>
      <c r="I551" s="48">
        <f>CEILING(O545*1.15,0.5)</f>
        <v>0.5</v>
      </c>
      <c r="J551" s="416">
        <f>'Редактор цен '!$D$72</f>
        <v>728.98</v>
      </c>
      <c r="K551" s="417">
        <f>I551*J551</f>
        <v>364.49</v>
      </c>
      <c r="L551" s="444" t="s">
        <v>911</v>
      </c>
      <c r="M551" s="445"/>
      <c r="N551" s="445"/>
      <c r="O551" s="446"/>
      <c r="P551" s="447">
        <f>'Редактор цен '!$D$146</f>
        <v>1931.67</v>
      </c>
      <c r="Q551" s="448">
        <f>P551</f>
        <v>1931.67</v>
      </c>
      <c r="S551" s="328" t="s">
        <v>389</v>
      </c>
      <c r="T551" s="390">
        <f>'Редактор цен '!$D$86</f>
        <v>4785.7537000000002</v>
      </c>
      <c r="U551" s="391">
        <v>0</v>
      </c>
    </row>
    <row r="552" spans="1:21" ht="15.75" thickBot="1" x14ac:dyDescent="0.3">
      <c r="A552" s="359" t="s">
        <v>825</v>
      </c>
      <c r="B552" s="378" t="s">
        <v>823</v>
      </c>
      <c r="C552" s="361" t="s">
        <v>859</v>
      </c>
      <c r="D552" s="379" t="s">
        <v>860</v>
      </c>
      <c r="E552" s="380" t="e">
        <f>H561</f>
        <v>#N/A</v>
      </c>
      <c r="G552" s="422" t="s">
        <v>890</v>
      </c>
      <c r="H552" s="423">
        <f>O545</f>
        <v>0.29800000000000004</v>
      </c>
      <c r="I552" s="424"/>
      <c r="J552" s="425">
        <f>'Редактор цен '!$D$153</f>
        <v>128.27000000000001</v>
      </c>
      <c r="K552" s="426">
        <f>H552*J552</f>
        <v>38.224460000000008</v>
      </c>
      <c r="L552" s="32"/>
      <c r="M552" s="32"/>
      <c r="N552" s="32"/>
      <c r="O552" s="39"/>
      <c r="P552" s="40"/>
      <c r="Q552" s="53" t="e">
        <f>Q549+Q550+Q551</f>
        <v>#N/A</v>
      </c>
      <c r="S552" s="328" t="s">
        <v>769</v>
      </c>
      <c r="T552" s="390">
        <f>'Редактор цен '!$D$87</f>
        <v>6619.1383999999998</v>
      </c>
      <c r="U552" s="391">
        <v>0</v>
      </c>
    </row>
    <row r="553" spans="1:21" ht="15.75" thickBot="1" x14ac:dyDescent="0.3">
      <c r="A553" s="369" t="s">
        <v>835</v>
      </c>
      <c r="B553" s="373" t="s">
        <v>861</v>
      </c>
      <c r="C553" s="373" t="s">
        <v>862</v>
      </c>
      <c r="D553" s="382" t="s">
        <v>863</v>
      </c>
      <c r="E553" s="380" t="e">
        <f>H558</f>
        <v>#N/A</v>
      </c>
      <c r="G553" s="301"/>
      <c r="H553" s="301"/>
      <c r="K553" s="427" t="e">
        <f>K548+K549+K550+K551+K552</f>
        <v>#N/A</v>
      </c>
      <c r="L553" s="36"/>
      <c r="M553" s="36"/>
      <c r="N553" s="22"/>
      <c r="O553" s="39"/>
      <c r="P553" s="40"/>
      <c r="S553" s="328" t="s">
        <v>771</v>
      </c>
      <c r="T553" s="390">
        <f>'Редактор цен '!$D$88</f>
        <v>6619.1383999999998</v>
      </c>
      <c r="U553" s="391">
        <v>0</v>
      </c>
    </row>
    <row r="554" spans="1:21" x14ac:dyDescent="0.25">
      <c r="A554" s="243" t="s">
        <v>828</v>
      </c>
      <c r="B554" s="373" t="s">
        <v>864</v>
      </c>
      <c r="C554" s="383" t="s">
        <v>865</v>
      </c>
      <c r="D554" s="384" t="s">
        <v>866</v>
      </c>
      <c r="E554" s="380" t="e">
        <f>H559</f>
        <v>#N/A</v>
      </c>
      <c r="G554" s="612" t="s">
        <v>10</v>
      </c>
      <c r="H554" s="612"/>
      <c r="I554" s="301"/>
      <c r="J554" s="301"/>
      <c r="K554" s="301"/>
      <c r="L554" s="36"/>
      <c r="M554" s="36"/>
      <c r="N554" s="22"/>
      <c r="O554" s="39"/>
      <c r="P554" s="40"/>
    </row>
    <row r="555" spans="1:21" x14ac:dyDescent="0.25">
      <c r="A555" s="243" t="s">
        <v>828</v>
      </c>
      <c r="B555" s="373" t="s">
        <v>867</v>
      </c>
      <c r="C555" s="373" t="s">
        <v>868</v>
      </c>
      <c r="D555" s="384" t="s">
        <v>869</v>
      </c>
      <c r="E555" s="380" t="e">
        <f>H559</f>
        <v>#N/A</v>
      </c>
      <c r="G555" s="19" t="s">
        <v>8</v>
      </c>
      <c r="H555" s="42" t="e">
        <f>K541+K556</f>
        <v>#N/A</v>
      </c>
      <c r="I555" s="301"/>
      <c r="J555" s="301"/>
      <c r="K555" s="301"/>
      <c r="L555" s="36"/>
      <c r="M555" s="36"/>
      <c r="N555" s="22"/>
      <c r="O555" s="39"/>
      <c r="P555" s="40"/>
    </row>
    <row r="556" spans="1:21" x14ac:dyDescent="0.25">
      <c r="A556" s="372" t="s">
        <v>841</v>
      </c>
      <c r="B556" s="373" t="s">
        <v>864</v>
      </c>
      <c r="C556" s="373" t="s">
        <v>871</v>
      </c>
      <c r="D556" s="382" t="s">
        <v>872</v>
      </c>
      <c r="E556" s="380" t="e">
        <f>H558</f>
        <v>#N/A</v>
      </c>
      <c r="G556" s="19" t="s">
        <v>9</v>
      </c>
      <c r="H556" s="42" t="e">
        <f>K542+K556</f>
        <v>#N/A</v>
      </c>
      <c r="K556" s="381" t="e">
        <f>K553+Q547+Q552</f>
        <v>#N/A</v>
      </c>
      <c r="L556" s="36"/>
      <c r="M556" s="36"/>
      <c r="N556" s="22"/>
      <c r="O556" s="39"/>
      <c r="P556" s="40"/>
    </row>
    <row r="557" spans="1:21" x14ac:dyDescent="0.25">
      <c r="A557" s="372" t="s">
        <v>841</v>
      </c>
      <c r="B557" s="373" t="s">
        <v>861</v>
      </c>
      <c r="C557" s="373" t="s">
        <v>874</v>
      </c>
      <c r="D557" s="382" t="s">
        <v>875</v>
      </c>
      <c r="E557" s="380" t="e">
        <f>H558</f>
        <v>#N/A</v>
      </c>
      <c r="G557" s="371" t="s">
        <v>459</v>
      </c>
      <c r="H557" s="42" t="e">
        <f>K543+K556</f>
        <v>#N/A</v>
      </c>
      <c r="K557" s="57"/>
      <c r="L557" s="36"/>
      <c r="M557" s="36"/>
      <c r="N557" s="22"/>
      <c r="O557" s="39"/>
      <c r="P557" s="40"/>
    </row>
    <row r="558" spans="1:21" x14ac:dyDescent="0.25">
      <c r="A558" s="372" t="s">
        <v>847</v>
      </c>
      <c r="B558" s="378" t="s">
        <v>823</v>
      </c>
      <c r="C558" s="373" t="s">
        <v>876</v>
      </c>
      <c r="D558" s="385" t="s">
        <v>877</v>
      </c>
      <c r="E558" s="380" t="e">
        <f>H560</f>
        <v>#N/A</v>
      </c>
      <c r="G558" s="19" t="s">
        <v>870</v>
      </c>
      <c r="H558" s="42" t="e">
        <f>K544+K556</f>
        <v>#N/A</v>
      </c>
      <c r="L558" s="36"/>
      <c r="M558" s="36"/>
      <c r="N558" s="22"/>
      <c r="O558" s="39"/>
      <c r="P558" s="40"/>
    </row>
    <row r="559" spans="1:21" x14ac:dyDescent="0.25">
      <c r="A559" s="372" t="s">
        <v>850</v>
      </c>
      <c r="B559" s="378" t="s">
        <v>823</v>
      </c>
      <c r="C559" s="373" t="s">
        <v>879</v>
      </c>
      <c r="D559" s="385" t="s">
        <v>880</v>
      </c>
      <c r="E559" s="380" t="e">
        <f>H561</f>
        <v>#N/A</v>
      </c>
      <c r="G559" s="19" t="s">
        <v>873</v>
      </c>
      <c r="H559" s="42" t="e">
        <f>K545+K556</f>
        <v>#N/A</v>
      </c>
      <c r="K559" s="301"/>
      <c r="L559" s="36"/>
      <c r="M559" s="36"/>
      <c r="N559" s="22"/>
      <c r="O559" s="39"/>
      <c r="P559" s="40"/>
    </row>
    <row r="560" spans="1:21" x14ac:dyDescent="0.25">
      <c r="G560" s="326" t="s">
        <v>461</v>
      </c>
      <c r="H560" s="42" t="e">
        <f>K546+K556</f>
        <v>#N/A</v>
      </c>
      <c r="K560" s="301"/>
      <c r="L560" s="36"/>
      <c r="M560" s="36"/>
      <c r="N560" s="22"/>
      <c r="O560" s="39"/>
      <c r="P560" s="40"/>
    </row>
    <row r="561" spans="1:21" x14ac:dyDescent="0.25">
      <c r="G561" s="326" t="s">
        <v>878</v>
      </c>
      <c r="H561" s="42" t="e">
        <f>K547+K556</f>
        <v>#N/A</v>
      </c>
      <c r="K561" s="301"/>
      <c r="L561" s="36"/>
      <c r="M561" s="36"/>
      <c r="N561" s="22"/>
      <c r="O561" s="39"/>
      <c r="P561" s="40"/>
    </row>
    <row r="562" spans="1:21" x14ac:dyDescent="0.25">
      <c r="A562" s="43"/>
      <c r="B562" s="44"/>
      <c r="C562" s="44"/>
      <c r="D562" s="45"/>
      <c r="E562" s="46"/>
      <c r="L562" s="36"/>
      <c r="M562" s="36"/>
      <c r="N562" s="22"/>
      <c r="O562" s="39"/>
      <c r="P562" s="40"/>
    </row>
    <row r="563" spans="1:21" ht="15" customHeight="1" x14ac:dyDescent="0.25">
      <c r="A563" s="616" t="s">
        <v>912</v>
      </c>
      <c r="B563" s="617"/>
      <c r="C563" s="617"/>
      <c r="D563" s="617"/>
      <c r="E563" s="617"/>
      <c r="F563" s="617"/>
    </row>
    <row r="564" spans="1:21" ht="30" customHeight="1" x14ac:dyDescent="0.25">
      <c r="L564" s="285"/>
      <c r="M564" s="70"/>
    </row>
    <row r="565" spans="1:21" ht="30" customHeight="1" x14ac:dyDescent="0.25">
      <c r="C565" s="387">
        <f>вставка2</f>
        <v>0</v>
      </c>
      <c r="D565" s="178" t="s">
        <v>4</v>
      </c>
      <c r="E565" s="28">
        <f>высота2</f>
        <v>0</v>
      </c>
      <c r="L565" s="285"/>
      <c r="M565" s="70"/>
    </row>
    <row r="566" spans="1:21" ht="30" customHeight="1" x14ac:dyDescent="0.25">
      <c r="D566" s="2" t="s">
        <v>489</v>
      </c>
      <c r="E566" s="28">
        <v>329</v>
      </c>
      <c r="L566" s="285"/>
      <c r="M566" s="70"/>
    </row>
    <row r="567" spans="1:21" ht="30" customHeight="1" x14ac:dyDescent="0.25">
      <c r="L567" s="286"/>
      <c r="M567" s="70"/>
    </row>
    <row r="568" spans="1:21" ht="30" customHeight="1" x14ac:dyDescent="0.25">
      <c r="L568" s="388"/>
      <c r="M568" s="70"/>
    </row>
    <row r="569" spans="1:21" ht="16.5" thickBot="1" x14ac:dyDescent="0.3">
      <c r="B569" s="37"/>
      <c r="C569" s="1" t="s">
        <v>913</v>
      </c>
    </row>
    <row r="570" spans="1:21" ht="17.25" customHeight="1" thickBot="1" x14ac:dyDescent="0.3">
      <c r="A570" s="357" t="s">
        <v>822</v>
      </c>
      <c r="B570" s="358" t="s">
        <v>823</v>
      </c>
      <c r="C570" s="357" t="s">
        <v>824</v>
      </c>
      <c r="D570" s="358" t="s">
        <v>2</v>
      </c>
      <c r="E570" s="358" t="s">
        <v>3</v>
      </c>
      <c r="G570" s="618" t="s">
        <v>6</v>
      </c>
      <c r="H570" s="619"/>
      <c r="I570" s="619"/>
      <c r="J570" s="619"/>
      <c r="K570" s="620"/>
      <c r="L570" s="606" t="s">
        <v>325</v>
      </c>
      <c r="M570" s="607"/>
      <c r="N570" s="607"/>
      <c r="O570" s="607"/>
      <c r="P570" s="607"/>
      <c r="Q570" s="615"/>
    </row>
    <row r="571" spans="1:21" ht="25.5" x14ac:dyDescent="0.25">
      <c r="A571" s="359" t="s">
        <v>825</v>
      </c>
      <c r="B571" s="360"/>
      <c r="C571" s="361" t="s">
        <v>826</v>
      </c>
      <c r="D571" s="362" t="s">
        <v>827</v>
      </c>
      <c r="E571" s="363" t="e">
        <f>H588</f>
        <v>#N/A</v>
      </c>
      <c r="G571" s="449" t="s">
        <v>43</v>
      </c>
      <c r="H571" s="6" t="s">
        <v>0</v>
      </c>
      <c r="I571" s="7" t="s">
        <v>1</v>
      </c>
      <c r="J571" s="7" t="s">
        <v>3</v>
      </c>
      <c r="K571" s="450" t="s">
        <v>7</v>
      </c>
      <c r="L571" s="41" t="s">
        <v>456</v>
      </c>
      <c r="M571" s="6" t="s">
        <v>0</v>
      </c>
      <c r="N571" s="7" t="s">
        <v>1</v>
      </c>
      <c r="O571" s="7" t="s">
        <v>315</v>
      </c>
      <c r="P571" s="7" t="s">
        <v>3</v>
      </c>
      <c r="Q571" s="7" t="s">
        <v>7</v>
      </c>
      <c r="S571" s="326" t="s">
        <v>761</v>
      </c>
      <c r="T571" s="390">
        <f>'Редактор цен '!$D$90</f>
        <v>6152.5912000000008</v>
      </c>
      <c r="U571" s="391">
        <v>1</v>
      </c>
    </row>
    <row r="572" spans="1:21" x14ac:dyDescent="0.25">
      <c r="A572" s="243" t="s">
        <v>828</v>
      </c>
      <c r="B572" s="609" t="s">
        <v>829</v>
      </c>
      <c r="C572" s="364" t="s">
        <v>830</v>
      </c>
      <c r="D572" s="365" t="s">
        <v>831</v>
      </c>
      <c r="E572" s="363" t="e">
        <f>H587</f>
        <v>#N/A</v>
      </c>
      <c r="G572" s="19" t="s">
        <v>457</v>
      </c>
      <c r="H572" s="51">
        <f>E565/1000</f>
        <v>0</v>
      </c>
      <c r="I572" s="51">
        <f>E566/1000</f>
        <v>0.32900000000000001</v>
      </c>
      <c r="J572" s="26">
        <f>'Редактор цен '!$D$55</f>
        <v>18982.689999999999</v>
      </c>
      <c r="K572" s="9">
        <f>H572*J572</f>
        <v>0</v>
      </c>
      <c r="L572" s="47" t="s">
        <v>458</v>
      </c>
      <c r="M572" s="51">
        <f>H572</f>
        <v>0</v>
      </c>
      <c r="N572" s="282">
        <f>I572</f>
        <v>0.32900000000000001</v>
      </c>
      <c r="O572" s="179">
        <f t="shared" ref="O572" si="60">(M572+N572)*2</f>
        <v>0.65800000000000003</v>
      </c>
      <c r="P572" s="355">
        <f>'Редактор цен '!$D$138</f>
        <v>124.46000000000001</v>
      </c>
      <c r="Q572" s="59">
        <f>O572*P572</f>
        <v>81.894680000000008</v>
      </c>
      <c r="S572" s="326" t="s">
        <v>764</v>
      </c>
      <c r="T572" s="390">
        <f>'Редактор цен '!$D$91</f>
        <v>6692.0364000000009</v>
      </c>
      <c r="U572" s="391">
        <v>1</v>
      </c>
    </row>
    <row r="573" spans="1:21" x14ac:dyDescent="0.25">
      <c r="A573" s="366" t="s">
        <v>832</v>
      </c>
      <c r="B573" s="610"/>
      <c r="C573" s="367" t="s">
        <v>833</v>
      </c>
      <c r="D573" s="368" t="s">
        <v>834</v>
      </c>
      <c r="E573" s="363" t="e">
        <f>H586</f>
        <v>#N/A</v>
      </c>
      <c r="G573" s="19" t="s">
        <v>9</v>
      </c>
      <c r="H573" s="51">
        <f>H572</f>
        <v>0</v>
      </c>
      <c r="I573" s="51">
        <f>I572</f>
        <v>0.32900000000000001</v>
      </c>
      <c r="J573" s="26">
        <f>'Редактор цен '!$D$57</f>
        <v>21920.2</v>
      </c>
      <c r="K573" s="9">
        <f t="shared" ref="K573:K578" si="61">H573*J573</f>
        <v>0</v>
      </c>
      <c r="L573" s="181" t="s">
        <v>61</v>
      </c>
      <c r="M573" s="51">
        <f>M572</f>
        <v>0</v>
      </c>
      <c r="N573" s="282">
        <f>I572</f>
        <v>0.32900000000000001</v>
      </c>
      <c r="O573" s="179">
        <f>(M573+N573)*2</f>
        <v>0.65800000000000003</v>
      </c>
      <c r="P573" s="11">
        <f>'Редактор цен '!$D$131</f>
        <v>138.43</v>
      </c>
      <c r="Q573" s="59">
        <f>O573*P573</f>
        <v>91.086940000000013</v>
      </c>
      <c r="S573" s="326" t="s">
        <v>464</v>
      </c>
      <c r="T573" s="390">
        <f>'Редактор цен '!$D$92</f>
        <v>6600.9139000000005</v>
      </c>
      <c r="U573" s="391">
        <v>1</v>
      </c>
    </row>
    <row r="574" spans="1:21" x14ac:dyDescent="0.25">
      <c r="A574" s="369" t="s">
        <v>835</v>
      </c>
      <c r="B574" s="610"/>
      <c r="C574" s="370" t="s">
        <v>836</v>
      </c>
      <c r="D574" s="368" t="s">
        <v>837</v>
      </c>
      <c r="E574" s="363" t="e">
        <f>E573</f>
        <v>#N/A</v>
      </c>
      <c r="G574" s="371" t="s">
        <v>459</v>
      </c>
      <c r="H574" s="51">
        <f t="shared" ref="H574:I578" si="62">H573</f>
        <v>0</v>
      </c>
      <c r="I574" s="51">
        <f t="shared" si="62"/>
        <v>0.32900000000000001</v>
      </c>
      <c r="J574" s="26">
        <f>'Редактор цен '!$D$56</f>
        <v>21880.83</v>
      </c>
      <c r="K574" s="9">
        <f t="shared" si="61"/>
        <v>0</v>
      </c>
      <c r="L574" s="181" t="s">
        <v>478</v>
      </c>
      <c r="M574" s="51">
        <f>H572-0.11</f>
        <v>-0.11</v>
      </c>
      <c r="N574" s="51">
        <f>N572-0.11</f>
        <v>0.21900000000000003</v>
      </c>
      <c r="O574" s="179">
        <f>(M574+N574)*2</f>
        <v>0.21800000000000005</v>
      </c>
      <c r="P574" s="11">
        <f>'Редактор цен '!$D$137</f>
        <v>156.21</v>
      </c>
      <c r="Q574" s="59">
        <f>O574*P574</f>
        <v>34.05378000000001</v>
      </c>
      <c r="S574" s="244" t="s">
        <v>762</v>
      </c>
      <c r="T574" s="390">
        <f>'Редактор цен '!$D$93</f>
        <v>9075.8009999999995</v>
      </c>
      <c r="U574" s="391">
        <v>1</v>
      </c>
    </row>
    <row r="575" spans="1:21" x14ac:dyDescent="0.25">
      <c r="A575" s="369" t="s">
        <v>838</v>
      </c>
      <c r="B575" s="610"/>
      <c r="C575" s="370" t="s">
        <v>839</v>
      </c>
      <c r="D575" s="368" t="s">
        <v>840</v>
      </c>
      <c r="E575" s="363" t="e">
        <f>E573</f>
        <v>#N/A</v>
      </c>
      <c r="G575" s="19" t="s">
        <v>326</v>
      </c>
      <c r="H575" s="51">
        <f t="shared" si="62"/>
        <v>0</v>
      </c>
      <c r="I575" s="51">
        <f t="shared" si="62"/>
        <v>0.32900000000000001</v>
      </c>
      <c r="J575" s="26">
        <f>'Редактор цен '!$D$62</f>
        <v>26987.5</v>
      </c>
      <c r="K575" s="9">
        <f t="shared" si="61"/>
        <v>0</v>
      </c>
      <c r="L575" s="47" t="s">
        <v>460</v>
      </c>
      <c r="M575" s="51">
        <f>M574</f>
        <v>-0.11</v>
      </c>
      <c r="N575" s="51">
        <f>N574</f>
        <v>0.21900000000000003</v>
      </c>
      <c r="O575" s="179">
        <f>(M575+N575)*2</f>
        <v>0.21800000000000005</v>
      </c>
      <c r="P575" s="11">
        <f>'Редактор цен '!$D$138</f>
        <v>124.46000000000001</v>
      </c>
      <c r="Q575" s="59">
        <f t="shared" ref="Q575" si="63">O575*P575</f>
        <v>27.132280000000009</v>
      </c>
      <c r="S575" s="244" t="s">
        <v>766</v>
      </c>
      <c r="T575" s="390">
        <f>'Редактор цен '!$D$94</f>
        <v>9075.8009999999995</v>
      </c>
      <c r="U575" s="391">
        <v>1</v>
      </c>
    </row>
    <row r="576" spans="1:21" x14ac:dyDescent="0.25">
      <c r="A576" s="372" t="s">
        <v>841</v>
      </c>
      <c r="B576" s="610"/>
      <c r="C576" s="373" t="s">
        <v>842</v>
      </c>
      <c r="D576" s="368" t="s">
        <v>843</v>
      </c>
      <c r="E576" s="363" t="e">
        <f>E573</f>
        <v>#N/A</v>
      </c>
      <c r="G576" s="19" t="s">
        <v>66</v>
      </c>
      <c r="H576" s="51">
        <f t="shared" si="62"/>
        <v>0</v>
      </c>
      <c r="I576" s="51">
        <f t="shared" si="62"/>
        <v>0.32900000000000001</v>
      </c>
      <c r="J576" s="26">
        <f>'Редактор цен '!$D$65</f>
        <v>29925.010000000002</v>
      </c>
      <c r="K576" s="9">
        <f t="shared" si="61"/>
        <v>0</v>
      </c>
      <c r="L576" s="181" t="s">
        <v>482</v>
      </c>
      <c r="M576" s="51">
        <f>M574+0.02</f>
        <v>-0.09</v>
      </c>
      <c r="N576" s="51">
        <f>N574+0.02</f>
        <v>0.23900000000000002</v>
      </c>
      <c r="O576" s="278">
        <f>(M576+N576)*2</f>
        <v>0.29800000000000004</v>
      </c>
      <c r="P576" s="11">
        <f>'Редактор цен '!$D$139</f>
        <v>149.86000000000001</v>
      </c>
      <c r="Q576" s="59">
        <f>O576*P576</f>
        <v>44.658280000000012</v>
      </c>
      <c r="S576" s="326" t="s">
        <v>46</v>
      </c>
      <c r="T576" s="390">
        <f>'Редактор цен '!$D$89</f>
        <v>4074.9982000000005</v>
      </c>
      <c r="U576" s="391">
        <v>1</v>
      </c>
    </row>
    <row r="577" spans="1:21" ht="15.75" thickBot="1" x14ac:dyDescent="0.3">
      <c r="A577" s="372" t="s">
        <v>844</v>
      </c>
      <c r="B577" s="610"/>
      <c r="C577" s="373" t="s">
        <v>845</v>
      </c>
      <c r="D577" s="368" t="s">
        <v>846</v>
      </c>
      <c r="E577" s="363" t="e">
        <f>E573</f>
        <v>#N/A</v>
      </c>
      <c r="G577" s="326" t="s">
        <v>461</v>
      </c>
      <c r="H577" s="51">
        <f t="shared" si="62"/>
        <v>0</v>
      </c>
      <c r="I577" s="51">
        <f t="shared" si="62"/>
        <v>0.32900000000000001</v>
      </c>
      <c r="J577" s="26">
        <f>'Редактор цен '!$D$63</f>
        <v>26987.5</v>
      </c>
      <c r="K577" s="9">
        <f t="shared" si="61"/>
        <v>0</v>
      </c>
      <c r="L577" s="47" t="s">
        <v>491</v>
      </c>
      <c r="M577" s="51">
        <f>H572</f>
        <v>0</v>
      </c>
      <c r="N577" s="51"/>
      <c r="O577" s="179">
        <f>M577</f>
        <v>0</v>
      </c>
      <c r="P577" s="11">
        <f>'Редактор цен '!$D$138</f>
        <v>124.46000000000001</v>
      </c>
      <c r="Q577" s="59">
        <f>O577*P577</f>
        <v>0</v>
      </c>
      <c r="S577" s="326" t="s">
        <v>45</v>
      </c>
      <c r="T577" s="390">
        <f>'Редактор цен '!$D$81</f>
        <v>4129.6716999999999</v>
      </c>
      <c r="U577" s="290">
        <v>0</v>
      </c>
    </row>
    <row r="578" spans="1:21" ht="15.75" thickBot="1" x14ac:dyDescent="0.3">
      <c r="A578" s="372" t="s">
        <v>847</v>
      </c>
      <c r="B578" s="610"/>
      <c r="C578" s="373" t="s">
        <v>848</v>
      </c>
      <c r="D578" s="368" t="s">
        <v>849</v>
      </c>
      <c r="E578" s="363" t="e">
        <f>E574</f>
        <v>#N/A</v>
      </c>
      <c r="G578" s="394" t="s">
        <v>462</v>
      </c>
      <c r="H578" s="395">
        <f t="shared" si="62"/>
        <v>0</v>
      </c>
      <c r="I578" s="395">
        <f t="shared" si="62"/>
        <v>0.32900000000000001</v>
      </c>
      <c r="J578" s="26">
        <f>'Редактор цен '!$D$64</f>
        <v>31981.14</v>
      </c>
      <c r="K578" s="9">
        <f t="shared" si="61"/>
        <v>0</v>
      </c>
      <c r="P578" s="57"/>
      <c r="Q578" s="440">
        <f>Q572+Q573+Q574+Q575+Q576+Q577</f>
        <v>278.82596000000007</v>
      </c>
      <c r="S578" s="326" t="s">
        <v>387</v>
      </c>
      <c r="T578" s="390">
        <f>'Редактор цен '!$D$82</f>
        <v>6225.4892</v>
      </c>
      <c r="U578" s="290">
        <v>0</v>
      </c>
    </row>
    <row r="579" spans="1:21" x14ac:dyDescent="0.25">
      <c r="A579" s="372" t="s">
        <v>850</v>
      </c>
      <c r="B579" s="610"/>
      <c r="C579" s="373" t="s">
        <v>851</v>
      </c>
      <c r="D579" s="368" t="s">
        <v>852</v>
      </c>
      <c r="E579" s="363" t="e">
        <f>H588</f>
        <v>#N/A</v>
      </c>
      <c r="G579" s="397" t="s">
        <v>885</v>
      </c>
      <c r="H579" s="398">
        <f>M580</f>
        <v>-9.4E-2</v>
      </c>
      <c r="I579" s="398">
        <f>N580</f>
        <v>0.23500000000000001</v>
      </c>
      <c r="J579" s="399" t="e">
        <f>VLOOKUP(C565,S571:U584,3)*'Редактор цен '!$D$67</f>
        <v>#N/A</v>
      </c>
      <c r="K579" s="400" t="e">
        <f>H579*I579*J579</f>
        <v>#N/A</v>
      </c>
      <c r="L579" s="441" t="s">
        <v>48</v>
      </c>
      <c r="M579" s="402" t="s">
        <v>0</v>
      </c>
      <c r="N579" s="403" t="s">
        <v>1</v>
      </c>
      <c r="O579" s="404" t="s">
        <v>60</v>
      </c>
      <c r="P579" s="403" t="s">
        <v>3</v>
      </c>
      <c r="Q579" s="275" t="s">
        <v>7</v>
      </c>
      <c r="S579" s="244" t="s">
        <v>782</v>
      </c>
      <c r="T579" s="390">
        <f>'Редактор цен '!$D$83</f>
        <v>5591.2766000000001</v>
      </c>
      <c r="U579" s="290">
        <v>0</v>
      </c>
    </row>
    <row r="580" spans="1:21" x14ac:dyDescent="0.25">
      <c r="A580" s="369" t="s">
        <v>853</v>
      </c>
      <c r="B580" s="610"/>
      <c r="C580" s="370" t="s">
        <v>854</v>
      </c>
      <c r="D580" s="368" t="s">
        <v>855</v>
      </c>
      <c r="E580" s="363" t="e">
        <f>E573</f>
        <v>#N/A</v>
      </c>
      <c r="G580" s="405" t="s">
        <v>886</v>
      </c>
      <c r="H580" s="51">
        <f>O576</f>
        <v>0.29800000000000004</v>
      </c>
      <c r="I580" s="8"/>
      <c r="J580" s="11">
        <f>'Редактор цен '!$D$68</f>
        <v>269.7226</v>
      </c>
      <c r="K580" s="406">
        <f>H580*J580</f>
        <v>80.377334800000014</v>
      </c>
      <c r="L580" s="442">
        <f>C565</f>
        <v>0</v>
      </c>
      <c r="M580" s="50">
        <f>M576-0.004</f>
        <v>-9.4E-2</v>
      </c>
      <c r="N580" s="50">
        <f>N576-0.004</f>
        <v>0.23500000000000001</v>
      </c>
      <c r="O580" s="49">
        <f>M580*N580</f>
        <v>-2.2090000000000002E-2</v>
      </c>
      <c r="P580" s="10" t="e">
        <f>VLOOKUP(C565,S571:T584,2)</f>
        <v>#N/A</v>
      </c>
      <c r="Q580" s="72" t="e">
        <f>O580*P580</f>
        <v>#N/A</v>
      </c>
      <c r="S580" s="244" t="s">
        <v>887</v>
      </c>
      <c r="T580" s="390">
        <f>'Редактор цен '!$D$84</f>
        <v>6735.7752</v>
      </c>
      <c r="U580" s="391">
        <v>0</v>
      </c>
    </row>
    <row r="581" spans="1:21" x14ac:dyDescent="0.25">
      <c r="A581" s="366" t="s">
        <v>856</v>
      </c>
      <c r="B581" s="611"/>
      <c r="C581" s="367" t="s">
        <v>857</v>
      </c>
      <c r="D581" s="368" t="s">
        <v>858</v>
      </c>
      <c r="E581" s="363" t="e">
        <f>E573</f>
        <v>#N/A</v>
      </c>
      <c r="G581" s="408" t="s">
        <v>888</v>
      </c>
      <c r="H581" s="50">
        <f>H580/4</f>
        <v>7.4500000000000011E-2</v>
      </c>
      <c r="I581" s="30"/>
      <c r="J581" s="54">
        <f>'Редактор цен '!$D$70</f>
        <v>200.46949999999998</v>
      </c>
      <c r="K581" s="406">
        <f>H581*J581</f>
        <v>14.934977750000002</v>
      </c>
      <c r="L581" s="443" t="s">
        <v>479</v>
      </c>
      <c r="M581" s="284">
        <f>M580</f>
        <v>-9.4E-2</v>
      </c>
      <c r="N581" s="284">
        <f>N580</f>
        <v>0.23500000000000001</v>
      </c>
      <c r="O581" s="48">
        <f>2*(M581+N581)</f>
        <v>0.28200000000000003</v>
      </c>
      <c r="P581" s="26">
        <f>'Редактор цен '!$D$152</f>
        <v>535.94000000000005</v>
      </c>
      <c r="Q581" s="72">
        <f>O581*P581</f>
        <v>151.13508000000004</v>
      </c>
      <c r="S581" s="244" t="s">
        <v>889</v>
      </c>
      <c r="T581" s="390">
        <f>'Редактор цен '!$D$85</f>
        <v>6444.1831999999995</v>
      </c>
      <c r="U581" s="391">
        <v>0</v>
      </c>
    </row>
    <row r="582" spans="1:21" ht="16.5" thickBot="1" x14ac:dyDescent="0.3">
      <c r="A582" s="357" t="s">
        <v>822</v>
      </c>
      <c r="B582" s="358" t="s">
        <v>823</v>
      </c>
      <c r="C582" s="357" t="s">
        <v>824</v>
      </c>
      <c r="D582" s="358" t="s">
        <v>2</v>
      </c>
      <c r="E582" s="358" t="s">
        <v>3</v>
      </c>
      <c r="G582" s="414" t="s">
        <v>910</v>
      </c>
      <c r="H582" s="415" t="s">
        <v>44</v>
      </c>
      <c r="I582" s="48">
        <f>CEILING(O576*1.15,0.5)</f>
        <v>0.5</v>
      </c>
      <c r="J582" s="416">
        <f>'Редактор цен '!$D$72</f>
        <v>728.98</v>
      </c>
      <c r="K582" s="417">
        <f>I582*J582</f>
        <v>364.49</v>
      </c>
      <c r="L582" s="444" t="s">
        <v>911</v>
      </c>
      <c r="M582" s="445"/>
      <c r="N582" s="445"/>
      <c r="O582" s="446"/>
      <c r="P582" s="447">
        <f>'Редактор цен '!$D$146</f>
        <v>1931.67</v>
      </c>
      <c r="Q582" s="448">
        <f>P582</f>
        <v>1931.67</v>
      </c>
      <c r="S582" s="328" t="s">
        <v>389</v>
      </c>
      <c r="T582" s="390">
        <f>'Редактор цен '!$D$86</f>
        <v>4785.7537000000002</v>
      </c>
      <c r="U582" s="391">
        <v>0</v>
      </c>
    </row>
    <row r="583" spans="1:21" ht="15.75" thickBot="1" x14ac:dyDescent="0.3">
      <c r="A583" s="359" t="s">
        <v>825</v>
      </c>
      <c r="B583" s="378" t="s">
        <v>823</v>
      </c>
      <c r="C583" s="361" t="s">
        <v>859</v>
      </c>
      <c r="D583" s="379" t="s">
        <v>860</v>
      </c>
      <c r="E583" s="380" t="e">
        <f>H592</f>
        <v>#N/A</v>
      </c>
      <c r="G583" s="422" t="s">
        <v>890</v>
      </c>
      <c r="H583" s="423">
        <f>O576</f>
        <v>0.29800000000000004</v>
      </c>
      <c r="I583" s="424"/>
      <c r="J583" s="425">
        <f>'Редактор цен '!$D$153</f>
        <v>128.27000000000001</v>
      </c>
      <c r="K583" s="426">
        <f>H583*J583</f>
        <v>38.224460000000008</v>
      </c>
      <c r="L583" s="32"/>
      <c r="M583" s="32"/>
      <c r="N583" s="32"/>
      <c r="O583" s="39"/>
      <c r="P583" s="40"/>
      <c r="Q583" s="53" t="e">
        <f>Q580+Q581+Q582</f>
        <v>#N/A</v>
      </c>
      <c r="S583" s="328" t="s">
        <v>769</v>
      </c>
      <c r="T583" s="390">
        <f>'Редактор цен '!$D$87</f>
        <v>6619.1383999999998</v>
      </c>
      <c r="U583" s="391">
        <v>0</v>
      </c>
    </row>
    <row r="584" spans="1:21" ht="15.75" thickBot="1" x14ac:dyDescent="0.3">
      <c r="A584" s="369" t="s">
        <v>835</v>
      </c>
      <c r="B584" s="373" t="s">
        <v>861</v>
      </c>
      <c r="C584" s="373" t="s">
        <v>862</v>
      </c>
      <c r="D584" s="382" t="s">
        <v>863</v>
      </c>
      <c r="E584" s="380" t="e">
        <f>H589</f>
        <v>#N/A</v>
      </c>
      <c r="G584" s="301"/>
      <c r="H584" s="301"/>
      <c r="K584" s="427" t="e">
        <f>K579+K580+K581+K582+K583</f>
        <v>#N/A</v>
      </c>
      <c r="L584" s="36"/>
      <c r="M584" s="36"/>
      <c r="N584" s="22"/>
      <c r="O584" s="39"/>
      <c r="P584" s="40"/>
      <c r="S584" s="328" t="s">
        <v>771</v>
      </c>
      <c r="T584" s="390">
        <f>'Редактор цен '!$D$88</f>
        <v>6619.1383999999998</v>
      </c>
      <c r="U584" s="391">
        <v>0</v>
      </c>
    </row>
    <row r="585" spans="1:21" x14ac:dyDescent="0.25">
      <c r="A585" s="243" t="s">
        <v>828</v>
      </c>
      <c r="B585" s="373" t="s">
        <v>864</v>
      </c>
      <c r="C585" s="383" t="s">
        <v>865</v>
      </c>
      <c r="D585" s="384" t="s">
        <v>866</v>
      </c>
      <c r="E585" s="380" t="e">
        <f>H590</f>
        <v>#N/A</v>
      </c>
      <c r="G585" s="612" t="s">
        <v>10</v>
      </c>
      <c r="H585" s="612"/>
      <c r="I585" s="301"/>
      <c r="J585" s="301"/>
      <c r="K585" s="301"/>
      <c r="L585" s="36"/>
      <c r="M585" s="36"/>
      <c r="N585" s="22"/>
      <c r="O585" s="39"/>
      <c r="P585" s="40"/>
    </row>
    <row r="586" spans="1:21" x14ac:dyDescent="0.25">
      <c r="A586" s="243" t="s">
        <v>828</v>
      </c>
      <c r="B586" s="373" t="s">
        <v>867</v>
      </c>
      <c r="C586" s="373" t="s">
        <v>868</v>
      </c>
      <c r="D586" s="384" t="s">
        <v>869</v>
      </c>
      <c r="E586" s="380" t="e">
        <f>H590</f>
        <v>#N/A</v>
      </c>
      <c r="G586" s="19" t="s">
        <v>8</v>
      </c>
      <c r="H586" s="42" t="e">
        <f>K572+K587</f>
        <v>#N/A</v>
      </c>
      <c r="I586" s="301"/>
      <c r="J586" s="301"/>
      <c r="K586" s="301"/>
      <c r="L586" s="36"/>
      <c r="M586" s="36"/>
      <c r="N586" s="22"/>
      <c r="O586" s="39"/>
      <c r="P586" s="40"/>
    </row>
    <row r="587" spans="1:21" x14ac:dyDescent="0.25">
      <c r="A587" s="372" t="s">
        <v>841</v>
      </c>
      <c r="B587" s="373" t="s">
        <v>864</v>
      </c>
      <c r="C587" s="373" t="s">
        <v>871</v>
      </c>
      <c r="D587" s="382" t="s">
        <v>872</v>
      </c>
      <c r="E587" s="380" t="e">
        <f>H589</f>
        <v>#N/A</v>
      </c>
      <c r="G587" s="19" t="s">
        <v>9</v>
      </c>
      <c r="H587" s="42" t="e">
        <f>K573+K587</f>
        <v>#N/A</v>
      </c>
      <c r="K587" s="381" t="e">
        <f>K584+Q578+Q583</f>
        <v>#N/A</v>
      </c>
      <c r="L587" s="36"/>
      <c r="M587" s="36"/>
      <c r="N587" s="22"/>
      <c r="O587" s="39"/>
      <c r="P587" s="40"/>
    </row>
    <row r="588" spans="1:21" x14ac:dyDescent="0.25">
      <c r="A588" s="372" t="s">
        <v>841</v>
      </c>
      <c r="B588" s="373" t="s">
        <v>861</v>
      </c>
      <c r="C588" s="373" t="s">
        <v>874</v>
      </c>
      <c r="D588" s="382" t="s">
        <v>875</v>
      </c>
      <c r="E588" s="380" t="e">
        <f>H589</f>
        <v>#N/A</v>
      </c>
      <c r="G588" s="371" t="s">
        <v>459</v>
      </c>
      <c r="H588" s="42" t="e">
        <f>K574+K587</f>
        <v>#N/A</v>
      </c>
      <c r="K588" s="57"/>
      <c r="L588" s="36"/>
      <c r="M588" s="36"/>
      <c r="N588" s="22"/>
      <c r="O588" s="39"/>
      <c r="P588" s="40"/>
    </row>
    <row r="589" spans="1:21" x14ac:dyDescent="0.25">
      <c r="A589" s="372" t="s">
        <v>847</v>
      </c>
      <c r="B589" s="378" t="s">
        <v>823</v>
      </c>
      <c r="C589" s="373" t="s">
        <v>876</v>
      </c>
      <c r="D589" s="385" t="s">
        <v>877</v>
      </c>
      <c r="E589" s="380" t="e">
        <f>H591</f>
        <v>#N/A</v>
      </c>
      <c r="G589" s="19" t="s">
        <v>870</v>
      </c>
      <c r="H589" s="42" t="e">
        <f>K575+K587</f>
        <v>#N/A</v>
      </c>
      <c r="L589" s="36"/>
      <c r="M589" s="36"/>
      <c r="N589" s="22"/>
      <c r="O589" s="39"/>
      <c r="P589" s="40"/>
    </row>
    <row r="590" spans="1:21" x14ac:dyDescent="0.25">
      <c r="A590" s="372" t="s">
        <v>850</v>
      </c>
      <c r="B590" s="378" t="s">
        <v>823</v>
      </c>
      <c r="C590" s="373" t="s">
        <v>879</v>
      </c>
      <c r="D590" s="385" t="s">
        <v>880</v>
      </c>
      <c r="E590" s="380" t="e">
        <f>H592</f>
        <v>#N/A</v>
      </c>
      <c r="G590" s="19" t="s">
        <v>873</v>
      </c>
      <c r="H590" s="42" t="e">
        <f>K576+K587</f>
        <v>#N/A</v>
      </c>
      <c r="K590" s="301"/>
      <c r="L590" s="36"/>
      <c r="M590" s="36"/>
      <c r="N590" s="22"/>
      <c r="O590" s="39"/>
      <c r="P590" s="40"/>
    </row>
    <row r="591" spans="1:21" x14ac:dyDescent="0.25">
      <c r="G591" s="326" t="s">
        <v>461</v>
      </c>
      <c r="H591" s="42" t="e">
        <f>K577+K587</f>
        <v>#N/A</v>
      </c>
      <c r="K591" s="301"/>
      <c r="L591" s="36"/>
      <c r="M591" s="36"/>
      <c r="N591" s="22"/>
      <c r="O591" s="39"/>
      <c r="P591" s="40"/>
    </row>
    <row r="592" spans="1:21" x14ac:dyDescent="0.25">
      <c r="G592" s="326" t="s">
        <v>878</v>
      </c>
      <c r="H592" s="42" t="e">
        <f>K578+K587</f>
        <v>#N/A</v>
      </c>
      <c r="K592" s="301"/>
      <c r="L592" s="36"/>
      <c r="M592" s="36"/>
      <c r="N592" s="22"/>
      <c r="O592" s="39"/>
      <c r="P592" s="40"/>
    </row>
    <row r="594" spans="1:21" x14ac:dyDescent="0.25">
      <c r="A594" s="616" t="s">
        <v>914</v>
      </c>
      <c r="B594" s="617"/>
      <c r="C594" s="617"/>
      <c r="D594" s="617"/>
      <c r="E594" s="617"/>
      <c r="F594" s="617"/>
    </row>
    <row r="595" spans="1:21" ht="24.95" customHeight="1" x14ac:dyDescent="0.25">
      <c r="L595" s="285"/>
      <c r="M595" s="70"/>
    </row>
    <row r="596" spans="1:21" ht="24.95" customHeight="1" x14ac:dyDescent="0.25">
      <c r="C596" s="387">
        <f>вставка2</f>
        <v>0</v>
      </c>
      <c r="D596" s="178" t="s">
        <v>4</v>
      </c>
      <c r="E596" s="28">
        <f>высота2</f>
        <v>0</v>
      </c>
      <c r="L596" s="285"/>
      <c r="M596" s="70"/>
    </row>
    <row r="597" spans="1:21" ht="24.95" customHeight="1" x14ac:dyDescent="0.25">
      <c r="D597" s="2" t="s">
        <v>489</v>
      </c>
      <c r="E597" s="28">
        <v>394</v>
      </c>
      <c r="L597" s="285"/>
      <c r="M597" s="70"/>
    </row>
    <row r="598" spans="1:21" ht="24.95" customHeight="1" x14ac:dyDescent="0.25">
      <c r="L598" s="286"/>
      <c r="M598" s="70"/>
    </row>
    <row r="599" spans="1:21" ht="24.95" customHeight="1" x14ac:dyDescent="0.25">
      <c r="L599" s="388"/>
      <c r="M599" s="70"/>
    </row>
    <row r="600" spans="1:21" ht="16.5" thickBot="1" x14ac:dyDescent="0.3">
      <c r="B600" s="37"/>
      <c r="C600" s="1" t="s">
        <v>915</v>
      </c>
    </row>
    <row r="601" spans="1:21" ht="17.25" thickBot="1" x14ac:dyDescent="0.3">
      <c r="A601" s="357" t="s">
        <v>822</v>
      </c>
      <c r="B601" s="358" t="s">
        <v>823</v>
      </c>
      <c r="C601" s="357" t="s">
        <v>824</v>
      </c>
      <c r="D601" s="358" t="s">
        <v>2</v>
      </c>
      <c r="E601" s="358" t="s">
        <v>3</v>
      </c>
      <c r="G601" s="603" t="s">
        <v>6</v>
      </c>
      <c r="H601" s="604"/>
      <c r="I601" s="604"/>
      <c r="J601" s="604"/>
      <c r="K601" s="605"/>
      <c r="L601" s="606" t="s">
        <v>325</v>
      </c>
      <c r="M601" s="607"/>
      <c r="N601" s="607"/>
      <c r="O601" s="607"/>
      <c r="P601" s="607"/>
      <c r="Q601" s="615"/>
    </row>
    <row r="602" spans="1:21" ht="25.5" x14ac:dyDescent="0.25">
      <c r="A602" s="359" t="s">
        <v>825</v>
      </c>
      <c r="B602" s="360"/>
      <c r="C602" s="361" t="s">
        <v>826</v>
      </c>
      <c r="D602" s="362" t="s">
        <v>827</v>
      </c>
      <c r="E602" s="363" t="e">
        <f>H619</f>
        <v>#N/A</v>
      </c>
      <c r="G602" s="29" t="s">
        <v>43</v>
      </c>
      <c r="H602" s="3" t="s">
        <v>0</v>
      </c>
      <c r="I602" s="4" t="s">
        <v>1</v>
      </c>
      <c r="J602" s="4" t="s">
        <v>3</v>
      </c>
      <c r="K602" s="5" t="s">
        <v>7</v>
      </c>
      <c r="L602" s="41" t="s">
        <v>456</v>
      </c>
      <c r="M602" s="6" t="s">
        <v>0</v>
      </c>
      <c r="N602" s="7" t="s">
        <v>1</v>
      </c>
      <c r="O602" s="7" t="s">
        <v>315</v>
      </c>
      <c r="P602" s="7" t="s">
        <v>3</v>
      </c>
      <c r="Q602" s="7" t="s">
        <v>7</v>
      </c>
      <c r="S602" s="326" t="s">
        <v>761</v>
      </c>
      <c r="T602" s="390">
        <f>'Редактор цен '!$D$90</f>
        <v>6152.5912000000008</v>
      </c>
      <c r="U602" s="391">
        <v>1</v>
      </c>
    </row>
    <row r="603" spans="1:21" x14ac:dyDescent="0.25">
      <c r="A603" s="243" t="s">
        <v>828</v>
      </c>
      <c r="B603" s="609" t="s">
        <v>829</v>
      </c>
      <c r="C603" s="364" t="s">
        <v>830</v>
      </c>
      <c r="D603" s="365" t="s">
        <v>831</v>
      </c>
      <c r="E603" s="363" t="e">
        <f>H618</f>
        <v>#N/A</v>
      </c>
      <c r="G603" s="19" t="s">
        <v>457</v>
      </c>
      <c r="H603" s="51">
        <f>E596/1000</f>
        <v>0</v>
      </c>
      <c r="I603" s="51">
        <f>E597/1000</f>
        <v>0.39400000000000002</v>
      </c>
      <c r="J603" s="26">
        <f>'Редактор цен '!$D$52</f>
        <v>14197.33</v>
      </c>
      <c r="K603" s="9">
        <f>H603*J603</f>
        <v>0</v>
      </c>
      <c r="L603" s="47" t="s">
        <v>458</v>
      </c>
      <c r="M603" s="51">
        <f>H603</f>
        <v>0</v>
      </c>
      <c r="N603" s="282">
        <f>I603</f>
        <v>0.39400000000000002</v>
      </c>
      <c r="O603" s="179">
        <f t="shared" ref="O603" si="64">(M603+N603)*2</f>
        <v>0.78800000000000003</v>
      </c>
      <c r="P603" s="355">
        <f>'Редактор цен '!$D$138</f>
        <v>124.46000000000001</v>
      </c>
      <c r="Q603" s="59">
        <f>O603*P603</f>
        <v>98.074480000000008</v>
      </c>
      <c r="S603" s="326" t="s">
        <v>764</v>
      </c>
      <c r="T603" s="390">
        <f>'Редактор цен '!$D$91</f>
        <v>6692.0364000000009</v>
      </c>
      <c r="U603" s="391">
        <v>1</v>
      </c>
    </row>
    <row r="604" spans="1:21" x14ac:dyDescent="0.25">
      <c r="A604" s="366" t="s">
        <v>832</v>
      </c>
      <c r="B604" s="610"/>
      <c r="C604" s="367" t="s">
        <v>833</v>
      </c>
      <c r="D604" s="368" t="s">
        <v>834</v>
      </c>
      <c r="E604" s="363" t="e">
        <f>H617</f>
        <v>#N/A</v>
      </c>
      <c r="G604" s="19" t="s">
        <v>9</v>
      </c>
      <c r="H604" s="51">
        <f>H603</f>
        <v>0</v>
      </c>
      <c r="I604" s="51">
        <f>I603</f>
        <v>0.39400000000000002</v>
      </c>
      <c r="J604" s="26">
        <f>'Редактор цен '!$D$54</f>
        <v>15320.01</v>
      </c>
      <c r="K604" s="9">
        <f t="shared" ref="K604:K609" si="65">H604*J604</f>
        <v>0</v>
      </c>
      <c r="L604" s="181" t="s">
        <v>61</v>
      </c>
      <c r="M604" s="51">
        <f>M603</f>
        <v>0</v>
      </c>
      <c r="N604" s="282">
        <f>I603</f>
        <v>0.39400000000000002</v>
      </c>
      <c r="O604" s="179">
        <f>(M604+N604)*2</f>
        <v>0.78800000000000003</v>
      </c>
      <c r="P604" s="11">
        <f>'Редактор цен '!$D$131</f>
        <v>138.43</v>
      </c>
      <c r="Q604" s="59">
        <f>O604*P604</f>
        <v>109.08284</v>
      </c>
      <c r="S604" s="326" t="s">
        <v>464</v>
      </c>
      <c r="T604" s="390">
        <f>'Редактор цен '!$D$92</f>
        <v>6600.9139000000005</v>
      </c>
      <c r="U604" s="391">
        <v>1</v>
      </c>
    </row>
    <row r="605" spans="1:21" x14ac:dyDescent="0.25">
      <c r="A605" s="369" t="s">
        <v>835</v>
      </c>
      <c r="B605" s="610"/>
      <c r="C605" s="370" t="s">
        <v>836</v>
      </c>
      <c r="D605" s="368" t="s">
        <v>837</v>
      </c>
      <c r="E605" s="363" t="e">
        <f>E604</f>
        <v>#N/A</v>
      </c>
      <c r="G605" s="371" t="s">
        <v>459</v>
      </c>
      <c r="H605" s="51">
        <f t="shared" ref="H605:I609" si="66">H604</f>
        <v>0</v>
      </c>
      <c r="I605" s="51">
        <f t="shared" si="66"/>
        <v>0.39400000000000002</v>
      </c>
      <c r="J605" s="26">
        <f>'Редактор цен '!$D$53</f>
        <v>15363.19</v>
      </c>
      <c r="K605" s="9">
        <f t="shared" si="65"/>
        <v>0</v>
      </c>
      <c r="L605" s="181" t="s">
        <v>478</v>
      </c>
      <c r="M605" s="51">
        <f>H603-0.11</f>
        <v>-0.11</v>
      </c>
      <c r="N605" s="51">
        <f>N603-0.11</f>
        <v>0.28400000000000003</v>
      </c>
      <c r="O605" s="179">
        <f>(M605+N605)*2</f>
        <v>0.34800000000000009</v>
      </c>
      <c r="P605" s="11">
        <f>'Редактор цен '!$D$137</f>
        <v>156.21</v>
      </c>
      <c r="Q605" s="59">
        <f>O605*P605</f>
        <v>54.361080000000015</v>
      </c>
      <c r="S605" s="244" t="s">
        <v>762</v>
      </c>
      <c r="T605" s="390">
        <f>'Редактор цен '!$D$93</f>
        <v>9075.8009999999995</v>
      </c>
      <c r="U605" s="391">
        <v>1</v>
      </c>
    </row>
    <row r="606" spans="1:21" x14ac:dyDescent="0.25">
      <c r="A606" s="369" t="s">
        <v>838</v>
      </c>
      <c r="B606" s="610"/>
      <c r="C606" s="370" t="s">
        <v>839</v>
      </c>
      <c r="D606" s="368" t="s">
        <v>840</v>
      </c>
      <c r="E606" s="363" t="e">
        <f>E604</f>
        <v>#N/A</v>
      </c>
      <c r="G606" s="19" t="s">
        <v>326</v>
      </c>
      <c r="H606" s="51">
        <f t="shared" si="66"/>
        <v>0</v>
      </c>
      <c r="I606" s="51">
        <f t="shared" si="66"/>
        <v>0.39400000000000002</v>
      </c>
      <c r="J606" s="26">
        <f>'Редактор цен '!$D$58</f>
        <v>22969.639100000004</v>
      </c>
      <c r="K606" s="9">
        <f t="shared" si="65"/>
        <v>0</v>
      </c>
      <c r="L606" s="47" t="s">
        <v>460</v>
      </c>
      <c r="M606" s="51">
        <f>M605</f>
        <v>-0.11</v>
      </c>
      <c r="N606" s="51">
        <f>N605</f>
        <v>0.28400000000000003</v>
      </c>
      <c r="O606" s="179">
        <f>(M606+N606)*2</f>
        <v>0.34800000000000009</v>
      </c>
      <c r="P606" s="11">
        <f>'Редактор цен '!$D$138</f>
        <v>124.46000000000001</v>
      </c>
      <c r="Q606" s="59">
        <f t="shared" ref="Q606" si="67">O606*P606</f>
        <v>43.312080000000016</v>
      </c>
      <c r="S606" s="244" t="s">
        <v>766</v>
      </c>
      <c r="T606" s="390">
        <f>'Редактор цен '!$D$94</f>
        <v>9075.8009999999995</v>
      </c>
      <c r="U606" s="391">
        <v>1</v>
      </c>
    </row>
    <row r="607" spans="1:21" x14ac:dyDescent="0.25">
      <c r="A607" s="372" t="s">
        <v>841</v>
      </c>
      <c r="B607" s="610"/>
      <c r="C607" s="373" t="s">
        <v>842</v>
      </c>
      <c r="D607" s="368" t="s">
        <v>843</v>
      </c>
      <c r="E607" s="363" t="e">
        <f>E604</f>
        <v>#N/A</v>
      </c>
      <c r="G607" s="19" t="s">
        <v>66</v>
      </c>
      <c r="H607" s="51">
        <f t="shared" si="66"/>
        <v>0</v>
      </c>
      <c r="I607" s="51">
        <f t="shared" si="66"/>
        <v>0.39400000000000002</v>
      </c>
      <c r="J607" s="26">
        <f>'Редактор цен '!$D$61</f>
        <v>20259.04</v>
      </c>
      <c r="K607" s="9">
        <f t="shared" si="65"/>
        <v>0</v>
      </c>
      <c r="L607" s="181" t="s">
        <v>482</v>
      </c>
      <c r="M607" s="51">
        <f>M605+0.02</f>
        <v>-0.09</v>
      </c>
      <c r="N607" s="51">
        <f>N605+0.02</f>
        <v>0.30400000000000005</v>
      </c>
      <c r="O607" s="278">
        <f>(M607+N607)*2</f>
        <v>0.4280000000000001</v>
      </c>
      <c r="P607" s="11">
        <f>'Редактор цен '!$D$139</f>
        <v>149.86000000000001</v>
      </c>
      <c r="Q607" s="59">
        <f>O607*P607</f>
        <v>64.140080000000026</v>
      </c>
      <c r="S607" s="326" t="s">
        <v>46</v>
      </c>
      <c r="T607" s="390">
        <f>'Редактор цен '!$D$89</f>
        <v>4074.9982000000005</v>
      </c>
      <c r="U607" s="391">
        <v>1</v>
      </c>
    </row>
    <row r="608" spans="1:21" ht="15.75" thickBot="1" x14ac:dyDescent="0.3">
      <c r="A608" s="372" t="s">
        <v>844</v>
      </c>
      <c r="B608" s="610"/>
      <c r="C608" s="373" t="s">
        <v>845</v>
      </c>
      <c r="D608" s="368" t="s">
        <v>846</v>
      </c>
      <c r="E608" s="363" t="e">
        <f>E604</f>
        <v>#N/A</v>
      </c>
      <c r="G608" s="326" t="s">
        <v>461</v>
      </c>
      <c r="H608" s="51">
        <f t="shared" si="66"/>
        <v>0</v>
      </c>
      <c r="I608" s="51">
        <f t="shared" si="66"/>
        <v>0.39400000000000002</v>
      </c>
      <c r="J608" s="26">
        <f>'Редактор цен '!$D$59</f>
        <v>22969.639100000004</v>
      </c>
      <c r="K608" s="9">
        <f t="shared" si="65"/>
        <v>0</v>
      </c>
      <c r="L608" s="47" t="s">
        <v>491</v>
      </c>
      <c r="M608" s="51">
        <f>H603</f>
        <v>0</v>
      </c>
      <c r="N608" s="51"/>
      <c r="O608" s="179">
        <f>M608</f>
        <v>0</v>
      </c>
      <c r="P608" s="11">
        <f>'Редактор цен '!$D$138</f>
        <v>124.46000000000001</v>
      </c>
      <c r="Q608" s="59">
        <f>O608*P608</f>
        <v>0</v>
      </c>
      <c r="S608" s="326" t="s">
        <v>45</v>
      </c>
      <c r="T608" s="390">
        <f>'Редактор цен '!$D$81</f>
        <v>4129.6716999999999</v>
      </c>
      <c r="U608" s="290">
        <v>0</v>
      </c>
    </row>
    <row r="609" spans="1:21" ht="15.75" thickBot="1" x14ac:dyDescent="0.3">
      <c r="A609" s="372" t="s">
        <v>847</v>
      </c>
      <c r="B609" s="610"/>
      <c r="C609" s="373" t="s">
        <v>848</v>
      </c>
      <c r="D609" s="368" t="s">
        <v>849</v>
      </c>
      <c r="E609" s="363" t="e">
        <f>E605</f>
        <v>#N/A</v>
      </c>
      <c r="G609" s="394" t="s">
        <v>462</v>
      </c>
      <c r="H609" s="395">
        <f t="shared" si="66"/>
        <v>0</v>
      </c>
      <c r="I609" s="395">
        <f t="shared" si="66"/>
        <v>0.39400000000000002</v>
      </c>
      <c r="J609" s="26">
        <f>'Редактор цен '!$D$60</f>
        <v>22054.82</v>
      </c>
      <c r="K609" s="9">
        <f t="shared" si="65"/>
        <v>0</v>
      </c>
      <c r="P609" s="57"/>
      <c r="Q609" s="440">
        <f>Q603+Q604+Q605+Q606+Q607+Q608</f>
        <v>368.97056000000009</v>
      </c>
      <c r="S609" s="326" t="s">
        <v>387</v>
      </c>
      <c r="T609" s="390">
        <f>'Редактор цен '!$D$82</f>
        <v>6225.4892</v>
      </c>
      <c r="U609" s="290">
        <v>0</v>
      </c>
    </row>
    <row r="610" spans="1:21" x14ac:dyDescent="0.25">
      <c r="A610" s="372" t="s">
        <v>850</v>
      </c>
      <c r="B610" s="610"/>
      <c r="C610" s="373" t="s">
        <v>851</v>
      </c>
      <c r="D610" s="368" t="s">
        <v>852</v>
      </c>
      <c r="E610" s="363" t="e">
        <f>H619</f>
        <v>#N/A</v>
      </c>
      <c r="G610" s="397" t="s">
        <v>885</v>
      </c>
      <c r="H610" s="398">
        <f>M611</f>
        <v>-9.1999999999999998E-2</v>
      </c>
      <c r="I610" s="398">
        <f>N611</f>
        <v>0.30200000000000005</v>
      </c>
      <c r="J610" s="399" t="e">
        <f>VLOOKUP(C596,S602:U615,3)*'Редактор цен '!$D$67</f>
        <v>#N/A</v>
      </c>
      <c r="K610" s="400" t="e">
        <f>H610*I610*J610</f>
        <v>#N/A</v>
      </c>
      <c r="L610" s="441" t="s">
        <v>48</v>
      </c>
      <c r="M610" s="402" t="s">
        <v>0</v>
      </c>
      <c r="N610" s="403" t="s">
        <v>1</v>
      </c>
      <c r="O610" s="404" t="s">
        <v>60</v>
      </c>
      <c r="P610" s="403" t="s">
        <v>3</v>
      </c>
      <c r="Q610" s="275" t="s">
        <v>7</v>
      </c>
      <c r="S610" s="244" t="s">
        <v>782</v>
      </c>
      <c r="T610" s="390">
        <f>'Редактор цен '!$D$83</f>
        <v>5591.2766000000001</v>
      </c>
      <c r="U610" s="290">
        <v>0</v>
      </c>
    </row>
    <row r="611" spans="1:21" x14ac:dyDescent="0.25">
      <c r="A611" s="369" t="s">
        <v>853</v>
      </c>
      <c r="B611" s="610"/>
      <c r="C611" s="370" t="s">
        <v>854</v>
      </c>
      <c r="D611" s="368" t="s">
        <v>855</v>
      </c>
      <c r="E611" s="363" t="e">
        <f>E604</f>
        <v>#N/A</v>
      </c>
      <c r="G611" s="405" t="s">
        <v>886</v>
      </c>
      <c r="H611" s="51">
        <f>O607</f>
        <v>0.4280000000000001</v>
      </c>
      <c r="I611" s="8"/>
      <c r="J611" s="11">
        <f>'Редактор цен '!$D$68</f>
        <v>269.7226</v>
      </c>
      <c r="K611" s="406">
        <f>H611*J611</f>
        <v>115.44127280000002</v>
      </c>
      <c r="L611" s="442">
        <f>C596</f>
        <v>0</v>
      </c>
      <c r="M611" s="50">
        <f>M607-0.002</f>
        <v>-9.1999999999999998E-2</v>
      </c>
      <c r="N611" s="50">
        <f>N607-0.002</f>
        <v>0.30200000000000005</v>
      </c>
      <c r="O611" s="49">
        <f>M611*N611</f>
        <v>-2.7784000000000003E-2</v>
      </c>
      <c r="P611" s="10" t="e">
        <f>VLOOKUP(C596,S602:T615,2)</f>
        <v>#N/A</v>
      </c>
      <c r="Q611" s="72" t="e">
        <f>O611*P611</f>
        <v>#N/A</v>
      </c>
      <c r="S611" s="244" t="s">
        <v>887</v>
      </c>
      <c r="T611" s="390">
        <f>'Редактор цен '!$D$84</f>
        <v>6735.7752</v>
      </c>
      <c r="U611" s="391">
        <v>0</v>
      </c>
    </row>
    <row r="612" spans="1:21" x14ac:dyDescent="0.25">
      <c r="A612" s="366" t="s">
        <v>856</v>
      </c>
      <c r="B612" s="611"/>
      <c r="C612" s="367" t="s">
        <v>857</v>
      </c>
      <c r="D612" s="368" t="s">
        <v>858</v>
      </c>
      <c r="E612" s="363" t="e">
        <f>E604</f>
        <v>#N/A</v>
      </c>
      <c r="G612" s="408" t="s">
        <v>888</v>
      </c>
      <c r="H612" s="50">
        <f>H611/4</f>
        <v>0.10700000000000003</v>
      </c>
      <c r="I612" s="30"/>
      <c r="J612" s="54">
        <f>'Редактор цен '!$D$70</f>
        <v>200.46949999999998</v>
      </c>
      <c r="K612" s="406">
        <f>H612*J612</f>
        <v>21.450236500000003</v>
      </c>
      <c r="L612" s="443" t="s">
        <v>479</v>
      </c>
      <c r="M612" s="284">
        <f>M611</f>
        <v>-9.1999999999999998E-2</v>
      </c>
      <c r="N612" s="284">
        <f>N611</f>
        <v>0.30200000000000005</v>
      </c>
      <c r="O612" s="48">
        <f>2*(M612+N612)</f>
        <v>0.4200000000000001</v>
      </c>
      <c r="P612" s="26">
        <f>'Редактор цен '!$D$152</f>
        <v>535.94000000000005</v>
      </c>
      <c r="Q612" s="72">
        <f>O612*P612</f>
        <v>225.09480000000008</v>
      </c>
      <c r="S612" s="244" t="s">
        <v>889</v>
      </c>
      <c r="T612" s="390">
        <f>'Редактор цен '!$D$85</f>
        <v>6444.1831999999995</v>
      </c>
      <c r="U612" s="391">
        <v>0</v>
      </c>
    </row>
    <row r="613" spans="1:21" ht="16.5" thickBot="1" x14ac:dyDescent="0.3">
      <c r="A613" s="357" t="s">
        <v>822</v>
      </c>
      <c r="B613" s="358" t="s">
        <v>823</v>
      </c>
      <c r="C613" s="357" t="s">
        <v>824</v>
      </c>
      <c r="D613" s="358" t="s">
        <v>2</v>
      </c>
      <c r="E613" s="358" t="s">
        <v>3</v>
      </c>
      <c r="G613" s="414" t="s">
        <v>910</v>
      </c>
      <c r="H613" s="415" t="s">
        <v>44</v>
      </c>
      <c r="I613" s="48">
        <f>CEILING(O607*1.15,0.5)</f>
        <v>0.5</v>
      </c>
      <c r="J613" s="416">
        <f>'Редактор цен '!$D$72</f>
        <v>728.98</v>
      </c>
      <c r="K613" s="417">
        <f>I613*J613</f>
        <v>364.49</v>
      </c>
      <c r="L613" s="444" t="s">
        <v>911</v>
      </c>
      <c r="M613" s="445"/>
      <c r="N613" s="445"/>
      <c r="O613" s="446"/>
      <c r="P613" s="447">
        <f>'Редактор цен '!$D$146</f>
        <v>1931.67</v>
      </c>
      <c r="Q613" s="448">
        <f>P613</f>
        <v>1931.67</v>
      </c>
      <c r="S613" s="328" t="s">
        <v>389</v>
      </c>
      <c r="T613" s="390">
        <f>'Редактор цен '!$D$86</f>
        <v>4785.7537000000002</v>
      </c>
      <c r="U613" s="391">
        <v>0</v>
      </c>
    </row>
    <row r="614" spans="1:21" ht="15.75" thickBot="1" x14ac:dyDescent="0.3">
      <c r="A614" s="359" t="s">
        <v>825</v>
      </c>
      <c r="B614" s="378" t="s">
        <v>823</v>
      </c>
      <c r="C614" s="361" t="s">
        <v>859</v>
      </c>
      <c r="D614" s="379" t="s">
        <v>860</v>
      </c>
      <c r="E614" s="380" t="e">
        <f>H623</f>
        <v>#N/A</v>
      </c>
      <c r="G614" s="422" t="s">
        <v>890</v>
      </c>
      <c r="H614" s="423">
        <f>O607</f>
        <v>0.4280000000000001</v>
      </c>
      <c r="I614" s="424"/>
      <c r="J614" s="425">
        <f>'Редактор цен '!$D$153</f>
        <v>128.27000000000001</v>
      </c>
      <c r="K614" s="426">
        <f>H614*J614</f>
        <v>54.899560000000015</v>
      </c>
      <c r="L614" s="32"/>
      <c r="M614" s="32"/>
      <c r="N614" s="32"/>
      <c r="O614" s="39"/>
      <c r="P614" s="40"/>
      <c r="Q614" s="53" t="e">
        <f>Q611+Q612+Q613</f>
        <v>#N/A</v>
      </c>
      <c r="S614" s="328" t="s">
        <v>769</v>
      </c>
      <c r="T614" s="390">
        <f>'Редактор цен '!$D$87</f>
        <v>6619.1383999999998</v>
      </c>
      <c r="U614" s="391">
        <v>0</v>
      </c>
    </row>
    <row r="615" spans="1:21" ht="15.75" thickBot="1" x14ac:dyDescent="0.3">
      <c r="A615" s="369" t="s">
        <v>835</v>
      </c>
      <c r="B615" s="373" t="s">
        <v>861</v>
      </c>
      <c r="C615" s="373" t="s">
        <v>862</v>
      </c>
      <c r="D615" s="382" t="s">
        <v>863</v>
      </c>
      <c r="E615" s="380" t="e">
        <f>H620</f>
        <v>#N/A</v>
      </c>
      <c r="G615" s="301"/>
      <c r="H615" s="301"/>
      <c r="K615" s="427" t="e">
        <f>K610+K611+K612+K613+K614</f>
        <v>#N/A</v>
      </c>
      <c r="L615" s="36"/>
      <c r="M615" s="36"/>
      <c r="N615" s="22"/>
      <c r="O615" s="39"/>
      <c r="P615" s="40"/>
      <c r="S615" s="328" t="s">
        <v>771</v>
      </c>
      <c r="T615" s="390">
        <f>'Редактор цен '!$D$88</f>
        <v>6619.1383999999998</v>
      </c>
      <c r="U615" s="391">
        <v>0</v>
      </c>
    </row>
    <row r="616" spans="1:21" x14ac:dyDescent="0.25">
      <c r="A616" s="243" t="s">
        <v>828</v>
      </c>
      <c r="B616" s="373" t="s">
        <v>864</v>
      </c>
      <c r="C616" s="383" t="s">
        <v>865</v>
      </c>
      <c r="D616" s="384" t="s">
        <v>866</v>
      </c>
      <c r="E616" s="380" t="e">
        <f>H621</f>
        <v>#N/A</v>
      </c>
      <c r="G616" s="612" t="s">
        <v>10</v>
      </c>
      <c r="H616" s="612"/>
      <c r="I616" s="301"/>
      <c r="J616" s="301"/>
      <c r="K616" s="301"/>
      <c r="L616" s="36"/>
      <c r="M616" s="36"/>
      <c r="N616" s="22"/>
      <c r="O616" s="39"/>
      <c r="P616" s="40"/>
    </row>
    <row r="617" spans="1:21" x14ac:dyDescent="0.25">
      <c r="A617" s="243" t="s">
        <v>828</v>
      </c>
      <c r="B617" s="373" t="s">
        <v>867</v>
      </c>
      <c r="C617" s="373" t="s">
        <v>868</v>
      </c>
      <c r="D617" s="384" t="s">
        <v>869</v>
      </c>
      <c r="E617" s="380" t="e">
        <f>H621</f>
        <v>#N/A</v>
      </c>
      <c r="G617" s="19" t="s">
        <v>8</v>
      </c>
      <c r="H617" s="42" t="e">
        <f>K603+K618</f>
        <v>#N/A</v>
      </c>
      <c r="I617" s="301"/>
      <c r="J617" s="301"/>
      <c r="K617" s="301"/>
      <c r="L617" s="36"/>
      <c r="M617" s="36"/>
      <c r="N617" s="22"/>
      <c r="O617" s="39"/>
      <c r="P617" s="40"/>
    </row>
    <row r="618" spans="1:21" x14ac:dyDescent="0.25">
      <c r="A618" s="372" t="s">
        <v>841</v>
      </c>
      <c r="B618" s="373" t="s">
        <v>864</v>
      </c>
      <c r="C618" s="373" t="s">
        <v>871</v>
      </c>
      <c r="D618" s="382" t="s">
        <v>872</v>
      </c>
      <c r="E618" s="380" t="e">
        <f>H620</f>
        <v>#N/A</v>
      </c>
      <c r="G618" s="19" t="s">
        <v>9</v>
      </c>
      <c r="H618" s="42" t="e">
        <f>K604+K618</f>
        <v>#N/A</v>
      </c>
      <c r="K618" s="381" t="e">
        <f>K615+Q609+Q614</f>
        <v>#N/A</v>
      </c>
      <c r="L618" s="36"/>
      <c r="M618" s="36"/>
      <c r="N618" s="22"/>
      <c r="O618" s="39"/>
      <c r="P618" s="40"/>
    </row>
    <row r="619" spans="1:21" x14ac:dyDescent="0.25">
      <c r="A619" s="372" t="s">
        <v>841</v>
      </c>
      <c r="B619" s="373" t="s">
        <v>861</v>
      </c>
      <c r="C619" s="373" t="s">
        <v>874</v>
      </c>
      <c r="D619" s="382" t="s">
        <v>875</v>
      </c>
      <c r="E619" s="380" t="e">
        <f>H620</f>
        <v>#N/A</v>
      </c>
      <c r="G619" s="371" t="s">
        <v>459</v>
      </c>
      <c r="H619" s="42" t="e">
        <f>K605+K618</f>
        <v>#N/A</v>
      </c>
      <c r="K619" s="57"/>
      <c r="L619" s="36"/>
      <c r="M619" s="36"/>
      <c r="N619" s="22"/>
      <c r="O619" s="39"/>
      <c r="P619" s="40"/>
    </row>
    <row r="620" spans="1:21" x14ac:dyDescent="0.25">
      <c r="A620" s="372" t="s">
        <v>847</v>
      </c>
      <c r="B620" s="378" t="s">
        <v>823</v>
      </c>
      <c r="C620" s="373" t="s">
        <v>876</v>
      </c>
      <c r="D620" s="385" t="s">
        <v>877</v>
      </c>
      <c r="E620" s="380" t="e">
        <f>H622</f>
        <v>#N/A</v>
      </c>
      <c r="G620" s="19" t="s">
        <v>870</v>
      </c>
      <c r="H620" s="42" t="e">
        <f>K606+K618</f>
        <v>#N/A</v>
      </c>
      <c r="L620" s="36"/>
      <c r="M620" s="36"/>
      <c r="N620" s="22"/>
      <c r="O620" s="39"/>
      <c r="P620" s="40"/>
    </row>
    <row r="621" spans="1:21" x14ac:dyDescent="0.25">
      <c r="A621" s="372" t="s">
        <v>850</v>
      </c>
      <c r="B621" s="378" t="s">
        <v>823</v>
      </c>
      <c r="C621" s="373" t="s">
        <v>879</v>
      </c>
      <c r="D621" s="385" t="s">
        <v>880</v>
      </c>
      <c r="E621" s="380" t="e">
        <f>H623</f>
        <v>#N/A</v>
      </c>
      <c r="G621" s="19" t="s">
        <v>873</v>
      </c>
      <c r="H621" s="42" t="e">
        <f>K607+K618</f>
        <v>#N/A</v>
      </c>
      <c r="K621" s="301"/>
      <c r="L621" s="36"/>
      <c r="M621" s="36"/>
      <c r="N621" s="22"/>
      <c r="O621" s="39"/>
      <c r="P621" s="40"/>
    </row>
    <row r="622" spans="1:21" x14ac:dyDescent="0.25">
      <c r="G622" s="326" t="s">
        <v>461</v>
      </c>
      <c r="H622" s="42" t="e">
        <f>K608+K618</f>
        <v>#N/A</v>
      </c>
      <c r="K622" s="301"/>
      <c r="L622" s="36"/>
      <c r="M622" s="36"/>
      <c r="N622" s="22"/>
      <c r="O622" s="39"/>
      <c r="P622" s="40"/>
    </row>
    <row r="623" spans="1:21" x14ac:dyDescent="0.25">
      <c r="G623" s="326" t="s">
        <v>878</v>
      </c>
      <c r="H623" s="42" t="e">
        <f>K609+K618</f>
        <v>#N/A</v>
      </c>
      <c r="K623" s="301"/>
      <c r="L623" s="36"/>
      <c r="M623" s="36"/>
      <c r="N623" s="22"/>
      <c r="O623" s="39"/>
      <c r="P623" s="40"/>
    </row>
    <row r="624" spans="1:21" x14ac:dyDescent="0.25">
      <c r="A624" s="43"/>
      <c r="B624" s="44"/>
      <c r="C624" s="44"/>
      <c r="D624" s="45"/>
      <c r="E624" s="46"/>
      <c r="L624" s="36"/>
      <c r="M624" s="36"/>
      <c r="N624" s="22"/>
      <c r="O624" s="39"/>
      <c r="P624" s="40"/>
    </row>
    <row r="625" spans="1:21" x14ac:dyDescent="0.25">
      <c r="A625" s="616" t="s">
        <v>916</v>
      </c>
      <c r="B625" s="617"/>
      <c r="C625" s="617"/>
      <c r="D625" s="617"/>
      <c r="E625" s="617"/>
      <c r="F625" s="617"/>
    </row>
    <row r="626" spans="1:21" ht="24.95" customHeight="1" x14ac:dyDescent="0.25">
      <c r="L626" s="285"/>
      <c r="M626" s="70"/>
    </row>
    <row r="627" spans="1:21" ht="24.95" customHeight="1" x14ac:dyDescent="0.25">
      <c r="C627" s="387">
        <f>вставка2</f>
        <v>0</v>
      </c>
      <c r="D627" s="178" t="s">
        <v>4</v>
      </c>
      <c r="E627" s="28">
        <f>высота2</f>
        <v>0</v>
      </c>
      <c r="L627" s="285"/>
      <c r="M627" s="70"/>
    </row>
    <row r="628" spans="1:21" ht="24.95" customHeight="1" x14ac:dyDescent="0.25">
      <c r="D628" s="2" t="s">
        <v>489</v>
      </c>
      <c r="E628" s="28">
        <v>394</v>
      </c>
      <c r="L628" s="285"/>
      <c r="M628" s="70"/>
    </row>
    <row r="629" spans="1:21" ht="24.95" customHeight="1" x14ac:dyDescent="0.25">
      <c r="L629" s="286"/>
      <c r="M629" s="70"/>
    </row>
    <row r="630" spans="1:21" ht="24.95" customHeight="1" x14ac:dyDescent="0.25">
      <c r="L630" s="388"/>
      <c r="M630" s="70"/>
    </row>
    <row r="631" spans="1:21" ht="16.5" thickBot="1" x14ac:dyDescent="0.3">
      <c r="B631" s="37"/>
      <c r="C631" s="1" t="s">
        <v>917</v>
      </c>
    </row>
    <row r="632" spans="1:21" ht="17.25" thickBot="1" x14ac:dyDescent="0.3">
      <c r="A632" s="357" t="s">
        <v>822</v>
      </c>
      <c r="B632" s="358" t="s">
        <v>823</v>
      </c>
      <c r="C632" s="357" t="s">
        <v>824</v>
      </c>
      <c r="D632" s="358" t="s">
        <v>2</v>
      </c>
      <c r="E632" s="358" t="s">
        <v>3</v>
      </c>
      <c r="G632" s="618" t="s">
        <v>6</v>
      </c>
      <c r="H632" s="619"/>
      <c r="I632" s="619"/>
      <c r="J632" s="619"/>
      <c r="K632" s="620"/>
      <c r="L632" s="606" t="s">
        <v>325</v>
      </c>
      <c r="M632" s="607"/>
      <c r="N632" s="607"/>
      <c r="O632" s="607"/>
      <c r="P632" s="607"/>
      <c r="Q632" s="615"/>
    </row>
    <row r="633" spans="1:21" ht="25.5" x14ac:dyDescent="0.25">
      <c r="A633" s="359" t="s">
        <v>825</v>
      </c>
      <c r="B633" s="360"/>
      <c r="C633" s="361" t="s">
        <v>826</v>
      </c>
      <c r="D633" s="362" t="s">
        <v>827</v>
      </c>
      <c r="E633" s="363" t="e">
        <f>H650</f>
        <v>#N/A</v>
      </c>
      <c r="G633" s="449" t="s">
        <v>43</v>
      </c>
      <c r="H633" s="6" t="s">
        <v>0</v>
      </c>
      <c r="I633" s="7" t="s">
        <v>1</v>
      </c>
      <c r="J633" s="7" t="s">
        <v>3</v>
      </c>
      <c r="K633" s="450" t="s">
        <v>7</v>
      </c>
      <c r="L633" s="41" t="s">
        <v>456</v>
      </c>
      <c r="M633" s="6" t="s">
        <v>0</v>
      </c>
      <c r="N633" s="7" t="s">
        <v>1</v>
      </c>
      <c r="O633" s="7" t="s">
        <v>315</v>
      </c>
      <c r="P633" s="7" t="s">
        <v>3</v>
      </c>
      <c r="Q633" s="7" t="s">
        <v>7</v>
      </c>
      <c r="S633" s="326" t="s">
        <v>761</v>
      </c>
      <c r="T633" s="390">
        <f>'Редактор цен '!$D$90</f>
        <v>6152.5912000000008</v>
      </c>
      <c r="U633" s="391">
        <v>1</v>
      </c>
    </row>
    <row r="634" spans="1:21" x14ac:dyDescent="0.25">
      <c r="A634" s="243" t="s">
        <v>828</v>
      </c>
      <c r="B634" s="609" t="s">
        <v>829</v>
      </c>
      <c r="C634" s="364" t="s">
        <v>830</v>
      </c>
      <c r="D634" s="365" t="s">
        <v>831</v>
      </c>
      <c r="E634" s="363" t="e">
        <f>H649</f>
        <v>#N/A</v>
      </c>
      <c r="G634" s="19" t="s">
        <v>457</v>
      </c>
      <c r="H634" s="51">
        <f>E627/1000</f>
        <v>0</v>
      </c>
      <c r="I634" s="51">
        <f>E628/1000</f>
        <v>0.39400000000000002</v>
      </c>
      <c r="J634" s="26">
        <f>'Редактор цен '!$D$55</f>
        <v>18982.689999999999</v>
      </c>
      <c r="K634" s="9">
        <f>H634*J634</f>
        <v>0</v>
      </c>
      <c r="L634" s="47" t="s">
        <v>458</v>
      </c>
      <c r="M634" s="51">
        <f>H634</f>
        <v>0</v>
      </c>
      <c r="N634" s="282">
        <f>I634</f>
        <v>0.39400000000000002</v>
      </c>
      <c r="O634" s="179">
        <f t="shared" ref="O634" si="68">(M634+N634)*2</f>
        <v>0.78800000000000003</v>
      </c>
      <c r="P634" s="355">
        <f>'Редактор цен '!$D$138</f>
        <v>124.46000000000001</v>
      </c>
      <c r="Q634" s="59">
        <f>O634*P634</f>
        <v>98.074480000000008</v>
      </c>
      <c r="S634" s="326" t="s">
        <v>764</v>
      </c>
      <c r="T634" s="390">
        <f>'Редактор цен '!$D$91</f>
        <v>6692.0364000000009</v>
      </c>
      <c r="U634" s="391">
        <v>1</v>
      </c>
    </row>
    <row r="635" spans="1:21" x14ac:dyDescent="0.25">
      <c r="A635" s="366" t="s">
        <v>832</v>
      </c>
      <c r="B635" s="610"/>
      <c r="C635" s="367" t="s">
        <v>833</v>
      </c>
      <c r="D635" s="368" t="s">
        <v>834</v>
      </c>
      <c r="E635" s="363" t="e">
        <f>H648</f>
        <v>#N/A</v>
      </c>
      <c r="G635" s="19" t="s">
        <v>9</v>
      </c>
      <c r="H635" s="51">
        <f>H634</f>
        <v>0</v>
      </c>
      <c r="I635" s="51">
        <f>I634</f>
        <v>0.39400000000000002</v>
      </c>
      <c r="J635" s="26">
        <f>'Редактор цен '!$D$57</f>
        <v>21920.2</v>
      </c>
      <c r="K635" s="9">
        <f t="shared" ref="K635:K640" si="69">H635*J635</f>
        <v>0</v>
      </c>
      <c r="L635" s="181" t="s">
        <v>61</v>
      </c>
      <c r="M635" s="51">
        <f>M634</f>
        <v>0</v>
      </c>
      <c r="N635" s="282">
        <f>I634</f>
        <v>0.39400000000000002</v>
      </c>
      <c r="O635" s="179">
        <f>(M635+N635)*2</f>
        <v>0.78800000000000003</v>
      </c>
      <c r="P635" s="11">
        <f>'Редактор цен '!$D$131</f>
        <v>138.43</v>
      </c>
      <c r="Q635" s="59">
        <f>O635*P635</f>
        <v>109.08284</v>
      </c>
      <c r="S635" s="326" t="s">
        <v>464</v>
      </c>
      <c r="T635" s="390">
        <f>'Редактор цен '!$D$92</f>
        <v>6600.9139000000005</v>
      </c>
      <c r="U635" s="391">
        <v>1</v>
      </c>
    </row>
    <row r="636" spans="1:21" x14ac:dyDescent="0.25">
      <c r="A636" s="369" t="s">
        <v>835</v>
      </c>
      <c r="B636" s="610"/>
      <c r="C636" s="370" t="s">
        <v>836</v>
      </c>
      <c r="D636" s="368" t="s">
        <v>837</v>
      </c>
      <c r="E636" s="363" t="e">
        <f>E635</f>
        <v>#N/A</v>
      </c>
      <c r="G636" s="371" t="s">
        <v>459</v>
      </c>
      <c r="H636" s="51">
        <f t="shared" ref="H636:I640" si="70">H635</f>
        <v>0</v>
      </c>
      <c r="I636" s="51">
        <f t="shared" si="70"/>
        <v>0.39400000000000002</v>
      </c>
      <c r="J636" s="26">
        <f>'Редактор цен '!$D$56</f>
        <v>21880.83</v>
      </c>
      <c r="K636" s="9">
        <f t="shared" si="69"/>
        <v>0</v>
      </c>
      <c r="L636" s="181" t="s">
        <v>478</v>
      </c>
      <c r="M636" s="51">
        <f>H634-0.11</f>
        <v>-0.11</v>
      </c>
      <c r="N636" s="51">
        <f>N634-0.11</f>
        <v>0.28400000000000003</v>
      </c>
      <c r="O636" s="179">
        <f>(M636+N636)*2</f>
        <v>0.34800000000000009</v>
      </c>
      <c r="P636" s="11">
        <f>'Редактор цен '!$D$137</f>
        <v>156.21</v>
      </c>
      <c r="Q636" s="59">
        <f>O636*P636</f>
        <v>54.361080000000015</v>
      </c>
      <c r="S636" s="244" t="s">
        <v>762</v>
      </c>
      <c r="T636" s="390">
        <f>'Редактор цен '!$D$93</f>
        <v>9075.8009999999995</v>
      </c>
      <c r="U636" s="391">
        <v>1</v>
      </c>
    </row>
    <row r="637" spans="1:21" x14ac:dyDescent="0.25">
      <c r="A637" s="369" t="s">
        <v>838</v>
      </c>
      <c r="B637" s="610"/>
      <c r="C637" s="370" t="s">
        <v>839</v>
      </c>
      <c r="D637" s="368" t="s">
        <v>840</v>
      </c>
      <c r="E637" s="363" t="e">
        <f>E635</f>
        <v>#N/A</v>
      </c>
      <c r="G637" s="19" t="s">
        <v>326</v>
      </c>
      <c r="H637" s="51">
        <f t="shared" si="70"/>
        <v>0</v>
      </c>
      <c r="I637" s="51">
        <f t="shared" si="70"/>
        <v>0.39400000000000002</v>
      </c>
      <c r="J637" s="26">
        <f>'Редактор цен '!$D$62</f>
        <v>26987.5</v>
      </c>
      <c r="K637" s="9">
        <f t="shared" si="69"/>
        <v>0</v>
      </c>
      <c r="L637" s="47" t="s">
        <v>460</v>
      </c>
      <c r="M637" s="51">
        <f>M636</f>
        <v>-0.11</v>
      </c>
      <c r="N637" s="51">
        <f>N636</f>
        <v>0.28400000000000003</v>
      </c>
      <c r="O637" s="179">
        <f>(M637+N637)*2</f>
        <v>0.34800000000000009</v>
      </c>
      <c r="P637" s="11">
        <f>'Редактор цен '!$D$138</f>
        <v>124.46000000000001</v>
      </c>
      <c r="Q637" s="59">
        <f t="shared" ref="Q637" si="71">O637*P637</f>
        <v>43.312080000000016</v>
      </c>
      <c r="S637" s="244" t="s">
        <v>766</v>
      </c>
      <c r="T637" s="390">
        <f>'Редактор цен '!$D$94</f>
        <v>9075.8009999999995</v>
      </c>
      <c r="U637" s="391">
        <v>1</v>
      </c>
    </row>
    <row r="638" spans="1:21" x14ac:dyDescent="0.25">
      <c r="A638" s="372" t="s">
        <v>841</v>
      </c>
      <c r="B638" s="610"/>
      <c r="C638" s="373" t="s">
        <v>842</v>
      </c>
      <c r="D638" s="368" t="s">
        <v>843</v>
      </c>
      <c r="E638" s="363" t="e">
        <f>E635</f>
        <v>#N/A</v>
      </c>
      <c r="G638" s="19" t="s">
        <v>66</v>
      </c>
      <c r="H638" s="51">
        <f t="shared" si="70"/>
        <v>0</v>
      </c>
      <c r="I638" s="51">
        <f t="shared" si="70"/>
        <v>0.39400000000000002</v>
      </c>
      <c r="J638" s="26">
        <f>'Редактор цен '!$D$65</f>
        <v>29925.010000000002</v>
      </c>
      <c r="K638" s="9">
        <f t="shared" si="69"/>
        <v>0</v>
      </c>
      <c r="L638" s="181" t="s">
        <v>482</v>
      </c>
      <c r="M638" s="51">
        <f>M636+0.02</f>
        <v>-0.09</v>
      </c>
      <c r="N638" s="51">
        <f>N636+0.02</f>
        <v>0.30400000000000005</v>
      </c>
      <c r="O638" s="278">
        <f>(M638+N638)*2</f>
        <v>0.4280000000000001</v>
      </c>
      <c r="P638" s="11">
        <f>'Редактор цен '!$D$139</f>
        <v>149.86000000000001</v>
      </c>
      <c r="Q638" s="59">
        <f>O638*P638</f>
        <v>64.140080000000026</v>
      </c>
      <c r="S638" s="326" t="s">
        <v>46</v>
      </c>
      <c r="T638" s="390">
        <f>'Редактор цен '!$D$89</f>
        <v>4074.9982000000005</v>
      </c>
      <c r="U638" s="391">
        <v>1</v>
      </c>
    </row>
    <row r="639" spans="1:21" ht="15.75" thickBot="1" x14ac:dyDescent="0.3">
      <c r="A639" s="372" t="s">
        <v>844</v>
      </c>
      <c r="B639" s="610"/>
      <c r="C639" s="373" t="s">
        <v>845</v>
      </c>
      <c r="D639" s="368" t="s">
        <v>846</v>
      </c>
      <c r="E639" s="363" t="e">
        <f>E635</f>
        <v>#N/A</v>
      </c>
      <c r="G639" s="326" t="s">
        <v>461</v>
      </c>
      <c r="H639" s="51">
        <f t="shared" si="70"/>
        <v>0</v>
      </c>
      <c r="I639" s="51">
        <f t="shared" si="70"/>
        <v>0.39400000000000002</v>
      </c>
      <c r="J639" s="26">
        <f>'Редактор цен '!$D$63</f>
        <v>26987.5</v>
      </c>
      <c r="K639" s="9">
        <f t="shared" si="69"/>
        <v>0</v>
      </c>
      <c r="L639" s="47" t="s">
        <v>491</v>
      </c>
      <c r="M639" s="51">
        <f>H634</f>
        <v>0</v>
      </c>
      <c r="N639" s="51"/>
      <c r="O639" s="179">
        <f>M639</f>
        <v>0</v>
      </c>
      <c r="P639" s="11">
        <f>'Редактор цен '!$D$138</f>
        <v>124.46000000000001</v>
      </c>
      <c r="Q639" s="59">
        <f>O639*P639</f>
        <v>0</v>
      </c>
      <c r="S639" s="326" t="s">
        <v>45</v>
      </c>
      <c r="T639" s="390">
        <f>'Редактор цен '!$D$81</f>
        <v>4129.6716999999999</v>
      </c>
      <c r="U639" s="290">
        <v>0</v>
      </c>
    </row>
    <row r="640" spans="1:21" ht="15.75" thickBot="1" x14ac:dyDescent="0.3">
      <c r="A640" s="372" t="s">
        <v>847</v>
      </c>
      <c r="B640" s="610"/>
      <c r="C640" s="373" t="s">
        <v>848</v>
      </c>
      <c r="D640" s="368" t="s">
        <v>849</v>
      </c>
      <c r="E640" s="363" t="e">
        <f>E636</f>
        <v>#N/A</v>
      </c>
      <c r="G640" s="394" t="s">
        <v>462</v>
      </c>
      <c r="H640" s="395">
        <f t="shared" si="70"/>
        <v>0</v>
      </c>
      <c r="I640" s="395">
        <f t="shared" si="70"/>
        <v>0.39400000000000002</v>
      </c>
      <c r="J640" s="26">
        <f>'Редактор цен '!$D$64</f>
        <v>31981.14</v>
      </c>
      <c r="K640" s="9">
        <f t="shared" si="69"/>
        <v>0</v>
      </c>
      <c r="P640" s="57"/>
      <c r="Q640" s="440">
        <f>Q634+Q635+Q636+Q637+Q638+Q639</f>
        <v>368.97056000000009</v>
      </c>
      <c r="S640" s="326" t="s">
        <v>387</v>
      </c>
      <c r="T640" s="390">
        <f>'Редактор цен '!$D$82</f>
        <v>6225.4892</v>
      </c>
      <c r="U640" s="290">
        <v>0</v>
      </c>
    </row>
    <row r="641" spans="1:21" x14ac:dyDescent="0.25">
      <c r="A641" s="372" t="s">
        <v>850</v>
      </c>
      <c r="B641" s="610"/>
      <c r="C641" s="373" t="s">
        <v>851</v>
      </c>
      <c r="D641" s="368" t="s">
        <v>852</v>
      </c>
      <c r="E641" s="363" t="e">
        <f>H650</f>
        <v>#N/A</v>
      </c>
      <c r="G641" s="397" t="s">
        <v>885</v>
      </c>
      <c r="H641" s="398">
        <f>M642</f>
        <v>-9.4E-2</v>
      </c>
      <c r="I641" s="398">
        <f>N642</f>
        <v>0.30000000000000004</v>
      </c>
      <c r="J641" s="399" t="e">
        <f>VLOOKUP(C627,S633:U646,3)*'Редактор цен '!$D$67</f>
        <v>#N/A</v>
      </c>
      <c r="K641" s="400" t="e">
        <f>H641*I641*J641</f>
        <v>#N/A</v>
      </c>
      <c r="L641" s="441" t="s">
        <v>48</v>
      </c>
      <c r="M641" s="402" t="s">
        <v>0</v>
      </c>
      <c r="N641" s="403" t="s">
        <v>1</v>
      </c>
      <c r="O641" s="404" t="s">
        <v>60</v>
      </c>
      <c r="P641" s="403" t="s">
        <v>3</v>
      </c>
      <c r="Q641" s="275" t="s">
        <v>7</v>
      </c>
      <c r="S641" s="244" t="s">
        <v>782</v>
      </c>
      <c r="T641" s="390">
        <f>'Редактор цен '!$D$83</f>
        <v>5591.2766000000001</v>
      </c>
      <c r="U641" s="290">
        <v>0</v>
      </c>
    </row>
    <row r="642" spans="1:21" x14ac:dyDescent="0.25">
      <c r="A642" s="369" t="s">
        <v>853</v>
      </c>
      <c r="B642" s="610"/>
      <c r="C642" s="370" t="s">
        <v>854</v>
      </c>
      <c r="D642" s="368" t="s">
        <v>855</v>
      </c>
      <c r="E642" s="363" t="e">
        <f>E635</f>
        <v>#N/A</v>
      </c>
      <c r="G642" s="405" t="s">
        <v>886</v>
      </c>
      <c r="H642" s="51">
        <f>O638</f>
        <v>0.4280000000000001</v>
      </c>
      <c r="I642" s="8"/>
      <c r="J642" s="11">
        <f>'Редактор цен '!$D$68</f>
        <v>269.7226</v>
      </c>
      <c r="K642" s="406">
        <f>H642*J642</f>
        <v>115.44127280000002</v>
      </c>
      <c r="L642" s="442">
        <f>C627</f>
        <v>0</v>
      </c>
      <c r="M642" s="50">
        <f>M638-0.004</f>
        <v>-9.4E-2</v>
      </c>
      <c r="N642" s="50">
        <f>N638-0.004</f>
        <v>0.30000000000000004</v>
      </c>
      <c r="O642" s="49">
        <f>M642*N642</f>
        <v>-2.8200000000000003E-2</v>
      </c>
      <c r="P642" s="10" t="e">
        <f>VLOOKUP(C627,S633:T646,2)</f>
        <v>#N/A</v>
      </c>
      <c r="Q642" s="72" t="e">
        <f>O642*P642</f>
        <v>#N/A</v>
      </c>
      <c r="S642" s="244" t="s">
        <v>887</v>
      </c>
      <c r="T642" s="390">
        <f>'Редактор цен '!$D$84</f>
        <v>6735.7752</v>
      </c>
      <c r="U642" s="391">
        <v>0</v>
      </c>
    </row>
    <row r="643" spans="1:21" x14ac:dyDescent="0.25">
      <c r="A643" s="366" t="s">
        <v>856</v>
      </c>
      <c r="B643" s="611"/>
      <c r="C643" s="367" t="s">
        <v>857</v>
      </c>
      <c r="D643" s="368" t="s">
        <v>858</v>
      </c>
      <c r="E643" s="363" t="e">
        <f>E635</f>
        <v>#N/A</v>
      </c>
      <c r="G643" s="408" t="s">
        <v>888</v>
      </c>
      <c r="H643" s="50">
        <f>H642/4</f>
        <v>0.10700000000000003</v>
      </c>
      <c r="I643" s="30"/>
      <c r="J643" s="54">
        <f>'Редактор цен '!$D$70</f>
        <v>200.46949999999998</v>
      </c>
      <c r="K643" s="406">
        <f>H643*J643</f>
        <v>21.450236500000003</v>
      </c>
      <c r="L643" s="443" t="s">
        <v>479</v>
      </c>
      <c r="M643" s="284">
        <f>M642</f>
        <v>-9.4E-2</v>
      </c>
      <c r="N643" s="284">
        <f>N642</f>
        <v>0.30000000000000004</v>
      </c>
      <c r="O643" s="48">
        <f>2*(M643+N643)</f>
        <v>0.41200000000000009</v>
      </c>
      <c r="P643" s="26">
        <f>'Редактор цен '!$D$152</f>
        <v>535.94000000000005</v>
      </c>
      <c r="Q643" s="72">
        <f>O643*P643</f>
        <v>220.80728000000008</v>
      </c>
      <c r="S643" s="244" t="s">
        <v>889</v>
      </c>
      <c r="T643" s="390">
        <f>'Редактор цен '!$D$85</f>
        <v>6444.1831999999995</v>
      </c>
      <c r="U643" s="391">
        <v>0</v>
      </c>
    </row>
    <row r="644" spans="1:21" ht="16.5" thickBot="1" x14ac:dyDescent="0.3">
      <c r="A644" s="357" t="s">
        <v>822</v>
      </c>
      <c r="B644" s="358" t="s">
        <v>823</v>
      </c>
      <c r="C644" s="357" t="s">
        <v>824</v>
      </c>
      <c r="D644" s="358" t="s">
        <v>2</v>
      </c>
      <c r="E644" s="358" t="s">
        <v>3</v>
      </c>
      <c r="G644" s="414" t="s">
        <v>910</v>
      </c>
      <c r="H644" s="415" t="s">
        <v>44</v>
      </c>
      <c r="I644" s="48">
        <f>CEILING(O638*1.15,0.5)</f>
        <v>0.5</v>
      </c>
      <c r="J644" s="416">
        <f>'Редактор цен '!$D$72</f>
        <v>728.98</v>
      </c>
      <c r="K644" s="417">
        <f>I644*J644</f>
        <v>364.49</v>
      </c>
      <c r="L644" s="444" t="s">
        <v>911</v>
      </c>
      <c r="M644" s="445"/>
      <c r="N644" s="445"/>
      <c r="O644" s="446"/>
      <c r="P644" s="447">
        <f>'Редактор цен '!$D$146</f>
        <v>1931.67</v>
      </c>
      <c r="Q644" s="448">
        <f>P644</f>
        <v>1931.67</v>
      </c>
      <c r="S644" s="328" t="s">
        <v>389</v>
      </c>
      <c r="T644" s="390">
        <f>'Редактор цен '!$D$86</f>
        <v>4785.7537000000002</v>
      </c>
      <c r="U644" s="391">
        <v>0</v>
      </c>
    </row>
    <row r="645" spans="1:21" ht="15.75" thickBot="1" x14ac:dyDescent="0.3">
      <c r="A645" s="359" t="s">
        <v>825</v>
      </c>
      <c r="B645" s="378" t="s">
        <v>823</v>
      </c>
      <c r="C645" s="361" t="s">
        <v>859</v>
      </c>
      <c r="D645" s="379" t="s">
        <v>860</v>
      </c>
      <c r="E645" s="380" t="e">
        <f>H654</f>
        <v>#N/A</v>
      </c>
      <c r="G645" s="422" t="s">
        <v>890</v>
      </c>
      <c r="H645" s="423">
        <f>O638</f>
        <v>0.4280000000000001</v>
      </c>
      <c r="I645" s="424"/>
      <c r="J645" s="425">
        <f>'Редактор цен '!$D$153</f>
        <v>128.27000000000001</v>
      </c>
      <c r="K645" s="426">
        <f>H645*J645</f>
        <v>54.899560000000015</v>
      </c>
      <c r="L645" s="32"/>
      <c r="M645" s="32"/>
      <c r="N645" s="32"/>
      <c r="O645" s="39"/>
      <c r="P645" s="40"/>
      <c r="Q645" s="53" t="e">
        <f>Q642+Q643+Q644</f>
        <v>#N/A</v>
      </c>
      <c r="S645" s="328" t="s">
        <v>769</v>
      </c>
      <c r="T645" s="390">
        <f>'Редактор цен '!$D$87</f>
        <v>6619.1383999999998</v>
      </c>
      <c r="U645" s="391">
        <v>0</v>
      </c>
    </row>
    <row r="646" spans="1:21" ht="15.75" thickBot="1" x14ac:dyDescent="0.3">
      <c r="A646" s="369" t="s">
        <v>835</v>
      </c>
      <c r="B646" s="373" t="s">
        <v>861</v>
      </c>
      <c r="C646" s="373" t="s">
        <v>862</v>
      </c>
      <c r="D646" s="382" t="s">
        <v>863</v>
      </c>
      <c r="E646" s="380" t="e">
        <f>H651</f>
        <v>#N/A</v>
      </c>
      <c r="G646" s="301"/>
      <c r="H646" s="301"/>
      <c r="K646" s="427" t="e">
        <f>K641+K642+K643+K644+K645</f>
        <v>#N/A</v>
      </c>
      <c r="L646" s="36"/>
      <c r="M646" s="36"/>
      <c r="N646" s="22"/>
      <c r="O646" s="39"/>
      <c r="P646" s="40"/>
      <c r="S646" s="328" t="s">
        <v>771</v>
      </c>
      <c r="T646" s="390">
        <f>'Редактор цен '!$D$88</f>
        <v>6619.1383999999998</v>
      </c>
      <c r="U646" s="391">
        <v>0</v>
      </c>
    </row>
    <row r="647" spans="1:21" x14ac:dyDescent="0.25">
      <c r="A647" s="243" t="s">
        <v>828</v>
      </c>
      <c r="B647" s="373" t="s">
        <v>864</v>
      </c>
      <c r="C647" s="383" t="s">
        <v>865</v>
      </c>
      <c r="D647" s="384" t="s">
        <v>866</v>
      </c>
      <c r="E647" s="380" t="e">
        <f>H652</f>
        <v>#N/A</v>
      </c>
      <c r="G647" s="612" t="s">
        <v>10</v>
      </c>
      <c r="H647" s="612"/>
      <c r="I647" s="301"/>
      <c r="J647" s="301"/>
      <c r="K647" s="301"/>
      <c r="L647" s="36"/>
      <c r="M647" s="36"/>
      <c r="N647" s="22"/>
      <c r="O647" s="39"/>
      <c r="P647" s="40"/>
    </row>
    <row r="648" spans="1:21" x14ac:dyDescent="0.25">
      <c r="A648" s="243" t="s">
        <v>828</v>
      </c>
      <c r="B648" s="373" t="s">
        <v>867</v>
      </c>
      <c r="C648" s="373" t="s">
        <v>868</v>
      </c>
      <c r="D648" s="384" t="s">
        <v>869</v>
      </c>
      <c r="E648" s="380" t="e">
        <f>H652</f>
        <v>#N/A</v>
      </c>
      <c r="G648" s="19" t="s">
        <v>8</v>
      </c>
      <c r="H648" s="42" t="e">
        <f>K634+K649</f>
        <v>#N/A</v>
      </c>
      <c r="I648" s="301"/>
      <c r="J648" s="301"/>
      <c r="K648" s="301"/>
      <c r="L648" s="36"/>
      <c r="M648" s="36"/>
      <c r="N648" s="22"/>
      <c r="O648" s="39"/>
      <c r="P648" s="40"/>
    </row>
    <row r="649" spans="1:21" x14ac:dyDescent="0.25">
      <c r="A649" s="372" t="s">
        <v>841</v>
      </c>
      <c r="B649" s="373" t="s">
        <v>864</v>
      </c>
      <c r="C649" s="373" t="s">
        <v>871</v>
      </c>
      <c r="D649" s="382" t="s">
        <v>872</v>
      </c>
      <c r="E649" s="380" t="e">
        <f>H651</f>
        <v>#N/A</v>
      </c>
      <c r="G649" s="19" t="s">
        <v>9</v>
      </c>
      <c r="H649" s="42" t="e">
        <f>K635+K649</f>
        <v>#N/A</v>
      </c>
      <c r="K649" s="381" t="e">
        <f>K646+Q640+Q645</f>
        <v>#N/A</v>
      </c>
      <c r="L649" s="36"/>
      <c r="M649" s="36"/>
      <c r="N649" s="22"/>
      <c r="O649" s="39"/>
      <c r="P649" s="40"/>
    </row>
    <row r="650" spans="1:21" x14ac:dyDescent="0.25">
      <c r="A650" s="372" t="s">
        <v>841</v>
      </c>
      <c r="B650" s="373" t="s">
        <v>861</v>
      </c>
      <c r="C650" s="373" t="s">
        <v>874</v>
      </c>
      <c r="D650" s="382" t="s">
        <v>875</v>
      </c>
      <c r="E650" s="380" t="e">
        <f>H651</f>
        <v>#N/A</v>
      </c>
      <c r="G650" s="371" t="s">
        <v>459</v>
      </c>
      <c r="H650" s="42" t="e">
        <f>K636+K649</f>
        <v>#N/A</v>
      </c>
      <c r="K650" s="57"/>
      <c r="L650" s="36"/>
      <c r="M650" s="36"/>
      <c r="N650" s="22"/>
      <c r="O650" s="39"/>
      <c r="P650" s="40"/>
    </row>
    <row r="651" spans="1:21" x14ac:dyDescent="0.25">
      <c r="A651" s="372" t="s">
        <v>847</v>
      </c>
      <c r="B651" s="378" t="s">
        <v>823</v>
      </c>
      <c r="C651" s="373" t="s">
        <v>876</v>
      </c>
      <c r="D651" s="385" t="s">
        <v>877</v>
      </c>
      <c r="E651" s="380" t="e">
        <f>H653</f>
        <v>#N/A</v>
      </c>
      <c r="G651" s="19" t="s">
        <v>870</v>
      </c>
      <c r="H651" s="42" t="e">
        <f>K637+K649</f>
        <v>#N/A</v>
      </c>
      <c r="L651" s="36"/>
      <c r="M651" s="36"/>
      <c r="N651" s="22"/>
      <c r="O651" s="39"/>
      <c r="P651" s="40"/>
    </row>
    <row r="652" spans="1:21" x14ac:dyDescent="0.25">
      <c r="A652" s="372" t="s">
        <v>850</v>
      </c>
      <c r="B652" s="378" t="s">
        <v>823</v>
      </c>
      <c r="C652" s="373" t="s">
        <v>879</v>
      </c>
      <c r="D652" s="385" t="s">
        <v>880</v>
      </c>
      <c r="E652" s="380" t="e">
        <f>H654</f>
        <v>#N/A</v>
      </c>
      <c r="G652" s="19" t="s">
        <v>873</v>
      </c>
      <c r="H652" s="42" t="e">
        <f>K638+K649</f>
        <v>#N/A</v>
      </c>
      <c r="K652" s="301"/>
      <c r="L652" s="36"/>
      <c r="M652" s="36"/>
      <c r="N652" s="22"/>
      <c r="O652" s="39"/>
      <c r="P652" s="40"/>
    </row>
    <row r="653" spans="1:21" x14ac:dyDescent="0.25">
      <c r="G653" s="326" t="s">
        <v>461</v>
      </c>
      <c r="H653" s="42" t="e">
        <f>K639+K649</f>
        <v>#N/A</v>
      </c>
      <c r="K653" s="301"/>
      <c r="L653" s="36"/>
      <c r="M653" s="36"/>
      <c r="N653" s="22"/>
      <c r="O653" s="39"/>
      <c r="P653" s="40"/>
    </row>
    <row r="654" spans="1:21" x14ac:dyDescent="0.25">
      <c r="G654" s="326" t="s">
        <v>878</v>
      </c>
      <c r="H654" s="42" t="e">
        <f>K640+K649</f>
        <v>#N/A</v>
      </c>
      <c r="K654" s="301"/>
      <c r="L654" s="36"/>
      <c r="M654" s="36"/>
      <c r="N654" s="22"/>
      <c r="O654" s="39"/>
      <c r="P654" s="40"/>
    </row>
    <row r="656" spans="1:21" x14ac:dyDescent="0.25">
      <c r="A656" s="616" t="s">
        <v>918</v>
      </c>
      <c r="B656" s="617"/>
      <c r="C656" s="617"/>
      <c r="D656" s="617"/>
      <c r="E656" s="617"/>
      <c r="F656" s="617"/>
    </row>
    <row r="657" spans="1:21" ht="30" customHeight="1" x14ac:dyDescent="0.25">
      <c r="L657" s="285"/>
      <c r="M657" s="70"/>
    </row>
    <row r="658" spans="1:21" ht="30" customHeight="1" x14ac:dyDescent="0.25">
      <c r="C658" s="387">
        <f>вставка2</f>
        <v>0</v>
      </c>
      <c r="D658" s="178" t="s">
        <v>4</v>
      </c>
      <c r="E658" s="28">
        <f>высота2</f>
        <v>0</v>
      </c>
      <c r="L658" s="285"/>
      <c r="M658" s="70"/>
    </row>
    <row r="659" spans="1:21" ht="30" customHeight="1" x14ac:dyDescent="0.25">
      <c r="D659" s="2" t="s">
        <v>489</v>
      </c>
      <c r="E659" s="28">
        <v>329</v>
      </c>
      <c r="L659" s="285"/>
      <c r="M659" s="70"/>
    </row>
    <row r="660" spans="1:21" ht="30" customHeight="1" x14ac:dyDescent="0.25">
      <c r="L660" s="286"/>
      <c r="M660" s="70"/>
    </row>
    <row r="661" spans="1:21" ht="30" customHeight="1" x14ac:dyDescent="0.25">
      <c r="L661" s="388"/>
      <c r="M661" s="70"/>
    </row>
    <row r="662" spans="1:21" ht="16.5" thickBot="1" x14ac:dyDescent="0.3">
      <c r="B662" s="37"/>
      <c r="C662" s="1" t="s">
        <v>919</v>
      </c>
    </row>
    <row r="663" spans="1:21" ht="17.25" thickBot="1" x14ac:dyDescent="0.3">
      <c r="A663" s="357" t="s">
        <v>822</v>
      </c>
      <c r="B663" s="358" t="s">
        <v>823</v>
      </c>
      <c r="C663" s="357" t="s">
        <v>824</v>
      </c>
      <c r="D663" s="358" t="s">
        <v>2</v>
      </c>
      <c r="E663" s="358" t="s">
        <v>3</v>
      </c>
      <c r="G663" s="618" t="s">
        <v>6</v>
      </c>
      <c r="H663" s="619"/>
      <c r="I663" s="619"/>
      <c r="J663" s="619"/>
      <c r="K663" s="620"/>
      <c r="L663" s="606" t="s">
        <v>325</v>
      </c>
      <c r="M663" s="607"/>
      <c r="N663" s="607"/>
      <c r="O663" s="607"/>
      <c r="P663" s="607"/>
      <c r="Q663" s="615"/>
    </row>
    <row r="664" spans="1:21" ht="25.5" x14ac:dyDescent="0.25">
      <c r="A664" s="359" t="s">
        <v>825</v>
      </c>
      <c r="B664" s="360"/>
      <c r="C664" s="361" t="s">
        <v>826</v>
      </c>
      <c r="D664" s="362" t="s">
        <v>827</v>
      </c>
      <c r="E664" s="363" t="e">
        <f>H681</f>
        <v>#N/A</v>
      </c>
      <c r="G664" s="449" t="s">
        <v>43</v>
      </c>
      <c r="H664" s="6" t="s">
        <v>0</v>
      </c>
      <c r="I664" s="7" t="s">
        <v>1</v>
      </c>
      <c r="J664" s="7" t="s">
        <v>3</v>
      </c>
      <c r="K664" s="450" t="s">
        <v>7</v>
      </c>
      <c r="L664" s="41" t="s">
        <v>456</v>
      </c>
      <c r="M664" s="6" t="s">
        <v>0</v>
      </c>
      <c r="N664" s="7" t="s">
        <v>1</v>
      </c>
      <c r="O664" s="7" t="s">
        <v>315</v>
      </c>
      <c r="P664" s="7" t="s">
        <v>3</v>
      </c>
      <c r="Q664" s="7" t="s">
        <v>7</v>
      </c>
      <c r="S664" s="326" t="s">
        <v>761</v>
      </c>
      <c r="T664" s="390">
        <f>'Редактор цен '!$D$90</f>
        <v>6152.5912000000008</v>
      </c>
      <c r="U664" s="391">
        <v>1</v>
      </c>
    </row>
    <row r="665" spans="1:21" x14ac:dyDescent="0.25">
      <c r="A665" s="243" t="s">
        <v>828</v>
      </c>
      <c r="B665" s="609" t="s">
        <v>829</v>
      </c>
      <c r="C665" s="364" t="s">
        <v>830</v>
      </c>
      <c r="D665" s="365" t="s">
        <v>831</v>
      </c>
      <c r="E665" s="363" t="e">
        <f>H680</f>
        <v>#N/A</v>
      </c>
      <c r="G665" s="19" t="s">
        <v>457</v>
      </c>
      <c r="H665" s="51">
        <f>E658/1000</f>
        <v>0</v>
      </c>
      <c r="I665" s="51">
        <f>E659/1000</f>
        <v>0.32900000000000001</v>
      </c>
      <c r="J665" s="26">
        <f>'Редактор цен '!$D$52</f>
        <v>14197.33</v>
      </c>
      <c r="K665" s="9">
        <f>H665*J665</f>
        <v>0</v>
      </c>
      <c r="L665" s="47" t="s">
        <v>458</v>
      </c>
      <c r="M665" s="51">
        <f>H665</f>
        <v>0</v>
      </c>
      <c r="N665" s="282">
        <f>I665</f>
        <v>0.32900000000000001</v>
      </c>
      <c r="O665" s="179">
        <f t="shared" ref="O665" si="72">(M665+N665)*2</f>
        <v>0.65800000000000003</v>
      </c>
      <c r="P665" s="355">
        <f>'Редактор цен '!$D$138</f>
        <v>124.46000000000001</v>
      </c>
      <c r="Q665" s="59">
        <f>O665*P665</f>
        <v>81.894680000000008</v>
      </c>
      <c r="S665" s="326" t="s">
        <v>764</v>
      </c>
      <c r="T665" s="390">
        <f>'Редактор цен '!$D$91</f>
        <v>6692.0364000000009</v>
      </c>
      <c r="U665" s="391">
        <v>1</v>
      </c>
    </row>
    <row r="666" spans="1:21" x14ac:dyDescent="0.25">
      <c r="A666" s="366" t="s">
        <v>832</v>
      </c>
      <c r="B666" s="610"/>
      <c r="C666" s="367" t="s">
        <v>833</v>
      </c>
      <c r="D666" s="368" t="s">
        <v>834</v>
      </c>
      <c r="E666" s="363" t="e">
        <f>H679</f>
        <v>#N/A</v>
      </c>
      <c r="G666" s="19" t="s">
        <v>9</v>
      </c>
      <c r="H666" s="51">
        <f>H665</f>
        <v>0</v>
      </c>
      <c r="I666" s="51">
        <f>I665</f>
        <v>0.32900000000000001</v>
      </c>
      <c r="J666" s="26">
        <f>'Редактор цен '!$D$54</f>
        <v>15320.01</v>
      </c>
      <c r="K666" s="9">
        <f t="shared" ref="K666:K671" si="73">H666*J666</f>
        <v>0</v>
      </c>
      <c r="L666" s="181" t="s">
        <v>61</v>
      </c>
      <c r="M666" s="51">
        <f>M665</f>
        <v>0</v>
      </c>
      <c r="N666" s="282">
        <f>I665</f>
        <v>0.32900000000000001</v>
      </c>
      <c r="O666" s="179">
        <f>(M666+N666)*2</f>
        <v>0.65800000000000003</v>
      </c>
      <c r="P666" s="11">
        <f>'Редактор цен '!$D$131</f>
        <v>138.43</v>
      </c>
      <c r="Q666" s="59">
        <f>O666*P666</f>
        <v>91.086940000000013</v>
      </c>
      <c r="S666" s="326" t="s">
        <v>464</v>
      </c>
      <c r="T666" s="390">
        <f>'Редактор цен '!$D$92</f>
        <v>6600.9139000000005</v>
      </c>
      <c r="U666" s="391">
        <v>1</v>
      </c>
    </row>
    <row r="667" spans="1:21" x14ac:dyDescent="0.25">
      <c r="A667" s="369" t="s">
        <v>835</v>
      </c>
      <c r="B667" s="610"/>
      <c r="C667" s="370" t="s">
        <v>836</v>
      </c>
      <c r="D667" s="368" t="s">
        <v>837</v>
      </c>
      <c r="E667" s="363" t="e">
        <f>E666</f>
        <v>#N/A</v>
      </c>
      <c r="G667" s="371" t="s">
        <v>459</v>
      </c>
      <c r="H667" s="51">
        <f t="shared" ref="H667:I671" si="74">H666</f>
        <v>0</v>
      </c>
      <c r="I667" s="51">
        <f t="shared" si="74"/>
        <v>0.32900000000000001</v>
      </c>
      <c r="J667" s="26">
        <f>'Редактор цен '!$D$53</f>
        <v>15363.19</v>
      </c>
      <c r="K667" s="9">
        <f t="shared" si="73"/>
        <v>0</v>
      </c>
      <c r="L667" s="181" t="s">
        <v>478</v>
      </c>
      <c r="M667" s="51">
        <f>H665-0.11</f>
        <v>-0.11</v>
      </c>
      <c r="N667" s="51">
        <f>N665-0.11</f>
        <v>0.21900000000000003</v>
      </c>
      <c r="O667" s="179">
        <f>(M667+N667)*2</f>
        <v>0.21800000000000005</v>
      </c>
      <c r="P667" s="11">
        <f>'Редактор цен '!$D$137</f>
        <v>156.21</v>
      </c>
      <c r="Q667" s="59">
        <f>O667*P667</f>
        <v>34.05378000000001</v>
      </c>
      <c r="S667" s="244" t="s">
        <v>762</v>
      </c>
      <c r="T667" s="390">
        <f>'Редактор цен '!$D$93</f>
        <v>9075.8009999999995</v>
      </c>
      <c r="U667" s="391">
        <v>1</v>
      </c>
    </row>
    <row r="668" spans="1:21" x14ac:dyDescent="0.25">
      <c r="A668" s="369" t="s">
        <v>838</v>
      </c>
      <c r="B668" s="610"/>
      <c r="C668" s="370" t="s">
        <v>839</v>
      </c>
      <c r="D668" s="368" t="s">
        <v>840</v>
      </c>
      <c r="E668" s="363" t="e">
        <f>E666</f>
        <v>#N/A</v>
      </c>
      <c r="G668" s="19" t="s">
        <v>326</v>
      </c>
      <c r="H668" s="51">
        <f t="shared" si="74"/>
        <v>0</v>
      </c>
      <c r="I668" s="51">
        <f t="shared" si="74"/>
        <v>0.32900000000000001</v>
      </c>
      <c r="J668" s="26">
        <f>'Редактор цен '!$D$58</f>
        <v>22969.639100000004</v>
      </c>
      <c r="K668" s="9">
        <f t="shared" si="73"/>
        <v>0</v>
      </c>
      <c r="L668" s="47" t="s">
        <v>460</v>
      </c>
      <c r="M668" s="51">
        <f>M667</f>
        <v>-0.11</v>
      </c>
      <c r="N668" s="51">
        <f>N667</f>
        <v>0.21900000000000003</v>
      </c>
      <c r="O668" s="179">
        <f>(M668+N668)*2</f>
        <v>0.21800000000000005</v>
      </c>
      <c r="P668" s="11">
        <f>'Редактор цен '!$D$138</f>
        <v>124.46000000000001</v>
      </c>
      <c r="Q668" s="59">
        <f t="shared" ref="Q668" si="75">O668*P668</f>
        <v>27.132280000000009</v>
      </c>
      <c r="S668" s="244" t="s">
        <v>766</v>
      </c>
      <c r="T668" s="390">
        <f>'Редактор цен '!$D$94</f>
        <v>9075.8009999999995</v>
      </c>
      <c r="U668" s="391">
        <v>1</v>
      </c>
    </row>
    <row r="669" spans="1:21" x14ac:dyDescent="0.25">
      <c r="A669" s="372" t="s">
        <v>841</v>
      </c>
      <c r="B669" s="610"/>
      <c r="C669" s="373" t="s">
        <v>842</v>
      </c>
      <c r="D669" s="368" t="s">
        <v>843</v>
      </c>
      <c r="E669" s="363" t="e">
        <f>E666</f>
        <v>#N/A</v>
      </c>
      <c r="G669" s="19" t="s">
        <v>66</v>
      </c>
      <c r="H669" s="51">
        <f t="shared" si="74"/>
        <v>0</v>
      </c>
      <c r="I669" s="51">
        <f t="shared" si="74"/>
        <v>0.32900000000000001</v>
      </c>
      <c r="J669" s="26">
        <f>'Редактор цен '!$D$61</f>
        <v>20259.04</v>
      </c>
      <c r="K669" s="9">
        <f t="shared" si="73"/>
        <v>0</v>
      </c>
      <c r="L669" s="181" t="s">
        <v>482</v>
      </c>
      <c r="M669" s="51">
        <f>M667+0.02</f>
        <v>-0.09</v>
      </c>
      <c r="N669" s="51">
        <f>N667+0.02</f>
        <v>0.23900000000000002</v>
      </c>
      <c r="O669" s="278">
        <f>(M669+N669)*2</f>
        <v>0.29800000000000004</v>
      </c>
      <c r="P669" s="11">
        <f>'Редактор цен '!$D$139</f>
        <v>149.86000000000001</v>
      </c>
      <c r="Q669" s="59">
        <f>O669*P669</f>
        <v>44.658280000000012</v>
      </c>
      <c r="S669" s="326" t="s">
        <v>46</v>
      </c>
      <c r="T669" s="390">
        <f>'Редактор цен '!$D$89</f>
        <v>4074.9982000000005</v>
      </c>
      <c r="U669" s="391">
        <v>1</v>
      </c>
    </row>
    <row r="670" spans="1:21" ht="15.75" thickBot="1" x14ac:dyDescent="0.3">
      <c r="A670" s="372" t="s">
        <v>844</v>
      </c>
      <c r="B670" s="610"/>
      <c r="C670" s="373" t="s">
        <v>845</v>
      </c>
      <c r="D670" s="368" t="s">
        <v>846</v>
      </c>
      <c r="E670" s="363" t="e">
        <f>E666</f>
        <v>#N/A</v>
      </c>
      <c r="G670" s="326" t="s">
        <v>461</v>
      </c>
      <c r="H670" s="51">
        <f t="shared" si="74"/>
        <v>0</v>
      </c>
      <c r="I670" s="51">
        <f t="shared" si="74"/>
        <v>0.32900000000000001</v>
      </c>
      <c r="J670" s="26">
        <f>'Редактор цен '!$D$59</f>
        <v>22969.639100000004</v>
      </c>
      <c r="K670" s="9">
        <f t="shared" si="73"/>
        <v>0</v>
      </c>
      <c r="L670" s="47"/>
      <c r="M670" s="51"/>
      <c r="N670" s="51"/>
      <c r="O670" s="179"/>
      <c r="P670" s="11"/>
      <c r="Q670" s="59"/>
      <c r="S670" s="326" t="s">
        <v>45</v>
      </c>
      <c r="T670" s="390">
        <f>'Редактор цен '!$D$81</f>
        <v>4129.6716999999999</v>
      </c>
      <c r="U670" s="290">
        <v>0</v>
      </c>
    </row>
    <row r="671" spans="1:21" ht="15.75" thickBot="1" x14ac:dyDescent="0.3">
      <c r="A671" s="372" t="s">
        <v>847</v>
      </c>
      <c r="B671" s="610"/>
      <c r="C671" s="373" t="s">
        <v>848</v>
      </c>
      <c r="D671" s="368" t="s">
        <v>849</v>
      </c>
      <c r="E671" s="363" t="e">
        <f>E667</f>
        <v>#N/A</v>
      </c>
      <c r="G671" s="394" t="s">
        <v>462</v>
      </c>
      <c r="H671" s="395">
        <f t="shared" si="74"/>
        <v>0</v>
      </c>
      <c r="I671" s="395">
        <f t="shared" si="74"/>
        <v>0.32900000000000001</v>
      </c>
      <c r="J671" s="26">
        <f>'Редактор цен '!$D$60</f>
        <v>22054.82</v>
      </c>
      <c r="K671" s="9">
        <f t="shared" si="73"/>
        <v>0</v>
      </c>
      <c r="P671" s="57"/>
      <c r="Q671" s="440">
        <f>Q665+Q666+Q667+Q668+Q669+Q670</f>
        <v>278.82596000000007</v>
      </c>
      <c r="S671" s="326" t="s">
        <v>387</v>
      </c>
      <c r="T671" s="390">
        <f>'Редактор цен '!$D$82</f>
        <v>6225.4892</v>
      </c>
      <c r="U671" s="290">
        <v>0</v>
      </c>
    </row>
    <row r="672" spans="1:21" x14ac:dyDescent="0.25">
      <c r="A672" s="372" t="s">
        <v>850</v>
      </c>
      <c r="B672" s="610"/>
      <c r="C672" s="373" t="s">
        <v>851</v>
      </c>
      <c r="D672" s="368" t="s">
        <v>852</v>
      </c>
      <c r="E672" s="363" t="e">
        <f>H681</f>
        <v>#N/A</v>
      </c>
      <c r="G672" s="397" t="s">
        <v>885</v>
      </c>
      <c r="H672" s="398">
        <f>M673</f>
        <v>-9.1999999999999998E-2</v>
      </c>
      <c r="I672" s="398">
        <f>N673</f>
        <v>0.23700000000000002</v>
      </c>
      <c r="J672" s="399" t="e">
        <f>VLOOKUP(C658,S664:U677,3)*'Редактор цен '!$D$67</f>
        <v>#N/A</v>
      </c>
      <c r="K672" s="400" t="e">
        <f>H672*I672*J672</f>
        <v>#N/A</v>
      </c>
      <c r="L672" s="441" t="s">
        <v>48</v>
      </c>
      <c r="M672" s="402" t="s">
        <v>0</v>
      </c>
      <c r="N672" s="403" t="s">
        <v>1</v>
      </c>
      <c r="O672" s="404" t="s">
        <v>60</v>
      </c>
      <c r="P672" s="403" t="s">
        <v>3</v>
      </c>
      <c r="Q672" s="275" t="s">
        <v>7</v>
      </c>
      <c r="S672" s="244" t="s">
        <v>782</v>
      </c>
      <c r="T672" s="390">
        <f>'Редактор цен '!$D$83</f>
        <v>5591.2766000000001</v>
      </c>
      <c r="U672" s="290">
        <v>0</v>
      </c>
    </row>
    <row r="673" spans="1:21" x14ac:dyDescent="0.25">
      <c r="A673" s="369" t="s">
        <v>853</v>
      </c>
      <c r="B673" s="610"/>
      <c r="C673" s="370" t="s">
        <v>854</v>
      </c>
      <c r="D673" s="368" t="s">
        <v>855</v>
      </c>
      <c r="E673" s="363" t="e">
        <f>E666</f>
        <v>#N/A</v>
      </c>
      <c r="G673" s="405" t="s">
        <v>886</v>
      </c>
      <c r="H673" s="51">
        <f>O669</f>
        <v>0.29800000000000004</v>
      </c>
      <c r="I673" s="8"/>
      <c r="J673" s="11">
        <f>'Редактор цен '!$D$68</f>
        <v>269.7226</v>
      </c>
      <c r="K673" s="406">
        <f>H673*J673</f>
        <v>80.377334800000014</v>
      </c>
      <c r="L673" s="442">
        <f>C658</f>
        <v>0</v>
      </c>
      <c r="M673" s="50">
        <f>M669-0.002</f>
        <v>-9.1999999999999998E-2</v>
      </c>
      <c r="N673" s="50">
        <f>N669-0.002</f>
        <v>0.23700000000000002</v>
      </c>
      <c r="O673" s="49">
        <f>M673*N673</f>
        <v>-2.1804E-2</v>
      </c>
      <c r="P673" s="10" t="e">
        <f>VLOOKUP(C658,S664:T677,2)</f>
        <v>#N/A</v>
      </c>
      <c r="Q673" s="72" t="e">
        <f>O673*P673</f>
        <v>#N/A</v>
      </c>
      <c r="S673" s="244" t="s">
        <v>887</v>
      </c>
      <c r="T673" s="390">
        <f>'Редактор цен '!$D$84</f>
        <v>6735.7752</v>
      </c>
      <c r="U673" s="391">
        <v>0</v>
      </c>
    </row>
    <row r="674" spans="1:21" x14ac:dyDescent="0.25">
      <c r="A674" s="366" t="s">
        <v>856</v>
      </c>
      <c r="B674" s="611"/>
      <c r="C674" s="367" t="s">
        <v>857</v>
      </c>
      <c r="D674" s="368" t="s">
        <v>858</v>
      </c>
      <c r="E674" s="363" t="e">
        <f>E666</f>
        <v>#N/A</v>
      </c>
      <c r="G674" s="408" t="s">
        <v>888</v>
      </c>
      <c r="H674" s="50">
        <f>H673/4</f>
        <v>7.4500000000000011E-2</v>
      </c>
      <c r="I674" s="30"/>
      <c r="J674" s="54">
        <f>'Редактор цен '!$D$70</f>
        <v>200.46949999999998</v>
      </c>
      <c r="K674" s="406">
        <f>H674*J674</f>
        <v>14.934977750000002</v>
      </c>
      <c r="L674" s="443" t="s">
        <v>479</v>
      </c>
      <c r="M674" s="284">
        <f>M673</f>
        <v>-9.1999999999999998E-2</v>
      </c>
      <c r="N674" s="284">
        <f>N673</f>
        <v>0.23700000000000002</v>
      </c>
      <c r="O674" s="48">
        <f>2*(M674+N674)</f>
        <v>0.29000000000000004</v>
      </c>
      <c r="P674" s="26">
        <f>'Редактор цен '!$D$152</f>
        <v>535.94000000000005</v>
      </c>
      <c r="Q674" s="72">
        <f>O674*P674</f>
        <v>155.42260000000005</v>
      </c>
      <c r="S674" s="244" t="s">
        <v>889</v>
      </c>
      <c r="T674" s="390">
        <f>'Редактор цен '!$D$85</f>
        <v>6444.1831999999995</v>
      </c>
      <c r="U674" s="391">
        <v>0</v>
      </c>
    </row>
    <row r="675" spans="1:21" ht="16.5" thickBot="1" x14ac:dyDescent="0.3">
      <c r="A675" s="357" t="s">
        <v>822</v>
      </c>
      <c r="B675" s="358" t="s">
        <v>823</v>
      </c>
      <c r="C675" s="357" t="s">
        <v>824</v>
      </c>
      <c r="D675" s="358" t="s">
        <v>2</v>
      </c>
      <c r="E675" s="358" t="s">
        <v>3</v>
      </c>
      <c r="G675" s="414" t="s">
        <v>910</v>
      </c>
      <c r="H675" s="415" t="s">
        <v>44</v>
      </c>
      <c r="I675" s="48">
        <f>CEILING(O669*1.15,0.5)</f>
        <v>0.5</v>
      </c>
      <c r="J675" s="416">
        <f>'Редактор цен '!$D$72</f>
        <v>728.98</v>
      </c>
      <c r="K675" s="417">
        <f>I675*J675</f>
        <v>364.49</v>
      </c>
      <c r="L675" s="444" t="s">
        <v>911</v>
      </c>
      <c r="M675" s="445"/>
      <c r="N675" s="445"/>
      <c r="O675" s="446"/>
      <c r="P675" s="447">
        <f>'Редактор цен '!$D$146</f>
        <v>1931.67</v>
      </c>
      <c r="Q675" s="448">
        <f>P675</f>
        <v>1931.67</v>
      </c>
      <c r="S675" s="328" t="s">
        <v>389</v>
      </c>
      <c r="T675" s="390">
        <f>'Редактор цен '!$D$86</f>
        <v>4785.7537000000002</v>
      </c>
      <c r="U675" s="391">
        <v>0</v>
      </c>
    </row>
    <row r="676" spans="1:21" ht="15.75" thickBot="1" x14ac:dyDescent="0.3">
      <c r="A676" s="359" t="s">
        <v>825</v>
      </c>
      <c r="B676" s="378" t="s">
        <v>823</v>
      </c>
      <c r="C676" s="361" t="s">
        <v>859</v>
      </c>
      <c r="D676" s="379" t="s">
        <v>860</v>
      </c>
      <c r="E676" s="380" t="e">
        <f>H685</f>
        <v>#N/A</v>
      </c>
      <c r="G676" s="422" t="s">
        <v>890</v>
      </c>
      <c r="H676" s="423">
        <f>O669</f>
        <v>0.29800000000000004</v>
      </c>
      <c r="I676" s="424"/>
      <c r="J676" s="425">
        <f>'Редактор цен '!$D$153</f>
        <v>128.27000000000001</v>
      </c>
      <c r="K676" s="426">
        <f>H676*J676</f>
        <v>38.224460000000008</v>
      </c>
      <c r="L676" s="32"/>
      <c r="M676" s="32"/>
      <c r="N676" s="32"/>
      <c r="O676" s="39"/>
      <c r="P676" s="40"/>
      <c r="Q676" s="53" t="e">
        <f>Q673+Q674+Q675</f>
        <v>#N/A</v>
      </c>
      <c r="S676" s="328" t="s">
        <v>769</v>
      </c>
      <c r="T676" s="390">
        <f>'Редактор цен '!$D$87</f>
        <v>6619.1383999999998</v>
      </c>
      <c r="U676" s="391">
        <v>0</v>
      </c>
    </row>
    <row r="677" spans="1:21" ht="15.75" thickBot="1" x14ac:dyDescent="0.3">
      <c r="A677" s="369" t="s">
        <v>835</v>
      </c>
      <c r="B677" s="373" t="s">
        <v>861</v>
      </c>
      <c r="C677" s="373" t="s">
        <v>862</v>
      </c>
      <c r="D677" s="382" t="s">
        <v>863</v>
      </c>
      <c r="E677" s="380" t="e">
        <f>H682</f>
        <v>#N/A</v>
      </c>
      <c r="G677" s="301"/>
      <c r="H677" s="301"/>
      <c r="K677" s="427" t="e">
        <f>K672+K673+K674+K675+K676</f>
        <v>#N/A</v>
      </c>
      <c r="L677" s="36"/>
      <c r="M677" s="36"/>
      <c r="N677" s="22"/>
      <c r="O677" s="39"/>
      <c r="P677" s="40"/>
      <c r="S677" s="328" t="s">
        <v>771</v>
      </c>
      <c r="T677" s="390">
        <f>'Редактор цен '!$D$88</f>
        <v>6619.1383999999998</v>
      </c>
      <c r="U677" s="391">
        <v>0</v>
      </c>
    </row>
    <row r="678" spans="1:21" x14ac:dyDescent="0.25">
      <c r="A678" s="243" t="s">
        <v>828</v>
      </c>
      <c r="B678" s="373" t="s">
        <v>864</v>
      </c>
      <c r="C678" s="383" t="s">
        <v>865</v>
      </c>
      <c r="D678" s="384" t="s">
        <v>866</v>
      </c>
      <c r="E678" s="380" t="e">
        <f>H683</f>
        <v>#N/A</v>
      </c>
      <c r="G678" s="612" t="s">
        <v>10</v>
      </c>
      <c r="H678" s="612"/>
      <c r="I678" s="301"/>
      <c r="J678" s="301"/>
      <c r="K678" s="301"/>
      <c r="L678" s="36"/>
      <c r="M678" s="36"/>
      <c r="N678" s="22"/>
      <c r="O678" s="39"/>
      <c r="P678" s="40"/>
    </row>
    <row r="679" spans="1:21" x14ac:dyDescent="0.25">
      <c r="A679" s="243" t="s">
        <v>828</v>
      </c>
      <c r="B679" s="373" t="s">
        <v>867</v>
      </c>
      <c r="C679" s="373" t="s">
        <v>868</v>
      </c>
      <c r="D679" s="384" t="s">
        <v>869</v>
      </c>
      <c r="E679" s="380" t="e">
        <f>H683</f>
        <v>#N/A</v>
      </c>
      <c r="G679" s="19" t="s">
        <v>8</v>
      </c>
      <c r="H679" s="42" t="e">
        <f>K665+K680</f>
        <v>#N/A</v>
      </c>
      <c r="I679" s="301"/>
      <c r="J679" s="301"/>
      <c r="K679" s="301"/>
      <c r="L679" s="36"/>
      <c r="M679" s="36"/>
      <c r="N679" s="22"/>
      <c r="O679" s="39"/>
      <c r="P679" s="40"/>
    </row>
    <row r="680" spans="1:21" x14ac:dyDescent="0.25">
      <c r="A680" s="372" t="s">
        <v>841</v>
      </c>
      <c r="B680" s="373" t="s">
        <v>864</v>
      </c>
      <c r="C680" s="373" t="s">
        <v>871</v>
      </c>
      <c r="D680" s="382" t="s">
        <v>872</v>
      </c>
      <c r="E680" s="380" t="e">
        <f>H682</f>
        <v>#N/A</v>
      </c>
      <c r="G680" s="19" t="s">
        <v>9</v>
      </c>
      <c r="H680" s="42" t="e">
        <f>K666+K680</f>
        <v>#N/A</v>
      </c>
      <c r="K680" s="381" t="e">
        <f>K677+Q671+Q676</f>
        <v>#N/A</v>
      </c>
      <c r="L680" s="36"/>
      <c r="M680" s="36"/>
      <c r="N680" s="22"/>
      <c r="O680" s="39"/>
      <c r="P680" s="40"/>
    </row>
    <row r="681" spans="1:21" x14ac:dyDescent="0.25">
      <c r="A681" s="372" t="s">
        <v>841</v>
      </c>
      <c r="B681" s="373" t="s">
        <v>861</v>
      </c>
      <c r="C681" s="373" t="s">
        <v>874</v>
      </c>
      <c r="D681" s="382" t="s">
        <v>875</v>
      </c>
      <c r="E681" s="380" t="e">
        <f>H682</f>
        <v>#N/A</v>
      </c>
      <c r="G681" s="371" t="s">
        <v>459</v>
      </c>
      <c r="H681" s="42" t="e">
        <f>K667+K680</f>
        <v>#N/A</v>
      </c>
      <c r="K681" s="57"/>
      <c r="L681" s="36"/>
      <c r="M681" s="36"/>
      <c r="N681" s="22"/>
      <c r="O681" s="39"/>
      <c r="P681" s="40"/>
    </row>
    <row r="682" spans="1:21" x14ac:dyDescent="0.25">
      <c r="A682" s="372" t="s">
        <v>847</v>
      </c>
      <c r="B682" s="378" t="s">
        <v>823</v>
      </c>
      <c r="C682" s="373" t="s">
        <v>876</v>
      </c>
      <c r="D682" s="385" t="s">
        <v>877</v>
      </c>
      <c r="E682" s="380" t="e">
        <f>H684</f>
        <v>#N/A</v>
      </c>
      <c r="G682" s="19" t="s">
        <v>870</v>
      </c>
      <c r="H682" s="42" t="e">
        <f>K668+K680</f>
        <v>#N/A</v>
      </c>
      <c r="L682" s="36"/>
      <c r="M682" s="36"/>
      <c r="N682" s="22"/>
      <c r="O682" s="39"/>
      <c r="P682" s="40"/>
    </row>
    <row r="683" spans="1:21" x14ac:dyDescent="0.25">
      <c r="A683" s="372" t="s">
        <v>850</v>
      </c>
      <c r="B683" s="378" t="s">
        <v>823</v>
      </c>
      <c r="C683" s="373" t="s">
        <v>879</v>
      </c>
      <c r="D683" s="385" t="s">
        <v>880</v>
      </c>
      <c r="E683" s="380" t="e">
        <f>H685</f>
        <v>#N/A</v>
      </c>
      <c r="G683" s="19" t="s">
        <v>873</v>
      </c>
      <c r="H683" s="42" t="e">
        <f>K669+K680</f>
        <v>#N/A</v>
      </c>
      <c r="K683" s="301"/>
      <c r="L683" s="36"/>
      <c r="M683" s="36"/>
      <c r="N683" s="22"/>
      <c r="O683" s="39"/>
      <c r="P683" s="40"/>
    </row>
    <row r="684" spans="1:21" x14ac:dyDescent="0.25">
      <c r="G684" s="326" t="s">
        <v>461</v>
      </c>
      <c r="H684" s="42" t="e">
        <f>K670+K680</f>
        <v>#N/A</v>
      </c>
      <c r="K684" s="301"/>
      <c r="L684" s="36"/>
      <c r="M684" s="36"/>
      <c r="N684" s="22"/>
      <c r="O684" s="39"/>
      <c r="P684" s="40"/>
    </row>
    <row r="685" spans="1:21" x14ac:dyDescent="0.25">
      <c r="G685" s="326" t="s">
        <v>878</v>
      </c>
      <c r="H685" s="42" t="e">
        <f>K671+K680</f>
        <v>#N/A</v>
      </c>
      <c r="K685" s="301"/>
      <c r="L685" s="36"/>
      <c r="M685" s="36"/>
      <c r="N685" s="22"/>
      <c r="O685" s="39"/>
      <c r="P685" s="40"/>
    </row>
    <row r="686" spans="1:21" x14ac:dyDescent="0.25">
      <c r="A686" s="43"/>
      <c r="B686" s="44"/>
      <c r="C686" s="44"/>
      <c r="D686" s="45"/>
      <c r="E686" s="46"/>
      <c r="L686" s="36"/>
      <c r="M686" s="36"/>
      <c r="N686" s="22"/>
      <c r="O686" s="39"/>
      <c r="P686" s="40"/>
    </row>
    <row r="687" spans="1:21" x14ac:dyDescent="0.25">
      <c r="A687" s="616" t="s">
        <v>920</v>
      </c>
      <c r="B687" s="617"/>
      <c r="C687" s="617"/>
      <c r="D687" s="617"/>
      <c r="E687" s="617"/>
      <c r="F687" s="617"/>
    </row>
    <row r="688" spans="1:21" ht="30" customHeight="1" x14ac:dyDescent="0.25">
      <c r="L688" s="285"/>
      <c r="M688" s="70"/>
    </row>
    <row r="689" spans="1:21" ht="30" customHeight="1" x14ac:dyDescent="0.25">
      <c r="C689" s="387">
        <f>вставка2</f>
        <v>0</v>
      </c>
      <c r="D689" s="178" t="s">
        <v>4</v>
      </c>
      <c r="E689" s="28">
        <f>высота2</f>
        <v>0</v>
      </c>
      <c r="L689" s="285"/>
      <c r="M689" s="70"/>
    </row>
    <row r="690" spans="1:21" ht="30" customHeight="1" x14ac:dyDescent="0.25">
      <c r="D690" s="2" t="s">
        <v>489</v>
      </c>
      <c r="E690" s="28">
        <v>329</v>
      </c>
      <c r="L690" s="285"/>
      <c r="M690" s="70"/>
    </row>
    <row r="691" spans="1:21" ht="30" customHeight="1" x14ac:dyDescent="0.25">
      <c r="L691" s="286"/>
      <c r="M691" s="70"/>
    </row>
    <row r="692" spans="1:21" ht="30" customHeight="1" x14ac:dyDescent="0.25">
      <c r="L692" s="388"/>
      <c r="M692" s="70"/>
    </row>
    <row r="693" spans="1:21" ht="16.5" thickBot="1" x14ac:dyDescent="0.3">
      <c r="B693" s="37"/>
      <c r="C693" s="1" t="s">
        <v>921</v>
      </c>
    </row>
    <row r="694" spans="1:21" ht="17.25" customHeight="1" thickBot="1" x14ac:dyDescent="0.3">
      <c r="A694" s="357" t="s">
        <v>822</v>
      </c>
      <c r="B694" s="358" t="s">
        <v>823</v>
      </c>
      <c r="C694" s="357" t="s">
        <v>824</v>
      </c>
      <c r="D694" s="358" t="s">
        <v>2</v>
      </c>
      <c r="E694" s="358" t="s">
        <v>3</v>
      </c>
      <c r="G694" s="618" t="s">
        <v>6</v>
      </c>
      <c r="H694" s="619"/>
      <c r="I694" s="619"/>
      <c r="J694" s="619"/>
      <c r="K694" s="620"/>
      <c r="L694" s="606" t="s">
        <v>325</v>
      </c>
      <c r="M694" s="607"/>
      <c r="N694" s="607"/>
      <c r="O694" s="607"/>
      <c r="P694" s="607"/>
      <c r="Q694" s="615"/>
    </row>
    <row r="695" spans="1:21" ht="25.5" x14ac:dyDescent="0.25">
      <c r="A695" s="359" t="s">
        <v>825</v>
      </c>
      <c r="B695" s="360"/>
      <c r="C695" s="361" t="s">
        <v>826</v>
      </c>
      <c r="D695" s="362" t="s">
        <v>827</v>
      </c>
      <c r="E695" s="363" t="e">
        <f>H712</f>
        <v>#N/A</v>
      </c>
      <c r="G695" s="449" t="s">
        <v>43</v>
      </c>
      <c r="H695" s="6" t="s">
        <v>0</v>
      </c>
      <c r="I695" s="7" t="s">
        <v>1</v>
      </c>
      <c r="J695" s="7" t="s">
        <v>3</v>
      </c>
      <c r="K695" s="450" t="s">
        <v>7</v>
      </c>
      <c r="L695" s="41" t="s">
        <v>456</v>
      </c>
      <c r="M695" s="6" t="s">
        <v>0</v>
      </c>
      <c r="N695" s="7" t="s">
        <v>1</v>
      </c>
      <c r="O695" s="7" t="s">
        <v>315</v>
      </c>
      <c r="P695" s="7" t="s">
        <v>3</v>
      </c>
      <c r="Q695" s="7" t="s">
        <v>7</v>
      </c>
      <c r="S695" s="326" t="s">
        <v>761</v>
      </c>
      <c r="T695" s="390">
        <f>'Редактор цен '!$D$90</f>
        <v>6152.5912000000008</v>
      </c>
      <c r="U695" s="391">
        <v>1</v>
      </c>
    </row>
    <row r="696" spans="1:21" x14ac:dyDescent="0.25">
      <c r="A696" s="243" t="s">
        <v>828</v>
      </c>
      <c r="B696" s="609" t="s">
        <v>829</v>
      </c>
      <c r="C696" s="364" t="s">
        <v>830</v>
      </c>
      <c r="D696" s="365" t="s">
        <v>831</v>
      </c>
      <c r="E696" s="363" t="e">
        <f>H711</f>
        <v>#N/A</v>
      </c>
      <c r="G696" s="19" t="s">
        <v>457</v>
      </c>
      <c r="H696" s="51">
        <f>E689/1000</f>
        <v>0</v>
      </c>
      <c r="I696" s="51">
        <f>E690/1000</f>
        <v>0.32900000000000001</v>
      </c>
      <c r="J696" s="26">
        <f>'Редактор цен '!$D$55</f>
        <v>18982.689999999999</v>
      </c>
      <c r="K696" s="9">
        <f>H696*J696</f>
        <v>0</v>
      </c>
      <c r="L696" s="47" t="s">
        <v>458</v>
      </c>
      <c r="M696" s="51">
        <f>H696</f>
        <v>0</v>
      </c>
      <c r="N696" s="282">
        <f>I696</f>
        <v>0.32900000000000001</v>
      </c>
      <c r="O696" s="179">
        <f t="shared" ref="O696" si="76">(M696+N696)*2</f>
        <v>0.65800000000000003</v>
      </c>
      <c r="P696" s="355">
        <f>'Редактор цен '!$D$138</f>
        <v>124.46000000000001</v>
      </c>
      <c r="Q696" s="59">
        <f>O696*P696</f>
        <v>81.894680000000008</v>
      </c>
      <c r="S696" s="326" t="s">
        <v>764</v>
      </c>
      <c r="T696" s="390">
        <f>'Редактор цен '!$D$91</f>
        <v>6692.0364000000009</v>
      </c>
      <c r="U696" s="391">
        <v>1</v>
      </c>
    </row>
    <row r="697" spans="1:21" x14ac:dyDescent="0.25">
      <c r="A697" s="366" t="s">
        <v>832</v>
      </c>
      <c r="B697" s="610"/>
      <c r="C697" s="367" t="s">
        <v>833</v>
      </c>
      <c r="D697" s="368" t="s">
        <v>834</v>
      </c>
      <c r="E697" s="363" t="e">
        <f>H710</f>
        <v>#N/A</v>
      </c>
      <c r="G697" s="19" t="s">
        <v>9</v>
      </c>
      <c r="H697" s="51">
        <f>H696</f>
        <v>0</v>
      </c>
      <c r="I697" s="51">
        <f>I696</f>
        <v>0.32900000000000001</v>
      </c>
      <c r="J697" s="26">
        <f>'Редактор цен '!$D$57</f>
        <v>21920.2</v>
      </c>
      <c r="K697" s="9">
        <f t="shared" ref="K697:K702" si="77">H697*J697</f>
        <v>0</v>
      </c>
      <c r="L697" s="181" t="s">
        <v>61</v>
      </c>
      <c r="M697" s="51">
        <f>M696</f>
        <v>0</v>
      </c>
      <c r="N697" s="282">
        <f>I696</f>
        <v>0.32900000000000001</v>
      </c>
      <c r="O697" s="179">
        <f>(M697+N697)*2</f>
        <v>0.65800000000000003</v>
      </c>
      <c r="P697" s="11">
        <f>'Редактор цен '!$D$131</f>
        <v>138.43</v>
      </c>
      <c r="Q697" s="59">
        <f>O697*P697</f>
        <v>91.086940000000013</v>
      </c>
      <c r="S697" s="326" t="s">
        <v>464</v>
      </c>
      <c r="T697" s="390">
        <f>'Редактор цен '!$D$92</f>
        <v>6600.9139000000005</v>
      </c>
      <c r="U697" s="391">
        <v>1</v>
      </c>
    </row>
    <row r="698" spans="1:21" x14ac:dyDescent="0.25">
      <c r="A698" s="369" t="s">
        <v>835</v>
      </c>
      <c r="B698" s="610"/>
      <c r="C698" s="370" t="s">
        <v>836</v>
      </c>
      <c r="D698" s="368" t="s">
        <v>837</v>
      </c>
      <c r="E698" s="363" t="e">
        <f>E697</f>
        <v>#N/A</v>
      </c>
      <c r="G698" s="371" t="s">
        <v>459</v>
      </c>
      <c r="H698" s="51">
        <f t="shared" ref="H698:I702" si="78">H697</f>
        <v>0</v>
      </c>
      <c r="I698" s="51">
        <f t="shared" si="78"/>
        <v>0.32900000000000001</v>
      </c>
      <c r="J698" s="26">
        <f>'Редактор цен '!$D$56</f>
        <v>21880.83</v>
      </c>
      <c r="K698" s="9">
        <f t="shared" si="77"/>
        <v>0</v>
      </c>
      <c r="L698" s="181" t="s">
        <v>478</v>
      </c>
      <c r="M698" s="51">
        <f>H696-0.11</f>
        <v>-0.11</v>
      </c>
      <c r="N698" s="51">
        <f>N696-0.11</f>
        <v>0.21900000000000003</v>
      </c>
      <c r="O698" s="179">
        <f>(M698+N698)*2</f>
        <v>0.21800000000000005</v>
      </c>
      <c r="P698" s="11">
        <f>'Редактор цен '!$D$137</f>
        <v>156.21</v>
      </c>
      <c r="Q698" s="59">
        <f>O698*P698</f>
        <v>34.05378000000001</v>
      </c>
      <c r="S698" s="244" t="s">
        <v>762</v>
      </c>
      <c r="T698" s="390">
        <f>'Редактор цен '!$D$93</f>
        <v>9075.8009999999995</v>
      </c>
      <c r="U698" s="391">
        <v>1</v>
      </c>
    </row>
    <row r="699" spans="1:21" x14ac:dyDescent="0.25">
      <c r="A699" s="369" t="s">
        <v>838</v>
      </c>
      <c r="B699" s="610"/>
      <c r="C699" s="370" t="s">
        <v>839</v>
      </c>
      <c r="D699" s="368" t="s">
        <v>840</v>
      </c>
      <c r="E699" s="363" t="e">
        <f>E697</f>
        <v>#N/A</v>
      </c>
      <c r="G699" s="19" t="s">
        <v>326</v>
      </c>
      <c r="H699" s="51">
        <f t="shared" si="78"/>
        <v>0</v>
      </c>
      <c r="I699" s="51">
        <f t="shared" si="78"/>
        <v>0.32900000000000001</v>
      </c>
      <c r="J699" s="26">
        <f>'Редактор цен '!$D$62</f>
        <v>26987.5</v>
      </c>
      <c r="K699" s="9">
        <f t="shared" si="77"/>
        <v>0</v>
      </c>
      <c r="L699" s="47" t="s">
        <v>460</v>
      </c>
      <c r="M699" s="51">
        <f>M698</f>
        <v>-0.11</v>
      </c>
      <c r="N699" s="51">
        <f>N698</f>
        <v>0.21900000000000003</v>
      </c>
      <c r="O699" s="179">
        <f>(M699+N699)*2</f>
        <v>0.21800000000000005</v>
      </c>
      <c r="P699" s="11">
        <f>'Редактор цен '!$D$138</f>
        <v>124.46000000000001</v>
      </c>
      <c r="Q699" s="59">
        <f t="shared" ref="Q699" si="79">O699*P699</f>
        <v>27.132280000000009</v>
      </c>
      <c r="S699" s="244" t="s">
        <v>766</v>
      </c>
      <c r="T699" s="390">
        <f>'Редактор цен '!$D$94</f>
        <v>9075.8009999999995</v>
      </c>
      <c r="U699" s="391">
        <v>1</v>
      </c>
    </row>
    <row r="700" spans="1:21" x14ac:dyDescent="0.25">
      <c r="A700" s="372" t="s">
        <v>841</v>
      </c>
      <c r="B700" s="610"/>
      <c r="C700" s="373" t="s">
        <v>842</v>
      </c>
      <c r="D700" s="368" t="s">
        <v>843</v>
      </c>
      <c r="E700" s="363" t="e">
        <f>E697</f>
        <v>#N/A</v>
      </c>
      <c r="G700" s="19" t="s">
        <v>66</v>
      </c>
      <c r="H700" s="51">
        <f t="shared" si="78"/>
        <v>0</v>
      </c>
      <c r="I700" s="51">
        <f t="shared" si="78"/>
        <v>0.32900000000000001</v>
      </c>
      <c r="J700" s="26">
        <f>'Редактор цен '!$D$65</f>
        <v>29925.010000000002</v>
      </c>
      <c r="K700" s="9">
        <f t="shared" si="77"/>
        <v>0</v>
      </c>
      <c r="L700" s="181" t="s">
        <v>482</v>
      </c>
      <c r="M700" s="51">
        <f>M698+0.02</f>
        <v>-0.09</v>
      </c>
      <c r="N700" s="51">
        <f>N698+0.02</f>
        <v>0.23900000000000002</v>
      </c>
      <c r="O700" s="278">
        <f>(M700+N700)*2</f>
        <v>0.29800000000000004</v>
      </c>
      <c r="P700" s="11">
        <f>'Редактор цен '!$D$139</f>
        <v>149.86000000000001</v>
      </c>
      <c r="Q700" s="59">
        <f>O700*P700</f>
        <v>44.658280000000012</v>
      </c>
      <c r="S700" s="326" t="s">
        <v>46</v>
      </c>
      <c r="T700" s="390">
        <f>'Редактор цен '!$D$89</f>
        <v>4074.9982000000005</v>
      </c>
      <c r="U700" s="391">
        <v>1</v>
      </c>
    </row>
    <row r="701" spans="1:21" ht="15.75" thickBot="1" x14ac:dyDescent="0.3">
      <c r="A701" s="372" t="s">
        <v>844</v>
      </c>
      <c r="B701" s="610"/>
      <c r="C701" s="373" t="s">
        <v>845</v>
      </c>
      <c r="D701" s="368" t="s">
        <v>846</v>
      </c>
      <c r="E701" s="363" t="e">
        <f>E697</f>
        <v>#N/A</v>
      </c>
      <c r="G701" s="326" t="s">
        <v>461</v>
      </c>
      <c r="H701" s="51">
        <f t="shared" si="78"/>
        <v>0</v>
      </c>
      <c r="I701" s="51">
        <f t="shared" si="78"/>
        <v>0.32900000000000001</v>
      </c>
      <c r="J701" s="26">
        <f>'Редактор цен '!$D$63</f>
        <v>26987.5</v>
      </c>
      <c r="K701" s="9">
        <f t="shared" si="77"/>
        <v>0</v>
      </c>
      <c r="L701" s="47" t="s">
        <v>491</v>
      </c>
      <c r="M701" s="51"/>
      <c r="N701" s="51"/>
      <c r="O701" s="179"/>
      <c r="P701" s="11"/>
      <c r="Q701" s="59">
        <f>O701*P701</f>
        <v>0</v>
      </c>
      <c r="S701" s="326" t="s">
        <v>45</v>
      </c>
      <c r="T701" s="390">
        <f>'Редактор цен '!$D$81</f>
        <v>4129.6716999999999</v>
      </c>
      <c r="U701" s="290">
        <v>0</v>
      </c>
    </row>
    <row r="702" spans="1:21" ht="15.75" thickBot="1" x14ac:dyDescent="0.3">
      <c r="A702" s="372" t="s">
        <v>847</v>
      </c>
      <c r="B702" s="610"/>
      <c r="C702" s="373" t="s">
        <v>848</v>
      </c>
      <c r="D702" s="368" t="s">
        <v>849</v>
      </c>
      <c r="E702" s="363" t="e">
        <f>E698</f>
        <v>#N/A</v>
      </c>
      <c r="G702" s="394" t="s">
        <v>462</v>
      </c>
      <c r="H702" s="395">
        <f t="shared" si="78"/>
        <v>0</v>
      </c>
      <c r="I702" s="395">
        <f t="shared" si="78"/>
        <v>0.32900000000000001</v>
      </c>
      <c r="J702" s="26">
        <f>'Редактор цен '!$D$64</f>
        <v>31981.14</v>
      </c>
      <c r="K702" s="9">
        <f t="shared" si="77"/>
        <v>0</v>
      </c>
      <c r="P702" s="57"/>
      <c r="Q702" s="440">
        <f>Q696+Q697+Q698+Q699+Q700+Q701</f>
        <v>278.82596000000007</v>
      </c>
      <c r="S702" s="326" t="s">
        <v>387</v>
      </c>
      <c r="T702" s="390">
        <f>'Редактор цен '!$D$82</f>
        <v>6225.4892</v>
      </c>
      <c r="U702" s="290">
        <v>0</v>
      </c>
    </row>
    <row r="703" spans="1:21" x14ac:dyDescent="0.25">
      <c r="A703" s="372" t="s">
        <v>850</v>
      </c>
      <c r="B703" s="610"/>
      <c r="C703" s="373" t="s">
        <v>851</v>
      </c>
      <c r="D703" s="368" t="s">
        <v>852</v>
      </c>
      <c r="E703" s="363" t="e">
        <f>H712</f>
        <v>#N/A</v>
      </c>
      <c r="G703" s="397" t="s">
        <v>885</v>
      </c>
      <c r="H703" s="398">
        <f>M704</f>
        <v>-9.4E-2</v>
      </c>
      <c r="I703" s="398">
        <f>N704</f>
        <v>0.23500000000000001</v>
      </c>
      <c r="J703" s="399" t="e">
        <f>VLOOKUP(C689,S695:U708,3)*'Редактор цен '!$D$67</f>
        <v>#N/A</v>
      </c>
      <c r="K703" s="400" t="e">
        <f>H703*I703*J703</f>
        <v>#N/A</v>
      </c>
      <c r="L703" s="441" t="s">
        <v>48</v>
      </c>
      <c r="M703" s="402" t="s">
        <v>0</v>
      </c>
      <c r="N703" s="403" t="s">
        <v>1</v>
      </c>
      <c r="O703" s="404" t="s">
        <v>60</v>
      </c>
      <c r="P703" s="403" t="s">
        <v>3</v>
      </c>
      <c r="Q703" s="275" t="s">
        <v>7</v>
      </c>
      <c r="S703" s="244" t="s">
        <v>782</v>
      </c>
      <c r="T703" s="390">
        <f>'Редактор цен '!$D$83</f>
        <v>5591.2766000000001</v>
      </c>
      <c r="U703" s="290">
        <v>0</v>
      </c>
    </row>
    <row r="704" spans="1:21" x14ac:dyDescent="0.25">
      <c r="A704" s="369" t="s">
        <v>853</v>
      </c>
      <c r="B704" s="610"/>
      <c r="C704" s="370" t="s">
        <v>854</v>
      </c>
      <c r="D704" s="368" t="s">
        <v>855</v>
      </c>
      <c r="E704" s="363" t="e">
        <f>E697</f>
        <v>#N/A</v>
      </c>
      <c r="G704" s="405" t="s">
        <v>886</v>
      </c>
      <c r="H704" s="51">
        <f>O700</f>
        <v>0.29800000000000004</v>
      </c>
      <c r="I704" s="8"/>
      <c r="J704" s="11">
        <f>'Редактор цен '!$D$68</f>
        <v>269.7226</v>
      </c>
      <c r="K704" s="406">
        <f>H704*J704</f>
        <v>80.377334800000014</v>
      </c>
      <c r="L704" s="442">
        <f>C689</f>
        <v>0</v>
      </c>
      <c r="M704" s="50">
        <f>M700-0.004</f>
        <v>-9.4E-2</v>
      </c>
      <c r="N704" s="50">
        <f>N700-0.004</f>
        <v>0.23500000000000001</v>
      </c>
      <c r="O704" s="49">
        <f>M704*N704</f>
        <v>-2.2090000000000002E-2</v>
      </c>
      <c r="P704" s="10" t="e">
        <f>VLOOKUP(C689,S695:T708,2)</f>
        <v>#N/A</v>
      </c>
      <c r="Q704" s="72" t="e">
        <f>O704*P704</f>
        <v>#N/A</v>
      </c>
      <c r="S704" s="244" t="s">
        <v>887</v>
      </c>
      <c r="T704" s="390">
        <f>'Редактор цен '!$D$84</f>
        <v>6735.7752</v>
      </c>
      <c r="U704" s="391">
        <v>0</v>
      </c>
    </row>
    <row r="705" spans="1:21" x14ac:dyDescent="0.25">
      <c r="A705" s="366" t="s">
        <v>856</v>
      </c>
      <c r="B705" s="611"/>
      <c r="C705" s="367" t="s">
        <v>857</v>
      </c>
      <c r="D705" s="368" t="s">
        <v>858</v>
      </c>
      <c r="E705" s="363" t="e">
        <f>E697</f>
        <v>#N/A</v>
      </c>
      <c r="G705" s="408" t="s">
        <v>888</v>
      </c>
      <c r="H705" s="50">
        <f>H704/4</f>
        <v>7.4500000000000011E-2</v>
      </c>
      <c r="I705" s="30"/>
      <c r="J705" s="54">
        <f>'Редактор цен '!$D$70</f>
        <v>200.46949999999998</v>
      </c>
      <c r="K705" s="406">
        <f>H705*J705</f>
        <v>14.934977750000002</v>
      </c>
      <c r="L705" s="443" t="s">
        <v>479</v>
      </c>
      <c r="M705" s="284">
        <f>M704</f>
        <v>-9.4E-2</v>
      </c>
      <c r="N705" s="284">
        <f>N704</f>
        <v>0.23500000000000001</v>
      </c>
      <c r="O705" s="48">
        <f>2*(M705+N705)</f>
        <v>0.28200000000000003</v>
      </c>
      <c r="P705" s="26">
        <f>'Редактор цен '!$D$152</f>
        <v>535.94000000000005</v>
      </c>
      <c r="Q705" s="72">
        <f>O705*P705</f>
        <v>151.13508000000004</v>
      </c>
      <c r="S705" s="244" t="s">
        <v>889</v>
      </c>
      <c r="T705" s="390">
        <f>'Редактор цен '!$D$85</f>
        <v>6444.1831999999995</v>
      </c>
      <c r="U705" s="391">
        <v>0</v>
      </c>
    </row>
    <row r="706" spans="1:21" ht="16.5" thickBot="1" x14ac:dyDescent="0.3">
      <c r="A706" s="357" t="s">
        <v>822</v>
      </c>
      <c r="B706" s="358" t="s">
        <v>823</v>
      </c>
      <c r="C706" s="357" t="s">
        <v>824</v>
      </c>
      <c r="D706" s="358" t="s">
        <v>2</v>
      </c>
      <c r="E706" s="358" t="s">
        <v>3</v>
      </c>
      <c r="G706" s="414" t="s">
        <v>910</v>
      </c>
      <c r="H706" s="415" t="s">
        <v>44</v>
      </c>
      <c r="I706" s="48">
        <f>CEILING(O700*1.15,0.5)</f>
        <v>0.5</v>
      </c>
      <c r="J706" s="416">
        <f>'Редактор цен '!$D$72</f>
        <v>728.98</v>
      </c>
      <c r="K706" s="417">
        <f>I706*J706</f>
        <v>364.49</v>
      </c>
      <c r="L706" s="444" t="s">
        <v>911</v>
      </c>
      <c r="M706" s="445"/>
      <c r="N706" s="445"/>
      <c r="O706" s="446"/>
      <c r="P706" s="447">
        <f>'Редактор цен '!$D$146</f>
        <v>1931.67</v>
      </c>
      <c r="Q706" s="448">
        <f>P706</f>
        <v>1931.67</v>
      </c>
      <c r="S706" s="328" t="s">
        <v>389</v>
      </c>
      <c r="T706" s="390">
        <f>'Редактор цен '!$D$86</f>
        <v>4785.7537000000002</v>
      </c>
      <c r="U706" s="391">
        <v>0</v>
      </c>
    </row>
    <row r="707" spans="1:21" ht="15.75" thickBot="1" x14ac:dyDescent="0.3">
      <c r="A707" s="359" t="s">
        <v>825</v>
      </c>
      <c r="B707" s="378" t="s">
        <v>823</v>
      </c>
      <c r="C707" s="361" t="s">
        <v>859</v>
      </c>
      <c r="D707" s="379" t="s">
        <v>860</v>
      </c>
      <c r="E707" s="380" t="e">
        <f>H716</f>
        <v>#N/A</v>
      </c>
      <c r="G707" s="422" t="s">
        <v>890</v>
      </c>
      <c r="H707" s="423">
        <f>O700</f>
        <v>0.29800000000000004</v>
      </c>
      <c r="I707" s="424"/>
      <c r="J707" s="425">
        <f>'Редактор цен '!$D$153</f>
        <v>128.27000000000001</v>
      </c>
      <c r="K707" s="426">
        <f>H707*J707</f>
        <v>38.224460000000008</v>
      </c>
      <c r="L707" s="32"/>
      <c r="M707" s="32"/>
      <c r="N707" s="32"/>
      <c r="O707" s="39"/>
      <c r="P707" s="40"/>
      <c r="Q707" s="53" t="e">
        <f>Q704+Q705+Q706</f>
        <v>#N/A</v>
      </c>
      <c r="S707" s="328" t="s">
        <v>769</v>
      </c>
      <c r="T707" s="390">
        <f>'Редактор цен '!$D$87</f>
        <v>6619.1383999999998</v>
      </c>
      <c r="U707" s="391">
        <v>0</v>
      </c>
    </row>
    <row r="708" spans="1:21" ht="15.75" thickBot="1" x14ac:dyDescent="0.3">
      <c r="A708" s="369" t="s">
        <v>835</v>
      </c>
      <c r="B708" s="373" t="s">
        <v>861</v>
      </c>
      <c r="C708" s="373" t="s">
        <v>862</v>
      </c>
      <c r="D708" s="382" t="s">
        <v>863</v>
      </c>
      <c r="E708" s="380" t="e">
        <f>H713</f>
        <v>#N/A</v>
      </c>
      <c r="G708" s="301"/>
      <c r="H708" s="301"/>
      <c r="K708" s="427" t="e">
        <f>K703+K704+K705+K706+K707</f>
        <v>#N/A</v>
      </c>
      <c r="L708" s="36"/>
      <c r="M708" s="36"/>
      <c r="N708" s="22"/>
      <c r="O708" s="39"/>
      <c r="P708" s="40"/>
      <c r="S708" s="328" t="s">
        <v>771</v>
      </c>
      <c r="T708" s="390">
        <f>'Редактор цен '!$D$88</f>
        <v>6619.1383999999998</v>
      </c>
      <c r="U708" s="391">
        <v>0</v>
      </c>
    </row>
    <row r="709" spans="1:21" x14ac:dyDescent="0.25">
      <c r="A709" s="243" t="s">
        <v>828</v>
      </c>
      <c r="B709" s="373" t="s">
        <v>864</v>
      </c>
      <c r="C709" s="383" t="s">
        <v>865</v>
      </c>
      <c r="D709" s="384" t="s">
        <v>866</v>
      </c>
      <c r="E709" s="380" t="e">
        <f>H714</f>
        <v>#N/A</v>
      </c>
      <c r="G709" s="612" t="s">
        <v>10</v>
      </c>
      <c r="H709" s="612"/>
      <c r="I709" s="301"/>
      <c r="J709" s="301"/>
      <c r="K709" s="301"/>
      <c r="L709" s="36"/>
      <c r="M709" s="36"/>
      <c r="N709" s="22"/>
      <c r="O709" s="39"/>
      <c r="P709" s="40"/>
    </row>
    <row r="710" spans="1:21" x14ac:dyDescent="0.25">
      <c r="A710" s="243" t="s">
        <v>828</v>
      </c>
      <c r="B710" s="373" t="s">
        <v>867</v>
      </c>
      <c r="C710" s="373" t="s">
        <v>868</v>
      </c>
      <c r="D710" s="384" t="s">
        <v>869</v>
      </c>
      <c r="E710" s="380" t="e">
        <f>H714</f>
        <v>#N/A</v>
      </c>
      <c r="G710" s="19" t="s">
        <v>8</v>
      </c>
      <c r="H710" s="42" t="e">
        <f>K696+K711</f>
        <v>#N/A</v>
      </c>
      <c r="I710" s="301"/>
      <c r="J710" s="301"/>
      <c r="K710" s="301"/>
      <c r="L710" s="36"/>
      <c r="M710" s="36"/>
      <c r="N710" s="22"/>
      <c r="O710" s="39"/>
      <c r="P710" s="40"/>
    </row>
    <row r="711" spans="1:21" x14ac:dyDescent="0.25">
      <c r="A711" s="372" t="s">
        <v>841</v>
      </c>
      <c r="B711" s="373" t="s">
        <v>864</v>
      </c>
      <c r="C711" s="373" t="s">
        <v>871</v>
      </c>
      <c r="D711" s="382" t="s">
        <v>872</v>
      </c>
      <c r="E711" s="380" t="e">
        <f>H713</f>
        <v>#N/A</v>
      </c>
      <c r="G711" s="19" t="s">
        <v>9</v>
      </c>
      <c r="H711" s="42" t="e">
        <f>K697+K711</f>
        <v>#N/A</v>
      </c>
      <c r="K711" s="381" t="e">
        <f>K708+Q702+Q707</f>
        <v>#N/A</v>
      </c>
      <c r="L711" s="36"/>
      <c r="M711" s="36"/>
      <c r="N711" s="22"/>
      <c r="O711" s="39"/>
      <c r="P711" s="40"/>
    </row>
    <row r="712" spans="1:21" x14ac:dyDescent="0.25">
      <c r="A712" s="372" t="s">
        <v>841</v>
      </c>
      <c r="B712" s="373" t="s">
        <v>861</v>
      </c>
      <c r="C712" s="373" t="s">
        <v>874</v>
      </c>
      <c r="D712" s="382" t="s">
        <v>875</v>
      </c>
      <c r="E712" s="380" t="e">
        <f>H713</f>
        <v>#N/A</v>
      </c>
      <c r="G712" s="371" t="s">
        <v>459</v>
      </c>
      <c r="H712" s="42" t="e">
        <f>K698+K711</f>
        <v>#N/A</v>
      </c>
      <c r="K712" s="57"/>
      <c r="L712" s="36"/>
      <c r="M712" s="36"/>
      <c r="N712" s="22"/>
      <c r="O712" s="39"/>
      <c r="P712" s="40"/>
    </row>
    <row r="713" spans="1:21" x14ac:dyDescent="0.25">
      <c r="A713" s="372" t="s">
        <v>847</v>
      </c>
      <c r="B713" s="378" t="s">
        <v>823</v>
      </c>
      <c r="C713" s="373" t="s">
        <v>876</v>
      </c>
      <c r="D713" s="385" t="s">
        <v>877</v>
      </c>
      <c r="E713" s="380" t="e">
        <f>H715</f>
        <v>#N/A</v>
      </c>
      <c r="G713" s="19" t="s">
        <v>870</v>
      </c>
      <c r="H713" s="42" t="e">
        <f>K699+K711</f>
        <v>#N/A</v>
      </c>
      <c r="L713" s="36"/>
      <c r="M713" s="36"/>
      <c r="N713" s="22"/>
      <c r="O713" s="39"/>
      <c r="P713" s="40"/>
    </row>
    <row r="714" spans="1:21" x14ac:dyDescent="0.25">
      <c r="A714" s="372" t="s">
        <v>850</v>
      </c>
      <c r="B714" s="378" t="s">
        <v>823</v>
      </c>
      <c r="C714" s="373" t="s">
        <v>879</v>
      </c>
      <c r="D714" s="385" t="s">
        <v>880</v>
      </c>
      <c r="E714" s="380" t="e">
        <f>H716</f>
        <v>#N/A</v>
      </c>
      <c r="G714" s="19" t="s">
        <v>873</v>
      </c>
      <c r="H714" s="42" t="e">
        <f>K700+K711</f>
        <v>#N/A</v>
      </c>
      <c r="K714" s="301"/>
      <c r="L714" s="36"/>
      <c r="M714" s="36"/>
      <c r="N714" s="22"/>
      <c r="O714" s="39"/>
      <c r="P714" s="40"/>
    </row>
    <row r="715" spans="1:21" x14ac:dyDescent="0.25">
      <c r="G715" s="326" t="s">
        <v>461</v>
      </c>
      <c r="H715" s="42" t="e">
        <f>K701+K711</f>
        <v>#N/A</v>
      </c>
      <c r="K715" s="301"/>
      <c r="L715" s="36"/>
      <c r="M715" s="36"/>
      <c r="N715" s="22"/>
      <c r="O715" s="39"/>
      <c r="P715" s="40"/>
    </row>
    <row r="716" spans="1:21" x14ac:dyDescent="0.25">
      <c r="G716" s="326" t="s">
        <v>878</v>
      </c>
      <c r="H716" s="42" t="e">
        <f>K702+K711</f>
        <v>#N/A</v>
      </c>
      <c r="K716" s="301"/>
      <c r="L716" s="36"/>
      <c r="M716" s="36"/>
      <c r="N716" s="22"/>
      <c r="O716" s="39"/>
      <c r="P716" s="40"/>
    </row>
    <row r="718" spans="1:21" x14ac:dyDescent="0.25">
      <c r="A718" s="616" t="s">
        <v>922</v>
      </c>
      <c r="B718" s="617"/>
      <c r="C718" s="617"/>
      <c r="D718" s="617"/>
      <c r="E718" s="617"/>
      <c r="F718" s="617"/>
    </row>
    <row r="719" spans="1:21" ht="24.95" customHeight="1" x14ac:dyDescent="0.25">
      <c r="L719" s="285"/>
      <c r="M719" s="70"/>
    </row>
    <row r="720" spans="1:21" ht="24.95" customHeight="1" x14ac:dyDescent="0.25">
      <c r="C720" s="387">
        <f>вставка2</f>
        <v>0</v>
      </c>
      <c r="D720" s="178" t="s">
        <v>4</v>
      </c>
      <c r="E720" s="28">
        <f>высота2</f>
        <v>0</v>
      </c>
      <c r="L720" s="285"/>
      <c r="M720" s="70"/>
    </row>
    <row r="721" spans="1:21" ht="24.95" customHeight="1" x14ac:dyDescent="0.25">
      <c r="D721" s="2" t="s">
        <v>489</v>
      </c>
      <c r="E721" s="28">
        <v>394</v>
      </c>
      <c r="L721" s="285"/>
      <c r="M721" s="70"/>
    </row>
    <row r="722" spans="1:21" ht="24.95" customHeight="1" x14ac:dyDescent="0.25">
      <c r="L722" s="286"/>
      <c r="M722" s="70"/>
    </row>
    <row r="723" spans="1:21" ht="24.95" customHeight="1" x14ac:dyDescent="0.25">
      <c r="L723" s="388"/>
      <c r="M723" s="70"/>
    </row>
    <row r="724" spans="1:21" ht="16.5" thickBot="1" x14ac:dyDescent="0.3">
      <c r="B724" s="37"/>
      <c r="C724" s="1" t="s">
        <v>923</v>
      </c>
    </row>
    <row r="725" spans="1:21" ht="17.25" thickBot="1" x14ac:dyDescent="0.3">
      <c r="A725" s="357" t="s">
        <v>822</v>
      </c>
      <c r="B725" s="358" t="s">
        <v>823</v>
      </c>
      <c r="C725" s="357" t="s">
        <v>824</v>
      </c>
      <c r="D725" s="358" t="s">
        <v>2</v>
      </c>
      <c r="E725" s="358" t="s">
        <v>3</v>
      </c>
      <c r="G725" s="618" t="s">
        <v>6</v>
      </c>
      <c r="H725" s="619"/>
      <c r="I725" s="619"/>
      <c r="J725" s="619"/>
      <c r="K725" s="620"/>
      <c r="L725" s="606" t="s">
        <v>325</v>
      </c>
      <c r="M725" s="607"/>
      <c r="N725" s="607"/>
      <c r="O725" s="607"/>
      <c r="P725" s="607"/>
      <c r="Q725" s="615"/>
    </row>
    <row r="726" spans="1:21" ht="25.5" x14ac:dyDescent="0.25">
      <c r="A726" s="359" t="s">
        <v>825</v>
      </c>
      <c r="B726" s="360"/>
      <c r="C726" s="361" t="s">
        <v>826</v>
      </c>
      <c r="D726" s="362" t="s">
        <v>827</v>
      </c>
      <c r="E726" s="363" t="e">
        <f>H743</f>
        <v>#N/A</v>
      </c>
      <c r="G726" s="449" t="s">
        <v>43</v>
      </c>
      <c r="H726" s="6" t="s">
        <v>0</v>
      </c>
      <c r="I726" s="7" t="s">
        <v>1</v>
      </c>
      <c r="J726" s="7" t="s">
        <v>3</v>
      </c>
      <c r="K726" s="450" t="s">
        <v>7</v>
      </c>
      <c r="L726" s="41" t="s">
        <v>456</v>
      </c>
      <c r="M726" s="6" t="s">
        <v>0</v>
      </c>
      <c r="N726" s="7" t="s">
        <v>1</v>
      </c>
      <c r="O726" s="7" t="s">
        <v>315</v>
      </c>
      <c r="P726" s="7" t="s">
        <v>3</v>
      </c>
      <c r="Q726" s="7" t="s">
        <v>7</v>
      </c>
      <c r="S726" s="326" t="s">
        <v>761</v>
      </c>
      <c r="T726" s="390">
        <f>'Редактор цен '!$D$90</f>
        <v>6152.5912000000008</v>
      </c>
      <c r="U726" s="391">
        <v>1</v>
      </c>
    </row>
    <row r="727" spans="1:21" x14ac:dyDescent="0.25">
      <c r="A727" s="243" t="s">
        <v>828</v>
      </c>
      <c r="B727" s="609" t="s">
        <v>829</v>
      </c>
      <c r="C727" s="364" t="s">
        <v>830</v>
      </c>
      <c r="D727" s="365" t="s">
        <v>831</v>
      </c>
      <c r="E727" s="363" t="e">
        <f>H742</f>
        <v>#N/A</v>
      </c>
      <c r="G727" s="19" t="s">
        <v>457</v>
      </c>
      <c r="H727" s="51">
        <f>E720/1000</f>
        <v>0</v>
      </c>
      <c r="I727" s="51">
        <f>E721/1000</f>
        <v>0.39400000000000002</v>
      </c>
      <c r="J727" s="26">
        <f>'Редактор цен '!$D$52</f>
        <v>14197.33</v>
      </c>
      <c r="K727" s="9">
        <f>H727*J727</f>
        <v>0</v>
      </c>
      <c r="L727" s="47" t="s">
        <v>458</v>
      </c>
      <c r="M727" s="51">
        <f>H727</f>
        <v>0</v>
      </c>
      <c r="N727" s="282">
        <f>I727</f>
        <v>0.39400000000000002</v>
      </c>
      <c r="O727" s="179">
        <f t="shared" ref="O727" si="80">(M727+N727)*2</f>
        <v>0.78800000000000003</v>
      </c>
      <c r="P727" s="355">
        <f>'Редактор цен '!$D$138</f>
        <v>124.46000000000001</v>
      </c>
      <c r="Q727" s="59">
        <f>O727*P727</f>
        <v>98.074480000000008</v>
      </c>
      <c r="S727" s="326" t="s">
        <v>764</v>
      </c>
      <c r="T727" s="390">
        <f>'Редактор цен '!$D$91</f>
        <v>6692.0364000000009</v>
      </c>
      <c r="U727" s="391">
        <v>1</v>
      </c>
    </row>
    <row r="728" spans="1:21" x14ac:dyDescent="0.25">
      <c r="A728" s="366" t="s">
        <v>832</v>
      </c>
      <c r="B728" s="610"/>
      <c r="C728" s="367" t="s">
        <v>833</v>
      </c>
      <c r="D728" s="368" t="s">
        <v>834</v>
      </c>
      <c r="E728" s="363" t="e">
        <f>H741</f>
        <v>#N/A</v>
      </c>
      <c r="G728" s="19" t="s">
        <v>9</v>
      </c>
      <c r="H728" s="51">
        <f>H727</f>
        <v>0</v>
      </c>
      <c r="I728" s="51">
        <f>I727</f>
        <v>0.39400000000000002</v>
      </c>
      <c r="J728" s="26">
        <f>'Редактор цен '!$D$54</f>
        <v>15320.01</v>
      </c>
      <c r="K728" s="9">
        <f t="shared" ref="K728:K733" si="81">H728*J728</f>
        <v>0</v>
      </c>
      <c r="L728" s="181" t="s">
        <v>61</v>
      </c>
      <c r="M728" s="51">
        <f>M727</f>
        <v>0</v>
      </c>
      <c r="N728" s="282">
        <f>I727</f>
        <v>0.39400000000000002</v>
      </c>
      <c r="O728" s="179">
        <f>(M728+N728)*2</f>
        <v>0.78800000000000003</v>
      </c>
      <c r="P728" s="11">
        <f>'Редактор цен '!$D$131</f>
        <v>138.43</v>
      </c>
      <c r="Q728" s="59">
        <f>O728*P728</f>
        <v>109.08284</v>
      </c>
      <c r="S728" s="326" t="s">
        <v>464</v>
      </c>
      <c r="T728" s="390">
        <f>'Редактор цен '!$D$92</f>
        <v>6600.9139000000005</v>
      </c>
      <c r="U728" s="391">
        <v>1</v>
      </c>
    </row>
    <row r="729" spans="1:21" x14ac:dyDescent="0.25">
      <c r="A729" s="369" t="s">
        <v>835</v>
      </c>
      <c r="B729" s="610"/>
      <c r="C729" s="370" t="s">
        <v>836</v>
      </c>
      <c r="D729" s="368" t="s">
        <v>837</v>
      </c>
      <c r="E729" s="363" t="e">
        <f>E728</f>
        <v>#N/A</v>
      </c>
      <c r="G729" s="371" t="s">
        <v>459</v>
      </c>
      <c r="H729" s="51">
        <f t="shared" ref="H729:I733" si="82">H728</f>
        <v>0</v>
      </c>
      <c r="I729" s="51">
        <f t="shared" si="82"/>
        <v>0.39400000000000002</v>
      </c>
      <c r="J729" s="26">
        <f>'Редактор цен '!$D$53</f>
        <v>15363.19</v>
      </c>
      <c r="K729" s="9">
        <f t="shared" si="81"/>
        <v>0</v>
      </c>
      <c r="L729" s="181" t="s">
        <v>478</v>
      </c>
      <c r="M729" s="51">
        <f>H727-0.11</f>
        <v>-0.11</v>
      </c>
      <c r="N729" s="51">
        <f>N727-0.11</f>
        <v>0.28400000000000003</v>
      </c>
      <c r="O729" s="179">
        <f>(M729+N729)*2</f>
        <v>0.34800000000000009</v>
      </c>
      <c r="P729" s="11">
        <f>'Редактор цен '!$D$137</f>
        <v>156.21</v>
      </c>
      <c r="Q729" s="59">
        <f>O729*P729</f>
        <v>54.361080000000015</v>
      </c>
      <c r="S729" s="244" t="s">
        <v>762</v>
      </c>
      <c r="T729" s="390">
        <f>'Редактор цен '!$D$93</f>
        <v>9075.8009999999995</v>
      </c>
      <c r="U729" s="391">
        <v>1</v>
      </c>
    </row>
    <row r="730" spans="1:21" x14ac:dyDescent="0.25">
      <c r="A730" s="369" t="s">
        <v>838</v>
      </c>
      <c r="B730" s="610"/>
      <c r="C730" s="370" t="s">
        <v>839</v>
      </c>
      <c r="D730" s="368" t="s">
        <v>840</v>
      </c>
      <c r="E730" s="363" t="e">
        <f>E728</f>
        <v>#N/A</v>
      </c>
      <c r="G730" s="19" t="s">
        <v>326</v>
      </c>
      <c r="H730" s="51">
        <f t="shared" si="82"/>
        <v>0</v>
      </c>
      <c r="I730" s="51">
        <f t="shared" si="82"/>
        <v>0.39400000000000002</v>
      </c>
      <c r="J730" s="26">
        <f>'Редактор цен '!$D$58</f>
        <v>22969.639100000004</v>
      </c>
      <c r="K730" s="9">
        <f t="shared" si="81"/>
        <v>0</v>
      </c>
      <c r="L730" s="47" t="s">
        <v>460</v>
      </c>
      <c r="M730" s="51">
        <f>M729</f>
        <v>-0.11</v>
      </c>
      <c r="N730" s="51">
        <f>N729</f>
        <v>0.28400000000000003</v>
      </c>
      <c r="O730" s="179">
        <f>(M730+N730)*2</f>
        <v>0.34800000000000009</v>
      </c>
      <c r="P730" s="11">
        <f>'Редактор цен '!$D$138</f>
        <v>124.46000000000001</v>
      </c>
      <c r="Q730" s="59">
        <f t="shared" ref="Q730" si="83">O730*P730</f>
        <v>43.312080000000016</v>
      </c>
      <c r="S730" s="244" t="s">
        <v>766</v>
      </c>
      <c r="T730" s="390">
        <f>'Редактор цен '!$D$94</f>
        <v>9075.8009999999995</v>
      </c>
      <c r="U730" s="391">
        <v>1</v>
      </c>
    </row>
    <row r="731" spans="1:21" x14ac:dyDescent="0.25">
      <c r="A731" s="372" t="s">
        <v>841</v>
      </c>
      <c r="B731" s="610"/>
      <c r="C731" s="373" t="s">
        <v>842</v>
      </c>
      <c r="D731" s="368" t="s">
        <v>843</v>
      </c>
      <c r="E731" s="363" t="e">
        <f>E728</f>
        <v>#N/A</v>
      </c>
      <c r="G731" s="19" t="s">
        <v>66</v>
      </c>
      <c r="H731" s="51">
        <f t="shared" si="82"/>
        <v>0</v>
      </c>
      <c r="I731" s="51">
        <f t="shared" si="82"/>
        <v>0.39400000000000002</v>
      </c>
      <c r="J731" s="26">
        <f>'Редактор цен '!$D$61</f>
        <v>20259.04</v>
      </c>
      <c r="K731" s="9">
        <f t="shared" si="81"/>
        <v>0</v>
      </c>
      <c r="L731" s="181" t="s">
        <v>482</v>
      </c>
      <c r="M731" s="51">
        <f>M729+0.02</f>
        <v>-0.09</v>
      </c>
      <c r="N731" s="51">
        <f>N729+0.02</f>
        <v>0.30400000000000005</v>
      </c>
      <c r="O731" s="278">
        <f>(M731+N731)*2</f>
        <v>0.4280000000000001</v>
      </c>
      <c r="P731" s="11">
        <f>'Редактор цен '!$D$139</f>
        <v>149.86000000000001</v>
      </c>
      <c r="Q731" s="59">
        <f>O731*P731</f>
        <v>64.140080000000026</v>
      </c>
      <c r="S731" s="326" t="s">
        <v>46</v>
      </c>
      <c r="T731" s="390">
        <f>'Редактор цен '!$D$89</f>
        <v>4074.9982000000005</v>
      </c>
      <c r="U731" s="391">
        <v>1</v>
      </c>
    </row>
    <row r="732" spans="1:21" ht="15.75" thickBot="1" x14ac:dyDescent="0.3">
      <c r="A732" s="372" t="s">
        <v>844</v>
      </c>
      <c r="B732" s="610"/>
      <c r="C732" s="373" t="s">
        <v>845</v>
      </c>
      <c r="D732" s="368" t="s">
        <v>846</v>
      </c>
      <c r="E732" s="363" t="e">
        <f>E728</f>
        <v>#N/A</v>
      </c>
      <c r="G732" s="326" t="s">
        <v>461</v>
      </c>
      <c r="H732" s="51">
        <f t="shared" si="82"/>
        <v>0</v>
      </c>
      <c r="I732" s="51">
        <f t="shared" si="82"/>
        <v>0.39400000000000002</v>
      </c>
      <c r="J732" s="26">
        <f>'Редактор цен '!$D$59</f>
        <v>22969.639100000004</v>
      </c>
      <c r="K732" s="9">
        <f t="shared" si="81"/>
        <v>0</v>
      </c>
      <c r="L732" s="47"/>
      <c r="M732" s="51"/>
      <c r="N732" s="51"/>
      <c r="O732" s="179"/>
      <c r="P732" s="11"/>
      <c r="Q732" s="59"/>
      <c r="S732" s="326" t="s">
        <v>45</v>
      </c>
      <c r="T732" s="390">
        <f>'Редактор цен '!$D$81</f>
        <v>4129.6716999999999</v>
      </c>
      <c r="U732" s="290">
        <v>0</v>
      </c>
    </row>
    <row r="733" spans="1:21" ht="15.75" thickBot="1" x14ac:dyDescent="0.3">
      <c r="A733" s="372" t="s">
        <v>847</v>
      </c>
      <c r="B733" s="610"/>
      <c r="C733" s="373" t="s">
        <v>848</v>
      </c>
      <c r="D733" s="368" t="s">
        <v>849</v>
      </c>
      <c r="E733" s="363" t="e">
        <f>E729</f>
        <v>#N/A</v>
      </c>
      <c r="G733" s="394" t="s">
        <v>462</v>
      </c>
      <c r="H733" s="395">
        <f t="shared" si="82"/>
        <v>0</v>
      </c>
      <c r="I733" s="395">
        <f t="shared" si="82"/>
        <v>0.39400000000000002</v>
      </c>
      <c r="J733" s="26">
        <f>'Редактор цен '!$D$60</f>
        <v>22054.82</v>
      </c>
      <c r="K733" s="9">
        <f t="shared" si="81"/>
        <v>0</v>
      </c>
      <c r="P733" s="57"/>
      <c r="Q733" s="440">
        <f>Q727+Q728+Q729+Q730+Q731+Q732</f>
        <v>368.97056000000009</v>
      </c>
      <c r="S733" s="326" t="s">
        <v>387</v>
      </c>
      <c r="T733" s="390">
        <f>'Редактор цен '!$D$82</f>
        <v>6225.4892</v>
      </c>
      <c r="U733" s="290">
        <v>0</v>
      </c>
    </row>
    <row r="734" spans="1:21" x14ac:dyDescent="0.25">
      <c r="A734" s="372" t="s">
        <v>850</v>
      </c>
      <c r="B734" s="610"/>
      <c r="C734" s="373" t="s">
        <v>851</v>
      </c>
      <c r="D734" s="368" t="s">
        <v>852</v>
      </c>
      <c r="E734" s="363" t="e">
        <f>H743</f>
        <v>#N/A</v>
      </c>
      <c r="G734" s="397" t="s">
        <v>885</v>
      </c>
      <c r="H734" s="398">
        <f>M735</f>
        <v>-9.1999999999999998E-2</v>
      </c>
      <c r="I734" s="398">
        <f>N735</f>
        <v>0.30200000000000005</v>
      </c>
      <c r="J734" s="399" t="e">
        <f>VLOOKUP(C720,S726:U739,3)*'Редактор цен '!$D$67</f>
        <v>#N/A</v>
      </c>
      <c r="K734" s="400" t="e">
        <f>H734*I734*J734</f>
        <v>#N/A</v>
      </c>
      <c r="L734" s="441" t="s">
        <v>48</v>
      </c>
      <c r="M734" s="402" t="s">
        <v>0</v>
      </c>
      <c r="N734" s="403" t="s">
        <v>1</v>
      </c>
      <c r="O734" s="404" t="s">
        <v>60</v>
      </c>
      <c r="P734" s="403" t="s">
        <v>3</v>
      </c>
      <c r="Q734" s="275" t="s">
        <v>7</v>
      </c>
      <c r="S734" s="244" t="s">
        <v>782</v>
      </c>
      <c r="T734" s="390">
        <f>'Редактор цен '!$D$83</f>
        <v>5591.2766000000001</v>
      </c>
      <c r="U734" s="290">
        <v>0</v>
      </c>
    </row>
    <row r="735" spans="1:21" x14ac:dyDescent="0.25">
      <c r="A735" s="369" t="s">
        <v>853</v>
      </c>
      <c r="B735" s="610"/>
      <c r="C735" s="370" t="s">
        <v>854</v>
      </c>
      <c r="D735" s="368" t="s">
        <v>855</v>
      </c>
      <c r="E735" s="363" t="e">
        <f>E728</f>
        <v>#N/A</v>
      </c>
      <c r="G735" s="405" t="s">
        <v>886</v>
      </c>
      <c r="H735" s="51">
        <f>O731</f>
        <v>0.4280000000000001</v>
      </c>
      <c r="I735" s="8"/>
      <c r="J735" s="11">
        <f>'Редактор цен '!$D$68</f>
        <v>269.7226</v>
      </c>
      <c r="K735" s="406">
        <f>H735*J735</f>
        <v>115.44127280000002</v>
      </c>
      <c r="L735" s="442">
        <f>C720</f>
        <v>0</v>
      </c>
      <c r="M735" s="50">
        <f>M731-0.002</f>
        <v>-9.1999999999999998E-2</v>
      </c>
      <c r="N735" s="50">
        <f>N731-0.002</f>
        <v>0.30200000000000005</v>
      </c>
      <c r="O735" s="49">
        <f>M735*N735</f>
        <v>-2.7784000000000003E-2</v>
      </c>
      <c r="P735" s="10" t="e">
        <f>VLOOKUP(C720,S726:T739,2)</f>
        <v>#N/A</v>
      </c>
      <c r="Q735" s="72" t="e">
        <f>O735*P735</f>
        <v>#N/A</v>
      </c>
      <c r="S735" s="244" t="s">
        <v>887</v>
      </c>
      <c r="T735" s="390">
        <f>'Редактор цен '!$D$84</f>
        <v>6735.7752</v>
      </c>
      <c r="U735" s="391">
        <v>0</v>
      </c>
    </row>
    <row r="736" spans="1:21" x14ac:dyDescent="0.25">
      <c r="A736" s="366" t="s">
        <v>856</v>
      </c>
      <c r="B736" s="611"/>
      <c r="C736" s="367" t="s">
        <v>857</v>
      </c>
      <c r="D736" s="368" t="s">
        <v>858</v>
      </c>
      <c r="E736" s="363" t="e">
        <f>E728</f>
        <v>#N/A</v>
      </c>
      <c r="G736" s="408" t="s">
        <v>888</v>
      </c>
      <c r="H736" s="50">
        <f>H735/4</f>
        <v>0.10700000000000003</v>
      </c>
      <c r="I736" s="30"/>
      <c r="J736" s="54">
        <f>'Редактор цен '!$D$70</f>
        <v>200.46949999999998</v>
      </c>
      <c r="K736" s="406">
        <f>H736*J736</f>
        <v>21.450236500000003</v>
      </c>
      <c r="L736" s="443" t="s">
        <v>479</v>
      </c>
      <c r="M736" s="284">
        <f>M735</f>
        <v>-9.1999999999999998E-2</v>
      </c>
      <c r="N736" s="284">
        <f>N735</f>
        <v>0.30200000000000005</v>
      </c>
      <c r="O736" s="48">
        <f>2*(M736+N736)</f>
        <v>0.4200000000000001</v>
      </c>
      <c r="P736" s="26">
        <f>'Редактор цен '!$D$152</f>
        <v>535.94000000000005</v>
      </c>
      <c r="Q736" s="72">
        <f>O736*P736</f>
        <v>225.09480000000008</v>
      </c>
      <c r="S736" s="244" t="s">
        <v>889</v>
      </c>
      <c r="T736" s="390">
        <f>'Редактор цен '!$D$85</f>
        <v>6444.1831999999995</v>
      </c>
      <c r="U736" s="391">
        <v>0</v>
      </c>
    </row>
    <row r="737" spans="1:21" ht="16.5" thickBot="1" x14ac:dyDescent="0.3">
      <c r="A737" s="357" t="s">
        <v>822</v>
      </c>
      <c r="B737" s="358" t="s">
        <v>823</v>
      </c>
      <c r="C737" s="357" t="s">
        <v>824</v>
      </c>
      <c r="D737" s="358" t="s">
        <v>2</v>
      </c>
      <c r="E737" s="358" t="s">
        <v>3</v>
      </c>
      <c r="G737" s="414" t="s">
        <v>910</v>
      </c>
      <c r="H737" s="415" t="s">
        <v>44</v>
      </c>
      <c r="I737" s="48">
        <f>CEILING(O731*1.15,0.5)</f>
        <v>0.5</v>
      </c>
      <c r="J737" s="416">
        <f>'Редактор цен '!$D$72</f>
        <v>728.98</v>
      </c>
      <c r="K737" s="417">
        <f>I737*J737</f>
        <v>364.49</v>
      </c>
      <c r="L737" s="444" t="s">
        <v>911</v>
      </c>
      <c r="M737" s="445"/>
      <c r="N737" s="445"/>
      <c r="O737" s="446"/>
      <c r="P737" s="447">
        <f>'Редактор цен '!$D$146</f>
        <v>1931.67</v>
      </c>
      <c r="Q737" s="448">
        <f>P737</f>
        <v>1931.67</v>
      </c>
      <c r="S737" s="328" t="s">
        <v>389</v>
      </c>
      <c r="T737" s="390">
        <f>'Редактор цен '!$D$86</f>
        <v>4785.7537000000002</v>
      </c>
      <c r="U737" s="391">
        <v>0</v>
      </c>
    </row>
    <row r="738" spans="1:21" ht="15.75" thickBot="1" x14ac:dyDescent="0.3">
      <c r="A738" s="359" t="s">
        <v>825</v>
      </c>
      <c r="B738" s="378" t="s">
        <v>823</v>
      </c>
      <c r="C738" s="361" t="s">
        <v>859</v>
      </c>
      <c r="D738" s="379" t="s">
        <v>860</v>
      </c>
      <c r="E738" s="380" t="e">
        <f>H747</f>
        <v>#N/A</v>
      </c>
      <c r="G738" s="422" t="s">
        <v>890</v>
      </c>
      <c r="H738" s="423">
        <f>O731</f>
        <v>0.4280000000000001</v>
      </c>
      <c r="I738" s="424"/>
      <c r="J738" s="425">
        <f>'Редактор цен '!$D$153</f>
        <v>128.27000000000001</v>
      </c>
      <c r="K738" s="426">
        <f>H738*J738</f>
        <v>54.899560000000015</v>
      </c>
      <c r="L738" s="32"/>
      <c r="M738" s="32"/>
      <c r="N738" s="32"/>
      <c r="O738" s="39"/>
      <c r="P738" s="40"/>
      <c r="Q738" s="53" t="e">
        <f>Q735+Q736+Q737</f>
        <v>#N/A</v>
      </c>
      <c r="S738" s="328" t="s">
        <v>769</v>
      </c>
      <c r="T738" s="390">
        <f>'Редактор цен '!$D$87</f>
        <v>6619.1383999999998</v>
      </c>
      <c r="U738" s="391">
        <v>0</v>
      </c>
    </row>
    <row r="739" spans="1:21" ht="15.75" thickBot="1" x14ac:dyDescent="0.3">
      <c r="A739" s="369" t="s">
        <v>835</v>
      </c>
      <c r="B739" s="373" t="s">
        <v>861</v>
      </c>
      <c r="C739" s="373" t="s">
        <v>862</v>
      </c>
      <c r="D739" s="382" t="s">
        <v>863</v>
      </c>
      <c r="E739" s="380" t="e">
        <f>H744</f>
        <v>#N/A</v>
      </c>
      <c r="G739" s="301"/>
      <c r="H739" s="301"/>
      <c r="K739" s="427" t="e">
        <f>K734+K735+K736+K737+K738</f>
        <v>#N/A</v>
      </c>
      <c r="L739" s="36"/>
      <c r="M739" s="36"/>
      <c r="N739" s="22"/>
      <c r="O739" s="39"/>
      <c r="P739" s="40"/>
      <c r="S739" s="328" t="s">
        <v>771</v>
      </c>
      <c r="T739" s="390">
        <f>'Редактор цен '!$D$88</f>
        <v>6619.1383999999998</v>
      </c>
      <c r="U739" s="391">
        <v>0</v>
      </c>
    </row>
    <row r="740" spans="1:21" x14ac:dyDescent="0.25">
      <c r="A740" s="243" t="s">
        <v>828</v>
      </c>
      <c r="B740" s="373" t="s">
        <v>864</v>
      </c>
      <c r="C740" s="383" t="s">
        <v>865</v>
      </c>
      <c r="D740" s="384" t="s">
        <v>866</v>
      </c>
      <c r="E740" s="380" t="e">
        <f>H745</f>
        <v>#N/A</v>
      </c>
      <c r="G740" s="612" t="s">
        <v>10</v>
      </c>
      <c r="H740" s="612"/>
      <c r="I740" s="301"/>
      <c r="J740" s="301"/>
      <c r="K740" s="301"/>
      <c r="L740" s="36"/>
      <c r="M740" s="36"/>
      <c r="N740" s="22"/>
      <c r="O740" s="39"/>
      <c r="P740" s="40"/>
    </row>
    <row r="741" spans="1:21" x14ac:dyDescent="0.25">
      <c r="A741" s="243" t="s">
        <v>828</v>
      </c>
      <c r="B741" s="373" t="s">
        <v>867</v>
      </c>
      <c r="C741" s="373" t="s">
        <v>868</v>
      </c>
      <c r="D741" s="384" t="s">
        <v>869</v>
      </c>
      <c r="E741" s="380" t="e">
        <f>H745</f>
        <v>#N/A</v>
      </c>
      <c r="G741" s="19" t="s">
        <v>8</v>
      </c>
      <c r="H741" s="42" t="e">
        <f>K727+K742</f>
        <v>#N/A</v>
      </c>
      <c r="I741" s="301"/>
      <c r="J741" s="301"/>
      <c r="K741" s="301"/>
      <c r="L741" s="36"/>
      <c r="M741" s="36"/>
      <c r="N741" s="22"/>
      <c r="O741" s="39"/>
      <c r="P741" s="40"/>
    </row>
    <row r="742" spans="1:21" x14ac:dyDescent="0.25">
      <c r="A742" s="372" t="s">
        <v>841</v>
      </c>
      <c r="B742" s="373" t="s">
        <v>864</v>
      </c>
      <c r="C742" s="373" t="s">
        <v>871</v>
      </c>
      <c r="D742" s="382" t="s">
        <v>872</v>
      </c>
      <c r="E742" s="380" t="e">
        <f>H744</f>
        <v>#N/A</v>
      </c>
      <c r="G742" s="19" t="s">
        <v>9</v>
      </c>
      <c r="H742" s="42" t="e">
        <f>K728+K742</f>
        <v>#N/A</v>
      </c>
      <c r="K742" s="381" t="e">
        <f>K739+Q733+Q738</f>
        <v>#N/A</v>
      </c>
      <c r="L742" s="36"/>
      <c r="M742" s="36"/>
      <c r="N742" s="22"/>
      <c r="O742" s="39"/>
      <c r="P742" s="40"/>
    </row>
    <row r="743" spans="1:21" x14ac:dyDescent="0.25">
      <c r="A743" s="372" t="s">
        <v>841</v>
      </c>
      <c r="B743" s="373" t="s">
        <v>861</v>
      </c>
      <c r="C743" s="373" t="s">
        <v>874</v>
      </c>
      <c r="D743" s="382" t="s">
        <v>875</v>
      </c>
      <c r="E743" s="380" t="e">
        <f>H744</f>
        <v>#N/A</v>
      </c>
      <c r="G743" s="371" t="s">
        <v>459</v>
      </c>
      <c r="H743" s="42" t="e">
        <f>K729+K742</f>
        <v>#N/A</v>
      </c>
      <c r="K743" s="57"/>
      <c r="L743" s="36"/>
      <c r="M743" s="36"/>
      <c r="N743" s="22"/>
      <c r="O743" s="39"/>
      <c r="P743" s="40"/>
    </row>
    <row r="744" spans="1:21" x14ac:dyDescent="0.25">
      <c r="A744" s="372" t="s">
        <v>847</v>
      </c>
      <c r="B744" s="378" t="s">
        <v>823</v>
      </c>
      <c r="C744" s="373" t="s">
        <v>876</v>
      </c>
      <c r="D744" s="385" t="s">
        <v>877</v>
      </c>
      <c r="E744" s="380" t="e">
        <f>H746</f>
        <v>#N/A</v>
      </c>
      <c r="G744" s="19" t="s">
        <v>870</v>
      </c>
      <c r="H744" s="42" t="e">
        <f>K730+K742</f>
        <v>#N/A</v>
      </c>
      <c r="L744" s="36"/>
      <c r="M744" s="36"/>
      <c r="N744" s="22"/>
      <c r="O744" s="39"/>
      <c r="P744" s="40"/>
    </row>
    <row r="745" spans="1:21" x14ac:dyDescent="0.25">
      <c r="A745" s="372" t="s">
        <v>850</v>
      </c>
      <c r="B745" s="378" t="s">
        <v>823</v>
      </c>
      <c r="C745" s="373" t="s">
        <v>879</v>
      </c>
      <c r="D745" s="385" t="s">
        <v>880</v>
      </c>
      <c r="E745" s="380" t="e">
        <f>H747</f>
        <v>#N/A</v>
      </c>
      <c r="G745" s="19" t="s">
        <v>873</v>
      </c>
      <c r="H745" s="42" t="e">
        <f>K731+K742</f>
        <v>#N/A</v>
      </c>
      <c r="K745" s="301"/>
      <c r="L745" s="36"/>
      <c r="M745" s="36"/>
      <c r="N745" s="22"/>
      <c r="O745" s="39"/>
      <c r="P745" s="40"/>
    </row>
    <row r="746" spans="1:21" x14ac:dyDescent="0.25">
      <c r="G746" s="326" t="s">
        <v>461</v>
      </c>
      <c r="H746" s="42" t="e">
        <f>K732+K742</f>
        <v>#N/A</v>
      </c>
      <c r="K746" s="301"/>
      <c r="L746" s="36"/>
      <c r="M746" s="36"/>
      <c r="N746" s="22"/>
      <c r="O746" s="39"/>
      <c r="P746" s="40"/>
    </row>
    <row r="747" spans="1:21" x14ac:dyDescent="0.25">
      <c r="G747" s="326" t="s">
        <v>878</v>
      </c>
      <c r="H747" s="42" t="e">
        <f>K733+K742</f>
        <v>#N/A</v>
      </c>
      <c r="K747" s="301"/>
      <c r="L747" s="36"/>
      <c r="M747" s="36"/>
      <c r="N747" s="22"/>
      <c r="O747" s="39"/>
      <c r="P747" s="40"/>
    </row>
    <row r="748" spans="1:21" x14ac:dyDescent="0.25">
      <c r="A748" s="43"/>
      <c r="B748" s="44"/>
      <c r="C748" s="44"/>
      <c r="D748" s="45"/>
      <c r="E748" s="46"/>
      <c r="L748" s="36"/>
      <c r="M748" s="36"/>
      <c r="N748" s="22"/>
      <c r="O748" s="39"/>
      <c r="P748" s="40"/>
    </row>
    <row r="749" spans="1:21" x14ac:dyDescent="0.25">
      <c r="A749" s="616" t="s">
        <v>924</v>
      </c>
      <c r="B749" s="617"/>
      <c r="C749" s="617"/>
      <c r="D749" s="617"/>
      <c r="E749" s="617"/>
      <c r="F749" s="617"/>
    </row>
    <row r="750" spans="1:21" ht="24.95" customHeight="1" x14ac:dyDescent="0.25">
      <c r="L750" s="285"/>
      <c r="M750" s="70"/>
    </row>
    <row r="751" spans="1:21" ht="24.95" customHeight="1" x14ac:dyDescent="0.25">
      <c r="C751" s="387">
        <f>вставка2</f>
        <v>0</v>
      </c>
      <c r="D751" s="178" t="s">
        <v>4</v>
      </c>
      <c r="E751" s="28">
        <f>высота2</f>
        <v>0</v>
      </c>
      <c r="L751" s="285"/>
      <c r="M751" s="70"/>
    </row>
    <row r="752" spans="1:21" ht="24.95" customHeight="1" x14ac:dyDescent="0.25">
      <c r="D752" s="2" t="s">
        <v>489</v>
      </c>
      <c r="E752" s="28">
        <v>394</v>
      </c>
      <c r="L752" s="285"/>
      <c r="M752" s="70"/>
    </row>
    <row r="753" spans="1:21" ht="24.95" customHeight="1" x14ac:dyDescent="0.25">
      <c r="L753" s="286"/>
      <c r="M753" s="70"/>
    </row>
    <row r="754" spans="1:21" ht="24.95" customHeight="1" x14ac:dyDescent="0.25">
      <c r="L754" s="388"/>
      <c r="M754" s="70"/>
    </row>
    <row r="755" spans="1:21" ht="16.5" thickBot="1" x14ac:dyDescent="0.3">
      <c r="B755" s="37"/>
      <c r="C755" s="1" t="s">
        <v>925</v>
      </c>
    </row>
    <row r="756" spans="1:21" ht="17.25" thickBot="1" x14ac:dyDescent="0.3">
      <c r="A756" s="357" t="s">
        <v>822</v>
      </c>
      <c r="B756" s="358" t="s">
        <v>823</v>
      </c>
      <c r="C756" s="357" t="s">
        <v>824</v>
      </c>
      <c r="D756" s="358" t="s">
        <v>2</v>
      </c>
      <c r="E756" s="358" t="s">
        <v>3</v>
      </c>
      <c r="G756" s="618" t="s">
        <v>6</v>
      </c>
      <c r="H756" s="619"/>
      <c r="I756" s="619"/>
      <c r="J756" s="619"/>
      <c r="K756" s="620"/>
      <c r="L756" s="606" t="s">
        <v>325</v>
      </c>
      <c r="M756" s="607"/>
      <c r="N756" s="607"/>
      <c r="O756" s="607"/>
      <c r="P756" s="607"/>
      <c r="Q756" s="615"/>
    </row>
    <row r="757" spans="1:21" ht="25.5" x14ac:dyDescent="0.25">
      <c r="A757" s="359" t="s">
        <v>825</v>
      </c>
      <c r="B757" s="360"/>
      <c r="C757" s="361" t="s">
        <v>826</v>
      </c>
      <c r="D757" s="362" t="s">
        <v>827</v>
      </c>
      <c r="E757" s="363" t="e">
        <f>H774</f>
        <v>#N/A</v>
      </c>
      <c r="G757" s="449" t="s">
        <v>43</v>
      </c>
      <c r="H757" s="6" t="s">
        <v>0</v>
      </c>
      <c r="I757" s="7" t="s">
        <v>1</v>
      </c>
      <c r="J757" s="7" t="s">
        <v>3</v>
      </c>
      <c r="K757" s="450" t="s">
        <v>7</v>
      </c>
      <c r="L757" s="41" t="s">
        <v>456</v>
      </c>
      <c r="M757" s="6" t="s">
        <v>0</v>
      </c>
      <c r="N757" s="7" t="s">
        <v>1</v>
      </c>
      <c r="O757" s="7" t="s">
        <v>315</v>
      </c>
      <c r="P757" s="7" t="s">
        <v>3</v>
      </c>
      <c r="Q757" s="7" t="s">
        <v>7</v>
      </c>
      <c r="S757" s="326" t="s">
        <v>761</v>
      </c>
      <c r="T757" s="390">
        <f>'Редактор цен '!$D$90</f>
        <v>6152.5912000000008</v>
      </c>
      <c r="U757" s="391">
        <v>1</v>
      </c>
    </row>
    <row r="758" spans="1:21" x14ac:dyDescent="0.25">
      <c r="A758" s="243" t="s">
        <v>828</v>
      </c>
      <c r="B758" s="609" t="s">
        <v>829</v>
      </c>
      <c r="C758" s="364" t="s">
        <v>830</v>
      </c>
      <c r="D758" s="365" t="s">
        <v>831</v>
      </c>
      <c r="E758" s="363" t="e">
        <f>H773</f>
        <v>#N/A</v>
      </c>
      <c r="G758" s="19" t="s">
        <v>457</v>
      </c>
      <c r="H758" s="51">
        <f>E751/1000</f>
        <v>0</v>
      </c>
      <c r="I758" s="51">
        <f>E752/1000</f>
        <v>0.39400000000000002</v>
      </c>
      <c r="J758" s="26">
        <f>'Редактор цен '!$D$55</f>
        <v>18982.689999999999</v>
      </c>
      <c r="K758" s="9">
        <f>H758*J758</f>
        <v>0</v>
      </c>
      <c r="L758" s="47" t="s">
        <v>458</v>
      </c>
      <c r="M758" s="51">
        <f>H758</f>
        <v>0</v>
      </c>
      <c r="N758" s="282">
        <f>I758</f>
        <v>0.39400000000000002</v>
      </c>
      <c r="O758" s="179">
        <f t="shared" ref="O758" si="84">(M758+N758)*2</f>
        <v>0.78800000000000003</v>
      </c>
      <c r="P758" s="355">
        <f>'Редактор цен '!$D$138</f>
        <v>124.46000000000001</v>
      </c>
      <c r="Q758" s="59">
        <f>O758*P758</f>
        <v>98.074480000000008</v>
      </c>
      <c r="S758" s="326" t="s">
        <v>764</v>
      </c>
      <c r="T758" s="390">
        <f>'Редактор цен '!$D$91</f>
        <v>6692.0364000000009</v>
      </c>
      <c r="U758" s="391">
        <v>1</v>
      </c>
    </row>
    <row r="759" spans="1:21" x14ac:dyDescent="0.25">
      <c r="A759" s="366" t="s">
        <v>832</v>
      </c>
      <c r="B759" s="610"/>
      <c r="C759" s="367" t="s">
        <v>833</v>
      </c>
      <c r="D759" s="368" t="s">
        <v>834</v>
      </c>
      <c r="E759" s="363" t="e">
        <f>H772</f>
        <v>#N/A</v>
      </c>
      <c r="G759" s="19" t="s">
        <v>9</v>
      </c>
      <c r="H759" s="51">
        <f>H758</f>
        <v>0</v>
      </c>
      <c r="I759" s="51">
        <f>I758</f>
        <v>0.39400000000000002</v>
      </c>
      <c r="J759" s="26">
        <f>'Редактор цен '!$D$57</f>
        <v>21920.2</v>
      </c>
      <c r="K759" s="9">
        <f t="shared" ref="K759:K764" si="85">H759*J759</f>
        <v>0</v>
      </c>
      <c r="L759" s="181" t="s">
        <v>61</v>
      </c>
      <c r="M759" s="51">
        <f>M758</f>
        <v>0</v>
      </c>
      <c r="N759" s="282">
        <f>I758</f>
        <v>0.39400000000000002</v>
      </c>
      <c r="O759" s="179">
        <f>(M759+N759)*2</f>
        <v>0.78800000000000003</v>
      </c>
      <c r="P759" s="11">
        <f>'Редактор цен '!$D$131</f>
        <v>138.43</v>
      </c>
      <c r="Q759" s="59">
        <f>O759*P759</f>
        <v>109.08284</v>
      </c>
      <c r="S759" s="326" t="s">
        <v>464</v>
      </c>
      <c r="T759" s="390">
        <f>'Редактор цен '!$D$92</f>
        <v>6600.9139000000005</v>
      </c>
      <c r="U759" s="391">
        <v>1</v>
      </c>
    </row>
    <row r="760" spans="1:21" x14ac:dyDescent="0.25">
      <c r="A760" s="369" t="s">
        <v>835</v>
      </c>
      <c r="B760" s="610"/>
      <c r="C760" s="370" t="s">
        <v>836</v>
      </c>
      <c r="D760" s="368" t="s">
        <v>837</v>
      </c>
      <c r="E760" s="363" t="e">
        <f>E759</f>
        <v>#N/A</v>
      </c>
      <c r="G760" s="371" t="s">
        <v>459</v>
      </c>
      <c r="H760" s="51">
        <f t="shared" ref="H760:I764" si="86">H759</f>
        <v>0</v>
      </c>
      <c r="I760" s="51">
        <f t="shared" si="86"/>
        <v>0.39400000000000002</v>
      </c>
      <c r="J760" s="26">
        <f>'Редактор цен '!$D$56</f>
        <v>21880.83</v>
      </c>
      <c r="K760" s="9">
        <f t="shared" si="85"/>
        <v>0</v>
      </c>
      <c r="L760" s="181" t="s">
        <v>478</v>
      </c>
      <c r="M760" s="51">
        <f>H758-0.11</f>
        <v>-0.11</v>
      </c>
      <c r="N760" s="51">
        <f>N758-0.11</f>
        <v>0.28400000000000003</v>
      </c>
      <c r="O760" s="179">
        <f>(M760+N760)*2</f>
        <v>0.34800000000000009</v>
      </c>
      <c r="P760" s="11">
        <f>'Редактор цен '!$D$137</f>
        <v>156.21</v>
      </c>
      <c r="Q760" s="59">
        <f>O760*P760</f>
        <v>54.361080000000015</v>
      </c>
      <c r="S760" s="244" t="s">
        <v>762</v>
      </c>
      <c r="T760" s="390">
        <f>'Редактор цен '!$D$93</f>
        <v>9075.8009999999995</v>
      </c>
      <c r="U760" s="391">
        <v>1</v>
      </c>
    </row>
    <row r="761" spans="1:21" x14ac:dyDescent="0.25">
      <c r="A761" s="369" t="s">
        <v>838</v>
      </c>
      <c r="B761" s="610"/>
      <c r="C761" s="370" t="s">
        <v>839</v>
      </c>
      <c r="D761" s="368" t="s">
        <v>840</v>
      </c>
      <c r="E761" s="363" t="e">
        <f>E759</f>
        <v>#N/A</v>
      </c>
      <c r="G761" s="19" t="s">
        <v>326</v>
      </c>
      <c r="H761" s="51">
        <f t="shared" si="86"/>
        <v>0</v>
      </c>
      <c r="I761" s="51">
        <f t="shared" si="86"/>
        <v>0.39400000000000002</v>
      </c>
      <c r="J761" s="26">
        <f>'Редактор цен '!$D$62</f>
        <v>26987.5</v>
      </c>
      <c r="K761" s="9">
        <f t="shared" si="85"/>
        <v>0</v>
      </c>
      <c r="L761" s="47" t="s">
        <v>460</v>
      </c>
      <c r="M761" s="51">
        <f>M760</f>
        <v>-0.11</v>
      </c>
      <c r="N761" s="51">
        <f>N760</f>
        <v>0.28400000000000003</v>
      </c>
      <c r="O761" s="179">
        <f>(M761+N761)*2</f>
        <v>0.34800000000000009</v>
      </c>
      <c r="P761" s="11">
        <f>'Редактор цен '!$D$138</f>
        <v>124.46000000000001</v>
      </c>
      <c r="Q761" s="59">
        <f t="shared" ref="Q761" si="87">O761*P761</f>
        <v>43.312080000000016</v>
      </c>
      <c r="S761" s="244" t="s">
        <v>766</v>
      </c>
      <c r="T761" s="390">
        <f>'Редактор цен '!$D$94</f>
        <v>9075.8009999999995</v>
      </c>
      <c r="U761" s="391">
        <v>1</v>
      </c>
    </row>
    <row r="762" spans="1:21" x14ac:dyDescent="0.25">
      <c r="A762" s="372" t="s">
        <v>841</v>
      </c>
      <c r="B762" s="610"/>
      <c r="C762" s="373" t="s">
        <v>842</v>
      </c>
      <c r="D762" s="368" t="s">
        <v>843</v>
      </c>
      <c r="E762" s="363" t="e">
        <f>E759</f>
        <v>#N/A</v>
      </c>
      <c r="G762" s="19" t="s">
        <v>66</v>
      </c>
      <c r="H762" s="51">
        <f t="shared" si="86"/>
        <v>0</v>
      </c>
      <c r="I762" s="51">
        <f t="shared" si="86"/>
        <v>0.39400000000000002</v>
      </c>
      <c r="J762" s="26">
        <f>'Редактор цен '!$D$65</f>
        <v>29925.010000000002</v>
      </c>
      <c r="K762" s="9">
        <f t="shared" si="85"/>
        <v>0</v>
      </c>
      <c r="L762" s="181" t="s">
        <v>482</v>
      </c>
      <c r="M762" s="51">
        <f>M760+0.02</f>
        <v>-0.09</v>
      </c>
      <c r="N762" s="51">
        <f>N760+0.02</f>
        <v>0.30400000000000005</v>
      </c>
      <c r="O762" s="278">
        <f>(M762+N762)*2</f>
        <v>0.4280000000000001</v>
      </c>
      <c r="P762" s="11">
        <f>'Редактор цен '!$D$139</f>
        <v>149.86000000000001</v>
      </c>
      <c r="Q762" s="59">
        <f>O762*P762</f>
        <v>64.140080000000026</v>
      </c>
      <c r="S762" s="326" t="s">
        <v>46</v>
      </c>
      <c r="T762" s="390">
        <f>'Редактор цен '!$D$89</f>
        <v>4074.9982000000005</v>
      </c>
      <c r="U762" s="391">
        <v>1</v>
      </c>
    </row>
    <row r="763" spans="1:21" ht="15.75" thickBot="1" x14ac:dyDescent="0.3">
      <c r="A763" s="372" t="s">
        <v>844</v>
      </c>
      <c r="B763" s="610"/>
      <c r="C763" s="373" t="s">
        <v>845</v>
      </c>
      <c r="D763" s="368" t="s">
        <v>846</v>
      </c>
      <c r="E763" s="363" t="e">
        <f>E759</f>
        <v>#N/A</v>
      </c>
      <c r="G763" s="326" t="s">
        <v>461</v>
      </c>
      <c r="H763" s="51">
        <f t="shared" si="86"/>
        <v>0</v>
      </c>
      <c r="I763" s="51">
        <f t="shared" si="86"/>
        <v>0.39400000000000002</v>
      </c>
      <c r="J763" s="26">
        <f>'Редактор цен '!$D$63</f>
        <v>26987.5</v>
      </c>
      <c r="K763" s="9">
        <f t="shared" si="85"/>
        <v>0</v>
      </c>
      <c r="L763" s="47" t="s">
        <v>491</v>
      </c>
      <c r="M763" s="51"/>
      <c r="N763" s="51"/>
      <c r="O763" s="179"/>
      <c r="P763" s="11"/>
      <c r="Q763" s="59">
        <f>O763*P763</f>
        <v>0</v>
      </c>
      <c r="S763" s="326" t="s">
        <v>45</v>
      </c>
      <c r="T763" s="390">
        <f>'Редактор цен '!$D$81</f>
        <v>4129.6716999999999</v>
      </c>
      <c r="U763" s="290">
        <v>0</v>
      </c>
    </row>
    <row r="764" spans="1:21" ht="15.75" thickBot="1" x14ac:dyDescent="0.3">
      <c r="A764" s="372" t="s">
        <v>847</v>
      </c>
      <c r="B764" s="610"/>
      <c r="C764" s="373" t="s">
        <v>848</v>
      </c>
      <c r="D764" s="368" t="s">
        <v>849</v>
      </c>
      <c r="E764" s="363" t="e">
        <f>E760</f>
        <v>#N/A</v>
      </c>
      <c r="G764" s="394" t="s">
        <v>462</v>
      </c>
      <c r="H764" s="395">
        <f t="shared" si="86"/>
        <v>0</v>
      </c>
      <c r="I764" s="395">
        <f t="shared" si="86"/>
        <v>0.39400000000000002</v>
      </c>
      <c r="J764" s="26">
        <f>'Редактор цен '!$D$64</f>
        <v>31981.14</v>
      </c>
      <c r="K764" s="9">
        <f t="shared" si="85"/>
        <v>0</v>
      </c>
      <c r="P764" s="57"/>
      <c r="Q764" s="440">
        <f>Q758+Q759+Q760+Q761+Q762+Q763</f>
        <v>368.97056000000009</v>
      </c>
      <c r="S764" s="326" t="s">
        <v>387</v>
      </c>
      <c r="T764" s="390">
        <f>'Редактор цен '!$D$82</f>
        <v>6225.4892</v>
      </c>
      <c r="U764" s="290">
        <v>0</v>
      </c>
    </row>
    <row r="765" spans="1:21" x14ac:dyDescent="0.25">
      <c r="A765" s="372" t="s">
        <v>850</v>
      </c>
      <c r="B765" s="610"/>
      <c r="C765" s="373" t="s">
        <v>851</v>
      </c>
      <c r="D765" s="368" t="s">
        <v>852</v>
      </c>
      <c r="E765" s="363" t="e">
        <f>H774</f>
        <v>#N/A</v>
      </c>
      <c r="G765" s="397" t="s">
        <v>885</v>
      </c>
      <c r="H765" s="398">
        <f>M766</f>
        <v>-9.4E-2</v>
      </c>
      <c r="I765" s="398">
        <f>N766</f>
        <v>0.30000000000000004</v>
      </c>
      <c r="J765" s="399" t="e">
        <f>VLOOKUP(C751,S757:U770,3)*'Редактор цен '!$D$67</f>
        <v>#N/A</v>
      </c>
      <c r="K765" s="400" t="e">
        <f>H765*I765*J765</f>
        <v>#N/A</v>
      </c>
      <c r="L765" s="441" t="s">
        <v>48</v>
      </c>
      <c r="M765" s="402" t="s">
        <v>0</v>
      </c>
      <c r="N765" s="403" t="s">
        <v>1</v>
      </c>
      <c r="O765" s="404" t="s">
        <v>60</v>
      </c>
      <c r="P765" s="403" t="s">
        <v>3</v>
      </c>
      <c r="Q765" s="275" t="s">
        <v>7</v>
      </c>
      <c r="S765" s="244" t="s">
        <v>782</v>
      </c>
      <c r="T765" s="390">
        <f>'Редактор цен '!$D$83</f>
        <v>5591.2766000000001</v>
      </c>
      <c r="U765" s="290">
        <v>0</v>
      </c>
    </row>
    <row r="766" spans="1:21" x14ac:dyDescent="0.25">
      <c r="A766" s="369" t="s">
        <v>853</v>
      </c>
      <c r="B766" s="610"/>
      <c r="C766" s="370" t="s">
        <v>854</v>
      </c>
      <c r="D766" s="368" t="s">
        <v>855</v>
      </c>
      <c r="E766" s="363" t="e">
        <f>E759</f>
        <v>#N/A</v>
      </c>
      <c r="G766" s="405" t="s">
        <v>886</v>
      </c>
      <c r="H766" s="51">
        <f>O762</f>
        <v>0.4280000000000001</v>
      </c>
      <c r="I766" s="8"/>
      <c r="J766" s="11">
        <f>'Редактор цен '!$D$68</f>
        <v>269.7226</v>
      </c>
      <c r="K766" s="406">
        <f>H766*J766</f>
        <v>115.44127280000002</v>
      </c>
      <c r="L766" s="442">
        <f>C751</f>
        <v>0</v>
      </c>
      <c r="M766" s="50">
        <f>M762-0.004</f>
        <v>-9.4E-2</v>
      </c>
      <c r="N766" s="50">
        <f>N762-0.004</f>
        <v>0.30000000000000004</v>
      </c>
      <c r="O766" s="49">
        <f>M766*N766</f>
        <v>-2.8200000000000003E-2</v>
      </c>
      <c r="P766" s="10" t="e">
        <f>VLOOKUP(C751,S757:T770,2)</f>
        <v>#N/A</v>
      </c>
      <c r="Q766" s="72" t="e">
        <f>O766*P766</f>
        <v>#N/A</v>
      </c>
      <c r="S766" s="244" t="s">
        <v>887</v>
      </c>
      <c r="T766" s="390">
        <f>'Редактор цен '!$D$84</f>
        <v>6735.7752</v>
      </c>
      <c r="U766" s="391">
        <v>0</v>
      </c>
    </row>
    <row r="767" spans="1:21" x14ac:dyDescent="0.25">
      <c r="A767" s="366" t="s">
        <v>856</v>
      </c>
      <c r="B767" s="611"/>
      <c r="C767" s="367" t="s">
        <v>857</v>
      </c>
      <c r="D767" s="368" t="s">
        <v>858</v>
      </c>
      <c r="E767" s="363" t="e">
        <f>E759</f>
        <v>#N/A</v>
      </c>
      <c r="G767" s="408" t="s">
        <v>888</v>
      </c>
      <c r="H767" s="50">
        <f>H766/4</f>
        <v>0.10700000000000003</v>
      </c>
      <c r="I767" s="30"/>
      <c r="J767" s="54">
        <f>'Редактор цен '!$D$70</f>
        <v>200.46949999999998</v>
      </c>
      <c r="K767" s="406">
        <f>H767*J767</f>
        <v>21.450236500000003</v>
      </c>
      <c r="L767" s="443" t="s">
        <v>479</v>
      </c>
      <c r="M767" s="284">
        <f>M766</f>
        <v>-9.4E-2</v>
      </c>
      <c r="N767" s="284">
        <f>N766</f>
        <v>0.30000000000000004</v>
      </c>
      <c r="O767" s="48">
        <f>2*(M767+N767)</f>
        <v>0.41200000000000009</v>
      </c>
      <c r="P767" s="26">
        <f>'Редактор цен '!$D$152</f>
        <v>535.94000000000005</v>
      </c>
      <c r="Q767" s="72">
        <f>O767*P767</f>
        <v>220.80728000000008</v>
      </c>
      <c r="S767" s="244" t="s">
        <v>889</v>
      </c>
      <c r="T767" s="390">
        <f>'Редактор цен '!$D$85</f>
        <v>6444.1831999999995</v>
      </c>
      <c r="U767" s="391">
        <v>0</v>
      </c>
    </row>
    <row r="768" spans="1:21" ht="16.5" thickBot="1" x14ac:dyDescent="0.3">
      <c r="A768" s="357" t="s">
        <v>822</v>
      </c>
      <c r="B768" s="358" t="s">
        <v>823</v>
      </c>
      <c r="C768" s="357" t="s">
        <v>824</v>
      </c>
      <c r="D768" s="358" t="s">
        <v>2</v>
      </c>
      <c r="E768" s="358" t="s">
        <v>3</v>
      </c>
      <c r="G768" s="414" t="s">
        <v>910</v>
      </c>
      <c r="H768" s="415" t="s">
        <v>44</v>
      </c>
      <c r="I768" s="48">
        <f>CEILING(O762*1.15,0.5)</f>
        <v>0.5</v>
      </c>
      <c r="J768" s="416">
        <f>'Редактор цен '!$D$72</f>
        <v>728.98</v>
      </c>
      <c r="K768" s="417">
        <f>I768*J768</f>
        <v>364.49</v>
      </c>
      <c r="L768" s="444" t="s">
        <v>911</v>
      </c>
      <c r="M768" s="445"/>
      <c r="N768" s="445"/>
      <c r="O768" s="446"/>
      <c r="P768" s="447">
        <f>'Редактор цен '!$D$146</f>
        <v>1931.67</v>
      </c>
      <c r="Q768" s="448">
        <f>P768</f>
        <v>1931.67</v>
      </c>
      <c r="S768" s="328" t="s">
        <v>389</v>
      </c>
      <c r="T768" s="390">
        <f>'Редактор цен '!$D$86</f>
        <v>4785.7537000000002</v>
      </c>
      <c r="U768" s="391">
        <v>0</v>
      </c>
    </row>
    <row r="769" spans="1:21" ht="15.75" thickBot="1" x14ac:dyDescent="0.3">
      <c r="A769" s="359" t="s">
        <v>825</v>
      </c>
      <c r="B769" s="378" t="s">
        <v>823</v>
      </c>
      <c r="C769" s="361" t="s">
        <v>859</v>
      </c>
      <c r="D769" s="379" t="s">
        <v>860</v>
      </c>
      <c r="E769" s="380" t="e">
        <f>H778</f>
        <v>#N/A</v>
      </c>
      <c r="G769" s="422" t="s">
        <v>890</v>
      </c>
      <c r="H769" s="423">
        <f>O762</f>
        <v>0.4280000000000001</v>
      </c>
      <c r="I769" s="424"/>
      <c r="J769" s="425">
        <f>'Редактор цен '!$D$153</f>
        <v>128.27000000000001</v>
      </c>
      <c r="K769" s="426">
        <f>H769*J769</f>
        <v>54.899560000000015</v>
      </c>
      <c r="L769" s="32"/>
      <c r="M769" s="32"/>
      <c r="N769" s="32"/>
      <c r="O769" s="39"/>
      <c r="P769" s="40"/>
      <c r="Q769" s="53" t="e">
        <f>Q766+Q767+Q768</f>
        <v>#N/A</v>
      </c>
      <c r="S769" s="328" t="s">
        <v>769</v>
      </c>
      <c r="T769" s="390">
        <f>'Редактор цен '!$D$87</f>
        <v>6619.1383999999998</v>
      </c>
      <c r="U769" s="391">
        <v>0</v>
      </c>
    </row>
    <row r="770" spans="1:21" ht="15.75" thickBot="1" x14ac:dyDescent="0.3">
      <c r="A770" s="369" t="s">
        <v>835</v>
      </c>
      <c r="B770" s="373" t="s">
        <v>861</v>
      </c>
      <c r="C770" s="373" t="s">
        <v>862</v>
      </c>
      <c r="D770" s="382" t="s">
        <v>863</v>
      </c>
      <c r="E770" s="380" t="e">
        <f>H775</f>
        <v>#N/A</v>
      </c>
      <c r="G770" s="301"/>
      <c r="H770" s="301"/>
      <c r="K770" s="427" t="e">
        <f>K765+K766+K767+K768+K769</f>
        <v>#N/A</v>
      </c>
      <c r="L770" s="36"/>
      <c r="M770" s="36"/>
      <c r="N770" s="22"/>
      <c r="O770" s="39"/>
      <c r="P770" s="40"/>
      <c r="S770" s="328" t="s">
        <v>771</v>
      </c>
      <c r="T770" s="390">
        <f>'Редактор цен '!$D$88</f>
        <v>6619.1383999999998</v>
      </c>
      <c r="U770" s="391">
        <v>0</v>
      </c>
    </row>
    <row r="771" spans="1:21" x14ac:dyDescent="0.25">
      <c r="A771" s="243" t="s">
        <v>828</v>
      </c>
      <c r="B771" s="373" t="s">
        <v>864</v>
      </c>
      <c r="C771" s="383" t="s">
        <v>865</v>
      </c>
      <c r="D771" s="384" t="s">
        <v>866</v>
      </c>
      <c r="E771" s="380" t="e">
        <f>H776</f>
        <v>#N/A</v>
      </c>
      <c r="G771" s="612" t="s">
        <v>10</v>
      </c>
      <c r="H771" s="612"/>
      <c r="I771" s="301"/>
      <c r="J771" s="301"/>
      <c r="K771" s="301"/>
      <c r="L771" s="36"/>
      <c r="M771" s="36"/>
      <c r="N771" s="22"/>
      <c r="O771" s="39"/>
      <c r="P771" s="40"/>
    </row>
    <row r="772" spans="1:21" x14ac:dyDescent="0.25">
      <c r="A772" s="243" t="s">
        <v>828</v>
      </c>
      <c r="B772" s="373" t="s">
        <v>867</v>
      </c>
      <c r="C772" s="373" t="s">
        <v>868</v>
      </c>
      <c r="D772" s="384" t="s">
        <v>869</v>
      </c>
      <c r="E772" s="380" t="e">
        <f>H776</f>
        <v>#N/A</v>
      </c>
      <c r="G772" s="19" t="s">
        <v>8</v>
      </c>
      <c r="H772" s="42" t="e">
        <f>K758+K773</f>
        <v>#N/A</v>
      </c>
      <c r="I772" s="301"/>
      <c r="J772" s="301"/>
      <c r="K772" s="301"/>
      <c r="L772" s="36"/>
      <c r="M772" s="36"/>
      <c r="N772" s="22"/>
      <c r="O772" s="39"/>
      <c r="P772" s="40"/>
    </row>
    <row r="773" spans="1:21" x14ac:dyDescent="0.25">
      <c r="A773" s="372" t="s">
        <v>841</v>
      </c>
      <c r="B773" s="373" t="s">
        <v>864</v>
      </c>
      <c r="C773" s="373" t="s">
        <v>871</v>
      </c>
      <c r="D773" s="382" t="s">
        <v>872</v>
      </c>
      <c r="E773" s="380" t="e">
        <f>H775</f>
        <v>#N/A</v>
      </c>
      <c r="G773" s="19" t="s">
        <v>9</v>
      </c>
      <c r="H773" s="42" t="e">
        <f>K759+K773</f>
        <v>#N/A</v>
      </c>
      <c r="K773" s="381" t="e">
        <f>K770+Q764+Q769</f>
        <v>#N/A</v>
      </c>
      <c r="L773" s="36"/>
      <c r="M773" s="36"/>
      <c r="N773" s="22"/>
      <c r="O773" s="39"/>
      <c r="P773" s="40"/>
    </row>
    <row r="774" spans="1:21" x14ac:dyDescent="0.25">
      <c r="A774" s="372" t="s">
        <v>841</v>
      </c>
      <c r="B774" s="373" t="s">
        <v>861</v>
      </c>
      <c r="C774" s="373" t="s">
        <v>874</v>
      </c>
      <c r="D774" s="382" t="s">
        <v>875</v>
      </c>
      <c r="E774" s="380" t="e">
        <f>H775</f>
        <v>#N/A</v>
      </c>
      <c r="G774" s="371" t="s">
        <v>459</v>
      </c>
      <c r="H774" s="42" t="e">
        <f>K760+K773</f>
        <v>#N/A</v>
      </c>
      <c r="K774" s="57"/>
      <c r="L774" s="36"/>
      <c r="M774" s="36"/>
      <c r="N774" s="22"/>
      <c r="O774" s="39"/>
      <c r="P774" s="40"/>
    </row>
    <row r="775" spans="1:21" x14ac:dyDescent="0.25">
      <c r="A775" s="372" t="s">
        <v>847</v>
      </c>
      <c r="B775" s="378" t="s">
        <v>823</v>
      </c>
      <c r="C775" s="373" t="s">
        <v>876</v>
      </c>
      <c r="D775" s="385" t="s">
        <v>877</v>
      </c>
      <c r="E775" s="380" t="e">
        <f>H777</f>
        <v>#N/A</v>
      </c>
      <c r="G775" s="19" t="s">
        <v>870</v>
      </c>
      <c r="H775" s="42" t="e">
        <f>K761+K773</f>
        <v>#N/A</v>
      </c>
      <c r="L775" s="36"/>
      <c r="M775" s="36"/>
      <c r="N775" s="22"/>
      <c r="O775" s="39"/>
      <c r="P775" s="40"/>
    </row>
    <row r="776" spans="1:21" x14ac:dyDescent="0.25">
      <c r="A776" s="372" t="s">
        <v>850</v>
      </c>
      <c r="B776" s="378" t="s">
        <v>823</v>
      </c>
      <c r="C776" s="373" t="s">
        <v>879</v>
      </c>
      <c r="D776" s="385" t="s">
        <v>880</v>
      </c>
      <c r="E776" s="380" t="e">
        <f>H778</f>
        <v>#N/A</v>
      </c>
      <c r="G776" s="19" t="s">
        <v>873</v>
      </c>
      <c r="H776" s="42" t="e">
        <f>K762+K773</f>
        <v>#N/A</v>
      </c>
      <c r="K776" s="301"/>
      <c r="L776" s="36"/>
      <c r="M776" s="36"/>
      <c r="N776" s="22"/>
      <c r="O776" s="39"/>
      <c r="P776" s="40"/>
    </row>
    <row r="777" spans="1:21" x14ac:dyDescent="0.25">
      <c r="G777" s="326" t="s">
        <v>461</v>
      </c>
      <c r="H777" s="42" t="e">
        <f>K763+K773</f>
        <v>#N/A</v>
      </c>
      <c r="K777" s="301"/>
      <c r="L777" s="36"/>
      <c r="M777" s="36"/>
      <c r="N777" s="22"/>
      <c r="O777" s="39"/>
      <c r="P777" s="40"/>
    </row>
    <row r="778" spans="1:21" x14ac:dyDescent="0.25">
      <c r="G778" s="326" t="s">
        <v>878</v>
      </c>
      <c r="H778" s="42" t="e">
        <f>K764+K773</f>
        <v>#N/A</v>
      </c>
      <c r="K778" s="301"/>
      <c r="L778" s="36"/>
      <c r="M778" s="36"/>
      <c r="N778" s="22"/>
      <c r="O778" s="39"/>
      <c r="P778" s="40"/>
    </row>
    <row r="780" spans="1:21" s="33" customFormat="1" ht="15" customHeight="1" x14ac:dyDescent="0.25">
      <c r="A780" s="616" t="s">
        <v>926</v>
      </c>
      <c r="B780" s="617"/>
      <c r="C780" s="617"/>
      <c r="D780" s="617"/>
      <c r="E780" s="617"/>
      <c r="F780" s="27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21" s="33" customFormat="1" ht="30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21" s="33" customFormat="1" ht="30" customHeight="1" x14ac:dyDescent="0.25">
      <c r="A782" s="25"/>
      <c r="B782" s="25"/>
      <c r="C782" s="25"/>
      <c r="D782" s="178" t="s">
        <v>4</v>
      </c>
      <c r="E782" s="28">
        <f>высота2</f>
        <v>0</v>
      </c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21" s="33" customFormat="1" ht="30" customHeight="1" x14ac:dyDescent="0.25">
      <c r="A783" s="25"/>
      <c r="B783" s="25"/>
      <c r="C783" s="25"/>
      <c r="D783" s="2" t="s">
        <v>489</v>
      </c>
      <c r="E783" s="28">
        <v>381</v>
      </c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21" s="33" customFormat="1" ht="30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s="33" customFormat="1" ht="30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s="33" customFormat="1" ht="15" customHeight="1" thickBot="1" x14ac:dyDescent="0.3">
      <c r="A786" s="25"/>
      <c r="B786" s="37"/>
      <c r="C786" s="1" t="s">
        <v>927</v>
      </c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s="33" customFormat="1" ht="15" customHeight="1" thickBot="1" x14ac:dyDescent="0.3">
      <c r="A787" s="357" t="s">
        <v>822</v>
      </c>
      <c r="B787" s="358" t="s">
        <v>823</v>
      </c>
      <c r="C787" s="357" t="s">
        <v>824</v>
      </c>
      <c r="D787" s="358" t="s">
        <v>2</v>
      </c>
      <c r="E787" s="358" t="s">
        <v>3</v>
      </c>
      <c r="F787" s="25"/>
      <c r="G787" s="603" t="s">
        <v>6</v>
      </c>
      <c r="H787" s="604"/>
      <c r="I787" s="604"/>
      <c r="J787" s="604"/>
      <c r="K787" s="605"/>
      <c r="L787" s="606" t="s">
        <v>325</v>
      </c>
      <c r="M787" s="607"/>
      <c r="N787" s="607"/>
      <c r="O787" s="607"/>
      <c r="P787" s="607"/>
      <c r="Q787" s="608"/>
    </row>
    <row r="788" spans="1:17" s="33" customFormat="1" ht="15" customHeight="1" x14ac:dyDescent="0.25">
      <c r="A788" s="359" t="s">
        <v>825</v>
      </c>
      <c r="B788" s="360"/>
      <c r="C788" s="361" t="s">
        <v>826</v>
      </c>
      <c r="D788" s="362" t="s">
        <v>827</v>
      </c>
      <c r="E788" s="363">
        <f>H802</f>
        <v>282.69438000000002</v>
      </c>
      <c r="F788" s="25"/>
      <c r="G788" s="29" t="s">
        <v>43</v>
      </c>
      <c r="H788" s="3" t="s">
        <v>0</v>
      </c>
      <c r="I788" s="4" t="s">
        <v>1</v>
      </c>
      <c r="J788" s="4" t="s">
        <v>3</v>
      </c>
      <c r="K788" s="5" t="s">
        <v>7</v>
      </c>
      <c r="L788" s="41" t="s">
        <v>456</v>
      </c>
      <c r="M788" s="6" t="s">
        <v>0</v>
      </c>
      <c r="N788" s="7" t="s">
        <v>1</v>
      </c>
      <c r="O788" s="7" t="s">
        <v>315</v>
      </c>
      <c r="P788" s="7" t="s">
        <v>3</v>
      </c>
      <c r="Q788" s="4" t="s">
        <v>7</v>
      </c>
    </row>
    <row r="789" spans="1:17" s="33" customFormat="1" ht="15" customHeight="1" x14ac:dyDescent="0.25">
      <c r="A789" s="243" t="s">
        <v>828</v>
      </c>
      <c r="B789" s="609" t="s">
        <v>829</v>
      </c>
      <c r="C789" s="364" t="s">
        <v>830</v>
      </c>
      <c r="D789" s="365" t="s">
        <v>831</v>
      </c>
      <c r="E789" s="363">
        <f>H801</f>
        <v>282.69438000000002</v>
      </c>
      <c r="F789" s="25"/>
      <c r="G789" s="19" t="s">
        <v>457</v>
      </c>
      <c r="H789" s="51">
        <f>E782/1000</f>
        <v>0</v>
      </c>
      <c r="I789" s="51">
        <f>E783/1000</f>
        <v>0.38100000000000001</v>
      </c>
      <c r="J789" s="26">
        <f>'Редактор цен '!$D$52</f>
        <v>14197.33</v>
      </c>
      <c r="K789" s="9">
        <f>H789*J789</f>
        <v>0</v>
      </c>
      <c r="L789" s="47" t="s">
        <v>458</v>
      </c>
      <c r="M789" s="51">
        <f>H789</f>
        <v>0</v>
      </c>
      <c r="N789" s="282">
        <f>I789</f>
        <v>0.38100000000000001</v>
      </c>
      <c r="O789" s="179">
        <f t="shared" ref="O789" si="88">(M789+N789)*2</f>
        <v>0.76200000000000001</v>
      </c>
      <c r="P789" s="180">
        <f>'Редактор цен '!$D$138</f>
        <v>124.46000000000001</v>
      </c>
      <c r="Q789" s="59">
        <f>O789*P789</f>
        <v>94.838520000000003</v>
      </c>
    </row>
    <row r="790" spans="1:17" s="33" customFormat="1" ht="15" customHeight="1" x14ac:dyDescent="0.25">
      <c r="A790" s="366" t="s">
        <v>832</v>
      </c>
      <c r="B790" s="610"/>
      <c r="C790" s="367" t="s">
        <v>833</v>
      </c>
      <c r="D790" s="368" t="s">
        <v>834</v>
      </c>
      <c r="E790" s="363">
        <f>H800</f>
        <v>282.69438000000002</v>
      </c>
      <c r="F790" s="25"/>
      <c r="G790" s="19" t="s">
        <v>9</v>
      </c>
      <c r="H790" s="51">
        <f>H789</f>
        <v>0</v>
      </c>
      <c r="I790" s="51">
        <f>I789</f>
        <v>0.38100000000000001</v>
      </c>
      <c r="J790" s="26">
        <f>'Редактор цен '!$D$54</f>
        <v>15320.01</v>
      </c>
      <c r="K790" s="9">
        <f t="shared" ref="K790:K795" si="89">H790*J790</f>
        <v>0</v>
      </c>
      <c r="L790" s="181" t="s">
        <v>61</v>
      </c>
      <c r="M790" s="51">
        <f>M789</f>
        <v>0</v>
      </c>
      <c r="N790" s="282">
        <f>I789</f>
        <v>0.38100000000000001</v>
      </c>
      <c r="O790" s="179">
        <f>(M790+N790)*2</f>
        <v>0.76200000000000001</v>
      </c>
      <c r="P790" s="11">
        <f>'Редактор цен '!$D$131</f>
        <v>138.43</v>
      </c>
      <c r="Q790" s="59">
        <f>O790*P790</f>
        <v>105.48366</v>
      </c>
    </row>
    <row r="791" spans="1:17" s="33" customFormat="1" ht="15" customHeight="1" x14ac:dyDescent="0.25">
      <c r="A791" s="369" t="s">
        <v>835</v>
      </c>
      <c r="B791" s="610"/>
      <c r="C791" s="370" t="s">
        <v>836</v>
      </c>
      <c r="D791" s="368" t="s">
        <v>837</v>
      </c>
      <c r="E791" s="363">
        <f>E790</f>
        <v>282.69438000000002</v>
      </c>
      <c r="F791" s="25"/>
      <c r="G791" s="371" t="s">
        <v>459</v>
      </c>
      <c r="H791" s="51">
        <f t="shared" ref="H791:I795" si="90">H790</f>
        <v>0</v>
      </c>
      <c r="I791" s="51">
        <f t="shared" si="90"/>
        <v>0.38100000000000001</v>
      </c>
      <c r="J791" s="26">
        <f>'Редактор цен '!$D$53</f>
        <v>15363.19</v>
      </c>
      <c r="K791" s="9">
        <f t="shared" si="89"/>
        <v>0</v>
      </c>
      <c r="L791" s="271" t="s">
        <v>490</v>
      </c>
      <c r="M791" s="51">
        <f>M789-0.12</f>
        <v>-0.12</v>
      </c>
      <c r="N791" s="51">
        <f>N789-0.12</f>
        <v>0.26100000000000001</v>
      </c>
      <c r="O791" s="179">
        <f>(M791+N791)*2</f>
        <v>0.28200000000000003</v>
      </c>
      <c r="P791" s="11">
        <f>'Редактор цен '!$D$135</f>
        <v>292.10000000000002</v>
      </c>
      <c r="Q791" s="59">
        <f>O791*P791</f>
        <v>82.372200000000021</v>
      </c>
    </row>
    <row r="792" spans="1:17" s="33" customFormat="1" ht="15" customHeight="1" x14ac:dyDescent="0.25">
      <c r="A792" s="369" t="s">
        <v>838</v>
      </c>
      <c r="B792" s="610"/>
      <c r="C792" s="370" t="s">
        <v>839</v>
      </c>
      <c r="D792" s="368" t="s">
        <v>840</v>
      </c>
      <c r="E792" s="363">
        <f>E790</f>
        <v>282.69438000000002</v>
      </c>
      <c r="F792" s="25"/>
      <c r="G792" s="19" t="s">
        <v>326</v>
      </c>
      <c r="H792" s="51">
        <f t="shared" si="90"/>
        <v>0</v>
      </c>
      <c r="I792" s="51">
        <f t="shared" si="90"/>
        <v>0.38100000000000001</v>
      </c>
      <c r="J792" s="26">
        <f>'Редактор цен '!$D$58</f>
        <v>22969.639100000004</v>
      </c>
      <c r="K792" s="9">
        <f t="shared" si="89"/>
        <v>0</v>
      </c>
      <c r="L792" s="47" t="s">
        <v>491</v>
      </c>
      <c r="M792" s="51">
        <f>H789</f>
        <v>0</v>
      </c>
      <c r="N792" s="56">
        <v>0</v>
      </c>
      <c r="O792" s="179">
        <f>M792</f>
        <v>0</v>
      </c>
      <c r="P792" s="11">
        <f>'Редактор цен '!$D$138</f>
        <v>124.46000000000001</v>
      </c>
      <c r="Q792" s="59">
        <f t="shared" ref="Q792" si="91">O792*P792</f>
        <v>0</v>
      </c>
    </row>
    <row r="793" spans="1:17" s="33" customFormat="1" ht="15" customHeight="1" thickBot="1" x14ac:dyDescent="0.3">
      <c r="A793" s="372" t="s">
        <v>841</v>
      </c>
      <c r="B793" s="610"/>
      <c r="C793" s="373" t="s">
        <v>842</v>
      </c>
      <c r="D793" s="368" t="s">
        <v>843</v>
      </c>
      <c r="E793" s="363">
        <f>E790</f>
        <v>282.69438000000002</v>
      </c>
      <c r="F793" s="25"/>
      <c r="G793" s="19" t="s">
        <v>66</v>
      </c>
      <c r="H793" s="51">
        <f t="shared" si="90"/>
        <v>0</v>
      </c>
      <c r="I793" s="51">
        <f t="shared" si="90"/>
        <v>0.38100000000000001</v>
      </c>
      <c r="J793" s="26">
        <f>'Редактор цен '!$D$61</f>
        <v>20259.04</v>
      </c>
      <c r="K793" s="9">
        <f t="shared" si="89"/>
        <v>0</v>
      </c>
      <c r="L793" s="25"/>
      <c r="M793" s="25"/>
      <c r="N793" s="25"/>
      <c r="O793" s="25"/>
      <c r="P793" s="25"/>
      <c r="Q793" s="57" t="s">
        <v>463</v>
      </c>
    </row>
    <row r="794" spans="1:17" s="33" customFormat="1" ht="15" customHeight="1" thickBot="1" x14ac:dyDescent="0.3">
      <c r="A794" s="372" t="s">
        <v>844</v>
      </c>
      <c r="B794" s="610"/>
      <c r="C794" s="373" t="s">
        <v>845</v>
      </c>
      <c r="D794" s="368" t="s">
        <v>846</v>
      </c>
      <c r="E794" s="363">
        <f>E790</f>
        <v>282.69438000000002</v>
      </c>
      <c r="F794" s="25"/>
      <c r="G794" s="326" t="s">
        <v>461</v>
      </c>
      <c r="H794" s="51">
        <f t="shared" si="90"/>
        <v>0</v>
      </c>
      <c r="I794" s="51">
        <f t="shared" si="90"/>
        <v>0.38100000000000001</v>
      </c>
      <c r="J794" s="26">
        <f>'Редактор цен '!$D$59</f>
        <v>22969.639100000004</v>
      </c>
      <c r="K794" s="9">
        <f t="shared" si="89"/>
        <v>0</v>
      </c>
      <c r="L794" s="274"/>
      <c r="M794" s="55"/>
      <c r="N794" s="55"/>
      <c r="O794" s="276"/>
      <c r="P794" s="58"/>
      <c r="Q794" s="182">
        <f>Q789+Q790+Q791+Q792</f>
        <v>282.69438000000002</v>
      </c>
    </row>
    <row r="795" spans="1:17" s="33" customFormat="1" ht="15" customHeight="1" x14ac:dyDescent="0.25">
      <c r="A795" s="372" t="s">
        <v>847</v>
      </c>
      <c r="B795" s="610"/>
      <c r="C795" s="373" t="s">
        <v>848</v>
      </c>
      <c r="D795" s="368" t="s">
        <v>849</v>
      </c>
      <c r="E795" s="363">
        <f>E791</f>
        <v>282.69438000000002</v>
      </c>
      <c r="F795" s="25"/>
      <c r="G795" s="326" t="s">
        <v>462</v>
      </c>
      <c r="H795" s="51">
        <f t="shared" si="90"/>
        <v>0</v>
      </c>
      <c r="I795" s="51">
        <f t="shared" si="90"/>
        <v>0.38100000000000001</v>
      </c>
      <c r="J795" s="26">
        <f>'Редактор цен '!$D$60</f>
        <v>22054.82</v>
      </c>
      <c r="K795" s="9">
        <f t="shared" si="89"/>
        <v>0</v>
      </c>
      <c r="L795" s="61"/>
      <c r="M795" s="64"/>
      <c r="N795" s="64"/>
      <c r="O795" s="276"/>
      <c r="P795" s="58"/>
      <c r="Q795" s="25"/>
    </row>
    <row r="796" spans="1:17" s="33" customFormat="1" ht="15" customHeight="1" x14ac:dyDescent="0.25">
      <c r="A796" s="372" t="s">
        <v>850</v>
      </c>
      <c r="B796" s="610"/>
      <c r="C796" s="373" t="s">
        <v>851</v>
      </c>
      <c r="D796" s="368" t="s">
        <v>852</v>
      </c>
      <c r="E796" s="363">
        <f>H802</f>
        <v>282.69438000000002</v>
      </c>
      <c r="F796" s="25"/>
      <c r="G796" s="374"/>
      <c r="H796" s="242"/>
      <c r="I796" s="242"/>
      <c r="J796" s="58"/>
      <c r="K796" s="62"/>
      <c r="L796" s="61"/>
      <c r="M796" s="64"/>
      <c r="N796" s="64"/>
      <c r="O796" s="276"/>
      <c r="P796" s="58"/>
      <c r="Q796" s="64"/>
    </row>
    <row r="797" spans="1:17" s="33" customFormat="1" ht="15" customHeight="1" x14ac:dyDescent="0.25">
      <c r="A797" s="369" t="s">
        <v>853</v>
      </c>
      <c r="B797" s="610"/>
      <c r="C797" s="370" t="s">
        <v>854</v>
      </c>
      <c r="D797" s="368" t="s">
        <v>855</v>
      </c>
      <c r="E797" s="363">
        <f>E790</f>
        <v>282.69438000000002</v>
      </c>
      <c r="F797" s="25"/>
      <c r="G797" s="374"/>
      <c r="H797" s="242"/>
      <c r="I797" s="375"/>
      <c r="J797" s="58"/>
      <c r="K797" s="62"/>
      <c r="L797" s="61"/>
      <c r="M797" s="65"/>
      <c r="N797" s="65"/>
      <c r="O797" s="302"/>
      <c r="P797" s="58"/>
      <c r="Q797" s="25"/>
    </row>
    <row r="798" spans="1:17" s="33" customFormat="1" ht="15" customHeight="1" x14ac:dyDescent="0.25">
      <c r="A798" s="366" t="s">
        <v>856</v>
      </c>
      <c r="B798" s="611"/>
      <c r="C798" s="367" t="s">
        <v>857</v>
      </c>
      <c r="D798" s="368" t="s">
        <v>858</v>
      </c>
      <c r="E798" s="363">
        <f>E790</f>
        <v>282.69438000000002</v>
      </c>
      <c r="F798" s="25"/>
      <c r="G798" s="63"/>
      <c r="H798" s="55"/>
      <c r="I798" s="34"/>
      <c r="J798" s="58"/>
      <c r="K798" s="62"/>
      <c r="L798" s="25"/>
      <c r="M798" s="25"/>
      <c r="N798" s="25"/>
      <c r="O798" s="25"/>
      <c r="P798" s="25"/>
      <c r="Q798" s="25"/>
    </row>
    <row r="799" spans="1:17" s="33" customFormat="1" ht="15" customHeight="1" x14ac:dyDescent="0.25">
      <c r="A799" s="357" t="s">
        <v>822</v>
      </c>
      <c r="B799" s="358" t="s">
        <v>823</v>
      </c>
      <c r="C799" s="357" t="s">
        <v>824</v>
      </c>
      <c r="D799" s="358" t="s">
        <v>2</v>
      </c>
      <c r="E799" s="358" t="s">
        <v>3</v>
      </c>
      <c r="F799" s="25"/>
      <c r="G799" s="612" t="s">
        <v>10</v>
      </c>
      <c r="H799" s="612"/>
      <c r="I799" s="55"/>
      <c r="J799" s="376"/>
      <c r="K799" s="377"/>
      <c r="L799" s="25"/>
      <c r="M799" s="25"/>
      <c r="N799" s="25"/>
      <c r="O799" s="25"/>
      <c r="P799" s="25"/>
      <c r="Q799" s="25"/>
    </row>
    <row r="800" spans="1:17" s="33" customFormat="1" ht="15" customHeight="1" x14ac:dyDescent="0.25">
      <c r="A800" s="359" t="s">
        <v>825</v>
      </c>
      <c r="B800" s="378" t="s">
        <v>823</v>
      </c>
      <c r="C800" s="361" t="s">
        <v>859</v>
      </c>
      <c r="D800" s="379" t="s">
        <v>860</v>
      </c>
      <c r="E800" s="380">
        <f>H806</f>
        <v>282.69438000000002</v>
      </c>
      <c r="F800" s="25"/>
      <c r="G800" s="19" t="s">
        <v>8</v>
      </c>
      <c r="H800" s="42">
        <f>K789+K800</f>
        <v>282.69438000000002</v>
      </c>
      <c r="I800" s="375"/>
      <c r="J800" s="58"/>
      <c r="K800" s="381">
        <f>Q794</f>
        <v>282.69438000000002</v>
      </c>
      <c r="L800" s="32"/>
      <c r="M800" s="32"/>
      <c r="N800" s="32"/>
      <c r="O800" s="39"/>
      <c r="P800" s="40"/>
      <c r="Q800" s="25"/>
    </row>
    <row r="801" spans="1:17" s="33" customFormat="1" ht="15" customHeight="1" x14ac:dyDescent="0.25">
      <c r="A801" s="369" t="s">
        <v>835</v>
      </c>
      <c r="B801" s="373" t="s">
        <v>861</v>
      </c>
      <c r="C801" s="373" t="s">
        <v>862</v>
      </c>
      <c r="D801" s="382" t="s">
        <v>863</v>
      </c>
      <c r="E801" s="380">
        <f>H803</f>
        <v>282.69438000000002</v>
      </c>
      <c r="F801" s="25"/>
      <c r="G801" s="19" t="s">
        <v>9</v>
      </c>
      <c r="H801" s="42">
        <f>K790+K800</f>
        <v>282.69438000000002</v>
      </c>
      <c r="I801" s="25"/>
      <c r="J801" s="25"/>
      <c r="K801" s="38"/>
      <c r="L801" s="36"/>
      <c r="M801" s="36"/>
      <c r="N801" s="22"/>
      <c r="O801" s="39"/>
      <c r="P801" s="40"/>
      <c r="Q801" s="25"/>
    </row>
    <row r="802" spans="1:17" s="33" customFormat="1" ht="15" customHeight="1" x14ac:dyDescent="0.25">
      <c r="A802" s="243" t="s">
        <v>828</v>
      </c>
      <c r="B802" s="373" t="s">
        <v>864</v>
      </c>
      <c r="C802" s="383" t="s">
        <v>865</v>
      </c>
      <c r="D802" s="384" t="s">
        <v>866</v>
      </c>
      <c r="E802" s="380">
        <f>H804</f>
        <v>282.69438000000002</v>
      </c>
      <c r="F802" s="25"/>
      <c r="G802" s="371" t="s">
        <v>459</v>
      </c>
      <c r="H802" s="42">
        <f>K791+K800</f>
        <v>282.69438000000002</v>
      </c>
      <c r="I802" s="301"/>
      <c r="J802" s="301"/>
      <c r="K802" s="301"/>
      <c r="L802" s="36"/>
      <c r="M802" s="36"/>
      <c r="N802" s="22"/>
      <c r="O802" s="39"/>
      <c r="P802" s="40"/>
      <c r="Q802" s="22"/>
    </row>
    <row r="803" spans="1:17" s="33" customFormat="1" ht="15" customHeight="1" x14ac:dyDescent="0.25">
      <c r="A803" s="243" t="s">
        <v>828</v>
      </c>
      <c r="B803" s="373" t="s">
        <v>867</v>
      </c>
      <c r="C803" s="373" t="s">
        <v>868</v>
      </c>
      <c r="D803" s="384" t="s">
        <v>869</v>
      </c>
      <c r="E803" s="380">
        <f>H804</f>
        <v>282.69438000000002</v>
      </c>
      <c r="F803" s="25"/>
      <c r="G803" s="19" t="s">
        <v>870</v>
      </c>
      <c r="H803" s="42">
        <f>K792+K800</f>
        <v>282.69438000000002</v>
      </c>
      <c r="I803" s="301"/>
      <c r="J803" s="301"/>
      <c r="K803" s="301"/>
      <c r="L803" s="36"/>
      <c r="M803" s="36"/>
      <c r="N803" s="22"/>
      <c r="O803" s="39"/>
      <c r="P803" s="40"/>
      <c r="Q803" s="22"/>
    </row>
    <row r="804" spans="1:17" s="33" customFormat="1" ht="15" customHeight="1" x14ac:dyDescent="0.25">
      <c r="A804" s="372" t="s">
        <v>841</v>
      </c>
      <c r="B804" s="373" t="s">
        <v>864</v>
      </c>
      <c r="C804" s="373" t="s">
        <v>871</v>
      </c>
      <c r="D804" s="382" t="s">
        <v>872</v>
      </c>
      <c r="E804" s="380">
        <f>H803</f>
        <v>282.69438000000002</v>
      </c>
      <c r="F804" s="25"/>
      <c r="G804" s="19" t="s">
        <v>873</v>
      </c>
      <c r="H804" s="42">
        <f>K793+K800</f>
        <v>282.69438000000002</v>
      </c>
      <c r="I804" s="25"/>
      <c r="J804" s="25"/>
      <c r="K804" s="25"/>
      <c r="L804" s="36"/>
      <c r="M804" s="36"/>
      <c r="N804" s="22"/>
      <c r="O804" s="39"/>
      <c r="P804" s="40"/>
      <c r="Q804" s="22"/>
    </row>
    <row r="805" spans="1:17" s="33" customFormat="1" ht="15" customHeight="1" x14ac:dyDescent="0.25">
      <c r="A805" s="372" t="s">
        <v>841</v>
      </c>
      <c r="B805" s="373" t="s">
        <v>861</v>
      </c>
      <c r="C805" s="373" t="s">
        <v>874</v>
      </c>
      <c r="D805" s="382" t="s">
        <v>875</v>
      </c>
      <c r="E805" s="380">
        <f>H803</f>
        <v>282.69438000000002</v>
      </c>
      <c r="F805" s="25"/>
      <c r="G805" s="326" t="s">
        <v>461</v>
      </c>
      <c r="H805" s="42">
        <f>K794+K800</f>
        <v>282.69438000000002</v>
      </c>
      <c r="I805" s="25"/>
      <c r="J805" s="25"/>
      <c r="K805" s="57"/>
      <c r="L805" s="36"/>
      <c r="M805" s="36"/>
      <c r="N805" s="22"/>
      <c r="O805" s="39"/>
      <c r="P805" s="40"/>
      <c r="Q805" s="22"/>
    </row>
    <row r="806" spans="1:17" s="33" customFormat="1" ht="15" customHeight="1" x14ac:dyDescent="0.25">
      <c r="A806" s="372" t="s">
        <v>847</v>
      </c>
      <c r="B806" s="378" t="s">
        <v>823</v>
      </c>
      <c r="C806" s="373" t="s">
        <v>876</v>
      </c>
      <c r="D806" s="385" t="s">
        <v>877</v>
      </c>
      <c r="E806" s="380">
        <f>H805</f>
        <v>282.69438000000002</v>
      </c>
      <c r="F806" s="25"/>
      <c r="G806" s="326" t="s">
        <v>878</v>
      </c>
      <c r="H806" s="42">
        <f>K795+K800</f>
        <v>282.69438000000002</v>
      </c>
      <c r="I806" s="25"/>
      <c r="J806" s="25"/>
      <c r="K806" s="25"/>
      <c r="L806" s="36"/>
      <c r="M806" s="36"/>
      <c r="N806" s="22"/>
      <c r="O806" s="39"/>
      <c r="P806" s="40"/>
      <c r="Q806" s="22"/>
    </row>
    <row r="807" spans="1:17" s="33" customFormat="1" ht="15" customHeight="1" x14ac:dyDescent="0.25">
      <c r="A807" s="372" t="s">
        <v>850</v>
      </c>
      <c r="B807" s="378" t="s">
        <v>823</v>
      </c>
      <c r="C807" s="373" t="s">
        <v>879</v>
      </c>
      <c r="D807" s="385" t="s">
        <v>880</v>
      </c>
      <c r="E807" s="380">
        <f>H806</f>
        <v>282.69438000000002</v>
      </c>
      <c r="F807" s="25"/>
      <c r="G807" s="25"/>
      <c r="H807" s="25"/>
      <c r="I807" s="25"/>
      <c r="J807" s="25"/>
      <c r="K807" s="301"/>
      <c r="L807" s="36"/>
      <c r="M807" s="36"/>
      <c r="N807" s="22"/>
      <c r="O807" s="39"/>
      <c r="P807" s="40"/>
      <c r="Q807" s="22"/>
    </row>
    <row r="808" spans="1:17" s="33" customFormat="1" ht="15" customHeight="1" x14ac:dyDescent="0.25">
      <c r="A808" s="43"/>
      <c r="B808" s="44"/>
      <c r="C808" s="44"/>
      <c r="D808" s="45"/>
      <c r="E808" s="46"/>
      <c r="F808" s="25"/>
      <c r="G808" s="25"/>
      <c r="H808" s="25"/>
      <c r="I808" s="22"/>
      <c r="J808" s="38"/>
      <c r="K808" s="35"/>
      <c r="L808" s="36"/>
      <c r="M808" s="36"/>
      <c r="N808" s="22"/>
      <c r="O808" s="39"/>
      <c r="P808" s="40"/>
      <c r="Q808" s="22"/>
    </row>
    <row r="809" spans="1:17" s="33" customFormat="1" ht="15" customHeight="1" x14ac:dyDescent="0.25">
      <c r="A809" s="616" t="s">
        <v>928</v>
      </c>
      <c r="B809" s="617"/>
      <c r="C809" s="617"/>
      <c r="D809" s="617"/>
      <c r="E809" s="617"/>
      <c r="F809" s="27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s="33" customFormat="1" ht="30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s="33" customFormat="1" ht="30" customHeight="1" x14ac:dyDescent="0.25">
      <c r="A811" s="25"/>
      <c r="B811" s="25"/>
      <c r="C811" s="25"/>
      <c r="D811" s="178" t="s">
        <v>4</v>
      </c>
      <c r="E811" s="28">
        <f>высота2</f>
        <v>0</v>
      </c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s="33" customFormat="1" ht="30" customHeight="1" x14ac:dyDescent="0.25">
      <c r="A812" s="25"/>
      <c r="B812" s="25"/>
      <c r="C812" s="25"/>
      <c r="D812" s="2" t="s">
        <v>489</v>
      </c>
      <c r="E812" s="28">
        <v>381</v>
      </c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s="33" customFormat="1" ht="30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s="33" customFormat="1" ht="30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s="33" customFormat="1" ht="15" customHeight="1" thickBot="1" x14ac:dyDescent="0.3">
      <c r="A815" s="25"/>
      <c r="B815" s="37"/>
      <c r="C815" s="1" t="s">
        <v>929</v>
      </c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s="33" customFormat="1" ht="15" customHeight="1" thickBot="1" x14ac:dyDescent="0.3">
      <c r="A816" s="357" t="s">
        <v>822</v>
      </c>
      <c r="B816" s="358" t="s">
        <v>823</v>
      </c>
      <c r="C816" s="357" t="s">
        <v>824</v>
      </c>
      <c r="D816" s="358" t="s">
        <v>2</v>
      </c>
      <c r="E816" s="358" t="s">
        <v>3</v>
      </c>
      <c r="F816" s="25"/>
      <c r="G816" s="603" t="s">
        <v>6</v>
      </c>
      <c r="H816" s="604"/>
      <c r="I816" s="604"/>
      <c r="J816" s="604"/>
      <c r="K816" s="605"/>
      <c r="L816" s="606" t="s">
        <v>325</v>
      </c>
      <c r="M816" s="607"/>
      <c r="N816" s="607"/>
      <c r="O816" s="607"/>
      <c r="P816" s="607"/>
      <c r="Q816" s="608"/>
    </row>
    <row r="817" spans="1:17" s="33" customFormat="1" ht="15" customHeight="1" x14ac:dyDescent="0.25">
      <c r="A817" s="359" t="s">
        <v>825</v>
      </c>
      <c r="B817" s="360"/>
      <c r="C817" s="361" t="s">
        <v>826</v>
      </c>
      <c r="D817" s="362" t="s">
        <v>827</v>
      </c>
      <c r="E817" s="363">
        <f>H831</f>
        <v>282.69438000000002</v>
      </c>
      <c r="F817" s="25"/>
      <c r="G817" s="29" t="s">
        <v>43</v>
      </c>
      <c r="H817" s="3" t="s">
        <v>0</v>
      </c>
      <c r="I817" s="4" t="s">
        <v>1</v>
      </c>
      <c r="J817" s="4" t="s">
        <v>3</v>
      </c>
      <c r="K817" s="5" t="s">
        <v>7</v>
      </c>
      <c r="L817" s="41" t="s">
        <v>456</v>
      </c>
      <c r="M817" s="6" t="s">
        <v>0</v>
      </c>
      <c r="N817" s="7" t="s">
        <v>1</v>
      </c>
      <c r="O817" s="7" t="s">
        <v>315</v>
      </c>
      <c r="P817" s="7" t="s">
        <v>3</v>
      </c>
      <c r="Q817" s="4" t="s">
        <v>7</v>
      </c>
    </row>
    <row r="818" spans="1:17" s="33" customFormat="1" ht="15" customHeight="1" x14ac:dyDescent="0.25">
      <c r="A818" s="243" t="s">
        <v>828</v>
      </c>
      <c r="B818" s="609" t="s">
        <v>829</v>
      </c>
      <c r="C818" s="364" t="s">
        <v>830</v>
      </c>
      <c r="D818" s="365" t="s">
        <v>831</v>
      </c>
      <c r="E818" s="363">
        <f>H830</f>
        <v>282.69438000000002</v>
      </c>
      <c r="F818" s="25"/>
      <c r="G818" s="19" t="s">
        <v>457</v>
      </c>
      <c r="H818" s="51">
        <f>E811/1000</f>
        <v>0</v>
      </c>
      <c r="I818" s="51">
        <f>E812/1000</f>
        <v>0.38100000000000001</v>
      </c>
      <c r="J818" s="26">
        <f>'Редактор цен '!$D$55</f>
        <v>18982.689999999999</v>
      </c>
      <c r="K818" s="9">
        <f>H818*J818</f>
        <v>0</v>
      </c>
      <c r="L818" s="47" t="s">
        <v>458</v>
      </c>
      <c r="M818" s="51">
        <f>H818</f>
        <v>0</v>
      </c>
      <c r="N818" s="282">
        <f>I818</f>
        <v>0.38100000000000001</v>
      </c>
      <c r="O818" s="179">
        <f t="shared" ref="O818" si="92">(M818+N818)*2</f>
        <v>0.76200000000000001</v>
      </c>
      <c r="P818" s="180">
        <f>'Редактор цен '!$D$138</f>
        <v>124.46000000000001</v>
      </c>
      <c r="Q818" s="59">
        <f>O818*P818</f>
        <v>94.838520000000003</v>
      </c>
    </row>
    <row r="819" spans="1:17" s="33" customFormat="1" ht="15" customHeight="1" x14ac:dyDescent="0.25">
      <c r="A819" s="366" t="s">
        <v>832</v>
      </c>
      <c r="B819" s="610"/>
      <c r="C819" s="367" t="s">
        <v>833</v>
      </c>
      <c r="D819" s="368" t="s">
        <v>834</v>
      </c>
      <c r="E819" s="363">
        <f>H829</f>
        <v>282.69438000000002</v>
      </c>
      <c r="F819" s="25"/>
      <c r="G819" s="19" t="s">
        <v>9</v>
      </c>
      <c r="H819" s="51">
        <f>H818</f>
        <v>0</v>
      </c>
      <c r="I819" s="51">
        <f>I818</f>
        <v>0.38100000000000001</v>
      </c>
      <c r="J819" s="26">
        <f>'Редактор цен '!$D$57</f>
        <v>21920.2</v>
      </c>
      <c r="K819" s="9">
        <f t="shared" ref="K819:K824" si="93">H819*J819</f>
        <v>0</v>
      </c>
      <c r="L819" s="181" t="s">
        <v>61</v>
      </c>
      <c r="M819" s="51">
        <f>M818</f>
        <v>0</v>
      </c>
      <c r="N819" s="282">
        <f>I818</f>
        <v>0.38100000000000001</v>
      </c>
      <c r="O819" s="179">
        <f>(M819+N819)*2</f>
        <v>0.76200000000000001</v>
      </c>
      <c r="P819" s="11">
        <f>'Редактор цен '!$D$131</f>
        <v>138.43</v>
      </c>
      <c r="Q819" s="59">
        <f>O819*P819</f>
        <v>105.48366</v>
      </c>
    </row>
    <row r="820" spans="1:17" s="33" customFormat="1" ht="15" customHeight="1" x14ac:dyDescent="0.25">
      <c r="A820" s="369" t="s">
        <v>835</v>
      </c>
      <c r="B820" s="610"/>
      <c r="C820" s="370" t="s">
        <v>836</v>
      </c>
      <c r="D820" s="368" t="s">
        <v>837</v>
      </c>
      <c r="E820" s="363">
        <f>E819</f>
        <v>282.69438000000002</v>
      </c>
      <c r="F820" s="25"/>
      <c r="G820" s="371" t="s">
        <v>459</v>
      </c>
      <c r="H820" s="51">
        <f t="shared" ref="H820:I824" si="94">H819</f>
        <v>0</v>
      </c>
      <c r="I820" s="51">
        <f t="shared" si="94"/>
        <v>0.38100000000000001</v>
      </c>
      <c r="J820" s="26">
        <f>'Редактор цен '!$D$56</f>
        <v>21880.83</v>
      </c>
      <c r="K820" s="9">
        <f t="shared" si="93"/>
        <v>0</v>
      </c>
      <c r="L820" s="271" t="s">
        <v>490</v>
      </c>
      <c r="M820" s="51">
        <f>M818-0.12</f>
        <v>-0.12</v>
      </c>
      <c r="N820" s="51">
        <f>N818-0.12</f>
        <v>0.26100000000000001</v>
      </c>
      <c r="O820" s="179">
        <f>(M820+N820)*2</f>
        <v>0.28200000000000003</v>
      </c>
      <c r="P820" s="11">
        <f>'Редактор цен '!$D$135</f>
        <v>292.10000000000002</v>
      </c>
      <c r="Q820" s="59">
        <f>O820*P820</f>
        <v>82.372200000000021</v>
      </c>
    </row>
    <row r="821" spans="1:17" s="33" customFormat="1" ht="15" customHeight="1" x14ac:dyDescent="0.25">
      <c r="A821" s="369" t="s">
        <v>838</v>
      </c>
      <c r="B821" s="610"/>
      <c r="C821" s="370" t="s">
        <v>839</v>
      </c>
      <c r="D821" s="368" t="s">
        <v>840</v>
      </c>
      <c r="E821" s="363">
        <f>E819</f>
        <v>282.69438000000002</v>
      </c>
      <c r="F821" s="25"/>
      <c r="G821" s="19" t="s">
        <v>326</v>
      </c>
      <c r="H821" s="51">
        <f t="shared" si="94"/>
        <v>0</v>
      </c>
      <c r="I821" s="51">
        <f t="shared" si="94"/>
        <v>0.38100000000000001</v>
      </c>
      <c r="J821" s="26">
        <f>'Редактор цен '!$D$62</f>
        <v>26987.5</v>
      </c>
      <c r="K821" s="9">
        <f t="shared" si="93"/>
        <v>0</v>
      </c>
      <c r="L821" s="47" t="s">
        <v>491</v>
      </c>
      <c r="M821" s="51">
        <f>H818</f>
        <v>0</v>
      </c>
      <c r="N821" s="56">
        <v>0</v>
      </c>
      <c r="O821" s="179">
        <f>M821</f>
        <v>0</v>
      </c>
      <c r="P821" s="11">
        <f>'Редактор цен '!$D$138</f>
        <v>124.46000000000001</v>
      </c>
      <c r="Q821" s="59">
        <f t="shared" ref="Q821" si="95">O821*P821</f>
        <v>0</v>
      </c>
    </row>
    <row r="822" spans="1:17" s="33" customFormat="1" ht="15" customHeight="1" thickBot="1" x14ac:dyDescent="0.3">
      <c r="A822" s="372" t="s">
        <v>841</v>
      </c>
      <c r="B822" s="610"/>
      <c r="C822" s="373" t="s">
        <v>842</v>
      </c>
      <c r="D822" s="368" t="s">
        <v>843</v>
      </c>
      <c r="E822" s="363">
        <f>E819</f>
        <v>282.69438000000002</v>
      </c>
      <c r="F822" s="25"/>
      <c r="G822" s="19" t="s">
        <v>66</v>
      </c>
      <c r="H822" s="51">
        <f t="shared" si="94"/>
        <v>0</v>
      </c>
      <c r="I822" s="51">
        <f t="shared" si="94"/>
        <v>0.38100000000000001</v>
      </c>
      <c r="J822" s="26">
        <f>'Редактор цен '!$D$65</f>
        <v>29925.010000000002</v>
      </c>
      <c r="K822" s="9">
        <f t="shared" si="93"/>
        <v>0</v>
      </c>
      <c r="L822" s="25"/>
      <c r="M822" s="25"/>
      <c r="N822" s="25"/>
      <c r="O822" s="25"/>
      <c r="P822" s="25"/>
      <c r="Q822" s="57" t="s">
        <v>463</v>
      </c>
    </row>
    <row r="823" spans="1:17" s="33" customFormat="1" ht="15" customHeight="1" thickBot="1" x14ac:dyDescent="0.3">
      <c r="A823" s="372" t="s">
        <v>844</v>
      </c>
      <c r="B823" s="610"/>
      <c r="C823" s="373" t="s">
        <v>845</v>
      </c>
      <c r="D823" s="368" t="s">
        <v>846</v>
      </c>
      <c r="E823" s="363">
        <f>E819</f>
        <v>282.69438000000002</v>
      </c>
      <c r="F823" s="25"/>
      <c r="G823" s="326" t="s">
        <v>461</v>
      </c>
      <c r="H823" s="51">
        <f t="shared" si="94"/>
        <v>0</v>
      </c>
      <c r="I823" s="51">
        <f t="shared" si="94"/>
        <v>0.38100000000000001</v>
      </c>
      <c r="J823" s="26">
        <f>'Редактор цен '!$D$63</f>
        <v>26987.5</v>
      </c>
      <c r="K823" s="9">
        <f t="shared" si="93"/>
        <v>0</v>
      </c>
      <c r="L823" s="274"/>
      <c r="M823" s="55"/>
      <c r="N823" s="55"/>
      <c r="O823" s="276"/>
      <c r="P823" s="58"/>
      <c r="Q823" s="182">
        <f>Q818+Q819+Q820+Q821</f>
        <v>282.69438000000002</v>
      </c>
    </row>
    <row r="824" spans="1:17" s="33" customFormat="1" ht="15" customHeight="1" x14ac:dyDescent="0.25">
      <c r="A824" s="372" t="s">
        <v>847</v>
      </c>
      <c r="B824" s="610"/>
      <c r="C824" s="373" t="s">
        <v>848</v>
      </c>
      <c r="D824" s="368" t="s">
        <v>849</v>
      </c>
      <c r="E824" s="363">
        <f>E820</f>
        <v>282.69438000000002</v>
      </c>
      <c r="F824" s="25"/>
      <c r="G824" s="326" t="s">
        <v>462</v>
      </c>
      <c r="H824" s="51">
        <f t="shared" si="94"/>
        <v>0</v>
      </c>
      <c r="I824" s="51">
        <f t="shared" si="94"/>
        <v>0.38100000000000001</v>
      </c>
      <c r="J824" s="26">
        <f>'Редактор цен '!$D$64</f>
        <v>31981.14</v>
      </c>
      <c r="K824" s="9">
        <f t="shared" si="93"/>
        <v>0</v>
      </c>
      <c r="L824" s="61"/>
      <c r="M824" s="64"/>
      <c r="N824" s="64"/>
      <c r="O824" s="276"/>
      <c r="P824" s="58"/>
      <c r="Q824" s="386"/>
    </row>
    <row r="825" spans="1:17" s="33" customFormat="1" ht="15" customHeight="1" x14ac:dyDescent="0.25">
      <c r="A825" s="372" t="s">
        <v>850</v>
      </c>
      <c r="B825" s="610"/>
      <c r="C825" s="373" t="s">
        <v>851</v>
      </c>
      <c r="D825" s="368" t="s">
        <v>852</v>
      </c>
      <c r="E825" s="363">
        <f>H831</f>
        <v>282.69438000000002</v>
      </c>
      <c r="F825" s="25"/>
      <c r="G825" s="374"/>
      <c r="H825" s="242"/>
      <c r="I825" s="242"/>
      <c r="J825" s="58"/>
      <c r="K825" s="62"/>
      <c r="L825" s="61"/>
      <c r="M825" s="64"/>
      <c r="N825" s="64"/>
      <c r="O825" s="276"/>
      <c r="P825" s="58"/>
      <c r="Q825" s="64"/>
    </row>
    <row r="826" spans="1:17" s="33" customFormat="1" ht="15" customHeight="1" x14ac:dyDescent="0.25">
      <c r="A826" s="369" t="s">
        <v>853</v>
      </c>
      <c r="B826" s="610"/>
      <c r="C826" s="370" t="s">
        <v>854</v>
      </c>
      <c r="D826" s="368" t="s">
        <v>855</v>
      </c>
      <c r="E826" s="363">
        <f>E819</f>
        <v>282.69438000000002</v>
      </c>
      <c r="F826" s="25"/>
      <c r="G826" s="374"/>
      <c r="H826" s="242"/>
      <c r="I826" s="375"/>
      <c r="J826" s="58"/>
      <c r="K826" s="62"/>
      <c r="L826" s="61"/>
      <c r="M826" s="65"/>
      <c r="N826" s="65"/>
      <c r="O826" s="302"/>
      <c r="P826" s="58"/>
      <c r="Q826" s="25"/>
    </row>
    <row r="827" spans="1:17" s="33" customFormat="1" ht="15" customHeight="1" x14ac:dyDescent="0.25">
      <c r="A827" s="366" t="s">
        <v>856</v>
      </c>
      <c r="B827" s="611"/>
      <c r="C827" s="367" t="s">
        <v>857</v>
      </c>
      <c r="D827" s="368" t="s">
        <v>858</v>
      </c>
      <c r="E827" s="363">
        <f>E819</f>
        <v>282.69438000000002</v>
      </c>
      <c r="F827" s="25"/>
      <c r="G827" s="63"/>
      <c r="H827" s="55"/>
      <c r="I827" s="34"/>
      <c r="J827" s="58"/>
      <c r="K827" s="62"/>
      <c r="L827" s="25"/>
      <c r="M827" s="25"/>
      <c r="N827" s="25"/>
      <c r="O827" s="25"/>
      <c r="P827" s="25"/>
      <c r="Q827" s="25"/>
    </row>
    <row r="828" spans="1:17" s="33" customFormat="1" ht="15" customHeight="1" x14ac:dyDescent="0.25">
      <c r="A828" s="357" t="s">
        <v>822</v>
      </c>
      <c r="B828" s="358" t="s">
        <v>823</v>
      </c>
      <c r="C828" s="357" t="s">
        <v>824</v>
      </c>
      <c r="D828" s="358" t="s">
        <v>2</v>
      </c>
      <c r="E828" s="358" t="s">
        <v>3</v>
      </c>
      <c r="F828" s="25"/>
      <c r="G828" s="612" t="s">
        <v>10</v>
      </c>
      <c r="H828" s="612"/>
      <c r="I828" s="55"/>
      <c r="J828" s="376"/>
      <c r="K828" s="377"/>
      <c r="L828" s="25"/>
      <c r="M828" s="25"/>
      <c r="N828" s="25"/>
      <c r="O828" s="25"/>
      <c r="P828" s="25"/>
      <c r="Q828" s="25"/>
    </row>
    <row r="829" spans="1:17" s="33" customFormat="1" ht="15" customHeight="1" x14ac:dyDescent="0.25">
      <c r="A829" s="359" t="s">
        <v>825</v>
      </c>
      <c r="B829" s="378" t="s">
        <v>823</v>
      </c>
      <c r="C829" s="361" t="s">
        <v>859</v>
      </c>
      <c r="D829" s="379" t="s">
        <v>860</v>
      </c>
      <c r="E829" s="380">
        <f>H835</f>
        <v>282.69438000000002</v>
      </c>
      <c r="F829" s="25"/>
      <c r="G829" s="19" t="s">
        <v>8</v>
      </c>
      <c r="H829" s="42">
        <f>K818+K829</f>
        <v>282.69438000000002</v>
      </c>
      <c r="I829" s="375"/>
      <c r="J829" s="58"/>
      <c r="K829" s="381">
        <f>Q823</f>
        <v>282.69438000000002</v>
      </c>
      <c r="L829" s="32"/>
      <c r="M829" s="32"/>
      <c r="N829" s="32"/>
      <c r="O829" s="39"/>
      <c r="P829" s="40"/>
      <c r="Q829" s="25"/>
    </row>
    <row r="830" spans="1:17" s="33" customFormat="1" ht="15" customHeight="1" x14ac:dyDescent="0.25">
      <c r="A830" s="369" t="s">
        <v>835</v>
      </c>
      <c r="B830" s="373" t="s">
        <v>861</v>
      </c>
      <c r="C830" s="373" t="s">
        <v>862</v>
      </c>
      <c r="D830" s="382" t="s">
        <v>863</v>
      </c>
      <c r="E830" s="380">
        <f>H832</f>
        <v>282.69438000000002</v>
      </c>
      <c r="F830" s="25"/>
      <c r="G830" s="19" t="s">
        <v>9</v>
      </c>
      <c r="H830" s="42">
        <f>K819+K829</f>
        <v>282.69438000000002</v>
      </c>
      <c r="I830" s="25"/>
      <c r="J830" s="25"/>
      <c r="K830" s="38"/>
      <c r="L830" s="36"/>
      <c r="M830" s="36"/>
      <c r="N830" s="22"/>
      <c r="O830" s="39"/>
      <c r="P830" s="40"/>
      <c r="Q830" s="25"/>
    </row>
    <row r="831" spans="1:17" s="33" customFormat="1" ht="15" customHeight="1" x14ac:dyDescent="0.25">
      <c r="A831" s="243" t="s">
        <v>828</v>
      </c>
      <c r="B831" s="373" t="s">
        <v>864</v>
      </c>
      <c r="C831" s="383" t="s">
        <v>865</v>
      </c>
      <c r="D831" s="384" t="s">
        <v>866</v>
      </c>
      <c r="E831" s="380">
        <f>H833</f>
        <v>282.69438000000002</v>
      </c>
      <c r="F831" s="25"/>
      <c r="G831" s="371" t="s">
        <v>459</v>
      </c>
      <c r="H831" s="42">
        <f>K820+K829</f>
        <v>282.69438000000002</v>
      </c>
      <c r="I831" s="301"/>
      <c r="J831" s="301"/>
      <c r="K831" s="301"/>
    </row>
    <row r="832" spans="1:17" s="33" customFormat="1" ht="15" customHeight="1" x14ac:dyDescent="0.25">
      <c r="A832" s="243" t="s">
        <v>828</v>
      </c>
      <c r="B832" s="373" t="s">
        <v>867</v>
      </c>
      <c r="C832" s="373" t="s">
        <v>868</v>
      </c>
      <c r="D832" s="384" t="s">
        <v>869</v>
      </c>
      <c r="E832" s="380">
        <f>H833</f>
        <v>282.69438000000002</v>
      </c>
      <c r="F832" s="25"/>
      <c r="G832" s="19" t="s">
        <v>870</v>
      </c>
      <c r="H832" s="42">
        <f>K821+K829</f>
        <v>282.69438000000002</v>
      </c>
      <c r="I832" s="301"/>
      <c r="J832" s="301"/>
      <c r="K832" s="301"/>
    </row>
    <row r="833" spans="1:21" s="33" customFormat="1" ht="15" customHeight="1" x14ac:dyDescent="0.25">
      <c r="A833" s="372" t="s">
        <v>841</v>
      </c>
      <c r="B833" s="373" t="s">
        <v>864</v>
      </c>
      <c r="C833" s="373" t="s">
        <v>871</v>
      </c>
      <c r="D833" s="382" t="s">
        <v>872</v>
      </c>
      <c r="E833" s="380">
        <f>H832</f>
        <v>282.69438000000002</v>
      </c>
      <c r="F833" s="25"/>
      <c r="G833" s="19" t="s">
        <v>873</v>
      </c>
      <c r="H833" s="42">
        <f>K822+K829</f>
        <v>282.69438000000002</v>
      </c>
      <c r="I833" s="25"/>
      <c r="J833" s="25"/>
      <c r="K833" s="25"/>
    </row>
    <row r="834" spans="1:21" s="33" customFormat="1" ht="15" customHeight="1" x14ac:dyDescent="0.25">
      <c r="A834" s="372" t="s">
        <v>841</v>
      </c>
      <c r="B834" s="373" t="s">
        <v>861</v>
      </c>
      <c r="C834" s="373" t="s">
        <v>874</v>
      </c>
      <c r="D834" s="382" t="s">
        <v>875</v>
      </c>
      <c r="E834" s="380">
        <f>H832</f>
        <v>282.69438000000002</v>
      </c>
      <c r="F834" s="25"/>
      <c r="G834" s="326" t="s">
        <v>461</v>
      </c>
      <c r="H834" s="42">
        <f>K823+K829</f>
        <v>282.69438000000002</v>
      </c>
      <c r="I834" s="25"/>
      <c r="J834" s="25"/>
      <c r="K834" s="57"/>
    </row>
    <row r="835" spans="1:21" s="33" customFormat="1" ht="15" customHeight="1" x14ac:dyDescent="0.25">
      <c r="A835" s="372" t="s">
        <v>847</v>
      </c>
      <c r="B835" s="378" t="s">
        <v>823</v>
      </c>
      <c r="C835" s="373" t="s">
        <v>876</v>
      </c>
      <c r="D835" s="385" t="s">
        <v>877</v>
      </c>
      <c r="E835" s="380">
        <f>H834</f>
        <v>282.69438000000002</v>
      </c>
      <c r="F835" s="25"/>
      <c r="G835" s="326" t="s">
        <v>878</v>
      </c>
      <c r="H835" s="42">
        <f>K824+K829</f>
        <v>282.69438000000002</v>
      </c>
      <c r="I835" s="25"/>
      <c r="J835" s="25"/>
      <c r="K835" s="25"/>
    </row>
    <row r="836" spans="1:21" s="33" customFormat="1" ht="15" customHeight="1" x14ac:dyDescent="0.25">
      <c r="A836" s="372" t="s">
        <v>850</v>
      </c>
      <c r="B836" s="378" t="s">
        <v>823</v>
      </c>
      <c r="C836" s="373" t="s">
        <v>879</v>
      </c>
      <c r="D836" s="385" t="s">
        <v>880</v>
      </c>
      <c r="E836" s="380">
        <f>H835</f>
        <v>282.69438000000002</v>
      </c>
      <c r="F836" s="25"/>
      <c r="G836" s="25"/>
      <c r="H836" s="25"/>
      <c r="I836" s="25"/>
      <c r="J836" s="25"/>
      <c r="K836" s="301"/>
    </row>
    <row r="837" spans="1:21" s="33" customFormat="1" ht="15" customHeight="1" x14ac:dyDescent="0.25"/>
    <row r="838" spans="1:21" s="33" customFormat="1" ht="15" customHeight="1" x14ac:dyDescent="0.25">
      <c r="A838" s="616" t="s">
        <v>930</v>
      </c>
      <c r="B838" s="617"/>
      <c r="C838" s="617"/>
      <c r="D838" s="617"/>
      <c r="E838" s="617"/>
      <c r="F838" s="617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21" s="33" customFormat="1" ht="30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85"/>
      <c r="M839" s="70"/>
      <c r="N839" s="25"/>
      <c r="O839" s="25"/>
      <c r="P839" s="25"/>
      <c r="Q839" s="25"/>
    </row>
    <row r="840" spans="1:21" s="33" customFormat="1" ht="30" customHeight="1" x14ac:dyDescent="0.25">
      <c r="A840" s="25"/>
      <c r="B840" s="25"/>
      <c r="C840" s="387">
        <f>вставка2</f>
        <v>0</v>
      </c>
      <c r="D840" s="178" t="s">
        <v>4</v>
      </c>
      <c r="E840" s="28">
        <f>высота2</f>
        <v>0</v>
      </c>
      <c r="F840" s="25"/>
      <c r="G840" s="25"/>
      <c r="H840" s="25"/>
      <c r="I840" s="25"/>
      <c r="J840" s="25"/>
      <c r="K840" s="25"/>
      <c r="L840" s="285"/>
      <c r="M840" s="70"/>
      <c r="N840" s="25"/>
      <c r="O840" s="25"/>
      <c r="P840" s="25"/>
      <c r="Q840" s="25"/>
    </row>
    <row r="841" spans="1:21" s="33" customFormat="1" ht="30" customHeight="1" x14ac:dyDescent="0.25">
      <c r="A841" s="25"/>
      <c r="B841" s="25"/>
      <c r="C841" s="25"/>
      <c r="D841" s="2" t="s">
        <v>489</v>
      </c>
      <c r="E841" s="28">
        <v>381</v>
      </c>
      <c r="F841" s="25"/>
      <c r="G841" s="25"/>
      <c r="H841" s="25"/>
      <c r="I841" s="25"/>
      <c r="J841" s="25"/>
      <c r="K841" s="25"/>
      <c r="L841" s="285"/>
      <c r="M841" s="70"/>
      <c r="N841" s="25"/>
      <c r="O841" s="25"/>
      <c r="P841" s="25"/>
      <c r="Q841" s="25"/>
    </row>
    <row r="842" spans="1:21" s="33" customFormat="1" ht="30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86"/>
      <c r="M842" s="70"/>
      <c r="N842" s="25"/>
      <c r="O842" s="25"/>
      <c r="P842" s="25"/>
      <c r="Q842" s="25"/>
    </row>
    <row r="843" spans="1:21" s="33" customFormat="1" ht="30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388"/>
      <c r="M843" s="70"/>
      <c r="N843" s="25"/>
      <c r="O843" s="25"/>
      <c r="P843" s="25"/>
      <c r="Q843" s="25"/>
    </row>
    <row r="844" spans="1:21" s="33" customFormat="1" ht="15" customHeight="1" thickBot="1" x14ac:dyDescent="0.3">
      <c r="A844" s="25"/>
      <c r="B844" s="37"/>
      <c r="C844" s="1" t="s">
        <v>931</v>
      </c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21" s="33" customFormat="1" ht="15" customHeight="1" thickBot="1" x14ac:dyDescent="0.3">
      <c r="A845" s="357" t="s">
        <v>822</v>
      </c>
      <c r="B845" s="358" t="s">
        <v>823</v>
      </c>
      <c r="C845" s="357" t="s">
        <v>824</v>
      </c>
      <c r="D845" s="358" t="s">
        <v>2</v>
      </c>
      <c r="E845" s="358" t="s">
        <v>3</v>
      </c>
      <c r="F845" s="25"/>
      <c r="G845" s="603" t="s">
        <v>6</v>
      </c>
      <c r="H845" s="604"/>
      <c r="I845" s="604"/>
      <c r="J845" s="604"/>
      <c r="K845" s="605"/>
      <c r="L845" s="606" t="s">
        <v>325</v>
      </c>
      <c r="M845" s="607"/>
      <c r="N845" s="607"/>
      <c r="O845" s="607"/>
      <c r="P845" s="607"/>
      <c r="Q845" s="615"/>
    </row>
    <row r="846" spans="1:21" s="33" customFormat="1" ht="15" customHeight="1" x14ac:dyDescent="0.25">
      <c r="A846" s="359" t="s">
        <v>825</v>
      </c>
      <c r="B846" s="360"/>
      <c r="C846" s="361" t="s">
        <v>826</v>
      </c>
      <c r="D846" s="362" t="s">
        <v>827</v>
      </c>
      <c r="E846" s="363" t="e">
        <f>H863</f>
        <v>#N/A</v>
      </c>
      <c r="F846" s="25"/>
      <c r="G846" s="29" t="s">
        <v>43</v>
      </c>
      <c r="H846" s="3" t="s">
        <v>0</v>
      </c>
      <c r="I846" s="4" t="s">
        <v>1</v>
      </c>
      <c r="J846" s="4" t="s">
        <v>3</v>
      </c>
      <c r="K846" s="5" t="s">
        <v>7</v>
      </c>
      <c r="L846" s="41" t="s">
        <v>456</v>
      </c>
      <c r="M846" s="6" t="s">
        <v>0</v>
      </c>
      <c r="N846" s="7" t="s">
        <v>1</v>
      </c>
      <c r="O846" s="7" t="s">
        <v>315</v>
      </c>
      <c r="P846" s="7" t="s">
        <v>3</v>
      </c>
      <c r="Q846" s="7" t="s">
        <v>7</v>
      </c>
      <c r="S846" s="326" t="s">
        <v>761</v>
      </c>
      <c r="T846" s="390">
        <f>'Редактор цен '!$D$90</f>
        <v>6152.5912000000008</v>
      </c>
      <c r="U846" s="391">
        <v>1</v>
      </c>
    </row>
    <row r="847" spans="1:21" s="33" customFormat="1" ht="15" customHeight="1" x14ac:dyDescent="0.25">
      <c r="A847" s="243" t="s">
        <v>828</v>
      </c>
      <c r="B847" s="609" t="s">
        <v>829</v>
      </c>
      <c r="C847" s="364" t="s">
        <v>830</v>
      </c>
      <c r="D847" s="365" t="s">
        <v>831</v>
      </c>
      <c r="E847" s="363" t="e">
        <f>H862</f>
        <v>#N/A</v>
      </c>
      <c r="F847" s="25"/>
      <c r="G847" s="19" t="s">
        <v>457</v>
      </c>
      <c r="H847" s="51">
        <f>E840/1000</f>
        <v>0</v>
      </c>
      <c r="I847" s="51">
        <f>E841/1000</f>
        <v>0.38100000000000001</v>
      </c>
      <c r="J847" s="26">
        <f>'Редактор цен '!$D$52</f>
        <v>14197.33</v>
      </c>
      <c r="K847" s="9">
        <f>H847*J847</f>
        <v>0</v>
      </c>
      <c r="L847" s="47" t="s">
        <v>458</v>
      </c>
      <c r="M847" s="51">
        <f>H847</f>
        <v>0</v>
      </c>
      <c r="N847" s="282">
        <f>I847</f>
        <v>0.38100000000000001</v>
      </c>
      <c r="O847" s="179">
        <f t="shared" ref="O847" si="96">(M847+N847)*2</f>
        <v>0.76200000000000001</v>
      </c>
      <c r="P847" s="355">
        <f>'Редактор цен '!$D$138</f>
        <v>124.46000000000001</v>
      </c>
      <c r="Q847" s="59">
        <f>O847*P847</f>
        <v>94.838520000000003</v>
      </c>
      <c r="S847" s="326" t="s">
        <v>764</v>
      </c>
      <c r="T847" s="390">
        <f>'Редактор цен '!$D$91</f>
        <v>6692.0364000000009</v>
      </c>
      <c r="U847" s="391">
        <v>1</v>
      </c>
    </row>
    <row r="848" spans="1:21" s="33" customFormat="1" ht="15" customHeight="1" x14ac:dyDescent="0.25">
      <c r="A848" s="366" t="s">
        <v>832</v>
      </c>
      <c r="B848" s="610"/>
      <c r="C848" s="367" t="s">
        <v>833</v>
      </c>
      <c r="D848" s="368" t="s">
        <v>834</v>
      </c>
      <c r="E848" s="363" t="e">
        <f>H861</f>
        <v>#N/A</v>
      </c>
      <c r="F848" s="25"/>
      <c r="G848" s="19" t="s">
        <v>9</v>
      </c>
      <c r="H848" s="51">
        <f>H847</f>
        <v>0</v>
      </c>
      <c r="I848" s="51">
        <f>I847</f>
        <v>0.38100000000000001</v>
      </c>
      <c r="J848" s="26">
        <f>'Редактор цен '!$D$54</f>
        <v>15320.01</v>
      </c>
      <c r="K848" s="9">
        <f t="shared" ref="K848:K853" si="97">H848*J848</f>
        <v>0</v>
      </c>
      <c r="L848" s="181" t="s">
        <v>61</v>
      </c>
      <c r="M848" s="51">
        <f>M847</f>
        <v>0</v>
      </c>
      <c r="N848" s="282">
        <f>I847</f>
        <v>0.38100000000000001</v>
      </c>
      <c r="O848" s="179">
        <f>(M848+N848)*2</f>
        <v>0.76200000000000001</v>
      </c>
      <c r="P848" s="11">
        <f>'Редактор цен '!$D$131</f>
        <v>138.43</v>
      </c>
      <c r="Q848" s="59">
        <f>O848*P848</f>
        <v>105.48366</v>
      </c>
      <c r="S848" s="326" t="s">
        <v>464</v>
      </c>
      <c r="T848" s="390">
        <f>'Редактор цен '!$D$92</f>
        <v>6600.9139000000005</v>
      </c>
      <c r="U848" s="391">
        <v>1</v>
      </c>
    </row>
    <row r="849" spans="1:21" s="33" customFormat="1" ht="15" customHeight="1" x14ac:dyDescent="0.25">
      <c r="A849" s="369" t="s">
        <v>835</v>
      </c>
      <c r="B849" s="610"/>
      <c r="C849" s="370" t="s">
        <v>836</v>
      </c>
      <c r="D849" s="368" t="s">
        <v>837</v>
      </c>
      <c r="E849" s="363" t="e">
        <f>E848</f>
        <v>#N/A</v>
      </c>
      <c r="F849" s="25"/>
      <c r="G849" s="371" t="s">
        <v>459</v>
      </c>
      <c r="H849" s="51">
        <f t="shared" ref="H849:I853" si="98">H848</f>
        <v>0</v>
      </c>
      <c r="I849" s="51">
        <f t="shared" si="98"/>
        <v>0.38100000000000001</v>
      </c>
      <c r="J849" s="26">
        <f>'Редактор цен '!$D$53</f>
        <v>15363.19</v>
      </c>
      <c r="K849" s="9">
        <f t="shared" si="97"/>
        <v>0</v>
      </c>
      <c r="L849" s="181" t="s">
        <v>478</v>
      </c>
      <c r="M849" s="51">
        <f>H847-0.11</f>
        <v>-0.11</v>
      </c>
      <c r="N849" s="51">
        <f>N847-0.11</f>
        <v>0.27100000000000002</v>
      </c>
      <c r="O849" s="179">
        <f>(M849+N849)*2</f>
        <v>0.32200000000000006</v>
      </c>
      <c r="P849" s="11">
        <f>'Редактор цен '!$D$137</f>
        <v>156.21</v>
      </c>
      <c r="Q849" s="59">
        <f>O849*P849</f>
        <v>50.299620000000012</v>
      </c>
      <c r="S849" s="244" t="s">
        <v>762</v>
      </c>
      <c r="T849" s="390">
        <f>'Редактор цен '!$D$93</f>
        <v>9075.8009999999995</v>
      </c>
      <c r="U849" s="391">
        <v>1</v>
      </c>
    </row>
    <row r="850" spans="1:21" s="33" customFormat="1" ht="15" customHeight="1" x14ac:dyDescent="0.25">
      <c r="A850" s="369" t="s">
        <v>838</v>
      </c>
      <c r="B850" s="610"/>
      <c r="C850" s="370" t="s">
        <v>839</v>
      </c>
      <c r="D850" s="368" t="s">
        <v>840</v>
      </c>
      <c r="E850" s="363" t="e">
        <f>E848</f>
        <v>#N/A</v>
      </c>
      <c r="F850" s="25"/>
      <c r="G850" s="19" t="s">
        <v>326</v>
      </c>
      <c r="H850" s="51">
        <f t="shared" si="98"/>
        <v>0</v>
      </c>
      <c r="I850" s="51">
        <f t="shared" si="98"/>
        <v>0.38100000000000001</v>
      </c>
      <c r="J850" s="26">
        <f>'Редактор цен '!$D$58</f>
        <v>22969.639100000004</v>
      </c>
      <c r="K850" s="9">
        <f t="shared" si="97"/>
        <v>0</v>
      </c>
      <c r="L850" s="47" t="s">
        <v>460</v>
      </c>
      <c r="M850" s="51">
        <f>M849</f>
        <v>-0.11</v>
      </c>
      <c r="N850" s="51">
        <f>N849</f>
        <v>0.27100000000000002</v>
      </c>
      <c r="O850" s="179">
        <f>(M850+N850)*2</f>
        <v>0.32200000000000006</v>
      </c>
      <c r="P850" s="11">
        <f>'Редактор цен '!$D$138</f>
        <v>124.46000000000001</v>
      </c>
      <c r="Q850" s="59">
        <f t="shared" ref="Q850" si="99">O850*P850</f>
        <v>40.07612000000001</v>
      </c>
      <c r="S850" s="244" t="s">
        <v>766</v>
      </c>
      <c r="T850" s="390">
        <f>'Редактор цен '!$D$94</f>
        <v>9075.8009999999995</v>
      </c>
      <c r="U850" s="391">
        <v>1</v>
      </c>
    </row>
    <row r="851" spans="1:21" s="33" customFormat="1" ht="15" customHeight="1" x14ac:dyDescent="0.25">
      <c r="A851" s="372" t="s">
        <v>841</v>
      </c>
      <c r="B851" s="610"/>
      <c r="C851" s="373" t="s">
        <v>842</v>
      </c>
      <c r="D851" s="368" t="s">
        <v>843</v>
      </c>
      <c r="E851" s="363" t="e">
        <f>E848</f>
        <v>#N/A</v>
      </c>
      <c r="F851" s="25"/>
      <c r="G851" s="19" t="s">
        <v>66</v>
      </c>
      <c r="H851" s="51">
        <f t="shared" si="98"/>
        <v>0</v>
      </c>
      <c r="I851" s="51">
        <f t="shared" si="98"/>
        <v>0.38100000000000001</v>
      </c>
      <c r="J851" s="26">
        <f>'Редактор цен '!$D$61</f>
        <v>20259.04</v>
      </c>
      <c r="K851" s="9">
        <f t="shared" si="97"/>
        <v>0</v>
      </c>
      <c r="L851" s="181" t="s">
        <v>482</v>
      </c>
      <c r="M851" s="51">
        <f>M849+0.02</f>
        <v>-0.09</v>
      </c>
      <c r="N851" s="51">
        <f>N849+0.02</f>
        <v>0.29100000000000004</v>
      </c>
      <c r="O851" s="278">
        <f>(M851+N851)*2</f>
        <v>0.40200000000000008</v>
      </c>
      <c r="P851" s="11">
        <f>'Редактор цен '!$D$139</f>
        <v>149.86000000000001</v>
      </c>
      <c r="Q851" s="59">
        <f>O851*P851</f>
        <v>60.243720000000017</v>
      </c>
      <c r="S851" s="326" t="s">
        <v>46</v>
      </c>
      <c r="T851" s="390">
        <f>'Редактор цен '!$D$89</f>
        <v>4074.9982000000005</v>
      </c>
      <c r="U851" s="391">
        <v>1</v>
      </c>
    </row>
    <row r="852" spans="1:21" s="33" customFormat="1" ht="15" customHeight="1" thickBot="1" x14ac:dyDescent="0.3">
      <c r="A852" s="372" t="s">
        <v>844</v>
      </c>
      <c r="B852" s="610"/>
      <c r="C852" s="373" t="s">
        <v>845</v>
      </c>
      <c r="D852" s="368" t="s">
        <v>846</v>
      </c>
      <c r="E852" s="363" t="e">
        <f>E848</f>
        <v>#N/A</v>
      </c>
      <c r="F852" s="25"/>
      <c r="G852" s="326" t="s">
        <v>461</v>
      </c>
      <c r="H852" s="51">
        <f t="shared" si="98"/>
        <v>0</v>
      </c>
      <c r="I852" s="51">
        <f t="shared" si="98"/>
        <v>0.38100000000000001</v>
      </c>
      <c r="J852" s="26">
        <f>'Редактор цен '!$D$59</f>
        <v>22969.639100000004</v>
      </c>
      <c r="K852" s="9">
        <f t="shared" si="97"/>
        <v>0</v>
      </c>
      <c r="L852" s="47" t="s">
        <v>491</v>
      </c>
      <c r="M852" s="51">
        <f>H847</f>
        <v>0</v>
      </c>
      <c r="N852" s="51"/>
      <c r="O852" s="179">
        <f>M852</f>
        <v>0</v>
      </c>
      <c r="P852" s="11">
        <f>'Редактор цен '!$D$138</f>
        <v>124.46000000000001</v>
      </c>
      <c r="Q852" s="59">
        <f>O852*P852</f>
        <v>0</v>
      </c>
      <c r="S852" s="326" t="s">
        <v>45</v>
      </c>
      <c r="T852" s="390">
        <f>'Редактор цен '!$D$81</f>
        <v>4129.6716999999999</v>
      </c>
      <c r="U852" s="290">
        <v>0</v>
      </c>
    </row>
    <row r="853" spans="1:21" s="33" customFormat="1" ht="15" customHeight="1" thickBot="1" x14ac:dyDescent="0.3">
      <c r="A853" s="372" t="s">
        <v>847</v>
      </c>
      <c r="B853" s="610"/>
      <c r="C853" s="373" t="s">
        <v>848</v>
      </c>
      <c r="D853" s="368" t="s">
        <v>849</v>
      </c>
      <c r="E853" s="363" t="e">
        <f>E849</f>
        <v>#N/A</v>
      </c>
      <c r="F853" s="25"/>
      <c r="G853" s="394" t="s">
        <v>462</v>
      </c>
      <c r="H853" s="395">
        <f t="shared" si="98"/>
        <v>0</v>
      </c>
      <c r="I853" s="395">
        <f t="shared" si="98"/>
        <v>0.38100000000000001</v>
      </c>
      <c r="J853" s="26">
        <f>'Редактор цен '!$D$60</f>
        <v>22054.82</v>
      </c>
      <c r="K853" s="9">
        <f t="shared" si="97"/>
        <v>0</v>
      </c>
      <c r="L853" s="25"/>
      <c r="M853" s="25"/>
      <c r="N853" s="25"/>
      <c r="O853" s="25"/>
      <c r="P853" s="57"/>
      <c r="Q853" s="440">
        <f>Q847+Q848+Q849+Q850+Q851+Q852</f>
        <v>350.94164000000001</v>
      </c>
      <c r="S853" s="326" t="s">
        <v>387</v>
      </c>
      <c r="T853" s="390">
        <f>'Редактор цен '!$D$82</f>
        <v>6225.4892</v>
      </c>
      <c r="U853" s="290">
        <v>0</v>
      </c>
    </row>
    <row r="854" spans="1:21" s="33" customFormat="1" ht="15" customHeight="1" x14ac:dyDescent="0.25">
      <c r="A854" s="372" t="s">
        <v>850</v>
      </c>
      <c r="B854" s="610"/>
      <c r="C854" s="373" t="s">
        <v>851</v>
      </c>
      <c r="D854" s="368" t="s">
        <v>852</v>
      </c>
      <c r="E854" s="363" t="e">
        <f>H863</f>
        <v>#N/A</v>
      </c>
      <c r="F854" s="25"/>
      <c r="G854" s="397" t="s">
        <v>885</v>
      </c>
      <c r="H854" s="398">
        <f>M855</f>
        <v>-9.1999999999999998E-2</v>
      </c>
      <c r="I854" s="398">
        <f>N855</f>
        <v>0.28900000000000003</v>
      </c>
      <c r="J854" s="399" t="e">
        <f>VLOOKUP(C840,S846:U859,3)*'Редактор цен '!$D$67</f>
        <v>#N/A</v>
      </c>
      <c r="K854" s="400" t="e">
        <f>H854*I854*J854</f>
        <v>#N/A</v>
      </c>
      <c r="L854" s="441" t="s">
        <v>48</v>
      </c>
      <c r="M854" s="402" t="s">
        <v>0</v>
      </c>
      <c r="N854" s="403" t="s">
        <v>1</v>
      </c>
      <c r="O854" s="404" t="s">
        <v>60</v>
      </c>
      <c r="P854" s="403" t="s">
        <v>3</v>
      </c>
      <c r="Q854" s="275" t="s">
        <v>7</v>
      </c>
      <c r="S854" s="244" t="s">
        <v>782</v>
      </c>
      <c r="T854" s="390">
        <f>'Редактор цен '!$D$83</f>
        <v>5591.2766000000001</v>
      </c>
      <c r="U854" s="290">
        <v>0</v>
      </c>
    </row>
    <row r="855" spans="1:21" s="33" customFormat="1" ht="15" customHeight="1" x14ac:dyDescent="0.25">
      <c r="A855" s="369" t="s">
        <v>853</v>
      </c>
      <c r="B855" s="610"/>
      <c r="C855" s="370" t="s">
        <v>854</v>
      </c>
      <c r="D855" s="368" t="s">
        <v>855</v>
      </c>
      <c r="E855" s="363" t="e">
        <f>E848</f>
        <v>#N/A</v>
      </c>
      <c r="F855" s="25"/>
      <c r="G855" s="405" t="s">
        <v>886</v>
      </c>
      <c r="H855" s="51">
        <f>O851</f>
        <v>0.40200000000000008</v>
      </c>
      <c r="I855" s="8"/>
      <c r="J855" s="11">
        <f>'Редактор цен '!$D$68</f>
        <v>269.7226</v>
      </c>
      <c r="K855" s="406">
        <f>H855*J855</f>
        <v>108.42848520000003</v>
      </c>
      <c r="L855" s="442">
        <f>C840</f>
        <v>0</v>
      </c>
      <c r="M855" s="50">
        <f>M851-0.002</f>
        <v>-9.1999999999999998E-2</v>
      </c>
      <c r="N855" s="50">
        <f>N851-0.002</f>
        <v>0.28900000000000003</v>
      </c>
      <c r="O855" s="49">
        <f>M855*N855</f>
        <v>-2.6588000000000004E-2</v>
      </c>
      <c r="P855" s="10" t="e">
        <f>VLOOKUP(C840,S846:T859,2)</f>
        <v>#N/A</v>
      </c>
      <c r="Q855" s="72" t="e">
        <f>O855*P855</f>
        <v>#N/A</v>
      </c>
      <c r="S855" s="244" t="s">
        <v>887</v>
      </c>
      <c r="T855" s="390">
        <f>'Редактор цен '!$D$84</f>
        <v>6735.7752</v>
      </c>
      <c r="U855" s="391">
        <v>0</v>
      </c>
    </row>
    <row r="856" spans="1:21" s="33" customFormat="1" ht="15" customHeight="1" x14ac:dyDescent="0.25">
      <c r="A856" s="366" t="s">
        <v>856</v>
      </c>
      <c r="B856" s="611"/>
      <c r="C856" s="367" t="s">
        <v>857</v>
      </c>
      <c r="D856" s="368" t="s">
        <v>858</v>
      </c>
      <c r="E856" s="363" t="e">
        <f>E848</f>
        <v>#N/A</v>
      </c>
      <c r="F856" s="25"/>
      <c r="G856" s="408" t="s">
        <v>888</v>
      </c>
      <c r="H856" s="50">
        <f>H855/4</f>
        <v>0.10050000000000002</v>
      </c>
      <c r="I856" s="30"/>
      <c r="J856" s="54">
        <f>'Редактор цен '!$D$70</f>
        <v>200.46949999999998</v>
      </c>
      <c r="K856" s="406">
        <f>H856*J856</f>
        <v>20.147184750000001</v>
      </c>
      <c r="L856" s="443" t="s">
        <v>479</v>
      </c>
      <c r="M856" s="284">
        <f>M855</f>
        <v>-9.1999999999999998E-2</v>
      </c>
      <c r="N856" s="284">
        <f>N855</f>
        <v>0.28900000000000003</v>
      </c>
      <c r="O856" s="48">
        <f>2*(M856+N856)</f>
        <v>0.39400000000000007</v>
      </c>
      <c r="P856" s="26">
        <f>'Редактор цен '!$D$152</f>
        <v>535.94000000000005</v>
      </c>
      <c r="Q856" s="72">
        <f>O856*P856</f>
        <v>211.16036000000005</v>
      </c>
      <c r="S856" s="244" t="s">
        <v>889</v>
      </c>
      <c r="T856" s="390">
        <f>'Редактор цен '!$D$85</f>
        <v>6444.1831999999995</v>
      </c>
      <c r="U856" s="391">
        <v>0</v>
      </c>
    </row>
    <row r="857" spans="1:21" s="33" customFormat="1" ht="15" customHeight="1" thickBot="1" x14ac:dyDescent="0.3">
      <c r="A857" s="357" t="s">
        <v>822</v>
      </c>
      <c r="B857" s="358" t="s">
        <v>823</v>
      </c>
      <c r="C857" s="357" t="s">
        <v>824</v>
      </c>
      <c r="D857" s="358" t="s">
        <v>2</v>
      </c>
      <c r="E857" s="358" t="s">
        <v>3</v>
      </c>
      <c r="F857" s="25"/>
      <c r="G857" s="414" t="s">
        <v>910</v>
      </c>
      <c r="H857" s="415" t="s">
        <v>44</v>
      </c>
      <c r="I857" s="48">
        <f>CEILING(O851*1.15,0.5)</f>
        <v>0.5</v>
      </c>
      <c r="J857" s="416">
        <f>'Редактор цен '!$D$72</f>
        <v>728.98</v>
      </c>
      <c r="K857" s="417">
        <f>I857*J857</f>
        <v>364.49</v>
      </c>
      <c r="L857" s="444" t="s">
        <v>911</v>
      </c>
      <c r="M857" s="445"/>
      <c r="N857" s="445"/>
      <c r="O857" s="446"/>
      <c r="P857" s="447">
        <f>'Редактор цен '!$D$146</f>
        <v>1931.67</v>
      </c>
      <c r="Q857" s="448">
        <f>P857</f>
        <v>1931.67</v>
      </c>
      <c r="S857" s="328" t="s">
        <v>389</v>
      </c>
      <c r="T857" s="390">
        <f>'Редактор цен '!$D$86</f>
        <v>4785.7537000000002</v>
      </c>
      <c r="U857" s="391">
        <v>0</v>
      </c>
    </row>
    <row r="858" spans="1:21" s="33" customFormat="1" ht="15" customHeight="1" thickBot="1" x14ac:dyDescent="0.3">
      <c r="A858" s="359" t="s">
        <v>825</v>
      </c>
      <c r="B858" s="378" t="s">
        <v>823</v>
      </c>
      <c r="C858" s="361" t="s">
        <v>859</v>
      </c>
      <c r="D858" s="379" t="s">
        <v>860</v>
      </c>
      <c r="E858" s="380" t="e">
        <f>H867</f>
        <v>#N/A</v>
      </c>
      <c r="F858" s="25"/>
      <c r="G858" s="422" t="s">
        <v>890</v>
      </c>
      <c r="H858" s="423">
        <f>O851</f>
        <v>0.40200000000000008</v>
      </c>
      <c r="I858" s="424"/>
      <c r="J858" s="425">
        <f>'Редактор цен '!$D$153</f>
        <v>128.27000000000001</v>
      </c>
      <c r="K858" s="426">
        <f>H858*J858</f>
        <v>51.564540000000015</v>
      </c>
      <c r="L858" s="32"/>
      <c r="M858" s="32"/>
      <c r="N858" s="32"/>
      <c r="O858" s="39"/>
      <c r="P858" s="40"/>
      <c r="Q858" s="53" t="e">
        <f>Q855+Q856+Q857</f>
        <v>#N/A</v>
      </c>
      <c r="S858" s="328" t="s">
        <v>769</v>
      </c>
      <c r="T858" s="390">
        <f>'Редактор цен '!$D$87</f>
        <v>6619.1383999999998</v>
      </c>
      <c r="U858" s="391">
        <v>0</v>
      </c>
    </row>
    <row r="859" spans="1:21" s="33" customFormat="1" ht="15" customHeight="1" thickBot="1" x14ac:dyDescent="0.3">
      <c r="A859" s="369" t="s">
        <v>835</v>
      </c>
      <c r="B859" s="373" t="s">
        <v>861</v>
      </c>
      <c r="C859" s="373" t="s">
        <v>862</v>
      </c>
      <c r="D859" s="382" t="s">
        <v>863</v>
      </c>
      <c r="E859" s="380" t="e">
        <f>H864</f>
        <v>#N/A</v>
      </c>
      <c r="F859" s="25"/>
      <c r="G859" s="301"/>
      <c r="H859" s="301"/>
      <c r="I859" s="25"/>
      <c r="J859" s="25"/>
      <c r="K859" s="427" t="e">
        <f>K854+K855+K856+K857+K858</f>
        <v>#N/A</v>
      </c>
      <c r="L859" s="36"/>
      <c r="M859" s="36"/>
      <c r="N859" s="22"/>
      <c r="O859" s="39"/>
      <c r="P859" s="40"/>
      <c r="Q859" s="25"/>
      <c r="S859" s="328" t="s">
        <v>771</v>
      </c>
      <c r="T859" s="390">
        <f>'Редактор цен '!$D$88</f>
        <v>6619.1383999999998</v>
      </c>
      <c r="U859" s="391">
        <v>0</v>
      </c>
    </row>
    <row r="860" spans="1:21" s="33" customFormat="1" ht="15" customHeight="1" x14ac:dyDescent="0.25">
      <c r="A860" s="243" t="s">
        <v>828</v>
      </c>
      <c r="B860" s="373" t="s">
        <v>864</v>
      </c>
      <c r="C860" s="383" t="s">
        <v>865</v>
      </c>
      <c r="D860" s="384" t="s">
        <v>866</v>
      </c>
      <c r="E860" s="380" t="e">
        <f>H865</f>
        <v>#N/A</v>
      </c>
      <c r="F860" s="25"/>
      <c r="G860" s="612" t="s">
        <v>10</v>
      </c>
      <c r="H860" s="612"/>
      <c r="I860" s="301"/>
      <c r="J860" s="301"/>
      <c r="K860" s="301"/>
      <c r="L860" s="36"/>
      <c r="M860" s="36"/>
      <c r="N860" s="22"/>
      <c r="O860" s="39"/>
      <c r="P860" s="40"/>
      <c r="Q860" s="25"/>
    </row>
    <row r="861" spans="1:21" s="33" customFormat="1" ht="15" customHeight="1" x14ac:dyDescent="0.25">
      <c r="A861" s="243" t="s">
        <v>828</v>
      </c>
      <c r="B861" s="373" t="s">
        <v>867</v>
      </c>
      <c r="C861" s="373" t="s">
        <v>868</v>
      </c>
      <c r="D861" s="384" t="s">
        <v>869</v>
      </c>
      <c r="E861" s="380" t="e">
        <f>H865</f>
        <v>#N/A</v>
      </c>
      <c r="F861" s="25"/>
      <c r="G861" s="19" t="s">
        <v>8</v>
      </c>
      <c r="H861" s="42" t="e">
        <f>K847+K862</f>
        <v>#N/A</v>
      </c>
      <c r="I861" s="301"/>
      <c r="J861" s="301"/>
      <c r="K861" s="301"/>
      <c r="L861" s="36"/>
      <c r="M861" s="36"/>
      <c r="N861" s="22"/>
      <c r="O861" s="39"/>
      <c r="P861" s="40"/>
      <c r="Q861" s="25"/>
    </row>
    <row r="862" spans="1:21" s="33" customFormat="1" ht="15" customHeight="1" x14ac:dyDescent="0.25">
      <c r="A862" s="372" t="s">
        <v>841</v>
      </c>
      <c r="B862" s="373" t="s">
        <v>864</v>
      </c>
      <c r="C862" s="373" t="s">
        <v>871</v>
      </c>
      <c r="D862" s="382" t="s">
        <v>872</v>
      </c>
      <c r="E862" s="380" t="e">
        <f>H864</f>
        <v>#N/A</v>
      </c>
      <c r="F862" s="25"/>
      <c r="G862" s="19" t="s">
        <v>9</v>
      </c>
      <c r="H862" s="42" t="e">
        <f>K848+K862</f>
        <v>#N/A</v>
      </c>
      <c r="I862" s="25"/>
      <c r="J862" s="25"/>
      <c r="K862" s="381" t="e">
        <f>K859+Q853+Q858</f>
        <v>#N/A</v>
      </c>
      <c r="L862" s="36"/>
      <c r="M862" s="36"/>
      <c r="N862" s="22"/>
      <c r="O862" s="39"/>
      <c r="P862" s="40"/>
      <c r="Q862" s="25"/>
    </row>
    <row r="863" spans="1:21" s="33" customFormat="1" ht="15" customHeight="1" x14ac:dyDescent="0.25">
      <c r="A863" s="372" t="s">
        <v>841</v>
      </c>
      <c r="B863" s="373" t="s">
        <v>861</v>
      </c>
      <c r="C863" s="373" t="s">
        <v>874</v>
      </c>
      <c r="D863" s="382" t="s">
        <v>875</v>
      </c>
      <c r="E863" s="380" t="e">
        <f>H864</f>
        <v>#N/A</v>
      </c>
      <c r="F863" s="25"/>
      <c r="G863" s="371" t="s">
        <v>459</v>
      </c>
      <c r="H863" s="42" t="e">
        <f>K849+K862</f>
        <v>#N/A</v>
      </c>
      <c r="I863" s="25"/>
      <c r="J863" s="25"/>
      <c r="K863" s="57"/>
      <c r="L863" s="36"/>
      <c r="M863" s="36"/>
      <c r="N863" s="22"/>
      <c r="O863" s="39"/>
      <c r="P863" s="40"/>
      <c r="Q863" s="25"/>
    </row>
    <row r="864" spans="1:21" s="33" customFormat="1" ht="15" customHeight="1" x14ac:dyDescent="0.25">
      <c r="A864" s="372" t="s">
        <v>847</v>
      </c>
      <c r="B864" s="378" t="s">
        <v>823</v>
      </c>
      <c r="C864" s="373" t="s">
        <v>876</v>
      </c>
      <c r="D864" s="385" t="s">
        <v>877</v>
      </c>
      <c r="E864" s="380" t="e">
        <f>H866</f>
        <v>#N/A</v>
      </c>
      <c r="F864" s="25"/>
      <c r="G864" s="19" t="s">
        <v>870</v>
      </c>
      <c r="H864" s="42" t="e">
        <f>K850+K862</f>
        <v>#N/A</v>
      </c>
      <c r="I864" s="25"/>
      <c r="J864" s="25"/>
      <c r="K864" s="25"/>
      <c r="L864" s="36"/>
      <c r="M864" s="36"/>
      <c r="N864" s="22"/>
      <c r="O864" s="39"/>
      <c r="P864" s="40"/>
      <c r="Q864" s="25"/>
    </row>
    <row r="865" spans="1:21" s="33" customFormat="1" ht="15" customHeight="1" x14ac:dyDescent="0.25">
      <c r="A865" s="372" t="s">
        <v>850</v>
      </c>
      <c r="B865" s="378" t="s">
        <v>823</v>
      </c>
      <c r="C865" s="373" t="s">
        <v>879</v>
      </c>
      <c r="D865" s="385" t="s">
        <v>880</v>
      </c>
      <c r="E865" s="380" t="e">
        <f>H867</f>
        <v>#N/A</v>
      </c>
      <c r="F865" s="25"/>
      <c r="G865" s="19" t="s">
        <v>873</v>
      </c>
      <c r="H865" s="42" t="e">
        <f>K851+K862</f>
        <v>#N/A</v>
      </c>
      <c r="I865" s="25"/>
      <c r="J865" s="25"/>
      <c r="K865" s="301"/>
      <c r="L865" s="36"/>
      <c r="M865" s="36"/>
      <c r="N865" s="22"/>
      <c r="O865" s="39"/>
      <c r="P865" s="40"/>
      <c r="Q865" s="25"/>
    </row>
    <row r="866" spans="1:21" s="33" customFormat="1" ht="15" customHeight="1" x14ac:dyDescent="0.25">
      <c r="A866" s="25"/>
      <c r="B866" s="25"/>
      <c r="C866" s="25"/>
      <c r="D866" s="25"/>
      <c r="E866" s="25"/>
      <c r="F866" s="25"/>
      <c r="G866" s="326" t="s">
        <v>461</v>
      </c>
      <c r="H866" s="42" t="e">
        <f>K852+K862</f>
        <v>#N/A</v>
      </c>
      <c r="I866" s="25"/>
      <c r="J866" s="25"/>
      <c r="K866" s="301"/>
      <c r="L866" s="36"/>
      <c r="M866" s="36"/>
      <c r="N866" s="22"/>
      <c r="O866" s="39"/>
      <c r="P866" s="40"/>
      <c r="Q866" s="25"/>
    </row>
    <row r="867" spans="1:21" s="33" customFormat="1" ht="15" customHeight="1" x14ac:dyDescent="0.25">
      <c r="A867" s="25"/>
      <c r="B867" s="25"/>
      <c r="C867" s="25"/>
      <c r="D867" s="25"/>
      <c r="E867" s="25"/>
      <c r="F867" s="25"/>
      <c r="G867" s="326" t="s">
        <v>878</v>
      </c>
      <c r="H867" s="42" t="e">
        <f>K853+K862</f>
        <v>#N/A</v>
      </c>
      <c r="I867" s="25"/>
      <c r="J867" s="25"/>
      <c r="K867" s="301"/>
      <c r="L867" s="36"/>
      <c r="M867" s="36"/>
      <c r="N867" s="22"/>
      <c r="O867" s="39"/>
      <c r="P867" s="40"/>
      <c r="Q867" s="25"/>
    </row>
    <row r="868" spans="1:21" s="33" customFormat="1" ht="15" customHeight="1" x14ac:dyDescent="0.25">
      <c r="A868" s="43"/>
      <c r="B868" s="44"/>
      <c r="C868" s="44"/>
      <c r="D868" s="45"/>
      <c r="E868" s="46"/>
      <c r="F868" s="25"/>
      <c r="G868" s="25"/>
      <c r="H868" s="25"/>
      <c r="I868" s="25"/>
      <c r="J868" s="25"/>
      <c r="K868" s="25"/>
      <c r="L868" s="36"/>
      <c r="M868" s="36"/>
      <c r="N868" s="22"/>
      <c r="O868" s="39"/>
      <c r="P868" s="40"/>
      <c r="Q868" s="25"/>
    </row>
    <row r="869" spans="1:21" s="33" customFormat="1" ht="15" customHeight="1" x14ac:dyDescent="0.25">
      <c r="A869" s="616" t="s">
        <v>932</v>
      </c>
      <c r="B869" s="617"/>
      <c r="C869" s="617"/>
      <c r="D869" s="617"/>
      <c r="E869" s="617"/>
      <c r="F869" s="617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21" s="33" customFormat="1" ht="30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85"/>
      <c r="M870" s="70"/>
      <c r="N870" s="25"/>
      <c r="O870" s="25"/>
      <c r="P870" s="25"/>
      <c r="Q870" s="25"/>
    </row>
    <row r="871" spans="1:21" s="33" customFormat="1" ht="30" customHeight="1" x14ac:dyDescent="0.25">
      <c r="A871" s="25"/>
      <c r="B871" s="25"/>
      <c r="C871" s="387">
        <f>вставка2</f>
        <v>0</v>
      </c>
      <c r="D871" s="178" t="s">
        <v>4</v>
      </c>
      <c r="E871" s="28">
        <f>высота2</f>
        <v>0</v>
      </c>
      <c r="F871" s="25"/>
      <c r="G871" s="25"/>
      <c r="H871" s="25"/>
      <c r="I871" s="25"/>
      <c r="J871" s="25"/>
      <c r="K871" s="25"/>
      <c r="L871" s="285"/>
      <c r="M871" s="70"/>
      <c r="N871" s="25"/>
      <c r="O871" s="25"/>
      <c r="P871" s="25"/>
      <c r="Q871" s="25"/>
    </row>
    <row r="872" spans="1:21" s="33" customFormat="1" ht="30" customHeight="1" x14ac:dyDescent="0.25">
      <c r="A872" s="25"/>
      <c r="B872" s="25"/>
      <c r="C872" s="25"/>
      <c r="D872" s="2" t="s">
        <v>489</v>
      </c>
      <c r="E872" s="28">
        <v>381</v>
      </c>
      <c r="F872" s="25"/>
      <c r="G872" s="25"/>
      <c r="H872" s="25"/>
      <c r="I872" s="25"/>
      <c r="J872" s="25"/>
      <c r="K872" s="25"/>
      <c r="L872" s="285"/>
      <c r="M872" s="70"/>
      <c r="N872" s="25"/>
      <c r="O872" s="25"/>
      <c r="P872" s="25"/>
      <c r="Q872" s="25"/>
    </row>
    <row r="873" spans="1:21" s="33" customFormat="1" ht="30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86"/>
      <c r="M873" s="70"/>
      <c r="N873" s="25"/>
      <c r="O873" s="25"/>
      <c r="P873" s="25"/>
      <c r="Q873" s="25"/>
    </row>
    <row r="874" spans="1:21" s="33" customFormat="1" ht="30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388"/>
      <c r="M874" s="70"/>
      <c r="N874" s="25"/>
      <c r="O874" s="25"/>
      <c r="P874" s="25"/>
      <c r="Q874" s="25"/>
    </row>
    <row r="875" spans="1:21" s="33" customFormat="1" ht="15" customHeight="1" thickBot="1" x14ac:dyDescent="0.3">
      <c r="A875" s="25"/>
      <c r="B875" s="37"/>
      <c r="C875" s="1" t="s">
        <v>933</v>
      </c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21" s="33" customFormat="1" ht="15" customHeight="1" thickBot="1" x14ac:dyDescent="0.3">
      <c r="A876" s="357" t="s">
        <v>822</v>
      </c>
      <c r="B876" s="358" t="s">
        <v>823</v>
      </c>
      <c r="C876" s="357" t="s">
        <v>824</v>
      </c>
      <c r="D876" s="358" t="s">
        <v>2</v>
      </c>
      <c r="E876" s="358" t="s">
        <v>3</v>
      </c>
      <c r="F876" s="25"/>
      <c r="G876" s="618" t="s">
        <v>6</v>
      </c>
      <c r="H876" s="619"/>
      <c r="I876" s="619"/>
      <c r="J876" s="619"/>
      <c r="K876" s="620"/>
      <c r="L876" s="606" t="s">
        <v>325</v>
      </c>
      <c r="M876" s="607"/>
      <c r="N876" s="607"/>
      <c r="O876" s="607"/>
      <c r="P876" s="607"/>
      <c r="Q876" s="615"/>
    </row>
    <row r="877" spans="1:21" s="33" customFormat="1" ht="15" customHeight="1" x14ac:dyDescent="0.25">
      <c r="A877" s="359" t="s">
        <v>825</v>
      </c>
      <c r="B877" s="360"/>
      <c r="C877" s="361" t="s">
        <v>826</v>
      </c>
      <c r="D877" s="362" t="s">
        <v>827</v>
      </c>
      <c r="E877" s="363" t="e">
        <f>H894</f>
        <v>#N/A</v>
      </c>
      <c r="F877" s="25"/>
      <c r="G877" s="449" t="s">
        <v>43</v>
      </c>
      <c r="H877" s="6" t="s">
        <v>0</v>
      </c>
      <c r="I877" s="7" t="s">
        <v>1</v>
      </c>
      <c r="J877" s="7" t="s">
        <v>3</v>
      </c>
      <c r="K877" s="450" t="s">
        <v>7</v>
      </c>
      <c r="L877" s="41" t="s">
        <v>456</v>
      </c>
      <c r="M877" s="6" t="s">
        <v>0</v>
      </c>
      <c r="N877" s="7" t="s">
        <v>1</v>
      </c>
      <c r="O877" s="7" t="s">
        <v>315</v>
      </c>
      <c r="P877" s="7" t="s">
        <v>3</v>
      </c>
      <c r="Q877" s="7" t="s">
        <v>7</v>
      </c>
      <c r="S877" s="326" t="s">
        <v>761</v>
      </c>
      <c r="T877" s="390">
        <f>'Редактор цен '!$D$90</f>
        <v>6152.5912000000008</v>
      </c>
      <c r="U877" s="391">
        <v>1</v>
      </c>
    </row>
    <row r="878" spans="1:21" s="33" customFormat="1" ht="15" customHeight="1" x14ac:dyDescent="0.25">
      <c r="A878" s="243" t="s">
        <v>828</v>
      </c>
      <c r="B878" s="609" t="s">
        <v>829</v>
      </c>
      <c r="C878" s="364" t="s">
        <v>830</v>
      </c>
      <c r="D878" s="365" t="s">
        <v>831</v>
      </c>
      <c r="E878" s="363" t="e">
        <f>H893</f>
        <v>#N/A</v>
      </c>
      <c r="F878" s="25"/>
      <c r="G878" s="19" t="s">
        <v>457</v>
      </c>
      <c r="H878" s="51">
        <f>E871/1000</f>
        <v>0</v>
      </c>
      <c r="I878" s="51">
        <f>E872/1000</f>
        <v>0.38100000000000001</v>
      </c>
      <c r="J878" s="26">
        <f>'Редактор цен '!$D$55</f>
        <v>18982.689999999999</v>
      </c>
      <c r="K878" s="9">
        <f>H878*J878</f>
        <v>0</v>
      </c>
      <c r="L878" s="47" t="s">
        <v>458</v>
      </c>
      <c r="M878" s="51">
        <f>H878</f>
        <v>0</v>
      </c>
      <c r="N878" s="282">
        <f>I878</f>
        <v>0.38100000000000001</v>
      </c>
      <c r="O878" s="179">
        <f t="shared" ref="O878" si="100">(M878+N878)*2</f>
        <v>0.76200000000000001</v>
      </c>
      <c r="P878" s="355">
        <f>'Редактор цен '!$D$138</f>
        <v>124.46000000000001</v>
      </c>
      <c r="Q878" s="59">
        <f>O878*P878</f>
        <v>94.838520000000003</v>
      </c>
      <c r="S878" s="326" t="s">
        <v>764</v>
      </c>
      <c r="T878" s="390">
        <f>'Редактор цен '!$D$91</f>
        <v>6692.0364000000009</v>
      </c>
      <c r="U878" s="391">
        <v>1</v>
      </c>
    </row>
    <row r="879" spans="1:21" s="33" customFormat="1" ht="15" customHeight="1" x14ac:dyDescent="0.25">
      <c r="A879" s="366" t="s">
        <v>832</v>
      </c>
      <c r="B879" s="610"/>
      <c r="C879" s="367" t="s">
        <v>833</v>
      </c>
      <c r="D879" s="368" t="s">
        <v>834</v>
      </c>
      <c r="E879" s="363" t="e">
        <f>H892</f>
        <v>#N/A</v>
      </c>
      <c r="F879" s="25"/>
      <c r="G879" s="19" t="s">
        <v>9</v>
      </c>
      <c r="H879" s="51">
        <f>H878</f>
        <v>0</v>
      </c>
      <c r="I879" s="51">
        <f>I878</f>
        <v>0.38100000000000001</v>
      </c>
      <c r="J879" s="26">
        <f>'Редактор цен '!$D$57</f>
        <v>21920.2</v>
      </c>
      <c r="K879" s="9">
        <f t="shared" ref="K879:K884" si="101">H879*J879</f>
        <v>0</v>
      </c>
      <c r="L879" s="181" t="s">
        <v>61</v>
      </c>
      <c r="M879" s="51">
        <f>M878</f>
        <v>0</v>
      </c>
      <c r="N879" s="282">
        <f>I878</f>
        <v>0.38100000000000001</v>
      </c>
      <c r="O879" s="179">
        <f>(M879+N879)*2</f>
        <v>0.76200000000000001</v>
      </c>
      <c r="P879" s="11">
        <f>'Редактор цен '!$D$131</f>
        <v>138.43</v>
      </c>
      <c r="Q879" s="59">
        <f>O879*P879</f>
        <v>105.48366</v>
      </c>
      <c r="S879" s="326" t="s">
        <v>464</v>
      </c>
      <c r="T879" s="390">
        <f>'Редактор цен '!$D$92</f>
        <v>6600.9139000000005</v>
      </c>
      <c r="U879" s="391">
        <v>1</v>
      </c>
    </row>
    <row r="880" spans="1:21" s="33" customFormat="1" ht="15" customHeight="1" x14ac:dyDescent="0.25">
      <c r="A880" s="369" t="s">
        <v>835</v>
      </c>
      <c r="B880" s="610"/>
      <c r="C880" s="370" t="s">
        <v>836</v>
      </c>
      <c r="D880" s="368" t="s">
        <v>837</v>
      </c>
      <c r="E880" s="363" t="e">
        <f>E879</f>
        <v>#N/A</v>
      </c>
      <c r="F880" s="25"/>
      <c r="G880" s="371" t="s">
        <v>459</v>
      </c>
      <c r="H880" s="51">
        <f t="shared" ref="H880:I884" si="102">H879</f>
        <v>0</v>
      </c>
      <c r="I880" s="51">
        <f t="shared" si="102"/>
        <v>0.38100000000000001</v>
      </c>
      <c r="J880" s="26">
        <f>'Редактор цен '!$D$56</f>
        <v>21880.83</v>
      </c>
      <c r="K880" s="9">
        <f t="shared" si="101"/>
        <v>0</v>
      </c>
      <c r="L880" s="181" t="s">
        <v>478</v>
      </c>
      <c r="M880" s="51">
        <f>H878-0.11</f>
        <v>-0.11</v>
      </c>
      <c r="N880" s="51">
        <f>N878-0.11</f>
        <v>0.27100000000000002</v>
      </c>
      <c r="O880" s="179">
        <f>(M880+N880)*2</f>
        <v>0.32200000000000006</v>
      </c>
      <c r="P880" s="11">
        <f>'Редактор цен '!$D$137</f>
        <v>156.21</v>
      </c>
      <c r="Q880" s="59">
        <f>O880*P880</f>
        <v>50.299620000000012</v>
      </c>
      <c r="S880" s="244" t="s">
        <v>762</v>
      </c>
      <c r="T880" s="390">
        <f>'Редактор цен '!$D$93</f>
        <v>9075.8009999999995</v>
      </c>
      <c r="U880" s="391">
        <v>1</v>
      </c>
    </row>
    <row r="881" spans="1:21" s="33" customFormat="1" ht="15" customHeight="1" x14ac:dyDescent="0.25">
      <c r="A881" s="369" t="s">
        <v>838</v>
      </c>
      <c r="B881" s="610"/>
      <c r="C881" s="370" t="s">
        <v>839</v>
      </c>
      <c r="D881" s="368" t="s">
        <v>840</v>
      </c>
      <c r="E881" s="363" t="e">
        <f>E879</f>
        <v>#N/A</v>
      </c>
      <c r="F881" s="25"/>
      <c r="G881" s="19" t="s">
        <v>326</v>
      </c>
      <c r="H881" s="51">
        <f t="shared" si="102"/>
        <v>0</v>
      </c>
      <c r="I881" s="51">
        <f t="shared" si="102"/>
        <v>0.38100000000000001</v>
      </c>
      <c r="J881" s="26">
        <f>'Редактор цен '!$D$62</f>
        <v>26987.5</v>
      </c>
      <c r="K881" s="9">
        <f t="shared" si="101"/>
        <v>0</v>
      </c>
      <c r="L881" s="47" t="s">
        <v>460</v>
      </c>
      <c r="M881" s="51">
        <f>M880</f>
        <v>-0.11</v>
      </c>
      <c r="N881" s="51">
        <f>N880</f>
        <v>0.27100000000000002</v>
      </c>
      <c r="O881" s="179">
        <f>(M881+N881)*2</f>
        <v>0.32200000000000006</v>
      </c>
      <c r="P881" s="11">
        <f>'Редактор цен '!$D$138</f>
        <v>124.46000000000001</v>
      </c>
      <c r="Q881" s="59">
        <f t="shared" ref="Q881" si="103">O881*P881</f>
        <v>40.07612000000001</v>
      </c>
      <c r="S881" s="244" t="s">
        <v>766</v>
      </c>
      <c r="T881" s="390">
        <f>'Редактор цен '!$D$94</f>
        <v>9075.8009999999995</v>
      </c>
      <c r="U881" s="391">
        <v>1</v>
      </c>
    </row>
    <row r="882" spans="1:21" s="33" customFormat="1" ht="15" customHeight="1" x14ac:dyDescent="0.25">
      <c r="A882" s="372" t="s">
        <v>841</v>
      </c>
      <c r="B882" s="610"/>
      <c r="C882" s="373" t="s">
        <v>842</v>
      </c>
      <c r="D882" s="368" t="s">
        <v>843</v>
      </c>
      <c r="E882" s="363" t="e">
        <f>E879</f>
        <v>#N/A</v>
      </c>
      <c r="F882" s="25"/>
      <c r="G882" s="19" t="s">
        <v>66</v>
      </c>
      <c r="H882" s="51">
        <f t="shared" si="102"/>
        <v>0</v>
      </c>
      <c r="I882" s="51">
        <f t="shared" si="102"/>
        <v>0.38100000000000001</v>
      </c>
      <c r="J882" s="26">
        <f>'Редактор цен '!$D$65</f>
        <v>29925.010000000002</v>
      </c>
      <c r="K882" s="9">
        <f t="shared" si="101"/>
        <v>0</v>
      </c>
      <c r="L882" s="181" t="s">
        <v>482</v>
      </c>
      <c r="M882" s="51">
        <f>M880+0.02</f>
        <v>-0.09</v>
      </c>
      <c r="N882" s="51">
        <f>N880+0.02</f>
        <v>0.29100000000000004</v>
      </c>
      <c r="O882" s="278">
        <f>(M882+N882)*2</f>
        <v>0.40200000000000008</v>
      </c>
      <c r="P882" s="11">
        <f>'Редактор цен '!$D$139</f>
        <v>149.86000000000001</v>
      </c>
      <c r="Q882" s="59">
        <f>O882*P882</f>
        <v>60.243720000000017</v>
      </c>
      <c r="S882" s="326" t="s">
        <v>46</v>
      </c>
      <c r="T882" s="390">
        <f>'Редактор цен '!$D$89</f>
        <v>4074.9982000000005</v>
      </c>
      <c r="U882" s="391">
        <v>1</v>
      </c>
    </row>
    <row r="883" spans="1:21" s="33" customFormat="1" ht="15" customHeight="1" thickBot="1" x14ac:dyDescent="0.3">
      <c r="A883" s="372" t="s">
        <v>844</v>
      </c>
      <c r="B883" s="610"/>
      <c r="C883" s="373" t="s">
        <v>845</v>
      </c>
      <c r="D883" s="368" t="s">
        <v>846</v>
      </c>
      <c r="E883" s="363" t="e">
        <f>E879</f>
        <v>#N/A</v>
      </c>
      <c r="F883" s="25"/>
      <c r="G883" s="326" t="s">
        <v>461</v>
      </c>
      <c r="H883" s="51">
        <f t="shared" si="102"/>
        <v>0</v>
      </c>
      <c r="I883" s="51">
        <f t="shared" si="102"/>
        <v>0.38100000000000001</v>
      </c>
      <c r="J883" s="26">
        <f>'Редактор цен '!$D$63</f>
        <v>26987.5</v>
      </c>
      <c r="K883" s="9">
        <f t="shared" si="101"/>
        <v>0</v>
      </c>
      <c r="L883" s="47" t="s">
        <v>491</v>
      </c>
      <c r="M883" s="51">
        <f>H878</f>
        <v>0</v>
      </c>
      <c r="N883" s="51"/>
      <c r="O883" s="179">
        <f>M883</f>
        <v>0</v>
      </c>
      <c r="P883" s="11">
        <f>'Редактор цен '!$D$138</f>
        <v>124.46000000000001</v>
      </c>
      <c r="Q883" s="59">
        <f>O883*P883</f>
        <v>0</v>
      </c>
      <c r="S883" s="326" t="s">
        <v>45</v>
      </c>
      <c r="T883" s="390">
        <f>'Редактор цен '!$D$81</f>
        <v>4129.6716999999999</v>
      </c>
      <c r="U883" s="290">
        <v>0</v>
      </c>
    </row>
    <row r="884" spans="1:21" s="33" customFormat="1" ht="15" customHeight="1" thickBot="1" x14ac:dyDescent="0.3">
      <c r="A884" s="372" t="s">
        <v>847</v>
      </c>
      <c r="B884" s="610"/>
      <c r="C884" s="373" t="s">
        <v>848</v>
      </c>
      <c r="D884" s="368" t="s">
        <v>849</v>
      </c>
      <c r="E884" s="363" t="e">
        <f>E880</f>
        <v>#N/A</v>
      </c>
      <c r="F884" s="25"/>
      <c r="G884" s="394" t="s">
        <v>462</v>
      </c>
      <c r="H884" s="395">
        <f t="shared" si="102"/>
        <v>0</v>
      </c>
      <c r="I884" s="395">
        <f t="shared" si="102"/>
        <v>0.38100000000000001</v>
      </c>
      <c r="J884" s="26">
        <f>'Редактор цен '!$D$64</f>
        <v>31981.14</v>
      </c>
      <c r="K884" s="9">
        <f t="shared" si="101"/>
        <v>0</v>
      </c>
      <c r="L884" s="25"/>
      <c r="M884" s="25"/>
      <c r="N884" s="25"/>
      <c r="O884" s="25"/>
      <c r="P884" s="57"/>
      <c r="Q884" s="440">
        <f>Q878+Q879+Q880+Q881+Q882+Q883</f>
        <v>350.94164000000001</v>
      </c>
      <c r="S884" s="326" t="s">
        <v>387</v>
      </c>
      <c r="T884" s="390">
        <f>'Редактор цен '!$D$82</f>
        <v>6225.4892</v>
      </c>
      <c r="U884" s="290">
        <v>0</v>
      </c>
    </row>
    <row r="885" spans="1:21" s="33" customFormat="1" ht="15" customHeight="1" x14ac:dyDescent="0.25">
      <c r="A885" s="372" t="s">
        <v>850</v>
      </c>
      <c r="B885" s="610"/>
      <c r="C885" s="373" t="s">
        <v>851</v>
      </c>
      <c r="D885" s="368" t="s">
        <v>852</v>
      </c>
      <c r="E885" s="363" t="e">
        <f>H894</f>
        <v>#N/A</v>
      </c>
      <c r="F885" s="25"/>
      <c r="G885" s="397" t="s">
        <v>885</v>
      </c>
      <c r="H885" s="398">
        <f>M886</f>
        <v>-9.4E-2</v>
      </c>
      <c r="I885" s="398">
        <f>N886</f>
        <v>0.28700000000000003</v>
      </c>
      <c r="J885" s="399" t="e">
        <f>VLOOKUP(C871,S877:U890,3)*'Редактор цен '!$D$67</f>
        <v>#N/A</v>
      </c>
      <c r="K885" s="400" t="e">
        <f>H885*I885*J885</f>
        <v>#N/A</v>
      </c>
      <c r="L885" s="441" t="s">
        <v>48</v>
      </c>
      <c r="M885" s="402" t="s">
        <v>0</v>
      </c>
      <c r="N885" s="403" t="s">
        <v>1</v>
      </c>
      <c r="O885" s="404" t="s">
        <v>60</v>
      </c>
      <c r="P885" s="403" t="s">
        <v>3</v>
      </c>
      <c r="Q885" s="275" t="s">
        <v>7</v>
      </c>
      <c r="S885" s="244" t="s">
        <v>782</v>
      </c>
      <c r="T885" s="390">
        <f>'Редактор цен '!$D$83</f>
        <v>5591.2766000000001</v>
      </c>
      <c r="U885" s="290">
        <v>0</v>
      </c>
    </row>
    <row r="886" spans="1:21" s="33" customFormat="1" ht="15" customHeight="1" x14ac:dyDescent="0.25">
      <c r="A886" s="369" t="s">
        <v>853</v>
      </c>
      <c r="B886" s="610"/>
      <c r="C886" s="370" t="s">
        <v>854</v>
      </c>
      <c r="D886" s="368" t="s">
        <v>855</v>
      </c>
      <c r="E886" s="363" t="e">
        <f>E879</f>
        <v>#N/A</v>
      </c>
      <c r="F886" s="25"/>
      <c r="G886" s="405" t="s">
        <v>886</v>
      </c>
      <c r="H886" s="51">
        <f>O882</f>
        <v>0.40200000000000008</v>
      </c>
      <c r="I886" s="8"/>
      <c r="J886" s="11">
        <f>'Редактор цен '!$D$68</f>
        <v>269.7226</v>
      </c>
      <c r="K886" s="406">
        <f>H886*J886</f>
        <v>108.42848520000003</v>
      </c>
      <c r="L886" s="442">
        <f>C871</f>
        <v>0</v>
      </c>
      <c r="M886" s="50">
        <f>M882-0.004</f>
        <v>-9.4E-2</v>
      </c>
      <c r="N886" s="50">
        <f>N882-0.004</f>
        <v>0.28700000000000003</v>
      </c>
      <c r="O886" s="49">
        <f>M886*N886</f>
        <v>-2.6978000000000002E-2</v>
      </c>
      <c r="P886" s="10" t="e">
        <f>VLOOKUP(C871,S877:T890,2)</f>
        <v>#N/A</v>
      </c>
      <c r="Q886" s="72" t="e">
        <f>O886*P886</f>
        <v>#N/A</v>
      </c>
      <c r="S886" s="244" t="s">
        <v>887</v>
      </c>
      <c r="T886" s="390">
        <f>'Редактор цен '!$D$84</f>
        <v>6735.7752</v>
      </c>
      <c r="U886" s="391">
        <v>0</v>
      </c>
    </row>
    <row r="887" spans="1:21" s="33" customFormat="1" ht="15" customHeight="1" x14ac:dyDescent="0.25">
      <c r="A887" s="366" t="s">
        <v>856</v>
      </c>
      <c r="B887" s="611"/>
      <c r="C887" s="367" t="s">
        <v>857</v>
      </c>
      <c r="D887" s="368" t="s">
        <v>858</v>
      </c>
      <c r="E887" s="363" t="e">
        <f>E879</f>
        <v>#N/A</v>
      </c>
      <c r="F887" s="25"/>
      <c r="G887" s="408" t="s">
        <v>888</v>
      </c>
      <c r="H887" s="50">
        <f>H886/4</f>
        <v>0.10050000000000002</v>
      </c>
      <c r="I887" s="30"/>
      <c r="J887" s="54">
        <f>'Редактор цен '!$D$70</f>
        <v>200.46949999999998</v>
      </c>
      <c r="K887" s="406">
        <f>H887*J887</f>
        <v>20.147184750000001</v>
      </c>
      <c r="L887" s="443" t="s">
        <v>479</v>
      </c>
      <c r="M887" s="284">
        <f>M886</f>
        <v>-9.4E-2</v>
      </c>
      <c r="N887" s="284">
        <f>N886</f>
        <v>0.28700000000000003</v>
      </c>
      <c r="O887" s="48">
        <f>2*(M887+N887)</f>
        <v>0.38600000000000007</v>
      </c>
      <c r="P887" s="26">
        <f>'Редактор цен '!$D$152</f>
        <v>535.94000000000005</v>
      </c>
      <c r="Q887" s="72">
        <f>O887*P887</f>
        <v>206.87284000000005</v>
      </c>
      <c r="S887" s="244" t="s">
        <v>889</v>
      </c>
      <c r="T887" s="390">
        <f>'Редактор цен '!$D$85</f>
        <v>6444.1831999999995</v>
      </c>
      <c r="U887" s="391">
        <v>0</v>
      </c>
    </row>
    <row r="888" spans="1:21" s="33" customFormat="1" ht="15" customHeight="1" thickBot="1" x14ac:dyDescent="0.3">
      <c r="A888" s="357" t="s">
        <v>822</v>
      </c>
      <c r="B888" s="358" t="s">
        <v>823</v>
      </c>
      <c r="C888" s="357" t="s">
        <v>824</v>
      </c>
      <c r="D888" s="358" t="s">
        <v>2</v>
      </c>
      <c r="E888" s="358" t="s">
        <v>3</v>
      </c>
      <c r="F888" s="25"/>
      <c r="G888" s="414" t="s">
        <v>910</v>
      </c>
      <c r="H888" s="415" t="s">
        <v>44</v>
      </c>
      <c r="I888" s="48">
        <f>CEILING(O882*1.15,0.5)</f>
        <v>0.5</v>
      </c>
      <c r="J888" s="416">
        <f>'Редактор цен '!$D$72</f>
        <v>728.98</v>
      </c>
      <c r="K888" s="417">
        <f>I888*J888</f>
        <v>364.49</v>
      </c>
      <c r="L888" s="444" t="s">
        <v>911</v>
      </c>
      <c r="M888" s="445"/>
      <c r="N888" s="445"/>
      <c r="O888" s="446"/>
      <c r="P888" s="447">
        <f>'Редактор цен '!$D$146</f>
        <v>1931.67</v>
      </c>
      <c r="Q888" s="448">
        <f>P888</f>
        <v>1931.67</v>
      </c>
      <c r="S888" s="328" t="s">
        <v>389</v>
      </c>
      <c r="T888" s="390">
        <f>'Редактор цен '!$D$86</f>
        <v>4785.7537000000002</v>
      </c>
      <c r="U888" s="391">
        <v>0</v>
      </c>
    </row>
    <row r="889" spans="1:21" s="33" customFormat="1" ht="15" customHeight="1" thickBot="1" x14ac:dyDescent="0.3">
      <c r="A889" s="359" t="s">
        <v>825</v>
      </c>
      <c r="B889" s="378" t="s">
        <v>823</v>
      </c>
      <c r="C889" s="361" t="s">
        <v>859</v>
      </c>
      <c r="D889" s="379" t="s">
        <v>860</v>
      </c>
      <c r="E889" s="380" t="e">
        <f>H898</f>
        <v>#N/A</v>
      </c>
      <c r="F889" s="25"/>
      <c r="G889" s="422" t="s">
        <v>890</v>
      </c>
      <c r="H889" s="423">
        <f>O882</f>
        <v>0.40200000000000008</v>
      </c>
      <c r="I889" s="424"/>
      <c r="J889" s="425">
        <f>'Редактор цен '!$D$153</f>
        <v>128.27000000000001</v>
      </c>
      <c r="K889" s="426">
        <f>H889*J889</f>
        <v>51.564540000000015</v>
      </c>
      <c r="L889" s="32"/>
      <c r="M889" s="32"/>
      <c r="N889" s="32"/>
      <c r="O889" s="39"/>
      <c r="P889" s="40"/>
      <c r="Q889" s="53" t="e">
        <f>Q886+Q887+Q888</f>
        <v>#N/A</v>
      </c>
      <c r="S889" s="328" t="s">
        <v>769</v>
      </c>
      <c r="T889" s="390">
        <f>'Редактор цен '!$D$87</f>
        <v>6619.1383999999998</v>
      </c>
      <c r="U889" s="391">
        <v>0</v>
      </c>
    </row>
    <row r="890" spans="1:21" s="33" customFormat="1" ht="15" customHeight="1" thickBot="1" x14ac:dyDescent="0.3">
      <c r="A890" s="369" t="s">
        <v>835</v>
      </c>
      <c r="B890" s="373" t="s">
        <v>861</v>
      </c>
      <c r="C890" s="373" t="s">
        <v>862</v>
      </c>
      <c r="D890" s="382" t="s">
        <v>863</v>
      </c>
      <c r="E890" s="380" t="e">
        <f>H895</f>
        <v>#N/A</v>
      </c>
      <c r="F890" s="25"/>
      <c r="G890" s="301"/>
      <c r="H890" s="301"/>
      <c r="I890" s="25"/>
      <c r="J890" s="25"/>
      <c r="K890" s="427" t="e">
        <f>K885+K886+K887+K888+K889</f>
        <v>#N/A</v>
      </c>
      <c r="L890" s="36"/>
      <c r="M890" s="36"/>
      <c r="N890" s="22"/>
      <c r="O890" s="39"/>
      <c r="P890" s="40"/>
      <c r="Q890" s="25"/>
      <c r="S890" s="328" t="s">
        <v>771</v>
      </c>
      <c r="T890" s="390">
        <f>'Редактор цен '!$D$88</f>
        <v>6619.1383999999998</v>
      </c>
      <c r="U890" s="391">
        <v>0</v>
      </c>
    </row>
    <row r="891" spans="1:21" s="33" customFormat="1" ht="15" customHeight="1" x14ac:dyDescent="0.25">
      <c r="A891" s="243" t="s">
        <v>828</v>
      </c>
      <c r="B891" s="373" t="s">
        <v>864</v>
      </c>
      <c r="C891" s="383" t="s">
        <v>865</v>
      </c>
      <c r="D891" s="384" t="s">
        <v>866</v>
      </c>
      <c r="E891" s="380" t="e">
        <f>H896</f>
        <v>#N/A</v>
      </c>
      <c r="F891" s="25"/>
      <c r="G891" s="612" t="s">
        <v>10</v>
      </c>
      <c r="H891" s="612"/>
      <c r="I891" s="301"/>
      <c r="J891" s="301"/>
      <c r="K891" s="301"/>
      <c r="L891" s="36"/>
      <c r="M891" s="36"/>
      <c r="N891" s="22"/>
      <c r="O891" s="39"/>
      <c r="P891" s="40"/>
      <c r="Q891" s="25"/>
    </row>
    <row r="892" spans="1:21" s="33" customFormat="1" ht="15" customHeight="1" x14ac:dyDescent="0.25">
      <c r="A892" s="243" t="s">
        <v>828</v>
      </c>
      <c r="B892" s="373" t="s">
        <v>867</v>
      </c>
      <c r="C892" s="373" t="s">
        <v>868</v>
      </c>
      <c r="D892" s="384" t="s">
        <v>869</v>
      </c>
      <c r="E892" s="380" t="e">
        <f>H896</f>
        <v>#N/A</v>
      </c>
      <c r="F892" s="25"/>
      <c r="G892" s="19" t="s">
        <v>8</v>
      </c>
      <c r="H892" s="42" t="e">
        <f>K878+K893</f>
        <v>#N/A</v>
      </c>
      <c r="I892" s="301"/>
      <c r="J892" s="301"/>
      <c r="K892" s="301"/>
      <c r="L892" s="36"/>
      <c r="M892" s="36"/>
      <c r="N892" s="22"/>
      <c r="O892" s="39"/>
      <c r="P892" s="40"/>
      <c r="Q892" s="25"/>
    </row>
    <row r="893" spans="1:21" s="33" customFormat="1" ht="15" customHeight="1" x14ac:dyDescent="0.25">
      <c r="A893" s="372" t="s">
        <v>841</v>
      </c>
      <c r="B893" s="373" t="s">
        <v>864</v>
      </c>
      <c r="C893" s="373" t="s">
        <v>871</v>
      </c>
      <c r="D893" s="382" t="s">
        <v>872</v>
      </c>
      <c r="E893" s="380" t="e">
        <f>H895</f>
        <v>#N/A</v>
      </c>
      <c r="F893" s="25"/>
      <c r="G893" s="19" t="s">
        <v>9</v>
      </c>
      <c r="H893" s="42" t="e">
        <f>K879+K893</f>
        <v>#N/A</v>
      </c>
      <c r="I893" s="25"/>
      <c r="J893" s="25"/>
      <c r="K893" s="381" t="e">
        <f>K890+Q884+Q889</f>
        <v>#N/A</v>
      </c>
      <c r="L893" s="36"/>
      <c r="M893" s="36"/>
      <c r="N893" s="22"/>
      <c r="O893" s="39"/>
      <c r="P893" s="40"/>
      <c r="Q893" s="25"/>
    </row>
    <row r="894" spans="1:21" s="33" customFormat="1" ht="15" customHeight="1" x14ac:dyDescent="0.25">
      <c r="A894" s="372" t="s">
        <v>841</v>
      </c>
      <c r="B894" s="373" t="s">
        <v>861</v>
      </c>
      <c r="C894" s="373" t="s">
        <v>874</v>
      </c>
      <c r="D894" s="382" t="s">
        <v>875</v>
      </c>
      <c r="E894" s="380" t="e">
        <f>H895</f>
        <v>#N/A</v>
      </c>
      <c r="F894" s="25"/>
      <c r="G894" s="371" t="s">
        <v>459</v>
      </c>
      <c r="H894" s="42" t="e">
        <f>K880+K893</f>
        <v>#N/A</v>
      </c>
      <c r="I894" s="25"/>
      <c r="J894" s="25"/>
      <c r="K894" s="57"/>
      <c r="L894" s="36"/>
      <c r="M894" s="36"/>
      <c r="N894" s="22"/>
      <c r="O894" s="39"/>
      <c r="P894" s="40"/>
      <c r="Q894" s="25"/>
    </row>
    <row r="895" spans="1:21" s="33" customFormat="1" ht="15" customHeight="1" x14ac:dyDescent="0.25">
      <c r="A895" s="372" t="s">
        <v>847</v>
      </c>
      <c r="B895" s="378" t="s">
        <v>823</v>
      </c>
      <c r="C895" s="373" t="s">
        <v>876</v>
      </c>
      <c r="D895" s="385" t="s">
        <v>877</v>
      </c>
      <c r="E895" s="380" t="e">
        <f>H897</f>
        <v>#N/A</v>
      </c>
      <c r="F895" s="25"/>
      <c r="G895" s="19" t="s">
        <v>870</v>
      </c>
      <c r="H895" s="42" t="e">
        <f>K881+K893</f>
        <v>#N/A</v>
      </c>
      <c r="I895" s="25"/>
      <c r="J895" s="25"/>
      <c r="K895" s="25"/>
      <c r="L895" s="36"/>
      <c r="M895" s="36"/>
      <c r="N895" s="22"/>
      <c r="O895" s="39"/>
      <c r="P895" s="40"/>
      <c r="Q895" s="25"/>
    </row>
    <row r="896" spans="1:21" s="33" customFormat="1" ht="15" customHeight="1" x14ac:dyDescent="0.25">
      <c r="A896" s="372" t="s">
        <v>850</v>
      </c>
      <c r="B896" s="378" t="s">
        <v>823</v>
      </c>
      <c r="C896" s="373" t="s">
        <v>879</v>
      </c>
      <c r="D896" s="385" t="s">
        <v>880</v>
      </c>
      <c r="E896" s="380" t="e">
        <f>H898</f>
        <v>#N/A</v>
      </c>
      <c r="F896" s="25"/>
      <c r="G896" s="19" t="s">
        <v>873</v>
      </c>
      <c r="H896" s="42" t="e">
        <f>K882+K893</f>
        <v>#N/A</v>
      </c>
      <c r="I896" s="25"/>
      <c r="J896" s="25"/>
      <c r="K896" s="301"/>
      <c r="L896" s="36"/>
      <c r="M896" s="36"/>
      <c r="N896" s="22"/>
      <c r="O896" s="39"/>
      <c r="P896" s="40"/>
      <c r="Q896" s="25"/>
    </row>
    <row r="897" spans="1:22" s="33" customFormat="1" ht="15" customHeight="1" x14ac:dyDescent="0.25">
      <c r="A897" s="25"/>
      <c r="B897" s="25"/>
      <c r="C897" s="25"/>
      <c r="D897" s="25"/>
      <c r="E897" s="25"/>
      <c r="F897" s="25"/>
      <c r="G897" s="326" t="s">
        <v>461</v>
      </c>
      <c r="H897" s="42" t="e">
        <f>K883+K893</f>
        <v>#N/A</v>
      </c>
      <c r="I897" s="25"/>
      <c r="J897" s="25"/>
      <c r="K897" s="301"/>
      <c r="L897" s="36"/>
      <c r="M897" s="36"/>
      <c r="N897" s="22"/>
      <c r="O897" s="39"/>
      <c r="P897" s="40"/>
      <c r="Q897" s="25"/>
    </row>
    <row r="898" spans="1:22" s="33" customFormat="1" ht="15" customHeight="1" x14ac:dyDescent="0.25">
      <c r="A898" s="25"/>
      <c r="B898" s="25"/>
      <c r="C898" s="25"/>
      <c r="D898" s="25"/>
      <c r="E898" s="25"/>
      <c r="F898" s="25"/>
      <c r="G898" s="326" t="s">
        <v>878</v>
      </c>
      <c r="H898" s="42" t="e">
        <f>K884+K893</f>
        <v>#N/A</v>
      </c>
      <c r="I898" s="25"/>
      <c r="J898" s="25"/>
      <c r="K898" s="301"/>
      <c r="L898" s="36"/>
      <c r="M898" s="36"/>
      <c r="N898" s="22"/>
      <c r="O898" s="39"/>
      <c r="P898" s="40"/>
      <c r="Q898" s="25"/>
    </row>
    <row r="899" spans="1:22" s="33" customFormat="1" ht="15" customHeight="1" x14ac:dyDescent="0.25"/>
    <row r="900" spans="1:22" s="33" customFormat="1" ht="15" customHeight="1" x14ac:dyDescent="0.25">
      <c r="A900" s="616" t="s">
        <v>934</v>
      </c>
      <c r="B900" s="617"/>
      <c r="C900" s="617"/>
      <c r="D900" s="617"/>
      <c r="E900" s="617"/>
      <c r="F900" s="27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22" s="33" customFormat="1" ht="30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22" s="33" customFormat="1" ht="30" customHeight="1" x14ac:dyDescent="0.25">
      <c r="A902" s="25"/>
      <c r="B902" s="25"/>
      <c r="C902" s="25"/>
      <c r="D902" s="178" t="s">
        <v>4</v>
      </c>
      <c r="E902" s="28">
        <f>высота2</f>
        <v>0</v>
      </c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22" s="33" customFormat="1" ht="30" customHeight="1" x14ac:dyDescent="0.25">
      <c r="A903" s="25"/>
      <c r="B903" s="25"/>
      <c r="C903" s="25"/>
      <c r="D903" s="2" t="s">
        <v>489</v>
      </c>
      <c r="E903" s="28">
        <v>423</v>
      </c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22" s="33" customFormat="1" ht="30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22" s="33" customFormat="1" ht="30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22" s="33" customFormat="1" ht="15" customHeight="1" thickBot="1" x14ac:dyDescent="0.3">
      <c r="A906" s="25"/>
      <c r="B906" s="37"/>
      <c r="C906" s="1" t="s">
        <v>935</v>
      </c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22" s="33" customFormat="1" ht="15" customHeight="1" thickBot="1" x14ac:dyDescent="0.3">
      <c r="A907" s="357" t="s">
        <v>822</v>
      </c>
      <c r="B907" s="358" t="s">
        <v>823</v>
      </c>
      <c r="C907" s="357" t="s">
        <v>824</v>
      </c>
      <c r="D907" s="358" t="s">
        <v>2</v>
      </c>
      <c r="E907" s="358" t="s">
        <v>3</v>
      </c>
      <c r="F907" s="25"/>
      <c r="G907" s="603" t="s">
        <v>6</v>
      </c>
      <c r="H907" s="604"/>
      <c r="I907" s="604"/>
      <c r="J907" s="604"/>
      <c r="K907" s="605"/>
      <c r="L907" s="606" t="s">
        <v>325</v>
      </c>
      <c r="M907" s="607"/>
      <c r="N907" s="607"/>
      <c r="O907" s="607"/>
      <c r="P907" s="607"/>
      <c r="Q907" s="608"/>
    </row>
    <row r="908" spans="1:22" s="33" customFormat="1" ht="15" customHeight="1" x14ac:dyDescent="0.25">
      <c r="A908" s="359" t="s">
        <v>825</v>
      </c>
      <c r="B908" s="360"/>
      <c r="C908" s="361" t="s">
        <v>826</v>
      </c>
      <c r="D908" s="362" t="s">
        <v>827</v>
      </c>
      <c r="E908" s="363">
        <f>H922</f>
        <v>329.31353999999999</v>
      </c>
      <c r="F908" s="25"/>
      <c r="G908" s="29" t="s">
        <v>43</v>
      </c>
      <c r="H908" s="3" t="s">
        <v>0</v>
      </c>
      <c r="I908" s="4" t="s">
        <v>1</v>
      </c>
      <c r="J908" s="4" t="s">
        <v>3</v>
      </c>
      <c r="K908" s="5" t="s">
        <v>7</v>
      </c>
      <c r="L908" s="41" t="s">
        <v>456</v>
      </c>
      <c r="M908" s="6" t="s">
        <v>0</v>
      </c>
      <c r="N908" s="7" t="s">
        <v>1</v>
      </c>
      <c r="O908" s="7" t="s">
        <v>315</v>
      </c>
      <c r="P908" s="7" t="s">
        <v>3</v>
      </c>
      <c r="Q908" s="4" t="s">
        <v>7</v>
      </c>
      <c r="R908" s="60"/>
      <c r="S908" s="60"/>
      <c r="T908" s="60"/>
      <c r="U908" s="60"/>
      <c r="V908" s="60"/>
    </row>
    <row r="909" spans="1:22" s="33" customFormat="1" ht="15" customHeight="1" x14ac:dyDescent="0.25">
      <c r="A909" s="243" t="s">
        <v>828</v>
      </c>
      <c r="B909" s="609" t="s">
        <v>829</v>
      </c>
      <c r="C909" s="364" t="s">
        <v>830</v>
      </c>
      <c r="D909" s="365" t="s">
        <v>831</v>
      </c>
      <c r="E909" s="363">
        <f>H921</f>
        <v>329.31353999999999</v>
      </c>
      <c r="F909" s="25"/>
      <c r="G909" s="19" t="s">
        <v>457</v>
      </c>
      <c r="H909" s="51">
        <f>E902/1000</f>
        <v>0</v>
      </c>
      <c r="I909" s="51">
        <f>E903/1000</f>
        <v>0.42299999999999999</v>
      </c>
      <c r="J909" s="26">
        <f>'Редактор цен '!$D$38</f>
        <v>14197.33</v>
      </c>
      <c r="K909" s="9">
        <f>H909*J909</f>
        <v>0</v>
      </c>
      <c r="L909" s="47" t="s">
        <v>458</v>
      </c>
      <c r="M909" s="51">
        <f>H909</f>
        <v>0</v>
      </c>
      <c r="N909" s="282">
        <f>I909</f>
        <v>0.42299999999999999</v>
      </c>
      <c r="O909" s="179">
        <f t="shared" ref="O909" si="104">(M909+N909)*2</f>
        <v>0.84599999999999997</v>
      </c>
      <c r="P909" s="180">
        <f>'Редактор цен '!$D$138</f>
        <v>124.46000000000001</v>
      </c>
      <c r="Q909" s="59">
        <f>O909*P909</f>
        <v>105.29316</v>
      </c>
      <c r="R909" s="389"/>
      <c r="S909" s="451"/>
      <c r="T909" s="389"/>
      <c r="U909" s="389"/>
      <c r="V909" s="61"/>
    </row>
    <row r="910" spans="1:22" s="33" customFormat="1" ht="15" customHeight="1" x14ac:dyDescent="0.25">
      <c r="A910" s="366" t="s">
        <v>832</v>
      </c>
      <c r="B910" s="610"/>
      <c r="C910" s="367" t="s">
        <v>833</v>
      </c>
      <c r="D910" s="368" t="s">
        <v>834</v>
      </c>
      <c r="E910" s="363">
        <f>H920</f>
        <v>329.31353999999999</v>
      </c>
      <c r="F910" s="25"/>
      <c r="G910" s="19" t="s">
        <v>9</v>
      </c>
      <c r="H910" s="51">
        <f>H909</f>
        <v>0</v>
      </c>
      <c r="I910" s="51">
        <f>I909</f>
        <v>0.42299999999999999</v>
      </c>
      <c r="J910" s="26">
        <f>'Редактор цен '!$D$40</f>
        <v>15320.01</v>
      </c>
      <c r="K910" s="9">
        <f t="shared" ref="K910:K915" si="105">H910*J910</f>
        <v>0</v>
      </c>
      <c r="L910" s="181" t="s">
        <v>61</v>
      </c>
      <c r="M910" s="51">
        <f>M909</f>
        <v>0</v>
      </c>
      <c r="N910" s="282">
        <f>I909</f>
        <v>0.42299999999999999</v>
      </c>
      <c r="O910" s="179">
        <f>(M910+N910)*2</f>
        <v>0.84599999999999997</v>
      </c>
      <c r="P910" s="11">
        <f>'Редактор цен '!$D$131</f>
        <v>138.43</v>
      </c>
      <c r="Q910" s="59">
        <f>O910*P910</f>
        <v>117.11178</v>
      </c>
      <c r="R910" s="65"/>
      <c r="S910" s="34"/>
      <c r="T910" s="65"/>
      <c r="U910" s="272"/>
      <c r="V910" s="65"/>
    </row>
    <row r="911" spans="1:22" s="33" customFormat="1" ht="15" customHeight="1" x14ac:dyDescent="0.25">
      <c r="A911" s="369" t="s">
        <v>835</v>
      </c>
      <c r="B911" s="610"/>
      <c r="C911" s="370" t="s">
        <v>836</v>
      </c>
      <c r="D911" s="368" t="s">
        <v>837</v>
      </c>
      <c r="E911" s="363">
        <f>E910</f>
        <v>329.31353999999999</v>
      </c>
      <c r="F911" s="25"/>
      <c r="G911" s="371" t="s">
        <v>459</v>
      </c>
      <c r="H911" s="51">
        <f t="shared" ref="H911:I915" si="106">H910</f>
        <v>0</v>
      </c>
      <c r="I911" s="51">
        <f t="shared" si="106"/>
        <v>0.42299999999999999</v>
      </c>
      <c r="J911" s="26">
        <f>'Редактор цен '!$D$39</f>
        <v>15363.19</v>
      </c>
      <c r="K911" s="9">
        <f t="shared" si="105"/>
        <v>0</v>
      </c>
      <c r="L911" s="271" t="s">
        <v>490</v>
      </c>
      <c r="M911" s="51">
        <f>M909-0.12</f>
        <v>-0.12</v>
      </c>
      <c r="N911" s="51">
        <f>N909-0.12</f>
        <v>0.30299999999999999</v>
      </c>
      <c r="O911" s="179">
        <f>(M911+N911)*2</f>
        <v>0.36599999999999999</v>
      </c>
      <c r="P911" s="11">
        <f>'Редактор цен '!$D$135</f>
        <v>292.10000000000002</v>
      </c>
      <c r="Q911" s="59">
        <f>O911*P911</f>
        <v>106.90860000000001</v>
      </c>
      <c r="R911" s="65"/>
      <c r="S911" s="34"/>
      <c r="T911" s="65"/>
      <c r="U911" s="272"/>
      <c r="V911" s="65"/>
    </row>
    <row r="912" spans="1:22" s="33" customFormat="1" ht="15" customHeight="1" x14ac:dyDescent="0.25">
      <c r="A912" s="369" t="s">
        <v>838</v>
      </c>
      <c r="B912" s="610"/>
      <c r="C912" s="370" t="s">
        <v>839</v>
      </c>
      <c r="D912" s="368" t="s">
        <v>840</v>
      </c>
      <c r="E912" s="363">
        <f>E910</f>
        <v>329.31353999999999</v>
      </c>
      <c r="F912" s="25"/>
      <c r="G912" s="19" t="s">
        <v>326</v>
      </c>
      <c r="H912" s="51">
        <f t="shared" si="106"/>
        <v>0</v>
      </c>
      <c r="I912" s="51">
        <f t="shared" si="106"/>
        <v>0.42299999999999999</v>
      </c>
      <c r="J912" s="26">
        <f>'Редактор цен '!$D$44</f>
        <v>22969.639100000004</v>
      </c>
      <c r="K912" s="9">
        <f t="shared" si="105"/>
        <v>0</v>
      </c>
      <c r="L912" s="47" t="s">
        <v>491</v>
      </c>
      <c r="M912" s="51">
        <f>H909</f>
        <v>0</v>
      </c>
      <c r="N912" s="56">
        <v>0</v>
      </c>
      <c r="O912" s="179">
        <f>M912</f>
        <v>0</v>
      </c>
      <c r="P912" s="11">
        <f>'Редактор цен '!$D$138</f>
        <v>124.46000000000001</v>
      </c>
      <c r="Q912" s="59">
        <f t="shared" ref="Q912" si="107">O912*P912</f>
        <v>0</v>
      </c>
      <c r="R912" s="65"/>
      <c r="S912" s="34"/>
      <c r="T912" s="65"/>
      <c r="U912" s="272"/>
      <c r="V912" s="65"/>
    </row>
    <row r="913" spans="1:22" s="33" customFormat="1" ht="15" customHeight="1" thickBot="1" x14ac:dyDescent="0.3">
      <c r="A913" s="372" t="s">
        <v>841</v>
      </c>
      <c r="B913" s="610"/>
      <c r="C913" s="373" t="s">
        <v>842</v>
      </c>
      <c r="D913" s="368" t="s">
        <v>843</v>
      </c>
      <c r="E913" s="363">
        <f>E910</f>
        <v>329.31353999999999</v>
      </c>
      <c r="F913" s="25"/>
      <c r="G913" s="19" t="s">
        <v>66</v>
      </c>
      <c r="H913" s="51">
        <f t="shared" si="106"/>
        <v>0</v>
      </c>
      <c r="I913" s="51">
        <f t="shared" si="106"/>
        <v>0.42299999999999999</v>
      </c>
      <c r="J913" s="26">
        <f>'Редактор цен '!$D$47</f>
        <v>20259.04</v>
      </c>
      <c r="K913" s="9">
        <f t="shared" si="105"/>
        <v>0</v>
      </c>
      <c r="L913" s="25"/>
      <c r="M913" s="25"/>
      <c r="N913" s="25"/>
      <c r="O913" s="25"/>
      <c r="P913" s="25"/>
      <c r="Q913" s="57" t="s">
        <v>463</v>
      </c>
      <c r="R913" s="65"/>
      <c r="S913" s="34"/>
      <c r="T913" s="65"/>
      <c r="U913" s="272"/>
      <c r="V913" s="65"/>
    </row>
    <row r="914" spans="1:22" s="33" customFormat="1" ht="15" customHeight="1" thickBot="1" x14ac:dyDescent="0.3">
      <c r="A914" s="372" t="s">
        <v>844</v>
      </c>
      <c r="B914" s="610"/>
      <c r="C914" s="373" t="s">
        <v>845</v>
      </c>
      <c r="D914" s="368" t="s">
        <v>846</v>
      </c>
      <c r="E914" s="363">
        <f>E910</f>
        <v>329.31353999999999</v>
      </c>
      <c r="F914" s="25"/>
      <c r="G914" s="326" t="s">
        <v>461</v>
      </c>
      <c r="H914" s="51">
        <f t="shared" si="106"/>
        <v>0</v>
      </c>
      <c r="I914" s="51">
        <f t="shared" si="106"/>
        <v>0.42299999999999999</v>
      </c>
      <c r="J914" s="26">
        <f>'Редактор цен '!$D$45</f>
        <v>22969.639100000004</v>
      </c>
      <c r="K914" s="9">
        <f t="shared" si="105"/>
        <v>0</v>
      </c>
      <c r="L914" s="274"/>
      <c r="M914" s="55"/>
      <c r="N914" s="55"/>
      <c r="O914" s="276"/>
      <c r="P914" s="58"/>
      <c r="Q914" s="182">
        <f>Q909+Q910+Q911+Q912</f>
        <v>329.31353999999999</v>
      </c>
      <c r="R914" s="36"/>
      <c r="S914" s="375"/>
      <c r="T914" s="36"/>
      <c r="U914" s="58"/>
      <c r="V914" s="375"/>
    </row>
    <row r="915" spans="1:22" s="33" customFormat="1" ht="15" customHeight="1" x14ac:dyDescent="0.25">
      <c r="A915" s="372" t="s">
        <v>847</v>
      </c>
      <c r="B915" s="610"/>
      <c r="C915" s="373" t="s">
        <v>848</v>
      </c>
      <c r="D915" s="368" t="s">
        <v>849</v>
      </c>
      <c r="E915" s="363">
        <f>E911</f>
        <v>329.31353999999999</v>
      </c>
      <c r="F915" s="25"/>
      <c r="G915" s="326" t="s">
        <v>462</v>
      </c>
      <c r="H915" s="51">
        <f t="shared" si="106"/>
        <v>0</v>
      </c>
      <c r="I915" s="51">
        <f t="shared" si="106"/>
        <v>0.42299999999999999</v>
      </c>
      <c r="J915" s="26">
        <f>'Редактор цен '!$D$46</f>
        <v>22054.82</v>
      </c>
      <c r="K915" s="9">
        <f t="shared" si="105"/>
        <v>0</v>
      </c>
      <c r="L915" s="61"/>
      <c r="M915" s="64"/>
      <c r="N915" s="64"/>
      <c r="O915" s="276"/>
      <c r="P915" s="58"/>
      <c r="Q915" s="25"/>
      <c r="R915" s="452"/>
      <c r="S915" s="389"/>
      <c r="T915" s="451"/>
      <c r="U915" s="389"/>
      <c r="V915" s="61"/>
    </row>
    <row r="916" spans="1:22" s="33" customFormat="1" ht="15" customHeight="1" x14ac:dyDescent="0.25">
      <c r="A916" s="372" t="s">
        <v>850</v>
      </c>
      <c r="B916" s="610"/>
      <c r="C916" s="373" t="s">
        <v>851</v>
      </c>
      <c r="D916" s="368" t="s">
        <v>852</v>
      </c>
      <c r="E916" s="363">
        <f>H922</f>
        <v>329.31353999999999</v>
      </c>
      <c r="F916" s="25"/>
      <c r="G916" s="374"/>
      <c r="H916" s="242"/>
      <c r="I916" s="242"/>
      <c r="J916" s="58"/>
      <c r="K916" s="62"/>
      <c r="L916" s="61"/>
      <c r="M916" s="64"/>
      <c r="N916" s="64"/>
      <c r="O916" s="276"/>
      <c r="P916" s="58"/>
      <c r="Q916" s="64"/>
      <c r="R916" s="62"/>
      <c r="S916" s="62"/>
      <c r="T916" s="302"/>
      <c r="U916" s="62"/>
      <c r="V916" s="62"/>
    </row>
    <row r="917" spans="1:22" s="33" customFormat="1" ht="15" customHeight="1" x14ac:dyDescent="0.25">
      <c r="A917" s="369" t="s">
        <v>853</v>
      </c>
      <c r="B917" s="610"/>
      <c r="C917" s="370" t="s">
        <v>854</v>
      </c>
      <c r="D917" s="368" t="s">
        <v>855</v>
      </c>
      <c r="E917" s="363">
        <f>E910</f>
        <v>329.31353999999999</v>
      </c>
      <c r="F917" s="25"/>
      <c r="G917" s="374"/>
      <c r="H917" s="242"/>
      <c r="I917" s="375"/>
      <c r="J917" s="58"/>
      <c r="K917" s="62"/>
      <c r="L917" s="61"/>
      <c r="M917" s="65"/>
      <c r="N917" s="65"/>
      <c r="O917" s="302"/>
      <c r="P917" s="58"/>
      <c r="Q917" s="25"/>
      <c r="R917" s="32"/>
      <c r="S917" s="32"/>
      <c r="U917" s="436"/>
      <c r="V917" s="34"/>
    </row>
    <row r="918" spans="1:22" s="33" customFormat="1" ht="15" customHeight="1" x14ac:dyDescent="0.25">
      <c r="A918" s="366" t="s">
        <v>856</v>
      </c>
      <c r="B918" s="611"/>
      <c r="C918" s="367" t="s">
        <v>857</v>
      </c>
      <c r="D918" s="368" t="s">
        <v>858</v>
      </c>
      <c r="E918" s="363">
        <f>E910</f>
        <v>329.31353999999999</v>
      </c>
      <c r="F918" s="25"/>
      <c r="G918" s="63"/>
      <c r="H918" s="55"/>
      <c r="I918" s="34"/>
      <c r="J918" s="58"/>
      <c r="K918" s="62"/>
      <c r="L918" s="25"/>
      <c r="M918" s="25"/>
      <c r="N918" s="25"/>
      <c r="O918" s="25"/>
      <c r="P918" s="25"/>
      <c r="Q918" s="25"/>
      <c r="R918" s="32"/>
      <c r="S918" s="32"/>
      <c r="U918" s="453"/>
      <c r="V918" s="436"/>
    </row>
    <row r="919" spans="1:22" s="33" customFormat="1" ht="15" customHeight="1" x14ac:dyDescent="0.25">
      <c r="A919" s="357" t="s">
        <v>822</v>
      </c>
      <c r="B919" s="358" t="s">
        <v>823</v>
      </c>
      <c r="C919" s="357" t="s">
        <v>824</v>
      </c>
      <c r="D919" s="358" t="s">
        <v>2</v>
      </c>
      <c r="E919" s="358" t="s">
        <v>3</v>
      </c>
      <c r="F919" s="25"/>
      <c r="G919" s="612" t="s">
        <v>10</v>
      </c>
      <c r="H919" s="612"/>
      <c r="I919" s="55"/>
      <c r="J919" s="376"/>
      <c r="K919" s="377"/>
      <c r="L919" s="25"/>
      <c r="M919" s="25"/>
      <c r="N919" s="25"/>
      <c r="O919" s="25"/>
      <c r="P919" s="25"/>
      <c r="Q919" s="25"/>
      <c r="R919" s="32"/>
      <c r="S919" s="32"/>
      <c r="U919" s="453"/>
      <c r="V919" s="436"/>
    </row>
    <row r="920" spans="1:22" s="33" customFormat="1" ht="15" customHeight="1" x14ac:dyDescent="0.25">
      <c r="A920" s="359" t="s">
        <v>825</v>
      </c>
      <c r="B920" s="378" t="s">
        <v>823</v>
      </c>
      <c r="C920" s="361" t="s">
        <v>859</v>
      </c>
      <c r="D920" s="379" t="s">
        <v>860</v>
      </c>
      <c r="E920" s="380">
        <f>H926</f>
        <v>329.31353999999999</v>
      </c>
      <c r="F920" s="25"/>
      <c r="G920" s="19" t="s">
        <v>8</v>
      </c>
      <c r="H920" s="42">
        <f>K909+K920</f>
        <v>329.31353999999999</v>
      </c>
      <c r="I920" s="375"/>
      <c r="J920" s="58"/>
      <c r="K920" s="381">
        <f>Q914</f>
        <v>329.31353999999999</v>
      </c>
      <c r="L920" s="32"/>
      <c r="M920" s="32"/>
      <c r="N920" s="32"/>
      <c r="O920" s="39"/>
      <c r="P920" s="40"/>
      <c r="Q920" s="25"/>
      <c r="R920" s="32"/>
      <c r="S920" s="32"/>
      <c r="U920" s="453"/>
      <c r="V920" s="436"/>
    </row>
    <row r="921" spans="1:22" s="33" customFormat="1" ht="15" customHeight="1" x14ac:dyDescent="0.25">
      <c r="A921" s="369" t="s">
        <v>835</v>
      </c>
      <c r="B921" s="373" t="s">
        <v>861</v>
      </c>
      <c r="C921" s="373" t="s">
        <v>862</v>
      </c>
      <c r="D921" s="382" t="s">
        <v>863</v>
      </c>
      <c r="E921" s="380">
        <f>H923</f>
        <v>329.31353999999999</v>
      </c>
      <c r="F921" s="25"/>
      <c r="G921" s="19" t="s">
        <v>9</v>
      </c>
      <c r="H921" s="42">
        <f>K910+K920</f>
        <v>329.31353999999999</v>
      </c>
      <c r="I921" s="25"/>
      <c r="J921" s="25"/>
      <c r="K921" s="38"/>
      <c r="L921" s="36"/>
      <c r="M921" s="36"/>
      <c r="N921" s="22"/>
      <c r="O921" s="39"/>
      <c r="P921" s="40"/>
      <c r="Q921" s="25"/>
      <c r="R921" s="32"/>
      <c r="S921" s="32"/>
      <c r="U921" s="453"/>
      <c r="V921" s="436"/>
    </row>
    <row r="922" spans="1:22" s="33" customFormat="1" ht="15" customHeight="1" x14ac:dyDescent="0.25">
      <c r="A922" s="243" t="s">
        <v>828</v>
      </c>
      <c r="B922" s="373" t="s">
        <v>864</v>
      </c>
      <c r="C922" s="383" t="s">
        <v>865</v>
      </c>
      <c r="D922" s="384" t="s">
        <v>866</v>
      </c>
      <c r="E922" s="380">
        <f>H924</f>
        <v>329.31353999999999</v>
      </c>
      <c r="F922" s="25"/>
      <c r="G922" s="371" t="s">
        <v>459</v>
      </c>
      <c r="H922" s="42">
        <f>K911+K920</f>
        <v>329.31353999999999</v>
      </c>
      <c r="I922" s="301"/>
      <c r="J922" s="301"/>
      <c r="K922" s="301"/>
      <c r="L922" s="36"/>
      <c r="M922" s="36"/>
      <c r="N922" s="22"/>
      <c r="O922" s="39"/>
      <c r="P922" s="40"/>
      <c r="Q922" s="22"/>
    </row>
    <row r="923" spans="1:22" s="33" customFormat="1" ht="15" customHeight="1" x14ac:dyDescent="0.25">
      <c r="A923" s="243" t="s">
        <v>828</v>
      </c>
      <c r="B923" s="373" t="s">
        <v>867</v>
      </c>
      <c r="C923" s="373" t="s">
        <v>868</v>
      </c>
      <c r="D923" s="384" t="s">
        <v>869</v>
      </c>
      <c r="E923" s="380">
        <f>H924</f>
        <v>329.31353999999999</v>
      </c>
      <c r="F923" s="25"/>
      <c r="G923" s="19" t="s">
        <v>870</v>
      </c>
      <c r="H923" s="42">
        <f>K912+K920</f>
        <v>329.31353999999999</v>
      </c>
      <c r="I923" s="301"/>
      <c r="J923" s="301"/>
      <c r="K923" s="301"/>
      <c r="L923" s="36"/>
      <c r="M923" s="36"/>
      <c r="N923" s="22"/>
      <c r="O923" s="39"/>
      <c r="P923" s="40"/>
      <c r="Q923" s="22"/>
    </row>
    <row r="924" spans="1:22" s="33" customFormat="1" ht="15" customHeight="1" x14ac:dyDescent="0.25">
      <c r="A924" s="372" t="s">
        <v>841</v>
      </c>
      <c r="B924" s="373" t="s">
        <v>864</v>
      </c>
      <c r="C924" s="373" t="s">
        <v>871</v>
      </c>
      <c r="D924" s="382" t="s">
        <v>872</v>
      </c>
      <c r="E924" s="380">
        <f>H923</f>
        <v>329.31353999999999</v>
      </c>
      <c r="F924" s="25"/>
      <c r="G924" s="19" t="s">
        <v>873</v>
      </c>
      <c r="H924" s="42">
        <f>K913+K920</f>
        <v>329.31353999999999</v>
      </c>
      <c r="I924" s="25"/>
      <c r="J924" s="25"/>
      <c r="K924" s="25"/>
      <c r="L924" s="36"/>
      <c r="M924" s="36"/>
      <c r="N924" s="22"/>
      <c r="O924" s="39"/>
      <c r="P924" s="40"/>
      <c r="Q924" s="22"/>
    </row>
    <row r="925" spans="1:22" s="33" customFormat="1" ht="15" customHeight="1" x14ac:dyDescent="0.25">
      <c r="A925" s="372" t="s">
        <v>841</v>
      </c>
      <c r="B925" s="373" t="s">
        <v>861</v>
      </c>
      <c r="C925" s="373" t="s">
        <v>874</v>
      </c>
      <c r="D925" s="382" t="s">
        <v>875</v>
      </c>
      <c r="E925" s="380">
        <f>H923</f>
        <v>329.31353999999999</v>
      </c>
      <c r="F925" s="25"/>
      <c r="G925" s="326" t="s">
        <v>461</v>
      </c>
      <c r="H925" s="42">
        <f>K914+K920</f>
        <v>329.31353999999999</v>
      </c>
      <c r="I925" s="25"/>
      <c r="J925" s="25"/>
      <c r="K925" s="57"/>
      <c r="L925" s="36"/>
      <c r="M925" s="36"/>
      <c r="N925" s="22"/>
      <c r="O925" s="39"/>
      <c r="P925" s="40"/>
      <c r="Q925" s="22"/>
    </row>
    <row r="926" spans="1:22" s="33" customFormat="1" ht="15" customHeight="1" x14ac:dyDescent="0.25">
      <c r="A926" s="372" t="s">
        <v>847</v>
      </c>
      <c r="B926" s="378" t="s">
        <v>823</v>
      </c>
      <c r="C926" s="373" t="s">
        <v>876</v>
      </c>
      <c r="D926" s="385" t="s">
        <v>877</v>
      </c>
      <c r="E926" s="380">
        <f>H925</f>
        <v>329.31353999999999</v>
      </c>
      <c r="F926" s="25"/>
      <c r="G926" s="326" t="s">
        <v>878</v>
      </c>
      <c r="H926" s="42">
        <f>K915+K920</f>
        <v>329.31353999999999</v>
      </c>
      <c r="I926" s="25"/>
      <c r="J926" s="25"/>
      <c r="K926" s="25"/>
      <c r="L926" s="36"/>
      <c r="M926" s="36"/>
      <c r="N926" s="22"/>
      <c r="O926" s="39"/>
      <c r="P926" s="40"/>
      <c r="Q926" s="22"/>
    </row>
    <row r="927" spans="1:22" s="33" customFormat="1" ht="15" customHeight="1" x14ac:dyDescent="0.25">
      <c r="A927" s="372" t="s">
        <v>850</v>
      </c>
      <c r="B927" s="378" t="s">
        <v>823</v>
      </c>
      <c r="C927" s="373" t="s">
        <v>879</v>
      </c>
      <c r="D927" s="385" t="s">
        <v>880</v>
      </c>
      <c r="E927" s="380">
        <f>H926</f>
        <v>329.31353999999999</v>
      </c>
      <c r="F927" s="25"/>
      <c r="G927" s="25"/>
      <c r="H927" s="25"/>
      <c r="I927" s="25"/>
      <c r="J927" s="25"/>
      <c r="K927" s="301"/>
      <c r="L927" s="36"/>
      <c r="M927" s="36"/>
      <c r="N927" s="22"/>
      <c r="O927" s="39"/>
      <c r="P927" s="40"/>
      <c r="Q927" s="22"/>
    </row>
    <row r="928" spans="1:22" s="33" customFormat="1" ht="15" customHeight="1" x14ac:dyDescent="0.25">
      <c r="A928" s="43"/>
      <c r="B928" s="44"/>
      <c r="C928" s="44"/>
      <c r="D928" s="45"/>
      <c r="E928" s="46"/>
      <c r="F928" s="25"/>
      <c r="G928" s="25"/>
      <c r="H928" s="25"/>
      <c r="I928" s="22"/>
      <c r="J928" s="38"/>
      <c r="K928" s="35"/>
      <c r="L928" s="36"/>
      <c r="M928" s="36"/>
      <c r="N928" s="22"/>
      <c r="O928" s="39"/>
      <c r="P928" s="40"/>
      <c r="Q928" s="22"/>
    </row>
    <row r="929" spans="1:22" s="33" customFormat="1" ht="15" customHeight="1" x14ac:dyDescent="0.25">
      <c r="A929" s="616" t="s">
        <v>936</v>
      </c>
      <c r="B929" s="617"/>
      <c r="C929" s="617"/>
      <c r="D929" s="617"/>
      <c r="E929" s="617"/>
      <c r="F929" s="27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22" s="33" customFormat="1" ht="30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22" s="33" customFormat="1" ht="30" customHeight="1" x14ac:dyDescent="0.25">
      <c r="A931" s="25"/>
      <c r="B931" s="25"/>
      <c r="C931" s="25"/>
      <c r="D931" s="178" t="s">
        <v>4</v>
      </c>
      <c r="E931" s="28">
        <f>высота2</f>
        <v>0</v>
      </c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22" s="33" customFormat="1" ht="30" customHeight="1" x14ac:dyDescent="0.25">
      <c r="A932" s="25"/>
      <c r="B932" s="25"/>
      <c r="C932" s="25"/>
      <c r="D932" s="2" t="s">
        <v>489</v>
      </c>
      <c r="E932" s="28">
        <v>423</v>
      </c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22" s="33" customFormat="1" ht="30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22" s="33" customFormat="1" ht="30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22" s="33" customFormat="1" ht="15" customHeight="1" thickBot="1" x14ac:dyDescent="0.3">
      <c r="A935" s="25"/>
      <c r="B935" s="37"/>
      <c r="C935" s="1" t="s">
        <v>937</v>
      </c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22" s="33" customFormat="1" ht="15" customHeight="1" thickBot="1" x14ac:dyDescent="0.3">
      <c r="A936" s="357" t="s">
        <v>822</v>
      </c>
      <c r="B936" s="358" t="s">
        <v>823</v>
      </c>
      <c r="C936" s="357" t="s">
        <v>824</v>
      </c>
      <c r="D936" s="358" t="s">
        <v>2</v>
      </c>
      <c r="E936" s="358" t="s">
        <v>3</v>
      </c>
      <c r="F936" s="25"/>
      <c r="G936" s="603" t="s">
        <v>6</v>
      </c>
      <c r="H936" s="604"/>
      <c r="I936" s="604"/>
      <c r="J936" s="604"/>
      <c r="K936" s="605"/>
      <c r="L936" s="606" t="s">
        <v>325</v>
      </c>
      <c r="M936" s="607"/>
      <c r="N936" s="607"/>
      <c r="O936" s="607"/>
      <c r="P936" s="607"/>
      <c r="Q936" s="608"/>
    </row>
    <row r="937" spans="1:22" s="301" customFormat="1" ht="15" customHeight="1" x14ac:dyDescent="0.25">
      <c r="A937" s="359" t="s">
        <v>825</v>
      </c>
      <c r="B937" s="360"/>
      <c r="C937" s="361" t="s">
        <v>826</v>
      </c>
      <c r="D937" s="362" t="s">
        <v>827</v>
      </c>
      <c r="E937" s="363">
        <f>H951</f>
        <v>335.15554000000003</v>
      </c>
      <c r="F937" s="25"/>
      <c r="G937" s="29" t="s">
        <v>43</v>
      </c>
      <c r="H937" s="3" t="s">
        <v>0</v>
      </c>
      <c r="I937" s="4" t="s">
        <v>1</v>
      </c>
      <c r="J937" s="4" t="s">
        <v>3</v>
      </c>
      <c r="K937" s="5" t="s">
        <v>7</v>
      </c>
      <c r="L937" s="41" t="s">
        <v>456</v>
      </c>
      <c r="M937" s="6" t="s">
        <v>0</v>
      </c>
      <c r="N937" s="7" t="s">
        <v>1</v>
      </c>
      <c r="O937" s="7" t="s">
        <v>315</v>
      </c>
      <c r="P937" s="7" t="s">
        <v>3</v>
      </c>
      <c r="Q937" s="4" t="s">
        <v>7</v>
      </c>
      <c r="R937" s="60"/>
      <c r="S937" s="60"/>
      <c r="T937" s="60"/>
      <c r="U937" s="60"/>
      <c r="V937" s="60"/>
    </row>
    <row r="938" spans="1:22" s="301" customFormat="1" ht="15" customHeight="1" x14ac:dyDescent="0.25">
      <c r="A938" s="243" t="s">
        <v>828</v>
      </c>
      <c r="B938" s="609" t="s">
        <v>829</v>
      </c>
      <c r="C938" s="364" t="s">
        <v>830</v>
      </c>
      <c r="D938" s="365" t="s">
        <v>831</v>
      </c>
      <c r="E938" s="363">
        <f>H950</f>
        <v>335.15554000000003</v>
      </c>
      <c r="F938" s="25"/>
      <c r="G938" s="19" t="s">
        <v>457</v>
      </c>
      <c r="H938" s="51">
        <f>E931/1000</f>
        <v>0</v>
      </c>
      <c r="I938" s="51">
        <f>E932/1000</f>
        <v>0.42299999999999999</v>
      </c>
      <c r="J938" s="26">
        <f>'Редактор цен '!$D$41</f>
        <v>18982.689999999999</v>
      </c>
      <c r="K938" s="9">
        <f>H938*J938</f>
        <v>0</v>
      </c>
      <c r="L938" s="47" t="s">
        <v>458</v>
      </c>
      <c r="M938" s="51">
        <f>H938</f>
        <v>0</v>
      </c>
      <c r="N938" s="282">
        <f>I938</f>
        <v>0.42299999999999999</v>
      </c>
      <c r="O938" s="179">
        <f t="shared" ref="O938" si="108">(M938+N938)*2</f>
        <v>0.84599999999999997</v>
      </c>
      <c r="P938" s="180">
        <f>'Редактор цен '!$D$138</f>
        <v>124.46000000000001</v>
      </c>
      <c r="Q938" s="59">
        <f>O938*P938</f>
        <v>105.29316</v>
      </c>
      <c r="R938" s="452"/>
      <c r="S938" s="389"/>
      <c r="T938" s="389"/>
      <c r="U938" s="389"/>
      <c r="V938" s="61"/>
    </row>
    <row r="939" spans="1:22" s="301" customFormat="1" ht="15" customHeight="1" x14ac:dyDescent="0.25">
      <c r="A939" s="366" t="s">
        <v>832</v>
      </c>
      <c r="B939" s="610"/>
      <c r="C939" s="367" t="s">
        <v>833</v>
      </c>
      <c r="D939" s="368" t="s">
        <v>834</v>
      </c>
      <c r="E939" s="363">
        <f>H949</f>
        <v>335.15554000000003</v>
      </c>
      <c r="F939" s="25"/>
      <c r="G939" s="19" t="s">
        <v>9</v>
      </c>
      <c r="H939" s="51">
        <f>H938</f>
        <v>0</v>
      </c>
      <c r="I939" s="51">
        <f>I938</f>
        <v>0.42299999999999999</v>
      </c>
      <c r="J939" s="26">
        <f>'Редактор цен '!$D$43</f>
        <v>21920.2</v>
      </c>
      <c r="K939" s="9">
        <f t="shared" ref="K939:K944" si="109">H939*J939</f>
        <v>0</v>
      </c>
      <c r="L939" s="181" t="s">
        <v>61</v>
      </c>
      <c r="M939" s="51">
        <f>M938</f>
        <v>0</v>
      </c>
      <c r="N939" s="282">
        <f>I938</f>
        <v>0.42299999999999999</v>
      </c>
      <c r="O939" s="179">
        <f>(M939+N939)*2</f>
        <v>0.84599999999999997</v>
      </c>
      <c r="P939" s="11">
        <f>'Редактор цен '!$D$131</f>
        <v>138.43</v>
      </c>
      <c r="Q939" s="59">
        <f>O939*P939</f>
        <v>117.11178</v>
      </c>
      <c r="R939" s="454"/>
      <c r="S939" s="389"/>
      <c r="T939" s="454"/>
      <c r="U939" s="455"/>
      <c r="V939" s="454"/>
    </row>
    <row r="940" spans="1:22" s="301" customFormat="1" ht="15" customHeight="1" x14ac:dyDescent="0.25">
      <c r="A940" s="369" t="s">
        <v>835</v>
      </c>
      <c r="B940" s="610"/>
      <c r="C940" s="370" t="s">
        <v>836</v>
      </c>
      <c r="D940" s="368" t="s">
        <v>837</v>
      </c>
      <c r="E940" s="363">
        <f>E939</f>
        <v>335.15554000000003</v>
      </c>
      <c r="F940" s="25"/>
      <c r="G940" s="371" t="s">
        <v>459</v>
      </c>
      <c r="H940" s="51">
        <f t="shared" ref="H940:I944" si="110">H939</f>
        <v>0</v>
      </c>
      <c r="I940" s="51">
        <f t="shared" si="110"/>
        <v>0.42299999999999999</v>
      </c>
      <c r="J940" s="26">
        <f>'Редактор цен '!$D$42</f>
        <v>21880.83</v>
      </c>
      <c r="K940" s="9">
        <f t="shared" si="109"/>
        <v>0</v>
      </c>
      <c r="L940" s="271" t="s">
        <v>490</v>
      </c>
      <c r="M940" s="51">
        <f>M938-0.12</f>
        <v>-0.12</v>
      </c>
      <c r="N940" s="51">
        <f>N938-0.11</f>
        <v>0.313</v>
      </c>
      <c r="O940" s="179">
        <f>(M940+N940)*2</f>
        <v>0.38600000000000001</v>
      </c>
      <c r="P940" s="11">
        <f>'Редактор цен '!$D$135</f>
        <v>292.10000000000002</v>
      </c>
      <c r="Q940" s="59">
        <f>O940*P940</f>
        <v>112.75060000000001</v>
      </c>
      <c r="R940" s="454"/>
      <c r="S940" s="389"/>
      <c r="T940" s="454"/>
      <c r="U940" s="455"/>
      <c r="V940" s="454"/>
    </row>
    <row r="941" spans="1:22" s="301" customFormat="1" ht="15" customHeight="1" x14ac:dyDescent="0.25">
      <c r="A941" s="369" t="s">
        <v>838</v>
      </c>
      <c r="B941" s="610"/>
      <c r="C941" s="370" t="s">
        <v>839</v>
      </c>
      <c r="D941" s="368" t="s">
        <v>840</v>
      </c>
      <c r="E941" s="363">
        <f>E939</f>
        <v>335.15554000000003</v>
      </c>
      <c r="F941" s="25"/>
      <c r="G941" s="19" t="s">
        <v>326</v>
      </c>
      <c r="H941" s="51">
        <f t="shared" si="110"/>
        <v>0</v>
      </c>
      <c r="I941" s="51">
        <f t="shared" si="110"/>
        <v>0.42299999999999999</v>
      </c>
      <c r="J941" s="26">
        <f>'Редактор цен '!$D$48</f>
        <v>26987.5</v>
      </c>
      <c r="K941" s="9">
        <f t="shared" si="109"/>
        <v>0</v>
      </c>
      <c r="L941" s="47" t="s">
        <v>491</v>
      </c>
      <c r="M941" s="51">
        <f>H938</f>
        <v>0</v>
      </c>
      <c r="N941" s="56">
        <v>0</v>
      </c>
      <c r="O941" s="179">
        <f>M941</f>
        <v>0</v>
      </c>
      <c r="P941" s="11">
        <f>'Редактор цен '!$D$138</f>
        <v>124.46000000000001</v>
      </c>
      <c r="Q941" s="59">
        <f t="shared" ref="Q941" si="111">O941*P941</f>
        <v>0</v>
      </c>
      <c r="R941" s="454"/>
      <c r="S941" s="389"/>
      <c r="T941" s="454"/>
      <c r="U941" s="455"/>
      <c r="V941" s="454"/>
    </row>
    <row r="942" spans="1:22" s="301" customFormat="1" ht="15" customHeight="1" thickBot="1" x14ac:dyDescent="0.3">
      <c r="A942" s="372" t="s">
        <v>841</v>
      </c>
      <c r="B942" s="610"/>
      <c r="C942" s="373" t="s">
        <v>842</v>
      </c>
      <c r="D942" s="368" t="s">
        <v>843</v>
      </c>
      <c r="E942" s="363">
        <f>E939</f>
        <v>335.15554000000003</v>
      </c>
      <c r="F942" s="25"/>
      <c r="G942" s="19" t="s">
        <v>66</v>
      </c>
      <c r="H942" s="51">
        <f t="shared" si="110"/>
        <v>0</v>
      </c>
      <c r="I942" s="51">
        <f t="shared" si="110"/>
        <v>0.42299999999999999</v>
      </c>
      <c r="J942" s="26">
        <f>'Редактор цен '!$D$51</f>
        <v>29925.010000000002</v>
      </c>
      <c r="K942" s="9">
        <f t="shared" si="109"/>
        <v>0</v>
      </c>
      <c r="L942" s="25"/>
      <c r="M942" s="25"/>
      <c r="N942" s="25"/>
      <c r="O942" s="25"/>
      <c r="P942" s="25"/>
      <c r="Q942" s="57" t="s">
        <v>463</v>
      </c>
      <c r="R942" s="454"/>
      <c r="S942" s="389"/>
      <c r="T942" s="454"/>
      <c r="U942" s="455"/>
      <c r="V942" s="454"/>
    </row>
    <row r="943" spans="1:22" s="301" customFormat="1" ht="15" customHeight="1" thickBot="1" x14ac:dyDescent="0.3">
      <c r="A943" s="372" t="s">
        <v>844</v>
      </c>
      <c r="B943" s="610"/>
      <c r="C943" s="373" t="s">
        <v>845</v>
      </c>
      <c r="D943" s="368" t="s">
        <v>846</v>
      </c>
      <c r="E943" s="363">
        <f>E939</f>
        <v>335.15554000000003</v>
      </c>
      <c r="F943" s="25"/>
      <c r="G943" s="326" t="s">
        <v>461</v>
      </c>
      <c r="H943" s="51">
        <f t="shared" si="110"/>
        <v>0</v>
      </c>
      <c r="I943" s="51">
        <f t="shared" si="110"/>
        <v>0.42299999999999999</v>
      </c>
      <c r="J943" s="26">
        <f>'Редактор цен '!$D$49</f>
        <v>26987.5</v>
      </c>
      <c r="K943" s="9">
        <f t="shared" si="109"/>
        <v>0</v>
      </c>
      <c r="L943" s="274"/>
      <c r="M943" s="55"/>
      <c r="N943" s="55"/>
      <c r="O943" s="276"/>
      <c r="P943" s="58"/>
      <c r="Q943" s="182">
        <f>Q938+Q939+Q940+Q941</f>
        <v>335.15554000000003</v>
      </c>
      <c r="R943" s="36"/>
      <c r="S943" s="36"/>
      <c r="T943" s="36"/>
      <c r="U943" s="36"/>
      <c r="V943" s="36"/>
    </row>
    <row r="944" spans="1:22" s="301" customFormat="1" ht="15" customHeight="1" x14ac:dyDescent="0.25">
      <c r="A944" s="372" t="s">
        <v>847</v>
      </c>
      <c r="B944" s="610"/>
      <c r="C944" s="373" t="s">
        <v>848</v>
      </c>
      <c r="D944" s="368" t="s">
        <v>849</v>
      </c>
      <c r="E944" s="363">
        <f>E940</f>
        <v>335.15554000000003</v>
      </c>
      <c r="F944" s="25"/>
      <c r="G944" s="326" t="s">
        <v>462</v>
      </c>
      <c r="H944" s="51">
        <f t="shared" si="110"/>
        <v>0</v>
      </c>
      <c r="I944" s="51">
        <f t="shared" si="110"/>
        <v>0.42299999999999999</v>
      </c>
      <c r="J944" s="26">
        <f>'Редактор цен '!$D$50</f>
        <v>31981.14</v>
      </c>
      <c r="K944" s="9">
        <f t="shared" si="109"/>
        <v>0</v>
      </c>
      <c r="L944" s="61"/>
      <c r="M944" s="64"/>
      <c r="N944" s="64"/>
      <c r="O944" s="276"/>
      <c r="P944" s="58"/>
      <c r="Q944" s="386"/>
      <c r="R944" s="31"/>
      <c r="S944" s="22"/>
      <c r="U944" s="22"/>
      <c r="V944" s="21"/>
    </row>
    <row r="945" spans="1:22" s="301" customFormat="1" ht="15" customHeight="1" x14ac:dyDescent="0.25">
      <c r="A945" s="372" t="s">
        <v>850</v>
      </c>
      <c r="B945" s="610"/>
      <c r="C945" s="373" t="s">
        <v>851</v>
      </c>
      <c r="D945" s="368" t="s">
        <v>852</v>
      </c>
      <c r="E945" s="363">
        <f>H951</f>
        <v>335.15554000000003</v>
      </c>
      <c r="F945" s="25"/>
      <c r="G945" s="374"/>
      <c r="H945" s="242"/>
      <c r="I945" s="242"/>
      <c r="J945" s="58"/>
      <c r="K945" s="62"/>
      <c r="L945" s="61"/>
      <c r="M945" s="64"/>
      <c r="N945" s="64"/>
      <c r="O945" s="276"/>
      <c r="P945" s="58"/>
      <c r="Q945" s="64"/>
      <c r="R945" s="32"/>
      <c r="S945" s="32"/>
      <c r="U945" s="456"/>
      <c r="V945" s="22"/>
    </row>
    <row r="946" spans="1:22" s="301" customFormat="1" ht="15" customHeight="1" x14ac:dyDescent="0.25">
      <c r="A946" s="369" t="s">
        <v>853</v>
      </c>
      <c r="B946" s="610"/>
      <c r="C946" s="370" t="s">
        <v>854</v>
      </c>
      <c r="D946" s="368" t="s">
        <v>855</v>
      </c>
      <c r="E946" s="363">
        <f>E939</f>
        <v>335.15554000000003</v>
      </c>
      <c r="F946" s="25"/>
      <c r="G946" s="374"/>
      <c r="H946" s="242"/>
      <c r="I946" s="375"/>
      <c r="J946" s="58"/>
      <c r="K946" s="62"/>
      <c r="L946" s="61"/>
      <c r="M946" s="65"/>
      <c r="N946" s="65"/>
      <c r="O946" s="302"/>
      <c r="P946" s="58"/>
      <c r="Q946" s="25"/>
      <c r="R946" s="32"/>
      <c r="S946" s="32"/>
      <c r="U946" s="456"/>
      <c r="V946" s="22"/>
    </row>
    <row r="947" spans="1:22" s="301" customFormat="1" ht="15" customHeight="1" x14ac:dyDescent="0.25">
      <c r="A947" s="366" t="s">
        <v>856</v>
      </c>
      <c r="B947" s="611"/>
      <c r="C947" s="367" t="s">
        <v>857</v>
      </c>
      <c r="D947" s="368" t="s">
        <v>858</v>
      </c>
      <c r="E947" s="363">
        <f>E939</f>
        <v>335.15554000000003</v>
      </c>
      <c r="F947" s="25"/>
      <c r="G947" s="63"/>
      <c r="H947" s="55"/>
      <c r="I947" s="34"/>
      <c r="J947" s="58"/>
      <c r="K947" s="62"/>
      <c r="L947" s="25"/>
      <c r="M947" s="25"/>
      <c r="N947" s="25"/>
      <c r="O947" s="25"/>
      <c r="P947" s="25"/>
      <c r="Q947" s="25"/>
      <c r="R947" s="32"/>
      <c r="S947" s="32"/>
      <c r="U947" s="457"/>
      <c r="V947" s="456"/>
    </row>
    <row r="948" spans="1:22" s="301" customFormat="1" ht="15" customHeight="1" x14ac:dyDescent="0.25">
      <c r="A948" s="357" t="s">
        <v>822</v>
      </c>
      <c r="B948" s="358" t="s">
        <v>823</v>
      </c>
      <c r="C948" s="357" t="s">
        <v>824</v>
      </c>
      <c r="D948" s="358" t="s">
        <v>2</v>
      </c>
      <c r="E948" s="358" t="s">
        <v>3</v>
      </c>
      <c r="F948" s="25"/>
      <c r="G948" s="612" t="s">
        <v>10</v>
      </c>
      <c r="H948" s="612"/>
      <c r="I948" s="55"/>
      <c r="J948" s="376"/>
      <c r="K948" s="377"/>
      <c r="L948" s="25"/>
      <c r="M948" s="25"/>
      <c r="N948" s="25"/>
      <c r="O948" s="25"/>
      <c r="P948" s="25"/>
      <c r="Q948" s="25"/>
      <c r="R948" s="32"/>
      <c r="S948" s="32"/>
      <c r="U948" s="457"/>
      <c r="V948" s="456"/>
    </row>
    <row r="949" spans="1:22" s="301" customFormat="1" ht="15" customHeight="1" x14ac:dyDescent="0.25">
      <c r="A949" s="359" t="s">
        <v>825</v>
      </c>
      <c r="B949" s="378" t="s">
        <v>823</v>
      </c>
      <c r="C949" s="361" t="s">
        <v>859</v>
      </c>
      <c r="D949" s="379" t="s">
        <v>860</v>
      </c>
      <c r="E949" s="380">
        <f>H955</f>
        <v>335.15554000000003</v>
      </c>
      <c r="F949" s="25"/>
      <c r="G949" s="19" t="s">
        <v>8</v>
      </c>
      <c r="H949" s="42">
        <f>K938+K949</f>
        <v>335.15554000000003</v>
      </c>
      <c r="I949" s="375"/>
      <c r="J949" s="58"/>
      <c r="K949" s="381">
        <f>Q943</f>
        <v>335.15554000000003</v>
      </c>
      <c r="L949" s="32"/>
      <c r="M949" s="32"/>
      <c r="N949" s="32"/>
      <c r="O949" s="39"/>
      <c r="P949" s="40"/>
      <c r="Q949" s="25"/>
      <c r="R949" s="32"/>
      <c r="S949" s="32"/>
      <c r="U949" s="457"/>
      <c r="V949" s="456"/>
    </row>
    <row r="950" spans="1:22" s="301" customFormat="1" ht="15" customHeight="1" x14ac:dyDescent="0.25">
      <c r="A950" s="369" t="s">
        <v>835</v>
      </c>
      <c r="B950" s="373" t="s">
        <v>861</v>
      </c>
      <c r="C950" s="373" t="s">
        <v>862</v>
      </c>
      <c r="D950" s="382" t="s">
        <v>863</v>
      </c>
      <c r="E950" s="380">
        <f>H952</f>
        <v>335.15554000000003</v>
      </c>
      <c r="F950" s="25"/>
      <c r="G950" s="19" t="s">
        <v>9</v>
      </c>
      <c r="H950" s="42">
        <f>K939+K949</f>
        <v>335.15554000000003</v>
      </c>
      <c r="I950" s="25"/>
      <c r="J950" s="25"/>
      <c r="K950" s="38"/>
      <c r="L950" s="36"/>
      <c r="M950" s="36"/>
      <c r="N950" s="22"/>
      <c r="O950" s="39"/>
      <c r="P950" s="40"/>
      <c r="Q950" s="25"/>
      <c r="R950" s="32"/>
      <c r="S950" s="32"/>
      <c r="U950" s="457"/>
      <c r="V950" s="456"/>
    </row>
    <row r="951" spans="1:22" s="301" customFormat="1" ht="15" customHeight="1" x14ac:dyDescent="0.25">
      <c r="A951" s="243" t="s">
        <v>828</v>
      </c>
      <c r="B951" s="373" t="s">
        <v>864</v>
      </c>
      <c r="C951" s="383" t="s">
        <v>865</v>
      </c>
      <c r="D951" s="384" t="s">
        <v>866</v>
      </c>
      <c r="E951" s="380">
        <f>H953</f>
        <v>335.15554000000003</v>
      </c>
      <c r="F951" s="25"/>
      <c r="G951" s="371" t="s">
        <v>459</v>
      </c>
      <c r="H951" s="42">
        <f>K940+K949</f>
        <v>335.15554000000003</v>
      </c>
      <c r="L951" s="25"/>
      <c r="M951" s="25"/>
      <c r="N951" s="25"/>
      <c r="O951" s="25"/>
      <c r="P951" s="25"/>
      <c r="Q951" s="25"/>
    </row>
    <row r="952" spans="1:22" s="301" customFormat="1" ht="15" customHeight="1" x14ac:dyDescent="0.25">
      <c r="A952" s="243" t="s">
        <v>828</v>
      </c>
      <c r="B952" s="373" t="s">
        <v>867</v>
      </c>
      <c r="C952" s="373" t="s">
        <v>868</v>
      </c>
      <c r="D952" s="384" t="s">
        <v>869</v>
      </c>
      <c r="E952" s="380">
        <f>H953</f>
        <v>335.15554000000003</v>
      </c>
      <c r="F952" s="25"/>
      <c r="G952" s="19" t="s">
        <v>870</v>
      </c>
      <c r="H952" s="42">
        <f>K941+K949</f>
        <v>335.15554000000003</v>
      </c>
      <c r="L952" s="25"/>
      <c r="M952" s="25"/>
      <c r="N952" s="25"/>
      <c r="O952" s="25"/>
      <c r="P952" s="25"/>
      <c r="Q952" s="25"/>
    </row>
    <row r="953" spans="1:22" s="301" customFormat="1" ht="15" customHeight="1" x14ac:dyDescent="0.25">
      <c r="A953" s="372" t="s">
        <v>841</v>
      </c>
      <c r="B953" s="373" t="s">
        <v>864</v>
      </c>
      <c r="C953" s="373" t="s">
        <v>871</v>
      </c>
      <c r="D953" s="382" t="s">
        <v>872</v>
      </c>
      <c r="E953" s="380">
        <f>H952</f>
        <v>335.15554000000003</v>
      </c>
      <c r="F953" s="25"/>
      <c r="G953" s="19" t="s">
        <v>873</v>
      </c>
      <c r="H953" s="42">
        <f>K942+K949</f>
        <v>335.15554000000003</v>
      </c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22" s="301" customFormat="1" ht="15" customHeight="1" x14ac:dyDescent="0.25">
      <c r="A954" s="372" t="s">
        <v>841</v>
      </c>
      <c r="B954" s="373" t="s">
        <v>861</v>
      </c>
      <c r="C954" s="373" t="s">
        <v>874</v>
      </c>
      <c r="D954" s="382" t="s">
        <v>875</v>
      </c>
      <c r="E954" s="380">
        <f>H952</f>
        <v>335.15554000000003</v>
      </c>
      <c r="F954" s="25"/>
      <c r="G954" s="326" t="s">
        <v>461</v>
      </c>
      <c r="H954" s="42">
        <f>K943+K949</f>
        <v>335.15554000000003</v>
      </c>
      <c r="I954" s="25"/>
      <c r="J954" s="25"/>
      <c r="K954" s="57"/>
      <c r="L954" s="25"/>
      <c r="M954" s="25"/>
      <c r="N954" s="25"/>
      <c r="O954" s="25"/>
      <c r="P954" s="25"/>
      <c r="Q954" s="25"/>
    </row>
    <row r="955" spans="1:22" s="301" customFormat="1" ht="15" customHeight="1" x14ac:dyDescent="0.25">
      <c r="A955" s="372" t="s">
        <v>847</v>
      </c>
      <c r="B955" s="378" t="s">
        <v>823</v>
      </c>
      <c r="C955" s="373" t="s">
        <v>876</v>
      </c>
      <c r="D955" s="385" t="s">
        <v>877</v>
      </c>
      <c r="E955" s="380">
        <f>H954</f>
        <v>335.15554000000003</v>
      </c>
      <c r="F955" s="25"/>
      <c r="G955" s="326" t="s">
        <v>878</v>
      </c>
      <c r="H955" s="42">
        <f>K944+K949</f>
        <v>335.15554000000003</v>
      </c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22" s="301" customFormat="1" ht="15" customHeight="1" x14ac:dyDescent="0.25">
      <c r="A956" s="372" t="s">
        <v>850</v>
      </c>
      <c r="B956" s="378" t="s">
        <v>823</v>
      </c>
      <c r="C956" s="373" t="s">
        <v>879</v>
      </c>
      <c r="D956" s="385" t="s">
        <v>880</v>
      </c>
      <c r="E956" s="380">
        <f>H955</f>
        <v>335.15554000000003</v>
      </c>
      <c r="F956" s="25"/>
      <c r="G956" s="25"/>
      <c r="H956" s="25"/>
      <c r="I956" s="25"/>
      <c r="J956" s="25"/>
      <c r="L956" s="25"/>
      <c r="M956" s="25"/>
      <c r="N956" s="25"/>
      <c r="O956" s="25"/>
      <c r="P956" s="25"/>
      <c r="Q956" s="25"/>
    </row>
    <row r="957" spans="1:22" s="301" customFormat="1" ht="1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22" s="301" customFormat="1" ht="15" customHeight="1" x14ac:dyDescent="0.25">
      <c r="A958" s="616" t="s">
        <v>938</v>
      </c>
      <c r="B958" s="617"/>
      <c r="C958" s="617"/>
      <c r="D958" s="617"/>
      <c r="E958" s="617"/>
      <c r="F958" s="27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22" s="301" customFormat="1" ht="30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22" s="301" customFormat="1" ht="30" customHeight="1" x14ac:dyDescent="0.25">
      <c r="A960" s="25"/>
      <c r="B960" s="25"/>
      <c r="C960" s="25"/>
      <c r="D960" s="178" t="s">
        <v>4</v>
      </c>
      <c r="E960" s="28">
        <f>высота2</f>
        <v>0</v>
      </c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s="301" customFormat="1" ht="30" customHeight="1" x14ac:dyDescent="0.25">
      <c r="A961" s="25"/>
      <c r="B961" s="25"/>
      <c r="C961" s="25"/>
      <c r="D961" s="2" t="s">
        <v>489</v>
      </c>
      <c r="E961" s="28">
        <v>423</v>
      </c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s="301" customFormat="1" ht="30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s="301" customFormat="1" ht="30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s="301" customFormat="1" ht="15" customHeight="1" thickBot="1" x14ac:dyDescent="0.3">
      <c r="A964" s="25"/>
      <c r="B964" s="37"/>
      <c r="C964" s="1" t="s">
        <v>939</v>
      </c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s="301" customFormat="1" ht="15" customHeight="1" thickBot="1" x14ac:dyDescent="0.3">
      <c r="A965" s="357" t="s">
        <v>822</v>
      </c>
      <c r="B965" s="358" t="s">
        <v>823</v>
      </c>
      <c r="C965" s="357" t="s">
        <v>824</v>
      </c>
      <c r="D965" s="358" t="s">
        <v>2</v>
      </c>
      <c r="E965" s="358" t="s">
        <v>3</v>
      </c>
      <c r="F965" s="25"/>
      <c r="G965" s="603" t="s">
        <v>6</v>
      </c>
      <c r="H965" s="604"/>
      <c r="I965" s="604"/>
      <c r="J965" s="604"/>
      <c r="K965" s="605"/>
      <c r="L965" s="606" t="s">
        <v>325</v>
      </c>
      <c r="M965" s="607"/>
      <c r="N965" s="607"/>
      <c r="O965" s="607"/>
      <c r="P965" s="607"/>
      <c r="Q965" s="608"/>
    </row>
    <row r="966" spans="1:17" s="301" customFormat="1" ht="15" customHeight="1" x14ac:dyDescent="0.25">
      <c r="A966" s="359" t="s">
        <v>825</v>
      </c>
      <c r="B966" s="360"/>
      <c r="C966" s="361" t="s">
        <v>826</v>
      </c>
      <c r="D966" s="362" t="s">
        <v>827</v>
      </c>
      <c r="E966" s="363">
        <f>H980</f>
        <v>329.31353999999999</v>
      </c>
      <c r="F966" s="25"/>
      <c r="G966" s="29" t="s">
        <v>43</v>
      </c>
      <c r="H966" s="3" t="s">
        <v>0</v>
      </c>
      <c r="I966" s="4" t="s">
        <v>1</v>
      </c>
      <c r="J966" s="4" t="s">
        <v>3</v>
      </c>
      <c r="K966" s="5" t="s">
        <v>7</v>
      </c>
      <c r="L966" s="41" t="s">
        <v>456</v>
      </c>
      <c r="M966" s="6" t="s">
        <v>0</v>
      </c>
      <c r="N966" s="7" t="s">
        <v>1</v>
      </c>
      <c r="O966" s="7" t="s">
        <v>315</v>
      </c>
      <c r="P966" s="7" t="s">
        <v>3</v>
      </c>
      <c r="Q966" s="4" t="s">
        <v>7</v>
      </c>
    </row>
    <row r="967" spans="1:17" s="301" customFormat="1" ht="15" customHeight="1" x14ac:dyDescent="0.25">
      <c r="A967" s="243" t="s">
        <v>828</v>
      </c>
      <c r="B967" s="609" t="s">
        <v>829</v>
      </c>
      <c r="C967" s="364" t="s">
        <v>830</v>
      </c>
      <c r="D967" s="365" t="s">
        <v>831</v>
      </c>
      <c r="E967" s="363">
        <f>H979</f>
        <v>329.31353999999999</v>
      </c>
      <c r="F967" s="25"/>
      <c r="G967" s="19" t="s">
        <v>457</v>
      </c>
      <c r="H967" s="51">
        <f>E960/1000</f>
        <v>0</v>
      </c>
      <c r="I967" s="51">
        <f>E961/1000</f>
        <v>0.42299999999999999</v>
      </c>
      <c r="J967" s="26">
        <f>'Редактор цен '!$D$38</f>
        <v>14197.33</v>
      </c>
      <c r="K967" s="9">
        <f>H967*J967</f>
        <v>0</v>
      </c>
      <c r="L967" s="47" t="s">
        <v>458</v>
      </c>
      <c r="M967" s="51">
        <f>H967</f>
        <v>0</v>
      </c>
      <c r="N967" s="282">
        <f>I967</f>
        <v>0.42299999999999999</v>
      </c>
      <c r="O967" s="179">
        <f t="shared" ref="O967" si="112">(M967+N967)*2</f>
        <v>0.84599999999999997</v>
      </c>
      <c r="P967" s="180">
        <f>'Редактор цен '!$D$138</f>
        <v>124.46000000000001</v>
      </c>
      <c r="Q967" s="59">
        <f>O967*P967</f>
        <v>105.29316</v>
      </c>
    </row>
    <row r="968" spans="1:17" s="301" customFormat="1" ht="15" customHeight="1" x14ac:dyDescent="0.25">
      <c r="A968" s="366" t="s">
        <v>832</v>
      </c>
      <c r="B968" s="610"/>
      <c r="C968" s="367" t="s">
        <v>833</v>
      </c>
      <c r="D968" s="368" t="s">
        <v>834</v>
      </c>
      <c r="E968" s="363">
        <f>H978</f>
        <v>329.31353999999999</v>
      </c>
      <c r="F968" s="25"/>
      <c r="G968" s="19" t="s">
        <v>9</v>
      </c>
      <c r="H968" s="51">
        <f>H967</f>
        <v>0</v>
      </c>
      <c r="I968" s="51">
        <f>I967</f>
        <v>0.42299999999999999</v>
      </c>
      <c r="J968" s="26">
        <f>'Редактор цен '!$D$40</f>
        <v>15320.01</v>
      </c>
      <c r="K968" s="9">
        <f t="shared" ref="K968:K973" si="113">H968*J968</f>
        <v>0</v>
      </c>
      <c r="L968" s="181" t="s">
        <v>61</v>
      </c>
      <c r="M968" s="51">
        <f>M967</f>
        <v>0</v>
      </c>
      <c r="N968" s="282">
        <f>I967</f>
        <v>0.42299999999999999</v>
      </c>
      <c r="O968" s="179">
        <f>(M968+N968)*2</f>
        <v>0.84599999999999997</v>
      </c>
      <c r="P968" s="11">
        <f>'Редактор цен '!$D$131</f>
        <v>138.43</v>
      </c>
      <c r="Q968" s="59">
        <f>O968*P968</f>
        <v>117.11178</v>
      </c>
    </row>
    <row r="969" spans="1:17" s="301" customFormat="1" ht="15" customHeight="1" x14ac:dyDescent="0.25">
      <c r="A969" s="369" t="s">
        <v>835</v>
      </c>
      <c r="B969" s="610"/>
      <c r="C969" s="370" t="s">
        <v>836</v>
      </c>
      <c r="D969" s="368" t="s">
        <v>837</v>
      </c>
      <c r="E969" s="363">
        <f>E968</f>
        <v>329.31353999999999</v>
      </c>
      <c r="F969" s="25"/>
      <c r="G969" s="371" t="s">
        <v>459</v>
      </c>
      <c r="H969" s="51">
        <f t="shared" ref="H969:I973" si="114">H968</f>
        <v>0</v>
      </c>
      <c r="I969" s="51">
        <f t="shared" si="114"/>
        <v>0.42299999999999999</v>
      </c>
      <c r="J969" s="26">
        <f>'Редактор цен '!$D$39</f>
        <v>15363.19</v>
      </c>
      <c r="K969" s="9">
        <f t="shared" si="113"/>
        <v>0</v>
      </c>
      <c r="L969" s="271" t="s">
        <v>490</v>
      </c>
      <c r="M969" s="51">
        <f>M967-0.12</f>
        <v>-0.12</v>
      </c>
      <c r="N969" s="51">
        <f>N967-0.12</f>
        <v>0.30299999999999999</v>
      </c>
      <c r="O969" s="179">
        <f>(M969+N969)*2</f>
        <v>0.36599999999999999</v>
      </c>
      <c r="P969" s="11">
        <f>'Редактор цен '!$D$135</f>
        <v>292.10000000000002</v>
      </c>
      <c r="Q969" s="59">
        <f>O969*P969</f>
        <v>106.90860000000001</v>
      </c>
    </row>
    <row r="970" spans="1:17" s="301" customFormat="1" ht="15" customHeight="1" x14ac:dyDescent="0.25">
      <c r="A970" s="369" t="s">
        <v>838</v>
      </c>
      <c r="B970" s="610"/>
      <c r="C970" s="370" t="s">
        <v>839</v>
      </c>
      <c r="D970" s="368" t="s">
        <v>840</v>
      </c>
      <c r="E970" s="363">
        <f>E968</f>
        <v>329.31353999999999</v>
      </c>
      <c r="F970" s="25"/>
      <c r="G970" s="19" t="s">
        <v>326</v>
      </c>
      <c r="H970" s="51">
        <f t="shared" si="114"/>
        <v>0</v>
      </c>
      <c r="I970" s="51">
        <f t="shared" si="114"/>
        <v>0.42299999999999999</v>
      </c>
      <c r="J970" s="26">
        <f>'Редактор цен '!$D$44</f>
        <v>22969.639100000004</v>
      </c>
      <c r="K970" s="9">
        <f t="shared" si="113"/>
        <v>0</v>
      </c>
      <c r="L970" s="47"/>
      <c r="M970" s="51"/>
      <c r="N970" s="56"/>
      <c r="O970" s="179"/>
      <c r="P970" s="11"/>
      <c r="Q970" s="59"/>
    </row>
    <row r="971" spans="1:17" s="301" customFormat="1" ht="15" customHeight="1" thickBot="1" x14ac:dyDescent="0.3">
      <c r="A971" s="372" t="s">
        <v>841</v>
      </c>
      <c r="B971" s="610"/>
      <c r="C971" s="373" t="s">
        <v>842</v>
      </c>
      <c r="D971" s="368" t="s">
        <v>843</v>
      </c>
      <c r="E971" s="363">
        <f>E968</f>
        <v>329.31353999999999</v>
      </c>
      <c r="F971" s="25"/>
      <c r="G971" s="19" t="s">
        <v>66</v>
      </c>
      <c r="H971" s="51">
        <f t="shared" si="114"/>
        <v>0</v>
      </c>
      <c r="I971" s="51">
        <f t="shared" si="114"/>
        <v>0.42299999999999999</v>
      </c>
      <c r="J971" s="26">
        <f>'Редактор цен '!$D$47</f>
        <v>20259.04</v>
      </c>
      <c r="K971" s="9">
        <f t="shared" si="113"/>
        <v>0</v>
      </c>
      <c r="L971" s="25"/>
      <c r="M971" s="25"/>
      <c r="N971" s="25"/>
      <c r="O971" s="25"/>
      <c r="P971" s="25"/>
      <c r="Q971" s="57" t="s">
        <v>463</v>
      </c>
    </row>
    <row r="972" spans="1:17" s="301" customFormat="1" ht="15" customHeight="1" thickBot="1" x14ac:dyDescent="0.3">
      <c r="A972" s="372" t="s">
        <v>844</v>
      </c>
      <c r="B972" s="610"/>
      <c r="C972" s="373" t="s">
        <v>845</v>
      </c>
      <c r="D972" s="368" t="s">
        <v>846</v>
      </c>
      <c r="E972" s="363">
        <f>E968</f>
        <v>329.31353999999999</v>
      </c>
      <c r="F972" s="25"/>
      <c r="G972" s="326" t="s">
        <v>461</v>
      </c>
      <c r="H972" s="51">
        <f t="shared" si="114"/>
        <v>0</v>
      </c>
      <c r="I972" s="51">
        <f t="shared" si="114"/>
        <v>0.42299999999999999</v>
      </c>
      <c r="J972" s="26">
        <f>'Редактор цен '!$D$45</f>
        <v>22969.639100000004</v>
      </c>
      <c r="K972" s="9">
        <f t="shared" si="113"/>
        <v>0</v>
      </c>
      <c r="L972" s="274"/>
      <c r="M972" s="55"/>
      <c r="N972" s="55"/>
      <c r="O972" s="276"/>
      <c r="P972" s="58"/>
      <c r="Q972" s="182">
        <f>Q967+Q968+Q969+Q970</f>
        <v>329.31353999999999</v>
      </c>
    </row>
    <row r="973" spans="1:17" s="301" customFormat="1" ht="15" customHeight="1" x14ac:dyDescent="0.25">
      <c r="A973" s="372" t="s">
        <v>847</v>
      </c>
      <c r="B973" s="610"/>
      <c r="C973" s="373" t="s">
        <v>848</v>
      </c>
      <c r="D973" s="368" t="s">
        <v>849</v>
      </c>
      <c r="E973" s="363">
        <f>E969</f>
        <v>329.31353999999999</v>
      </c>
      <c r="F973" s="25"/>
      <c r="G973" s="326" t="s">
        <v>462</v>
      </c>
      <c r="H973" s="51">
        <f t="shared" si="114"/>
        <v>0</v>
      </c>
      <c r="I973" s="51">
        <f t="shared" si="114"/>
        <v>0.42299999999999999</v>
      </c>
      <c r="J973" s="26">
        <f>'Редактор цен '!$D$46</f>
        <v>22054.82</v>
      </c>
      <c r="K973" s="9">
        <f t="shared" si="113"/>
        <v>0</v>
      </c>
      <c r="L973" s="61"/>
      <c r="M973" s="64"/>
      <c r="N973" s="64"/>
      <c r="O973" s="276"/>
      <c r="P973" s="58"/>
      <c r="Q973" s="25"/>
    </row>
    <row r="974" spans="1:17" s="301" customFormat="1" ht="15" customHeight="1" x14ac:dyDescent="0.25">
      <c r="A974" s="372" t="s">
        <v>850</v>
      </c>
      <c r="B974" s="610"/>
      <c r="C974" s="373" t="s">
        <v>851</v>
      </c>
      <c r="D974" s="368" t="s">
        <v>852</v>
      </c>
      <c r="E974" s="363">
        <f>H980</f>
        <v>329.31353999999999</v>
      </c>
      <c r="F974" s="25"/>
      <c r="G974" s="374"/>
      <c r="H974" s="242"/>
      <c r="I974" s="242"/>
      <c r="J974" s="58"/>
      <c r="K974" s="62"/>
      <c r="L974" s="61"/>
      <c r="M974" s="64"/>
      <c r="N974" s="64"/>
      <c r="O974" s="276"/>
      <c r="P974" s="58"/>
      <c r="Q974" s="64"/>
    </row>
    <row r="975" spans="1:17" s="301" customFormat="1" ht="15" customHeight="1" x14ac:dyDescent="0.25">
      <c r="A975" s="369" t="s">
        <v>853</v>
      </c>
      <c r="B975" s="610"/>
      <c r="C975" s="370" t="s">
        <v>854</v>
      </c>
      <c r="D975" s="368" t="s">
        <v>855</v>
      </c>
      <c r="E975" s="363">
        <f>E968</f>
        <v>329.31353999999999</v>
      </c>
      <c r="F975" s="25"/>
      <c r="G975" s="374"/>
      <c r="H975" s="242"/>
      <c r="I975" s="375"/>
      <c r="J975" s="58"/>
      <c r="K975" s="62"/>
      <c r="L975" s="61"/>
      <c r="M975" s="65"/>
      <c r="N975" s="65"/>
      <c r="O975" s="302"/>
      <c r="P975" s="58"/>
      <c r="Q975" s="25"/>
    </row>
    <row r="976" spans="1:17" s="301" customFormat="1" ht="15" customHeight="1" x14ac:dyDescent="0.25">
      <c r="A976" s="366" t="s">
        <v>856</v>
      </c>
      <c r="B976" s="611"/>
      <c r="C976" s="367" t="s">
        <v>857</v>
      </c>
      <c r="D976" s="368" t="s">
        <v>858</v>
      </c>
      <c r="E976" s="363">
        <f>E968</f>
        <v>329.31353999999999</v>
      </c>
      <c r="F976" s="25"/>
      <c r="G976" s="63"/>
      <c r="H976" s="55"/>
      <c r="I976" s="34"/>
      <c r="J976" s="58"/>
      <c r="K976" s="62"/>
      <c r="L976" s="25"/>
      <c r="M976" s="25"/>
      <c r="N976" s="25"/>
      <c r="O976" s="25"/>
      <c r="P976" s="25"/>
      <c r="Q976" s="25"/>
    </row>
    <row r="977" spans="1:17" s="301" customFormat="1" ht="15" customHeight="1" x14ac:dyDescent="0.25">
      <c r="A977" s="357" t="s">
        <v>822</v>
      </c>
      <c r="B977" s="358" t="s">
        <v>823</v>
      </c>
      <c r="C977" s="357" t="s">
        <v>824</v>
      </c>
      <c r="D977" s="358" t="s">
        <v>2</v>
      </c>
      <c r="E977" s="358" t="s">
        <v>3</v>
      </c>
      <c r="F977" s="25"/>
      <c r="G977" s="612" t="s">
        <v>10</v>
      </c>
      <c r="H977" s="612"/>
      <c r="I977" s="55"/>
      <c r="J977" s="376"/>
      <c r="K977" s="377"/>
      <c r="L977" s="25"/>
      <c r="M977" s="25"/>
      <c r="N977" s="25"/>
      <c r="O977" s="25"/>
      <c r="P977" s="25"/>
      <c r="Q977" s="25"/>
    </row>
    <row r="978" spans="1:17" s="301" customFormat="1" ht="15" customHeight="1" x14ac:dyDescent="0.25">
      <c r="A978" s="359" t="s">
        <v>825</v>
      </c>
      <c r="B978" s="378" t="s">
        <v>823</v>
      </c>
      <c r="C978" s="361" t="s">
        <v>859</v>
      </c>
      <c r="D978" s="379" t="s">
        <v>860</v>
      </c>
      <c r="E978" s="380">
        <f>H984</f>
        <v>329.31353999999999</v>
      </c>
      <c r="F978" s="25"/>
      <c r="G978" s="19" t="s">
        <v>8</v>
      </c>
      <c r="H978" s="42">
        <f>K967+K978</f>
        <v>329.31353999999999</v>
      </c>
      <c r="I978" s="375"/>
      <c r="J978" s="58"/>
      <c r="K978" s="381">
        <f>Q972</f>
        <v>329.31353999999999</v>
      </c>
      <c r="L978" s="32"/>
      <c r="M978" s="32"/>
      <c r="N978" s="32"/>
      <c r="O978" s="39"/>
      <c r="P978" s="40"/>
      <c r="Q978" s="25"/>
    </row>
    <row r="979" spans="1:17" s="301" customFormat="1" ht="15" customHeight="1" x14ac:dyDescent="0.25">
      <c r="A979" s="369" t="s">
        <v>835</v>
      </c>
      <c r="B979" s="373" t="s">
        <v>861</v>
      </c>
      <c r="C979" s="373" t="s">
        <v>862</v>
      </c>
      <c r="D979" s="382" t="s">
        <v>863</v>
      </c>
      <c r="E979" s="380">
        <f>H981</f>
        <v>329.31353999999999</v>
      </c>
      <c r="F979" s="25"/>
      <c r="G979" s="19" t="s">
        <v>9</v>
      </c>
      <c r="H979" s="42">
        <f>K968+K978</f>
        <v>329.31353999999999</v>
      </c>
      <c r="I979" s="25"/>
      <c r="J979" s="25"/>
      <c r="K979" s="38"/>
      <c r="L979" s="36"/>
      <c r="M979" s="36"/>
      <c r="N979" s="22"/>
      <c r="O979" s="39"/>
      <c r="P979" s="40"/>
      <c r="Q979" s="25"/>
    </row>
    <row r="980" spans="1:17" s="301" customFormat="1" ht="15" customHeight="1" x14ac:dyDescent="0.25">
      <c r="A980" s="243" t="s">
        <v>828</v>
      </c>
      <c r="B980" s="373" t="s">
        <v>864</v>
      </c>
      <c r="C980" s="383" t="s">
        <v>865</v>
      </c>
      <c r="D980" s="384" t="s">
        <v>866</v>
      </c>
      <c r="E980" s="380">
        <f>H982</f>
        <v>329.31353999999999</v>
      </c>
      <c r="F980" s="25"/>
      <c r="G980" s="371" t="s">
        <v>459</v>
      </c>
      <c r="H980" s="42">
        <f>K969+K978</f>
        <v>329.31353999999999</v>
      </c>
      <c r="L980" s="36"/>
      <c r="M980" s="36"/>
      <c r="N980" s="22"/>
      <c r="O980" s="39"/>
      <c r="P980" s="40"/>
      <c r="Q980" s="22"/>
    </row>
    <row r="981" spans="1:17" s="301" customFormat="1" ht="15" customHeight="1" x14ac:dyDescent="0.25">
      <c r="A981" s="243" t="s">
        <v>828</v>
      </c>
      <c r="B981" s="373" t="s">
        <v>867</v>
      </c>
      <c r="C981" s="373" t="s">
        <v>868</v>
      </c>
      <c r="D981" s="384" t="s">
        <v>869</v>
      </c>
      <c r="E981" s="380">
        <f>H982</f>
        <v>329.31353999999999</v>
      </c>
      <c r="F981" s="25"/>
      <c r="G981" s="19" t="s">
        <v>870</v>
      </c>
      <c r="H981" s="42">
        <f>K970+K978</f>
        <v>329.31353999999999</v>
      </c>
      <c r="L981" s="36"/>
      <c r="M981" s="36"/>
      <c r="N981" s="22"/>
      <c r="O981" s="39"/>
      <c r="P981" s="40"/>
      <c r="Q981" s="22"/>
    </row>
    <row r="982" spans="1:17" s="301" customFormat="1" ht="15" customHeight="1" x14ac:dyDescent="0.25">
      <c r="A982" s="372" t="s">
        <v>841</v>
      </c>
      <c r="B982" s="373" t="s">
        <v>864</v>
      </c>
      <c r="C982" s="373" t="s">
        <v>871</v>
      </c>
      <c r="D982" s="382" t="s">
        <v>872</v>
      </c>
      <c r="E982" s="380">
        <f>H981</f>
        <v>329.31353999999999</v>
      </c>
      <c r="F982" s="25"/>
      <c r="G982" s="19" t="s">
        <v>873</v>
      </c>
      <c r="H982" s="42">
        <f>K971+K978</f>
        <v>329.31353999999999</v>
      </c>
      <c r="I982" s="25"/>
      <c r="J982" s="25"/>
      <c r="K982" s="25"/>
      <c r="L982" s="36"/>
      <c r="M982" s="36"/>
      <c r="N982" s="22"/>
      <c r="O982" s="39"/>
      <c r="P982" s="40"/>
      <c r="Q982" s="22"/>
    </row>
    <row r="983" spans="1:17" s="301" customFormat="1" ht="15" customHeight="1" x14ac:dyDescent="0.25">
      <c r="A983" s="372" t="s">
        <v>841</v>
      </c>
      <c r="B983" s="373" t="s">
        <v>861</v>
      </c>
      <c r="C983" s="373" t="s">
        <v>874</v>
      </c>
      <c r="D983" s="382" t="s">
        <v>875</v>
      </c>
      <c r="E983" s="380">
        <f>H981</f>
        <v>329.31353999999999</v>
      </c>
      <c r="F983" s="25"/>
      <c r="G983" s="326" t="s">
        <v>461</v>
      </c>
      <c r="H983" s="42">
        <f>K972+K978</f>
        <v>329.31353999999999</v>
      </c>
      <c r="I983" s="25"/>
      <c r="J983" s="25"/>
      <c r="K983" s="57"/>
      <c r="L983" s="36"/>
      <c r="M983" s="36"/>
      <c r="N983" s="22"/>
      <c r="O983" s="39"/>
      <c r="P983" s="40"/>
      <c r="Q983" s="22"/>
    </row>
    <row r="984" spans="1:17" s="301" customFormat="1" ht="15" customHeight="1" x14ac:dyDescent="0.25">
      <c r="A984" s="372" t="s">
        <v>847</v>
      </c>
      <c r="B984" s="378" t="s">
        <v>823</v>
      </c>
      <c r="C984" s="373" t="s">
        <v>876</v>
      </c>
      <c r="D984" s="385" t="s">
        <v>877</v>
      </c>
      <c r="E984" s="380">
        <f>H983</f>
        <v>329.31353999999999</v>
      </c>
      <c r="F984" s="25"/>
      <c r="G984" s="326" t="s">
        <v>878</v>
      </c>
      <c r="H984" s="42">
        <f>K973+K978</f>
        <v>329.31353999999999</v>
      </c>
      <c r="I984" s="25"/>
      <c r="J984" s="25"/>
      <c r="K984" s="25"/>
      <c r="L984" s="36"/>
      <c r="M984" s="36"/>
      <c r="N984" s="22"/>
      <c r="O984" s="39"/>
      <c r="P984" s="40"/>
      <c r="Q984" s="22"/>
    </row>
    <row r="985" spans="1:17" s="301" customFormat="1" ht="15" customHeight="1" x14ac:dyDescent="0.25">
      <c r="A985" s="372" t="s">
        <v>850</v>
      </c>
      <c r="B985" s="378" t="s">
        <v>823</v>
      </c>
      <c r="C985" s="373" t="s">
        <v>879</v>
      </c>
      <c r="D985" s="385" t="s">
        <v>880</v>
      </c>
      <c r="E985" s="380">
        <f>H984</f>
        <v>329.31353999999999</v>
      </c>
      <c r="F985" s="25"/>
      <c r="G985" s="25"/>
      <c r="H985" s="25"/>
      <c r="I985" s="25"/>
      <c r="J985" s="25"/>
      <c r="L985" s="36"/>
      <c r="M985" s="36"/>
      <c r="N985" s="22"/>
      <c r="O985" s="39"/>
      <c r="P985" s="40"/>
      <c r="Q985" s="22"/>
    </row>
    <row r="986" spans="1:17" s="301" customFormat="1" ht="15" customHeight="1" x14ac:dyDescent="0.25">
      <c r="A986" s="43"/>
      <c r="B986" s="44"/>
      <c r="C986" s="44"/>
      <c r="D986" s="45"/>
      <c r="E986" s="46"/>
      <c r="F986" s="25"/>
      <c r="G986" s="25"/>
      <c r="H986" s="25"/>
      <c r="I986" s="22"/>
      <c r="J986" s="38"/>
      <c r="K986" s="35"/>
      <c r="L986" s="36"/>
      <c r="M986" s="36"/>
      <c r="N986" s="22"/>
      <c r="O986" s="39"/>
      <c r="P986" s="40"/>
      <c r="Q986" s="22"/>
    </row>
    <row r="987" spans="1:17" s="301" customFormat="1" ht="15" customHeight="1" x14ac:dyDescent="0.25">
      <c r="A987" s="616" t="s">
        <v>940</v>
      </c>
      <c r="B987" s="617"/>
      <c r="C987" s="617"/>
      <c r="D987" s="617"/>
      <c r="E987" s="617"/>
      <c r="F987" s="27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</row>
    <row r="988" spans="1:17" s="301" customFormat="1" ht="30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</row>
    <row r="989" spans="1:17" s="301" customFormat="1" ht="30" customHeight="1" x14ac:dyDescent="0.25">
      <c r="A989" s="25"/>
      <c r="B989" s="25"/>
      <c r="C989" s="25"/>
      <c r="D989" s="178" t="s">
        <v>4</v>
      </c>
      <c r="E989" s="28">
        <f>высота2</f>
        <v>0</v>
      </c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</row>
    <row r="990" spans="1:17" s="301" customFormat="1" ht="30" customHeight="1" x14ac:dyDescent="0.25">
      <c r="A990" s="25"/>
      <c r="B990" s="25"/>
      <c r="C990" s="25"/>
      <c r="D990" s="2" t="s">
        <v>489</v>
      </c>
      <c r="E990" s="28">
        <v>423</v>
      </c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</row>
    <row r="991" spans="1:17" s="301" customFormat="1" ht="30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</row>
    <row r="992" spans="1:17" s="301" customFormat="1" ht="30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</row>
    <row r="993" spans="1:17" s="301" customFormat="1" ht="15" customHeight="1" thickBot="1" x14ac:dyDescent="0.3">
      <c r="A993" s="25"/>
      <c r="B993" s="37"/>
      <c r="C993" s="1" t="s">
        <v>941</v>
      </c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</row>
    <row r="994" spans="1:17" s="301" customFormat="1" ht="15" customHeight="1" thickBot="1" x14ac:dyDescent="0.3">
      <c r="A994" s="357" t="s">
        <v>822</v>
      </c>
      <c r="B994" s="358" t="s">
        <v>823</v>
      </c>
      <c r="C994" s="357" t="s">
        <v>824</v>
      </c>
      <c r="D994" s="358" t="s">
        <v>2</v>
      </c>
      <c r="E994" s="358" t="s">
        <v>3</v>
      </c>
      <c r="F994" s="25"/>
      <c r="G994" s="603" t="s">
        <v>6</v>
      </c>
      <c r="H994" s="604"/>
      <c r="I994" s="604"/>
      <c r="J994" s="604"/>
      <c r="K994" s="605"/>
      <c r="L994" s="606" t="s">
        <v>325</v>
      </c>
      <c r="M994" s="607"/>
      <c r="N994" s="607"/>
      <c r="O994" s="607"/>
      <c r="P994" s="607"/>
      <c r="Q994" s="608"/>
    </row>
    <row r="995" spans="1:17" s="301" customFormat="1" ht="15" customHeight="1" x14ac:dyDescent="0.25">
      <c r="A995" s="359" t="s">
        <v>825</v>
      </c>
      <c r="B995" s="360"/>
      <c r="C995" s="361" t="s">
        <v>826</v>
      </c>
      <c r="D995" s="362" t="s">
        <v>827</v>
      </c>
      <c r="E995" s="363">
        <f>H1009</f>
        <v>329.31353999999999</v>
      </c>
      <c r="F995" s="25"/>
      <c r="G995" s="29" t="s">
        <v>43</v>
      </c>
      <c r="H995" s="3" t="s">
        <v>0</v>
      </c>
      <c r="I995" s="4" t="s">
        <v>1</v>
      </c>
      <c r="J995" s="4" t="s">
        <v>3</v>
      </c>
      <c r="K995" s="5" t="s">
        <v>7</v>
      </c>
      <c r="L995" s="41" t="s">
        <v>456</v>
      </c>
      <c r="M995" s="6" t="s">
        <v>0</v>
      </c>
      <c r="N995" s="7" t="s">
        <v>1</v>
      </c>
      <c r="O995" s="7" t="s">
        <v>315</v>
      </c>
      <c r="P995" s="7" t="s">
        <v>3</v>
      </c>
      <c r="Q995" s="4" t="s">
        <v>7</v>
      </c>
    </row>
    <row r="996" spans="1:17" s="301" customFormat="1" ht="15" customHeight="1" x14ac:dyDescent="0.25">
      <c r="A996" s="243" t="s">
        <v>828</v>
      </c>
      <c r="B996" s="609" t="s">
        <v>829</v>
      </c>
      <c r="C996" s="364" t="s">
        <v>830</v>
      </c>
      <c r="D996" s="365" t="s">
        <v>831</v>
      </c>
      <c r="E996" s="363">
        <f>H1008</f>
        <v>329.31353999999999</v>
      </c>
      <c r="F996" s="25"/>
      <c r="G996" s="19" t="s">
        <v>457</v>
      </c>
      <c r="H996" s="51">
        <f>E989/1000</f>
        <v>0</v>
      </c>
      <c r="I996" s="51">
        <f>E990/1000</f>
        <v>0.42299999999999999</v>
      </c>
      <c r="J996" s="26">
        <f>'Редактор цен '!$D$41</f>
        <v>18982.689999999999</v>
      </c>
      <c r="K996" s="9">
        <f>H996*J996</f>
        <v>0</v>
      </c>
      <c r="L996" s="47" t="s">
        <v>458</v>
      </c>
      <c r="M996" s="51">
        <f>H996</f>
        <v>0</v>
      </c>
      <c r="N996" s="282">
        <f>I996</f>
        <v>0.42299999999999999</v>
      </c>
      <c r="O996" s="179">
        <f t="shared" ref="O996" si="115">(M996+N996)*2</f>
        <v>0.84599999999999997</v>
      </c>
      <c r="P996" s="180">
        <f>'Редактор цен '!$D$138</f>
        <v>124.46000000000001</v>
      </c>
      <c r="Q996" s="59">
        <f>O996*P996</f>
        <v>105.29316</v>
      </c>
    </row>
    <row r="997" spans="1:17" s="301" customFormat="1" ht="15" customHeight="1" x14ac:dyDescent="0.25">
      <c r="A997" s="366" t="s">
        <v>832</v>
      </c>
      <c r="B997" s="610"/>
      <c r="C997" s="367" t="s">
        <v>833</v>
      </c>
      <c r="D997" s="368" t="s">
        <v>834</v>
      </c>
      <c r="E997" s="363">
        <f>H1007</f>
        <v>329.31353999999999</v>
      </c>
      <c r="F997" s="25"/>
      <c r="G997" s="19" t="s">
        <v>9</v>
      </c>
      <c r="H997" s="51">
        <f>H996</f>
        <v>0</v>
      </c>
      <c r="I997" s="51">
        <f>I996</f>
        <v>0.42299999999999999</v>
      </c>
      <c r="J997" s="26">
        <f>'Редактор цен '!$D$43</f>
        <v>21920.2</v>
      </c>
      <c r="K997" s="9">
        <f t="shared" ref="K997:K1002" si="116">H997*J997</f>
        <v>0</v>
      </c>
      <c r="L997" s="181" t="s">
        <v>61</v>
      </c>
      <c r="M997" s="51">
        <f>M996</f>
        <v>0</v>
      </c>
      <c r="N997" s="282">
        <f>I996</f>
        <v>0.42299999999999999</v>
      </c>
      <c r="O997" s="179">
        <f>(M997+N997)*2</f>
        <v>0.84599999999999997</v>
      </c>
      <c r="P997" s="11">
        <f>'Редактор цен '!$D$131</f>
        <v>138.43</v>
      </c>
      <c r="Q997" s="59">
        <f>O997*P997</f>
        <v>117.11178</v>
      </c>
    </row>
    <row r="998" spans="1:17" s="301" customFormat="1" ht="15" customHeight="1" x14ac:dyDescent="0.25">
      <c r="A998" s="369" t="s">
        <v>835</v>
      </c>
      <c r="B998" s="610"/>
      <c r="C998" s="370" t="s">
        <v>836</v>
      </c>
      <c r="D998" s="368" t="s">
        <v>837</v>
      </c>
      <c r="E998" s="363">
        <f>E997</f>
        <v>329.31353999999999</v>
      </c>
      <c r="F998" s="25"/>
      <c r="G998" s="371" t="s">
        <v>459</v>
      </c>
      <c r="H998" s="51">
        <f t="shared" ref="H998:I1002" si="117">H997</f>
        <v>0</v>
      </c>
      <c r="I998" s="51">
        <f t="shared" si="117"/>
        <v>0.42299999999999999</v>
      </c>
      <c r="J998" s="26">
        <f>'Редактор цен '!$D$42</f>
        <v>21880.83</v>
      </c>
      <c r="K998" s="9">
        <f t="shared" si="116"/>
        <v>0</v>
      </c>
      <c r="L998" s="271" t="s">
        <v>490</v>
      </c>
      <c r="M998" s="51">
        <f>M996-0.12</f>
        <v>-0.12</v>
      </c>
      <c r="N998" s="51">
        <f>N996-0.12</f>
        <v>0.30299999999999999</v>
      </c>
      <c r="O998" s="179">
        <f>(M998+N998)*2</f>
        <v>0.36599999999999999</v>
      </c>
      <c r="P998" s="11">
        <f>'Редактор цен '!$D$135</f>
        <v>292.10000000000002</v>
      </c>
      <c r="Q998" s="59">
        <f>O998*P998</f>
        <v>106.90860000000001</v>
      </c>
    </row>
    <row r="999" spans="1:17" s="301" customFormat="1" ht="15" customHeight="1" x14ac:dyDescent="0.25">
      <c r="A999" s="369" t="s">
        <v>838</v>
      </c>
      <c r="B999" s="610"/>
      <c r="C999" s="370" t="s">
        <v>839</v>
      </c>
      <c r="D999" s="368" t="s">
        <v>840</v>
      </c>
      <c r="E999" s="363">
        <f>E997</f>
        <v>329.31353999999999</v>
      </c>
      <c r="F999" s="25"/>
      <c r="G999" s="19" t="s">
        <v>326</v>
      </c>
      <c r="H999" s="51">
        <f t="shared" si="117"/>
        <v>0</v>
      </c>
      <c r="I999" s="51">
        <f t="shared" si="117"/>
        <v>0.42299999999999999</v>
      </c>
      <c r="J999" s="26">
        <f>'Редактор цен '!$D$48</f>
        <v>26987.5</v>
      </c>
      <c r="K999" s="9">
        <f t="shared" si="116"/>
        <v>0</v>
      </c>
      <c r="L999" s="47" t="s">
        <v>491</v>
      </c>
      <c r="M999" s="51"/>
      <c r="N999" s="56"/>
      <c r="O999" s="179"/>
      <c r="P999" s="11"/>
      <c r="Q999" s="59"/>
    </row>
    <row r="1000" spans="1:17" s="301" customFormat="1" ht="15" customHeight="1" thickBot="1" x14ac:dyDescent="0.3">
      <c r="A1000" s="372" t="s">
        <v>841</v>
      </c>
      <c r="B1000" s="610"/>
      <c r="C1000" s="373" t="s">
        <v>842</v>
      </c>
      <c r="D1000" s="368" t="s">
        <v>843</v>
      </c>
      <c r="E1000" s="363">
        <f>E997</f>
        <v>329.31353999999999</v>
      </c>
      <c r="F1000" s="25"/>
      <c r="G1000" s="19" t="s">
        <v>66</v>
      </c>
      <c r="H1000" s="51">
        <f t="shared" si="117"/>
        <v>0</v>
      </c>
      <c r="I1000" s="51">
        <f t="shared" si="117"/>
        <v>0.42299999999999999</v>
      </c>
      <c r="J1000" s="26">
        <f>'Редактор цен '!$D$51</f>
        <v>29925.010000000002</v>
      </c>
      <c r="K1000" s="9">
        <f t="shared" si="116"/>
        <v>0</v>
      </c>
      <c r="L1000" s="25"/>
      <c r="M1000" s="25"/>
      <c r="N1000" s="25"/>
      <c r="O1000" s="25"/>
      <c r="P1000" s="25"/>
      <c r="Q1000" s="57" t="s">
        <v>463</v>
      </c>
    </row>
    <row r="1001" spans="1:17" s="301" customFormat="1" ht="15" customHeight="1" thickBot="1" x14ac:dyDescent="0.3">
      <c r="A1001" s="372" t="s">
        <v>844</v>
      </c>
      <c r="B1001" s="610"/>
      <c r="C1001" s="373" t="s">
        <v>845</v>
      </c>
      <c r="D1001" s="368" t="s">
        <v>846</v>
      </c>
      <c r="E1001" s="363">
        <f>E997</f>
        <v>329.31353999999999</v>
      </c>
      <c r="F1001" s="25"/>
      <c r="G1001" s="326" t="s">
        <v>461</v>
      </c>
      <c r="H1001" s="51">
        <f t="shared" si="117"/>
        <v>0</v>
      </c>
      <c r="I1001" s="51">
        <f t="shared" si="117"/>
        <v>0.42299999999999999</v>
      </c>
      <c r="J1001" s="26">
        <f>'Редактор цен '!$D$49</f>
        <v>26987.5</v>
      </c>
      <c r="K1001" s="9">
        <f t="shared" si="116"/>
        <v>0</v>
      </c>
      <c r="L1001" s="274"/>
      <c r="M1001" s="55"/>
      <c r="N1001" s="55"/>
      <c r="O1001" s="276"/>
      <c r="P1001" s="58"/>
      <c r="Q1001" s="182">
        <f>Q996+Q997+Q998+Q999</f>
        <v>329.31353999999999</v>
      </c>
    </row>
    <row r="1002" spans="1:17" s="301" customFormat="1" ht="15" customHeight="1" x14ac:dyDescent="0.25">
      <c r="A1002" s="372" t="s">
        <v>847</v>
      </c>
      <c r="B1002" s="610"/>
      <c r="C1002" s="373" t="s">
        <v>848</v>
      </c>
      <c r="D1002" s="368" t="s">
        <v>849</v>
      </c>
      <c r="E1002" s="363">
        <f>E998</f>
        <v>329.31353999999999</v>
      </c>
      <c r="F1002" s="25"/>
      <c r="G1002" s="326" t="s">
        <v>462</v>
      </c>
      <c r="H1002" s="51">
        <f t="shared" si="117"/>
        <v>0</v>
      </c>
      <c r="I1002" s="51">
        <f t="shared" si="117"/>
        <v>0.42299999999999999</v>
      </c>
      <c r="J1002" s="26">
        <f>'Редактор цен '!$D$50</f>
        <v>31981.14</v>
      </c>
      <c r="K1002" s="9">
        <f t="shared" si="116"/>
        <v>0</v>
      </c>
      <c r="L1002" s="61"/>
      <c r="M1002" s="64"/>
      <c r="N1002" s="64"/>
      <c r="O1002" s="276"/>
      <c r="P1002" s="58"/>
      <c r="Q1002" s="386"/>
    </row>
    <row r="1003" spans="1:17" s="301" customFormat="1" ht="15" customHeight="1" x14ac:dyDescent="0.25">
      <c r="A1003" s="372" t="s">
        <v>850</v>
      </c>
      <c r="B1003" s="610"/>
      <c r="C1003" s="373" t="s">
        <v>851</v>
      </c>
      <c r="D1003" s="368" t="s">
        <v>852</v>
      </c>
      <c r="E1003" s="363">
        <f>H1009</f>
        <v>329.31353999999999</v>
      </c>
      <c r="F1003" s="25"/>
      <c r="G1003" s="374"/>
      <c r="H1003" s="242"/>
      <c r="I1003" s="242"/>
      <c r="J1003" s="58"/>
      <c r="K1003" s="62"/>
      <c r="L1003" s="61"/>
      <c r="M1003" s="64"/>
      <c r="N1003" s="64"/>
      <c r="O1003" s="276"/>
      <c r="P1003" s="58"/>
      <c r="Q1003" s="64"/>
    </row>
    <row r="1004" spans="1:17" s="301" customFormat="1" ht="15" customHeight="1" x14ac:dyDescent="0.25">
      <c r="A1004" s="369" t="s">
        <v>853</v>
      </c>
      <c r="B1004" s="610"/>
      <c r="C1004" s="370" t="s">
        <v>854</v>
      </c>
      <c r="D1004" s="368" t="s">
        <v>855</v>
      </c>
      <c r="E1004" s="363">
        <f>E997</f>
        <v>329.31353999999999</v>
      </c>
      <c r="F1004" s="25"/>
      <c r="G1004" s="374"/>
      <c r="H1004" s="242"/>
      <c r="I1004" s="375"/>
      <c r="J1004" s="58"/>
      <c r="K1004" s="62"/>
      <c r="L1004" s="61"/>
      <c r="M1004" s="65"/>
      <c r="N1004" s="65"/>
      <c r="O1004" s="302"/>
      <c r="P1004" s="58"/>
      <c r="Q1004" s="25"/>
    </row>
    <row r="1005" spans="1:17" s="301" customFormat="1" ht="15" customHeight="1" x14ac:dyDescent="0.25">
      <c r="A1005" s="366" t="s">
        <v>856</v>
      </c>
      <c r="B1005" s="611"/>
      <c r="C1005" s="367" t="s">
        <v>857</v>
      </c>
      <c r="D1005" s="368" t="s">
        <v>858</v>
      </c>
      <c r="E1005" s="363">
        <f>E997</f>
        <v>329.31353999999999</v>
      </c>
      <c r="F1005" s="25"/>
      <c r="G1005" s="63"/>
      <c r="H1005" s="55"/>
      <c r="I1005" s="34"/>
      <c r="J1005" s="58"/>
      <c r="K1005" s="62"/>
      <c r="L1005" s="25"/>
      <c r="M1005" s="25"/>
      <c r="N1005" s="25"/>
      <c r="O1005" s="25"/>
      <c r="P1005" s="25"/>
      <c r="Q1005" s="25"/>
    </row>
    <row r="1006" spans="1:17" s="301" customFormat="1" ht="15" customHeight="1" x14ac:dyDescent="0.25">
      <c r="A1006" s="357" t="s">
        <v>822</v>
      </c>
      <c r="B1006" s="358" t="s">
        <v>823</v>
      </c>
      <c r="C1006" s="357" t="s">
        <v>824</v>
      </c>
      <c r="D1006" s="358" t="s">
        <v>2</v>
      </c>
      <c r="E1006" s="358" t="s">
        <v>3</v>
      </c>
      <c r="F1006" s="25"/>
      <c r="G1006" s="612" t="s">
        <v>10</v>
      </c>
      <c r="H1006" s="612"/>
      <c r="I1006" s="55"/>
      <c r="J1006" s="376"/>
      <c r="K1006" s="377"/>
      <c r="L1006" s="25"/>
      <c r="M1006" s="25"/>
      <c r="N1006" s="25"/>
      <c r="O1006" s="25"/>
      <c r="P1006" s="25"/>
      <c r="Q1006" s="25"/>
    </row>
    <row r="1007" spans="1:17" s="301" customFormat="1" ht="15" customHeight="1" x14ac:dyDescent="0.25">
      <c r="A1007" s="359" t="s">
        <v>825</v>
      </c>
      <c r="B1007" s="378" t="s">
        <v>823</v>
      </c>
      <c r="C1007" s="361" t="s">
        <v>859</v>
      </c>
      <c r="D1007" s="379" t="s">
        <v>860</v>
      </c>
      <c r="E1007" s="380">
        <f>H1013</f>
        <v>329.31353999999999</v>
      </c>
      <c r="F1007" s="25"/>
      <c r="G1007" s="19" t="s">
        <v>8</v>
      </c>
      <c r="H1007" s="42">
        <f>K996+K1007</f>
        <v>329.31353999999999</v>
      </c>
      <c r="I1007" s="375"/>
      <c r="J1007" s="58"/>
      <c r="K1007" s="381">
        <f>Q1001</f>
        <v>329.31353999999999</v>
      </c>
      <c r="L1007" s="32"/>
      <c r="M1007" s="32"/>
      <c r="N1007" s="32"/>
      <c r="O1007" s="39"/>
      <c r="P1007" s="40"/>
      <c r="Q1007" s="25"/>
    </row>
    <row r="1008" spans="1:17" s="301" customFormat="1" ht="15" customHeight="1" x14ac:dyDescent="0.25">
      <c r="A1008" s="369" t="s">
        <v>835</v>
      </c>
      <c r="B1008" s="373" t="s">
        <v>861</v>
      </c>
      <c r="C1008" s="373" t="s">
        <v>862</v>
      </c>
      <c r="D1008" s="382" t="s">
        <v>863</v>
      </c>
      <c r="E1008" s="380">
        <f>H1010</f>
        <v>329.31353999999999</v>
      </c>
      <c r="F1008" s="25"/>
      <c r="G1008" s="19" t="s">
        <v>9</v>
      </c>
      <c r="H1008" s="42">
        <f>K997+K1007</f>
        <v>329.31353999999999</v>
      </c>
      <c r="I1008" s="25"/>
      <c r="J1008" s="25"/>
      <c r="K1008" s="38"/>
      <c r="L1008" s="36"/>
      <c r="M1008" s="36"/>
      <c r="N1008" s="22"/>
      <c r="O1008" s="39"/>
      <c r="P1008" s="40"/>
      <c r="Q1008" s="25"/>
    </row>
    <row r="1009" spans="1:21" s="301" customFormat="1" ht="15" customHeight="1" x14ac:dyDescent="0.25">
      <c r="A1009" s="243" t="s">
        <v>828</v>
      </c>
      <c r="B1009" s="373" t="s">
        <v>864</v>
      </c>
      <c r="C1009" s="383" t="s">
        <v>865</v>
      </c>
      <c r="D1009" s="384" t="s">
        <v>866</v>
      </c>
      <c r="E1009" s="380">
        <f>H1011</f>
        <v>329.31353999999999</v>
      </c>
      <c r="F1009" s="25"/>
      <c r="G1009" s="371" t="s">
        <v>459</v>
      </c>
      <c r="H1009" s="42">
        <f>K998+K1007</f>
        <v>329.31353999999999</v>
      </c>
      <c r="L1009" s="25"/>
      <c r="M1009" s="25"/>
      <c r="N1009" s="25"/>
      <c r="O1009" s="25"/>
      <c r="P1009" s="25"/>
      <c r="Q1009" s="25"/>
    </row>
    <row r="1010" spans="1:21" s="301" customFormat="1" ht="15" customHeight="1" x14ac:dyDescent="0.25">
      <c r="A1010" s="243" t="s">
        <v>828</v>
      </c>
      <c r="B1010" s="373" t="s">
        <v>867</v>
      </c>
      <c r="C1010" s="373" t="s">
        <v>868</v>
      </c>
      <c r="D1010" s="384" t="s">
        <v>869</v>
      </c>
      <c r="E1010" s="380">
        <f>H1011</f>
        <v>329.31353999999999</v>
      </c>
      <c r="F1010" s="25"/>
      <c r="G1010" s="19" t="s">
        <v>870</v>
      </c>
      <c r="H1010" s="42">
        <f>K999+K1007</f>
        <v>329.31353999999999</v>
      </c>
      <c r="L1010" s="25"/>
      <c r="M1010" s="25"/>
      <c r="N1010" s="25"/>
      <c r="O1010" s="25"/>
      <c r="P1010" s="25"/>
      <c r="Q1010" s="25"/>
    </row>
    <row r="1011" spans="1:21" s="301" customFormat="1" ht="15" customHeight="1" x14ac:dyDescent="0.25">
      <c r="A1011" s="372" t="s">
        <v>841</v>
      </c>
      <c r="B1011" s="373" t="s">
        <v>864</v>
      </c>
      <c r="C1011" s="373" t="s">
        <v>871</v>
      </c>
      <c r="D1011" s="382" t="s">
        <v>872</v>
      </c>
      <c r="E1011" s="380">
        <f>H1010</f>
        <v>329.31353999999999</v>
      </c>
      <c r="F1011" s="25"/>
      <c r="G1011" s="19" t="s">
        <v>873</v>
      </c>
      <c r="H1011" s="42">
        <f>K1000+K1007</f>
        <v>329.31353999999999</v>
      </c>
      <c r="I1011" s="25"/>
      <c r="J1011" s="25"/>
      <c r="K1011" s="25"/>
      <c r="L1011" s="25"/>
      <c r="M1011" s="25"/>
      <c r="N1011" s="25"/>
      <c r="O1011" s="25"/>
      <c r="P1011" s="25"/>
      <c r="Q1011" s="25"/>
    </row>
    <row r="1012" spans="1:21" s="301" customFormat="1" ht="15" customHeight="1" x14ac:dyDescent="0.25">
      <c r="A1012" s="372" t="s">
        <v>841</v>
      </c>
      <c r="B1012" s="373" t="s">
        <v>861</v>
      </c>
      <c r="C1012" s="373" t="s">
        <v>874</v>
      </c>
      <c r="D1012" s="382" t="s">
        <v>875</v>
      </c>
      <c r="E1012" s="380">
        <f>H1010</f>
        <v>329.31353999999999</v>
      </c>
      <c r="F1012" s="25"/>
      <c r="G1012" s="326" t="s">
        <v>461</v>
      </c>
      <c r="H1012" s="42">
        <f>K1001+K1007</f>
        <v>329.31353999999999</v>
      </c>
      <c r="I1012" s="25"/>
      <c r="J1012" s="25"/>
      <c r="K1012" s="57"/>
      <c r="L1012" s="25"/>
      <c r="M1012" s="25"/>
      <c r="N1012" s="25"/>
      <c r="O1012" s="25"/>
      <c r="P1012" s="25"/>
      <c r="Q1012" s="25"/>
    </row>
    <row r="1013" spans="1:21" s="301" customFormat="1" ht="15" customHeight="1" x14ac:dyDescent="0.25">
      <c r="A1013" s="372" t="s">
        <v>847</v>
      </c>
      <c r="B1013" s="378" t="s">
        <v>823</v>
      </c>
      <c r="C1013" s="373" t="s">
        <v>876</v>
      </c>
      <c r="D1013" s="385" t="s">
        <v>877</v>
      </c>
      <c r="E1013" s="380">
        <f>H1012</f>
        <v>329.31353999999999</v>
      </c>
      <c r="F1013" s="25"/>
      <c r="G1013" s="326" t="s">
        <v>878</v>
      </c>
      <c r="H1013" s="42">
        <f>K1002+K1007</f>
        <v>329.31353999999999</v>
      </c>
      <c r="I1013" s="25"/>
      <c r="J1013" s="25"/>
      <c r="K1013" s="25"/>
      <c r="L1013" s="25"/>
      <c r="M1013" s="25"/>
      <c r="N1013" s="25"/>
      <c r="O1013" s="25"/>
      <c r="P1013" s="25"/>
      <c r="Q1013" s="25"/>
    </row>
    <row r="1014" spans="1:21" s="301" customFormat="1" ht="15" customHeight="1" x14ac:dyDescent="0.25">
      <c r="A1014" s="372" t="s">
        <v>850</v>
      </c>
      <c r="B1014" s="378" t="s">
        <v>823</v>
      </c>
      <c r="C1014" s="373" t="s">
        <v>879</v>
      </c>
      <c r="D1014" s="385" t="s">
        <v>880</v>
      </c>
      <c r="E1014" s="380">
        <f>H1013</f>
        <v>329.31353999999999</v>
      </c>
      <c r="F1014" s="25"/>
      <c r="G1014" s="25"/>
      <c r="H1014" s="25"/>
      <c r="I1014" s="25"/>
      <c r="J1014" s="25"/>
      <c r="L1014" s="25"/>
      <c r="M1014" s="25"/>
      <c r="N1014" s="25"/>
      <c r="O1014" s="25"/>
      <c r="P1014" s="25"/>
      <c r="Q1014" s="25"/>
    </row>
    <row r="1015" spans="1:21" s="301" customFormat="1" ht="15" customHeight="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</row>
    <row r="1016" spans="1:21" s="301" customFormat="1" ht="15" customHeight="1" x14ac:dyDescent="0.25">
      <c r="A1016" s="616" t="s">
        <v>942</v>
      </c>
      <c r="B1016" s="617"/>
      <c r="C1016" s="617"/>
      <c r="D1016" s="617"/>
      <c r="E1016" s="617"/>
      <c r="F1016" s="617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</row>
    <row r="1017" spans="1:21" s="301" customFormat="1" ht="30" customHeight="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85"/>
      <c r="M1017" s="70"/>
      <c r="N1017" s="25"/>
      <c r="O1017" s="25"/>
      <c r="P1017" s="25"/>
      <c r="Q1017" s="25"/>
    </row>
    <row r="1018" spans="1:21" s="301" customFormat="1" ht="30" customHeight="1" x14ac:dyDescent="0.25">
      <c r="A1018" s="25"/>
      <c r="B1018" s="25"/>
      <c r="C1018" s="387">
        <f>вставка2</f>
        <v>0</v>
      </c>
      <c r="D1018" s="178" t="s">
        <v>4</v>
      </c>
      <c r="E1018" s="28">
        <f>высота2</f>
        <v>0</v>
      </c>
      <c r="F1018" s="25"/>
      <c r="G1018" s="25"/>
      <c r="H1018" s="25"/>
      <c r="I1018" s="25"/>
      <c r="J1018" s="25"/>
      <c r="K1018" s="25"/>
      <c r="L1018" s="285"/>
      <c r="M1018" s="70"/>
      <c r="N1018" s="25"/>
      <c r="O1018" s="25"/>
      <c r="P1018" s="25"/>
      <c r="Q1018" s="25"/>
    </row>
    <row r="1019" spans="1:21" s="301" customFormat="1" ht="30" customHeight="1" x14ac:dyDescent="0.25">
      <c r="A1019" s="25"/>
      <c r="B1019" s="25"/>
      <c r="C1019" s="25"/>
      <c r="D1019" s="2" t="s">
        <v>489</v>
      </c>
      <c r="E1019" s="28">
        <v>423</v>
      </c>
      <c r="F1019" s="25"/>
      <c r="G1019" s="25"/>
      <c r="H1019" s="25"/>
      <c r="I1019" s="25"/>
      <c r="J1019" s="25"/>
      <c r="K1019" s="25"/>
      <c r="L1019" s="285"/>
      <c r="M1019" s="70"/>
      <c r="N1019" s="25"/>
      <c r="O1019" s="25"/>
      <c r="P1019" s="25"/>
      <c r="Q1019" s="25"/>
    </row>
    <row r="1020" spans="1:21" s="301" customFormat="1" ht="30" customHeight="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86"/>
      <c r="M1020" s="70"/>
      <c r="N1020" s="25"/>
      <c r="O1020" s="25"/>
      <c r="P1020" s="25"/>
      <c r="Q1020" s="25"/>
    </row>
    <row r="1021" spans="1:21" s="301" customFormat="1" ht="30" customHeight="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388"/>
      <c r="M1021" s="70"/>
      <c r="N1021" s="25"/>
      <c r="O1021" s="25"/>
      <c r="P1021" s="25"/>
      <c r="Q1021" s="25"/>
    </row>
    <row r="1022" spans="1:21" s="301" customFormat="1" ht="15" customHeight="1" thickBot="1" x14ac:dyDescent="0.3">
      <c r="A1022" s="25"/>
      <c r="B1022" s="37"/>
      <c r="C1022" s="1" t="s">
        <v>943</v>
      </c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</row>
    <row r="1023" spans="1:21" s="301" customFormat="1" ht="15" customHeight="1" thickBot="1" x14ac:dyDescent="0.3">
      <c r="A1023" s="357" t="s">
        <v>822</v>
      </c>
      <c r="B1023" s="358" t="s">
        <v>823</v>
      </c>
      <c r="C1023" s="357" t="s">
        <v>824</v>
      </c>
      <c r="D1023" s="358" t="s">
        <v>2</v>
      </c>
      <c r="E1023" s="358" t="s">
        <v>3</v>
      </c>
      <c r="F1023" s="25"/>
      <c r="G1023" s="603" t="s">
        <v>6</v>
      </c>
      <c r="H1023" s="604"/>
      <c r="I1023" s="604"/>
      <c r="J1023" s="604"/>
      <c r="K1023" s="605"/>
      <c r="L1023" s="606" t="s">
        <v>325</v>
      </c>
      <c r="M1023" s="607"/>
      <c r="N1023" s="607"/>
      <c r="O1023" s="607"/>
      <c r="P1023" s="607"/>
      <c r="Q1023" s="615"/>
    </row>
    <row r="1024" spans="1:21" s="301" customFormat="1" ht="15" customHeight="1" x14ac:dyDescent="0.25">
      <c r="A1024" s="359" t="s">
        <v>825</v>
      </c>
      <c r="B1024" s="360"/>
      <c r="C1024" s="361" t="s">
        <v>826</v>
      </c>
      <c r="D1024" s="362" t="s">
        <v>827</v>
      </c>
      <c r="E1024" s="363" t="e">
        <f>H1041</f>
        <v>#N/A</v>
      </c>
      <c r="F1024" s="25"/>
      <c r="G1024" s="29" t="s">
        <v>43</v>
      </c>
      <c r="H1024" s="3" t="s">
        <v>0</v>
      </c>
      <c r="I1024" s="4" t="s">
        <v>1</v>
      </c>
      <c r="J1024" s="4" t="s">
        <v>3</v>
      </c>
      <c r="K1024" s="5" t="s">
        <v>7</v>
      </c>
      <c r="L1024" s="41" t="s">
        <v>456</v>
      </c>
      <c r="M1024" s="6" t="s">
        <v>0</v>
      </c>
      <c r="N1024" s="7" t="s">
        <v>1</v>
      </c>
      <c r="O1024" s="7" t="s">
        <v>315</v>
      </c>
      <c r="P1024" s="7" t="s">
        <v>3</v>
      </c>
      <c r="Q1024" s="7" t="s">
        <v>7</v>
      </c>
      <c r="S1024" s="326" t="s">
        <v>761</v>
      </c>
      <c r="T1024" s="390">
        <f>'Редактор цен '!$D$90</f>
        <v>6152.5912000000008</v>
      </c>
      <c r="U1024" s="391">
        <v>1</v>
      </c>
    </row>
    <row r="1025" spans="1:29" s="301" customFormat="1" ht="15" customHeight="1" x14ac:dyDescent="0.25">
      <c r="A1025" s="243" t="s">
        <v>828</v>
      </c>
      <c r="B1025" s="609" t="s">
        <v>829</v>
      </c>
      <c r="C1025" s="364" t="s">
        <v>830</v>
      </c>
      <c r="D1025" s="365" t="s">
        <v>831</v>
      </c>
      <c r="E1025" s="363" t="e">
        <f>H1040</f>
        <v>#N/A</v>
      </c>
      <c r="F1025" s="25"/>
      <c r="G1025" s="19" t="s">
        <v>457</v>
      </c>
      <c r="H1025" s="51">
        <f>E1018/1000</f>
        <v>0</v>
      </c>
      <c r="I1025" s="51">
        <f>E1019/1000</f>
        <v>0.42299999999999999</v>
      </c>
      <c r="J1025" s="26">
        <f>'Редактор цен '!$D$38</f>
        <v>14197.33</v>
      </c>
      <c r="K1025" s="9">
        <f>H1025*J1025</f>
        <v>0</v>
      </c>
      <c r="L1025" s="47" t="s">
        <v>458</v>
      </c>
      <c r="M1025" s="51">
        <f>H1025</f>
        <v>0</v>
      </c>
      <c r="N1025" s="282">
        <f>I1025</f>
        <v>0.42299999999999999</v>
      </c>
      <c r="O1025" s="179">
        <f t="shared" ref="O1025" si="118">(M1025+N1025)*2</f>
        <v>0.84599999999999997</v>
      </c>
      <c r="P1025" s="355">
        <f>'Редактор цен '!$D$138</f>
        <v>124.46000000000001</v>
      </c>
      <c r="Q1025" s="59">
        <f>O1025*P1025</f>
        <v>105.29316</v>
      </c>
      <c r="R1025" s="454"/>
      <c r="S1025" s="326" t="s">
        <v>764</v>
      </c>
      <c r="T1025" s="390">
        <f>'Редактор цен '!$D$91</f>
        <v>6692.0364000000009</v>
      </c>
      <c r="U1025" s="391">
        <v>1</v>
      </c>
      <c r="V1025" s="454"/>
    </row>
    <row r="1026" spans="1:29" s="301" customFormat="1" ht="15" customHeight="1" x14ac:dyDescent="0.25">
      <c r="A1026" s="366" t="s">
        <v>832</v>
      </c>
      <c r="B1026" s="610"/>
      <c r="C1026" s="367" t="s">
        <v>833</v>
      </c>
      <c r="D1026" s="368" t="s">
        <v>834</v>
      </c>
      <c r="E1026" s="363" t="e">
        <f>H1039</f>
        <v>#N/A</v>
      </c>
      <c r="F1026" s="25"/>
      <c r="G1026" s="19" t="s">
        <v>9</v>
      </c>
      <c r="H1026" s="51">
        <f>H1025</f>
        <v>0</v>
      </c>
      <c r="I1026" s="51">
        <f>I1025</f>
        <v>0.42299999999999999</v>
      </c>
      <c r="J1026" s="26">
        <f>'Редактор цен '!$D$40</f>
        <v>15320.01</v>
      </c>
      <c r="K1026" s="9">
        <f t="shared" ref="K1026:K1031" si="119">H1026*J1026</f>
        <v>0</v>
      </c>
      <c r="L1026" s="181" t="s">
        <v>61</v>
      </c>
      <c r="M1026" s="51">
        <f>M1025</f>
        <v>0</v>
      </c>
      <c r="N1026" s="282">
        <f>I1025</f>
        <v>0.42299999999999999</v>
      </c>
      <c r="O1026" s="179">
        <f>(M1026+N1026)*2</f>
        <v>0.84599999999999997</v>
      </c>
      <c r="P1026" s="11">
        <f>'Редактор цен '!$D$131</f>
        <v>138.43</v>
      </c>
      <c r="Q1026" s="59">
        <f>O1026*P1026</f>
        <v>117.11178</v>
      </c>
      <c r="R1026" s="454"/>
      <c r="S1026" s="326" t="s">
        <v>464</v>
      </c>
      <c r="T1026" s="390">
        <f>'Редактор цен '!$D$92</f>
        <v>6600.9139000000005</v>
      </c>
      <c r="U1026" s="391">
        <v>1</v>
      </c>
      <c r="V1026" s="454"/>
    </row>
    <row r="1027" spans="1:29" s="301" customFormat="1" ht="15" customHeight="1" x14ac:dyDescent="0.25">
      <c r="A1027" s="369" t="s">
        <v>835</v>
      </c>
      <c r="B1027" s="610"/>
      <c r="C1027" s="370" t="s">
        <v>836</v>
      </c>
      <c r="D1027" s="368" t="s">
        <v>837</v>
      </c>
      <c r="E1027" s="363" t="e">
        <f>E1026</f>
        <v>#N/A</v>
      </c>
      <c r="F1027" s="25"/>
      <c r="G1027" s="371" t="s">
        <v>459</v>
      </c>
      <c r="H1027" s="51">
        <f t="shared" ref="H1027:I1031" si="120">H1026</f>
        <v>0</v>
      </c>
      <c r="I1027" s="51">
        <f t="shared" si="120"/>
        <v>0.42299999999999999</v>
      </c>
      <c r="J1027" s="26">
        <f>'Редактор цен '!$D$39</f>
        <v>15363.19</v>
      </c>
      <c r="K1027" s="9">
        <f t="shared" si="119"/>
        <v>0</v>
      </c>
      <c r="L1027" s="181" t="s">
        <v>478</v>
      </c>
      <c r="M1027" s="51">
        <f>H1025-0.11</f>
        <v>-0.11</v>
      </c>
      <c r="N1027" s="51">
        <f>N1025-0.11</f>
        <v>0.313</v>
      </c>
      <c r="O1027" s="179">
        <f>(M1027+N1027)*2</f>
        <v>0.40600000000000003</v>
      </c>
      <c r="P1027" s="11">
        <f>'Редактор цен '!$D$137</f>
        <v>156.21</v>
      </c>
      <c r="Q1027" s="59">
        <f>O1027*P1027</f>
        <v>63.421260000000011</v>
      </c>
      <c r="S1027" s="244" t="s">
        <v>762</v>
      </c>
      <c r="T1027" s="390">
        <f>'Редактор цен '!$D$93</f>
        <v>9075.8009999999995</v>
      </c>
      <c r="U1027" s="391">
        <v>1</v>
      </c>
      <c r="V1027" s="61"/>
    </row>
    <row r="1028" spans="1:29" s="301" customFormat="1" ht="15" customHeight="1" x14ac:dyDescent="0.25">
      <c r="A1028" s="369" t="s">
        <v>838</v>
      </c>
      <c r="B1028" s="610"/>
      <c r="C1028" s="370" t="s">
        <v>839</v>
      </c>
      <c r="D1028" s="368" t="s">
        <v>840</v>
      </c>
      <c r="E1028" s="363" t="e">
        <f>E1026</f>
        <v>#N/A</v>
      </c>
      <c r="F1028" s="25"/>
      <c r="G1028" s="19" t="s">
        <v>326</v>
      </c>
      <c r="H1028" s="51">
        <f t="shared" si="120"/>
        <v>0</v>
      </c>
      <c r="I1028" s="51">
        <f t="shared" si="120"/>
        <v>0.42299999999999999</v>
      </c>
      <c r="J1028" s="26">
        <f>'Редактор цен '!$D$44</f>
        <v>22969.639100000004</v>
      </c>
      <c r="K1028" s="9">
        <f t="shared" si="119"/>
        <v>0</v>
      </c>
      <c r="L1028" s="47" t="s">
        <v>460</v>
      </c>
      <c r="M1028" s="51">
        <f>M1027</f>
        <v>-0.11</v>
      </c>
      <c r="N1028" s="51">
        <f>N1027</f>
        <v>0.313</v>
      </c>
      <c r="O1028" s="179">
        <f>(M1028+N1028)*2</f>
        <v>0.40600000000000003</v>
      </c>
      <c r="P1028" s="11">
        <f>'Редактор цен '!$D$138</f>
        <v>124.46000000000001</v>
      </c>
      <c r="Q1028" s="59">
        <f t="shared" ref="Q1028" si="121">O1028*P1028</f>
        <v>50.530760000000008</v>
      </c>
      <c r="S1028" s="244" t="s">
        <v>766</v>
      </c>
      <c r="T1028" s="390">
        <f>'Редактор цен '!$D$94</f>
        <v>9075.8009999999995</v>
      </c>
      <c r="U1028" s="391">
        <v>1</v>
      </c>
      <c r="V1028" s="454"/>
    </row>
    <row r="1029" spans="1:29" s="301" customFormat="1" ht="15" customHeight="1" x14ac:dyDescent="0.25">
      <c r="A1029" s="372" t="s">
        <v>841</v>
      </c>
      <c r="B1029" s="610"/>
      <c r="C1029" s="373" t="s">
        <v>842</v>
      </c>
      <c r="D1029" s="368" t="s">
        <v>843</v>
      </c>
      <c r="E1029" s="363" t="e">
        <f>E1026</f>
        <v>#N/A</v>
      </c>
      <c r="F1029" s="25"/>
      <c r="G1029" s="19" t="s">
        <v>66</v>
      </c>
      <c r="H1029" s="51">
        <f t="shared" si="120"/>
        <v>0</v>
      </c>
      <c r="I1029" s="51">
        <f t="shared" si="120"/>
        <v>0.42299999999999999</v>
      </c>
      <c r="J1029" s="26">
        <f>'Редактор цен '!$D$47</f>
        <v>20259.04</v>
      </c>
      <c r="K1029" s="9">
        <f t="shared" si="119"/>
        <v>0</v>
      </c>
      <c r="L1029" s="181" t="s">
        <v>482</v>
      </c>
      <c r="M1029" s="51">
        <f>M1027+0.02</f>
        <v>-0.09</v>
      </c>
      <c r="N1029" s="51">
        <f>N1027+0.02</f>
        <v>0.33300000000000002</v>
      </c>
      <c r="O1029" s="278">
        <f>(M1029+N1029)*2</f>
        <v>0.48600000000000004</v>
      </c>
      <c r="P1029" s="11">
        <f>'Редактор цен '!$D$139</f>
        <v>149.86000000000001</v>
      </c>
      <c r="Q1029" s="59">
        <f>O1029*P1029</f>
        <v>72.831960000000009</v>
      </c>
      <c r="S1029" s="326" t="s">
        <v>46</v>
      </c>
      <c r="T1029" s="390">
        <f>'Редактор цен '!$D$89</f>
        <v>4074.9982000000005</v>
      </c>
      <c r="U1029" s="391">
        <v>1</v>
      </c>
      <c r="V1029" s="454"/>
    </row>
    <row r="1030" spans="1:29" s="301" customFormat="1" ht="15" customHeight="1" thickBot="1" x14ac:dyDescent="0.3">
      <c r="A1030" s="372" t="s">
        <v>844</v>
      </c>
      <c r="B1030" s="610"/>
      <c r="C1030" s="373" t="s">
        <v>845</v>
      </c>
      <c r="D1030" s="368" t="s">
        <v>846</v>
      </c>
      <c r="E1030" s="363" t="e">
        <f>E1026</f>
        <v>#N/A</v>
      </c>
      <c r="F1030" s="25"/>
      <c r="G1030" s="326" t="s">
        <v>461</v>
      </c>
      <c r="H1030" s="51">
        <f t="shared" si="120"/>
        <v>0</v>
      </c>
      <c r="I1030" s="51">
        <f t="shared" si="120"/>
        <v>0.42299999999999999</v>
      </c>
      <c r="J1030" s="26">
        <f>'Редактор цен '!$D$45</f>
        <v>22969.639100000004</v>
      </c>
      <c r="K1030" s="9">
        <f t="shared" si="119"/>
        <v>0</v>
      </c>
      <c r="L1030" s="47" t="s">
        <v>491</v>
      </c>
      <c r="M1030" s="51">
        <f>H1025</f>
        <v>0</v>
      </c>
      <c r="N1030" s="51"/>
      <c r="O1030" s="179">
        <f>M1030</f>
        <v>0</v>
      </c>
      <c r="P1030" s="11">
        <f>'Редактор цен '!$D$138</f>
        <v>124.46000000000001</v>
      </c>
      <c r="Q1030" s="59">
        <f>O1030*P1030</f>
        <v>0</v>
      </c>
      <c r="S1030" s="326" t="s">
        <v>45</v>
      </c>
      <c r="T1030" s="390">
        <f>'Редактор цен '!$D$81</f>
        <v>4129.6716999999999</v>
      </c>
      <c r="U1030" s="290">
        <v>0</v>
      </c>
      <c r="V1030" s="454"/>
    </row>
    <row r="1031" spans="1:29" s="301" customFormat="1" ht="15" customHeight="1" thickBot="1" x14ac:dyDescent="0.3">
      <c r="A1031" s="372" t="s">
        <v>847</v>
      </c>
      <c r="B1031" s="610"/>
      <c r="C1031" s="373" t="s">
        <v>848</v>
      </c>
      <c r="D1031" s="368" t="s">
        <v>849</v>
      </c>
      <c r="E1031" s="363" t="e">
        <f>E1027</f>
        <v>#N/A</v>
      </c>
      <c r="F1031" s="25"/>
      <c r="G1031" s="394" t="s">
        <v>462</v>
      </c>
      <c r="H1031" s="395">
        <f t="shared" si="120"/>
        <v>0</v>
      </c>
      <c r="I1031" s="395">
        <f t="shared" si="120"/>
        <v>0.42299999999999999</v>
      </c>
      <c r="J1031" s="26">
        <f>'Редактор цен '!$D$46</f>
        <v>22054.82</v>
      </c>
      <c r="K1031" s="9">
        <f t="shared" si="119"/>
        <v>0</v>
      </c>
      <c r="L1031" s="25"/>
      <c r="M1031" s="25"/>
      <c r="N1031" s="25"/>
      <c r="O1031" s="25"/>
      <c r="P1031" s="57"/>
      <c r="Q1031" s="440">
        <f>Q1025+Q1026+Q1027+Q1028+Q1029+Q1030</f>
        <v>409.18892000000005</v>
      </c>
      <c r="S1031" s="326" t="s">
        <v>387</v>
      </c>
      <c r="T1031" s="390">
        <f>'Редактор цен '!$D$82</f>
        <v>6225.4892</v>
      </c>
      <c r="U1031" s="290">
        <v>0</v>
      </c>
      <c r="V1031" s="454"/>
    </row>
    <row r="1032" spans="1:29" s="301" customFormat="1" ht="15" customHeight="1" x14ac:dyDescent="0.25">
      <c r="A1032" s="372" t="s">
        <v>850</v>
      </c>
      <c r="B1032" s="610"/>
      <c r="C1032" s="373" t="s">
        <v>851</v>
      </c>
      <c r="D1032" s="368" t="s">
        <v>852</v>
      </c>
      <c r="E1032" s="363" t="e">
        <f>H1041</f>
        <v>#N/A</v>
      </c>
      <c r="F1032" s="25"/>
      <c r="G1032" s="397" t="s">
        <v>885</v>
      </c>
      <c r="H1032" s="398">
        <f>M1033</f>
        <v>-9.1999999999999998E-2</v>
      </c>
      <c r="I1032" s="398">
        <f>N1033</f>
        <v>0.33100000000000002</v>
      </c>
      <c r="J1032" s="399" t="e">
        <f>VLOOKUP(C1018,S1024:U1037,3)*'Редактор цен '!$D$67</f>
        <v>#N/A</v>
      </c>
      <c r="K1032" s="400" t="e">
        <f>H1032*I1032*J1032</f>
        <v>#N/A</v>
      </c>
      <c r="L1032" s="441" t="s">
        <v>48</v>
      </c>
      <c r="M1032" s="402" t="s">
        <v>0</v>
      </c>
      <c r="N1032" s="403" t="s">
        <v>1</v>
      </c>
      <c r="O1032" s="404" t="s">
        <v>60</v>
      </c>
      <c r="P1032" s="403" t="s">
        <v>3</v>
      </c>
      <c r="Q1032" s="275" t="s">
        <v>7</v>
      </c>
      <c r="S1032" s="244" t="s">
        <v>782</v>
      </c>
      <c r="T1032" s="390">
        <f>'Редактор цен '!$D$83</f>
        <v>5591.2766000000001</v>
      </c>
      <c r="U1032" s="290">
        <v>0</v>
      </c>
      <c r="V1032" s="61"/>
      <c r="Y1032" s="452"/>
      <c r="Z1032" s="389"/>
      <c r="AA1032" s="454"/>
      <c r="AB1032" s="389"/>
      <c r="AC1032" s="61"/>
    </row>
    <row r="1033" spans="1:29" s="301" customFormat="1" ht="15" customHeight="1" x14ac:dyDescent="0.25">
      <c r="A1033" s="369" t="s">
        <v>853</v>
      </c>
      <c r="B1033" s="610"/>
      <c r="C1033" s="370" t="s">
        <v>854</v>
      </c>
      <c r="D1033" s="368" t="s">
        <v>855</v>
      </c>
      <c r="E1033" s="363" t="e">
        <f>E1026</f>
        <v>#N/A</v>
      </c>
      <c r="F1033" s="25"/>
      <c r="G1033" s="405" t="s">
        <v>886</v>
      </c>
      <c r="H1033" s="51">
        <f>O1029</f>
        <v>0.48600000000000004</v>
      </c>
      <c r="I1033" s="8"/>
      <c r="J1033" s="11">
        <f>'Редактор цен '!$D$68</f>
        <v>269.7226</v>
      </c>
      <c r="K1033" s="406">
        <f>H1033*J1033</f>
        <v>131.08518360000002</v>
      </c>
      <c r="L1033" s="442">
        <f>C1018</f>
        <v>0</v>
      </c>
      <c r="M1033" s="50">
        <f>M1029-0.002</f>
        <v>-9.1999999999999998E-2</v>
      </c>
      <c r="N1033" s="50">
        <f>N1029-0.002</f>
        <v>0.33100000000000002</v>
      </c>
      <c r="O1033" s="49">
        <f>M1033*N1033</f>
        <v>-3.0452E-2</v>
      </c>
      <c r="P1033" s="10" t="e">
        <f>VLOOKUP(C1018,S1024:T1037,2)</f>
        <v>#N/A</v>
      </c>
      <c r="Q1033" s="72" t="e">
        <f>O1033*P1033</f>
        <v>#N/A</v>
      </c>
      <c r="S1033" s="244" t="s">
        <v>887</v>
      </c>
      <c r="T1033" s="390">
        <f>'Редактор цен '!$D$84</f>
        <v>6735.7752</v>
      </c>
      <c r="U1033" s="391">
        <v>0</v>
      </c>
      <c r="V1033" s="454"/>
      <c r="AA1033" s="454"/>
      <c r="AB1033" s="452"/>
      <c r="AC1033" s="452"/>
    </row>
    <row r="1034" spans="1:29" s="301" customFormat="1" ht="15" customHeight="1" x14ac:dyDescent="0.25">
      <c r="A1034" s="366" t="s">
        <v>856</v>
      </c>
      <c r="B1034" s="611"/>
      <c r="C1034" s="367" t="s">
        <v>857</v>
      </c>
      <c r="D1034" s="368" t="s">
        <v>858</v>
      </c>
      <c r="E1034" s="363" t="e">
        <f>E1026</f>
        <v>#N/A</v>
      </c>
      <c r="F1034" s="25"/>
      <c r="G1034" s="408" t="s">
        <v>888</v>
      </c>
      <c r="H1034" s="50">
        <f>H1033/4</f>
        <v>0.12150000000000001</v>
      </c>
      <c r="I1034" s="30"/>
      <c r="J1034" s="54">
        <f>'Редактор цен '!$D$70</f>
        <v>200.46949999999998</v>
      </c>
      <c r="K1034" s="406">
        <f>H1034*J1034</f>
        <v>24.357044250000001</v>
      </c>
      <c r="L1034" s="443" t="s">
        <v>479</v>
      </c>
      <c r="M1034" s="284">
        <f>M1033</f>
        <v>-9.1999999999999998E-2</v>
      </c>
      <c r="N1034" s="284">
        <f>N1033</f>
        <v>0.33100000000000002</v>
      </c>
      <c r="O1034" s="48">
        <f>2*(M1034+N1034)</f>
        <v>0.47800000000000004</v>
      </c>
      <c r="P1034" s="26">
        <f>'Редактор цен '!$D$152</f>
        <v>535.94000000000005</v>
      </c>
      <c r="Q1034" s="72">
        <f>O1034*P1034</f>
        <v>256.17932000000002</v>
      </c>
      <c r="S1034" s="244" t="s">
        <v>889</v>
      </c>
      <c r="T1034" s="390">
        <f>'Редактор цен '!$D$85</f>
        <v>6444.1831999999995</v>
      </c>
      <c r="U1034" s="391">
        <v>0</v>
      </c>
      <c r="V1034" s="454"/>
      <c r="X1034" s="458"/>
      <c r="Y1034" s="36"/>
    </row>
    <row r="1035" spans="1:29" s="301" customFormat="1" ht="15" customHeight="1" thickBot="1" x14ac:dyDescent="0.3">
      <c r="A1035" s="357" t="s">
        <v>822</v>
      </c>
      <c r="B1035" s="358" t="s">
        <v>823</v>
      </c>
      <c r="C1035" s="357" t="s">
        <v>824</v>
      </c>
      <c r="D1035" s="358" t="s">
        <v>2</v>
      </c>
      <c r="E1035" s="358" t="s">
        <v>3</v>
      </c>
      <c r="F1035" s="25"/>
      <c r="G1035" s="414" t="s">
        <v>910</v>
      </c>
      <c r="H1035" s="415" t="s">
        <v>44</v>
      </c>
      <c r="I1035" s="48">
        <f>CEILING(O1029*1.15,0.5)</f>
        <v>1</v>
      </c>
      <c r="J1035" s="416">
        <f>'Редактор цен '!$D$72</f>
        <v>728.98</v>
      </c>
      <c r="K1035" s="417">
        <f>I1035*J1035</f>
        <v>728.98</v>
      </c>
      <c r="L1035" s="444" t="s">
        <v>911</v>
      </c>
      <c r="M1035" s="445"/>
      <c r="N1035" s="445"/>
      <c r="O1035" s="446"/>
      <c r="P1035" s="447">
        <f>'Редактор цен '!$D$146</f>
        <v>1931.67</v>
      </c>
      <c r="Q1035" s="448">
        <f>P1035</f>
        <v>1931.67</v>
      </c>
      <c r="S1035" s="328" t="s">
        <v>389</v>
      </c>
      <c r="T1035" s="390">
        <f>'Редактор цен '!$D$86</f>
        <v>4785.7537000000002</v>
      </c>
      <c r="U1035" s="391">
        <v>0</v>
      </c>
      <c r="V1035" s="454"/>
      <c r="X1035" s="458"/>
      <c r="Y1035" s="459"/>
      <c r="Z1035" s="459"/>
      <c r="AA1035" s="459"/>
      <c r="AB1035" s="459"/>
      <c r="AC1035" s="460"/>
    </row>
    <row r="1036" spans="1:29" s="301" customFormat="1" ht="15" customHeight="1" thickBot="1" x14ac:dyDescent="0.3">
      <c r="A1036" s="359" t="s">
        <v>825</v>
      </c>
      <c r="B1036" s="378" t="s">
        <v>823</v>
      </c>
      <c r="C1036" s="361" t="s">
        <v>859</v>
      </c>
      <c r="D1036" s="379" t="s">
        <v>860</v>
      </c>
      <c r="E1036" s="380" t="e">
        <f>H1045</f>
        <v>#N/A</v>
      </c>
      <c r="F1036" s="25"/>
      <c r="G1036" s="422" t="s">
        <v>890</v>
      </c>
      <c r="H1036" s="423">
        <f>O1029</f>
        <v>0.48600000000000004</v>
      </c>
      <c r="I1036" s="424"/>
      <c r="J1036" s="425">
        <f>'Редактор цен '!$D$153</f>
        <v>128.27000000000001</v>
      </c>
      <c r="K1036" s="426">
        <f>H1036*J1036</f>
        <v>62.339220000000012</v>
      </c>
      <c r="L1036" s="32"/>
      <c r="M1036" s="32"/>
      <c r="N1036" s="32"/>
      <c r="O1036" s="39"/>
      <c r="P1036" s="40"/>
      <c r="Q1036" s="53" t="e">
        <f>Q1033+Q1034+Q1035</f>
        <v>#N/A</v>
      </c>
      <c r="S1036" s="328" t="s">
        <v>769</v>
      </c>
      <c r="T1036" s="390">
        <f>'Редактор цен '!$D$87</f>
        <v>6619.1383999999998</v>
      </c>
      <c r="U1036" s="391">
        <v>0</v>
      </c>
      <c r="V1036" s="454"/>
      <c r="AA1036" s="454"/>
    </row>
    <row r="1037" spans="1:29" s="301" customFormat="1" ht="15" customHeight="1" thickBot="1" x14ac:dyDescent="0.3">
      <c r="A1037" s="369" t="s">
        <v>835</v>
      </c>
      <c r="B1037" s="373" t="s">
        <v>861</v>
      </c>
      <c r="C1037" s="373" t="s">
        <v>862</v>
      </c>
      <c r="D1037" s="382" t="s">
        <v>863</v>
      </c>
      <c r="E1037" s="380" t="e">
        <f>H1042</f>
        <v>#N/A</v>
      </c>
      <c r="F1037" s="25"/>
      <c r="I1037" s="25"/>
      <c r="J1037" s="25"/>
      <c r="K1037" s="427" t="e">
        <f>K1032+K1033+K1034+K1035+K1036</f>
        <v>#N/A</v>
      </c>
      <c r="L1037" s="36"/>
      <c r="M1037" s="36"/>
      <c r="N1037" s="22"/>
      <c r="O1037" s="39"/>
      <c r="P1037" s="40"/>
      <c r="Q1037" s="25"/>
      <c r="S1037" s="328" t="s">
        <v>771</v>
      </c>
      <c r="T1037" s="390">
        <f>'Редактор цен '!$D$88</f>
        <v>6619.1383999999998</v>
      </c>
      <c r="U1037" s="391">
        <v>0</v>
      </c>
      <c r="V1037" s="61"/>
      <c r="X1037" s="459"/>
      <c r="AA1037" s="461"/>
    </row>
    <row r="1038" spans="1:29" s="301" customFormat="1" ht="15" customHeight="1" x14ac:dyDescent="0.25">
      <c r="A1038" s="243" t="s">
        <v>828</v>
      </c>
      <c r="B1038" s="373" t="s">
        <v>864</v>
      </c>
      <c r="C1038" s="383" t="s">
        <v>865</v>
      </c>
      <c r="D1038" s="384" t="s">
        <v>866</v>
      </c>
      <c r="E1038" s="380" t="e">
        <f>H1043</f>
        <v>#N/A</v>
      </c>
      <c r="F1038" s="25"/>
      <c r="G1038" s="612" t="s">
        <v>10</v>
      </c>
      <c r="H1038" s="612"/>
      <c r="L1038" s="36"/>
      <c r="M1038" s="36"/>
      <c r="N1038" s="22"/>
      <c r="O1038" s="39"/>
      <c r="P1038" s="40"/>
      <c r="Q1038" s="25"/>
      <c r="S1038" s="389"/>
      <c r="T1038" s="454"/>
      <c r="U1038" s="455"/>
      <c r="V1038" s="454"/>
      <c r="AA1038" s="461"/>
    </row>
    <row r="1039" spans="1:29" s="301" customFormat="1" ht="15" customHeight="1" x14ac:dyDescent="0.25">
      <c r="A1039" s="243" t="s">
        <v>828</v>
      </c>
      <c r="B1039" s="373" t="s">
        <v>867</v>
      </c>
      <c r="C1039" s="373" t="s">
        <v>868</v>
      </c>
      <c r="D1039" s="384" t="s">
        <v>869</v>
      </c>
      <c r="E1039" s="380" t="e">
        <f>H1043</f>
        <v>#N/A</v>
      </c>
      <c r="F1039" s="25"/>
      <c r="G1039" s="19" t="s">
        <v>8</v>
      </c>
      <c r="H1039" s="42" t="e">
        <f>K1025+K1040</f>
        <v>#N/A</v>
      </c>
      <c r="L1039" s="36"/>
      <c r="M1039" s="36"/>
      <c r="N1039" s="22"/>
      <c r="O1039" s="39"/>
      <c r="P1039" s="40"/>
      <c r="Q1039" s="25"/>
      <c r="S1039" s="389"/>
      <c r="T1039" s="454"/>
      <c r="U1039" s="455"/>
      <c r="V1039" s="454"/>
      <c r="AA1039" s="461"/>
    </row>
    <row r="1040" spans="1:29" s="301" customFormat="1" ht="15" customHeight="1" x14ac:dyDescent="0.25">
      <c r="A1040" s="372" t="s">
        <v>841</v>
      </c>
      <c r="B1040" s="373" t="s">
        <v>864</v>
      </c>
      <c r="C1040" s="373" t="s">
        <v>871</v>
      </c>
      <c r="D1040" s="382" t="s">
        <v>872</v>
      </c>
      <c r="E1040" s="380" t="e">
        <f>H1042</f>
        <v>#N/A</v>
      </c>
      <c r="F1040" s="25"/>
      <c r="G1040" s="19" t="s">
        <v>9</v>
      </c>
      <c r="H1040" s="42" t="e">
        <f>K1026+K1040</f>
        <v>#N/A</v>
      </c>
      <c r="I1040" s="25"/>
      <c r="J1040" s="25"/>
      <c r="K1040" s="381" t="e">
        <f>K1037+Q1031+Q1036</f>
        <v>#N/A</v>
      </c>
      <c r="L1040" s="36"/>
      <c r="M1040" s="36"/>
      <c r="N1040" s="22"/>
      <c r="O1040" s="39"/>
      <c r="P1040" s="40"/>
      <c r="Q1040" s="25"/>
      <c r="S1040" s="389"/>
      <c r="T1040" s="454"/>
      <c r="U1040" s="455"/>
      <c r="V1040" s="454"/>
      <c r="AA1040" s="461"/>
    </row>
    <row r="1041" spans="1:27" s="301" customFormat="1" ht="15" customHeight="1" x14ac:dyDescent="0.25">
      <c r="A1041" s="372" t="s">
        <v>841</v>
      </c>
      <c r="B1041" s="373" t="s">
        <v>861</v>
      </c>
      <c r="C1041" s="373" t="s">
        <v>874</v>
      </c>
      <c r="D1041" s="382" t="s">
        <v>875</v>
      </c>
      <c r="E1041" s="380" t="e">
        <f>H1042</f>
        <v>#N/A</v>
      </c>
      <c r="F1041" s="25"/>
      <c r="G1041" s="371" t="s">
        <v>459</v>
      </c>
      <c r="H1041" s="42" t="e">
        <f>K1027+K1040</f>
        <v>#N/A</v>
      </c>
      <c r="I1041" s="25"/>
      <c r="J1041" s="25"/>
      <c r="K1041" s="57"/>
      <c r="L1041" s="36"/>
      <c r="M1041" s="36"/>
      <c r="N1041" s="22"/>
      <c r="O1041" s="39"/>
      <c r="P1041" s="40"/>
      <c r="Q1041" s="25"/>
      <c r="S1041" s="389"/>
      <c r="T1041" s="454"/>
      <c r="U1041" s="455"/>
      <c r="V1041" s="454"/>
      <c r="AA1041" s="461"/>
    </row>
    <row r="1042" spans="1:27" s="301" customFormat="1" ht="15" customHeight="1" x14ac:dyDescent="0.25">
      <c r="A1042" s="372" t="s">
        <v>847</v>
      </c>
      <c r="B1042" s="378" t="s">
        <v>823</v>
      </c>
      <c r="C1042" s="373" t="s">
        <v>876</v>
      </c>
      <c r="D1042" s="385" t="s">
        <v>877</v>
      </c>
      <c r="E1042" s="380" t="e">
        <f>H1044</f>
        <v>#N/A</v>
      </c>
      <c r="F1042" s="25"/>
      <c r="G1042" s="19" t="s">
        <v>870</v>
      </c>
      <c r="H1042" s="42" t="e">
        <f>K1028+K1040</f>
        <v>#N/A</v>
      </c>
      <c r="I1042" s="25"/>
      <c r="J1042" s="25"/>
      <c r="K1042" s="25"/>
      <c r="L1042" s="36"/>
      <c r="M1042" s="36"/>
      <c r="N1042" s="22"/>
      <c r="O1042" s="39"/>
      <c r="P1042" s="40"/>
      <c r="Q1042" s="25"/>
      <c r="S1042" s="389"/>
      <c r="T1042" s="454"/>
      <c r="U1042" s="455"/>
      <c r="V1042" s="454"/>
      <c r="AA1042" s="461"/>
    </row>
    <row r="1043" spans="1:27" s="301" customFormat="1" ht="15" customHeight="1" x14ac:dyDescent="0.25">
      <c r="A1043" s="372" t="s">
        <v>850</v>
      </c>
      <c r="B1043" s="378" t="s">
        <v>823</v>
      </c>
      <c r="C1043" s="373" t="s">
        <v>879</v>
      </c>
      <c r="D1043" s="385" t="s">
        <v>880</v>
      </c>
      <c r="E1043" s="380" t="e">
        <f>H1045</f>
        <v>#N/A</v>
      </c>
      <c r="F1043" s="25"/>
      <c r="G1043" s="19" t="s">
        <v>873</v>
      </c>
      <c r="H1043" s="42" t="e">
        <f>K1029+K1040</f>
        <v>#N/A</v>
      </c>
      <c r="I1043" s="25"/>
      <c r="J1043" s="25"/>
      <c r="L1043" s="36"/>
      <c r="M1043" s="36"/>
      <c r="N1043" s="22"/>
      <c r="O1043" s="39"/>
      <c r="P1043" s="40"/>
      <c r="Q1043" s="25"/>
      <c r="S1043" s="389"/>
      <c r="T1043" s="454"/>
      <c r="U1043" s="455"/>
      <c r="V1043" s="454"/>
      <c r="AA1043" s="461"/>
    </row>
    <row r="1044" spans="1:27" s="301" customFormat="1" ht="15" customHeight="1" x14ac:dyDescent="0.25">
      <c r="A1044" s="25"/>
      <c r="B1044" s="25"/>
      <c r="C1044" s="25"/>
      <c r="D1044" s="25"/>
      <c r="E1044" s="25"/>
      <c r="F1044" s="25"/>
      <c r="G1044" s="326" t="s">
        <v>461</v>
      </c>
      <c r="H1044" s="42" t="e">
        <f>K1030+K1040</f>
        <v>#N/A</v>
      </c>
      <c r="I1044" s="25"/>
      <c r="J1044" s="25"/>
      <c r="L1044" s="36"/>
      <c r="M1044" s="36"/>
      <c r="N1044" s="22"/>
      <c r="O1044" s="39"/>
      <c r="P1044" s="40"/>
      <c r="Q1044" s="25"/>
      <c r="S1044" s="389"/>
      <c r="T1044" s="454"/>
      <c r="U1044" s="455"/>
      <c r="V1044" s="454"/>
      <c r="AA1044" s="461"/>
    </row>
    <row r="1045" spans="1:27" s="301" customFormat="1" ht="15" customHeight="1" x14ac:dyDescent="0.25">
      <c r="A1045" s="25"/>
      <c r="B1045" s="25"/>
      <c r="C1045" s="25"/>
      <c r="D1045" s="25"/>
      <c r="E1045" s="25"/>
      <c r="F1045" s="25"/>
      <c r="G1045" s="326" t="s">
        <v>878</v>
      </c>
      <c r="H1045" s="42" t="e">
        <f>K1031+K1040</f>
        <v>#N/A</v>
      </c>
      <c r="I1045" s="25"/>
      <c r="J1045" s="25"/>
      <c r="L1045" s="36"/>
      <c r="M1045" s="36"/>
      <c r="N1045" s="22"/>
      <c r="O1045" s="39"/>
      <c r="P1045" s="40"/>
      <c r="Q1045" s="25"/>
      <c r="S1045" s="389"/>
      <c r="T1045" s="454"/>
      <c r="U1045" s="455"/>
      <c r="V1045" s="454"/>
      <c r="AA1045" s="461"/>
    </row>
    <row r="1046" spans="1:27" s="301" customFormat="1" ht="15" customHeight="1" x14ac:dyDescent="0.25">
      <c r="A1046" s="43"/>
      <c r="B1046" s="44"/>
      <c r="C1046" s="44"/>
      <c r="D1046" s="45"/>
      <c r="E1046" s="46"/>
      <c r="F1046" s="25"/>
      <c r="G1046" s="25"/>
      <c r="H1046" s="25"/>
      <c r="I1046" s="25"/>
      <c r="J1046" s="25"/>
      <c r="K1046" s="25"/>
      <c r="L1046" s="36"/>
      <c r="M1046" s="36"/>
      <c r="N1046" s="22"/>
      <c r="O1046" s="39"/>
      <c r="P1046" s="40"/>
      <c r="Q1046" s="25"/>
      <c r="S1046" s="389"/>
      <c r="T1046" s="454"/>
      <c r="U1046" s="455"/>
      <c r="V1046" s="454"/>
      <c r="AA1046" s="461"/>
    </row>
    <row r="1047" spans="1:27" s="301" customFormat="1" ht="15" customHeight="1" x14ac:dyDescent="0.25">
      <c r="A1047" s="616" t="s">
        <v>944</v>
      </c>
      <c r="B1047" s="617"/>
      <c r="C1047" s="617"/>
      <c r="D1047" s="617"/>
      <c r="E1047" s="617"/>
      <c r="F1047" s="617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S1047" s="389"/>
      <c r="T1047" s="454"/>
      <c r="U1047" s="455"/>
      <c r="V1047" s="454"/>
    </row>
    <row r="1048" spans="1:27" s="301" customFormat="1" ht="30" customHeight="1" x14ac:dyDescent="0.25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85"/>
      <c r="M1048" s="70"/>
      <c r="N1048" s="25"/>
      <c r="O1048" s="25"/>
      <c r="P1048" s="25"/>
      <c r="Q1048" s="25"/>
      <c r="S1048" s="389"/>
      <c r="T1048" s="454"/>
      <c r="U1048" s="455"/>
      <c r="V1048" s="454"/>
    </row>
    <row r="1049" spans="1:27" s="301" customFormat="1" ht="30" customHeight="1" x14ac:dyDescent="0.25">
      <c r="A1049" s="25"/>
      <c r="B1049" s="25"/>
      <c r="C1049" s="387">
        <f>вставка2</f>
        <v>0</v>
      </c>
      <c r="D1049" s="178" t="s">
        <v>4</v>
      </c>
      <c r="E1049" s="28">
        <f>высота2</f>
        <v>0</v>
      </c>
      <c r="F1049" s="25"/>
      <c r="G1049" s="25"/>
      <c r="H1049" s="25"/>
      <c r="I1049" s="25"/>
      <c r="J1049" s="25"/>
      <c r="K1049" s="25"/>
      <c r="L1049" s="285"/>
      <c r="M1049" s="70"/>
      <c r="N1049" s="25"/>
      <c r="O1049" s="25"/>
      <c r="P1049" s="25"/>
      <c r="Q1049" s="25"/>
      <c r="S1049" s="389"/>
      <c r="T1049" s="454"/>
      <c r="U1049" s="455"/>
      <c r="V1049" s="454"/>
    </row>
    <row r="1050" spans="1:27" s="301" customFormat="1" ht="30" customHeight="1" x14ac:dyDescent="0.25">
      <c r="A1050" s="25"/>
      <c r="B1050" s="25"/>
      <c r="C1050" s="25"/>
      <c r="D1050" s="2" t="s">
        <v>489</v>
      </c>
      <c r="E1050" s="28">
        <v>423</v>
      </c>
      <c r="F1050" s="25"/>
      <c r="G1050" s="25"/>
      <c r="H1050" s="25"/>
      <c r="I1050" s="25"/>
      <c r="J1050" s="25"/>
      <c r="K1050" s="25"/>
      <c r="L1050" s="285"/>
      <c r="M1050" s="70"/>
      <c r="N1050" s="25"/>
      <c r="O1050" s="25"/>
      <c r="P1050" s="25"/>
      <c r="Q1050" s="25"/>
    </row>
    <row r="1051" spans="1:27" s="301" customFormat="1" ht="30" customHeight="1" x14ac:dyDescent="0.25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86"/>
      <c r="M1051" s="70"/>
      <c r="N1051" s="25"/>
      <c r="O1051" s="25"/>
      <c r="P1051" s="25"/>
      <c r="Q1051" s="25"/>
    </row>
    <row r="1052" spans="1:27" s="301" customFormat="1" ht="30" customHeight="1" x14ac:dyDescent="0.25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388"/>
      <c r="M1052" s="70"/>
      <c r="N1052" s="25"/>
      <c r="O1052" s="25"/>
      <c r="P1052" s="25"/>
      <c r="Q1052" s="25"/>
    </row>
    <row r="1053" spans="1:27" s="301" customFormat="1" ht="15" customHeight="1" thickBot="1" x14ac:dyDescent="0.3">
      <c r="A1053" s="25"/>
      <c r="B1053" s="37"/>
      <c r="C1053" s="1" t="s">
        <v>945</v>
      </c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</row>
    <row r="1054" spans="1:27" s="301" customFormat="1" ht="15" customHeight="1" thickBot="1" x14ac:dyDescent="0.3">
      <c r="A1054" s="357" t="s">
        <v>822</v>
      </c>
      <c r="B1054" s="358" t="s">
        <v>823</v>
      </c>
      <c r="C1054" s="357" t="s">
        <v>824</v>
      </c>
      <c r="D1054" s="358" t="s">
        <v>2</v>
      </c>
      <c r="E1054" s="358" t="s">
        <v>3</v>
      </c>
      <c r="F1054" s="25"/>
      <c r="G1054" s="618" t="s">
        <v>6</v>
      </c>
      <c r="H1054" s="619"/>
      <c r="I1054" s="619"/>
      <c r="J1054" s="619"/>
      <c r="K1054" s="620"/>
      <c r="L1054" s="606" t="s">
        <v>325</v>
      </c>
      <c r="M1054" s="607"/>
      <c r="N1054" s="607"/>
      <c r="O1054" s="607"/>
      <c r="P1054" s="607"/>
      <c r="Q1054" s="615"/>
    </row>
    <row r="1055" spans="1:27" s="301" customFormat="1" ht="15" customHeight="1" x14ac:dyDescent="0.25">
      <c r="A1055" s="359" t="s">
        <v>825</v>
      </c>
      <c r="B1055" s="360"/>
      <c r="C1055" s="361" t="s">
        <v>826</v>
      </c>
      <c r="D1055" s="362" t="s">
        <v>827</v>
      </c>
      <c r="E1055" s="363" t="e">
        <f>H1072</f>
        <v>#N/A</v>
      </c>
      <c r="F1055" s="25"/>
      <c r="G1055" s="449" t="s">
        <v>43</v>
      </c>
      <c r="H1055" s="6" t="s">
        <v>0</v>
      </c>
      <c r="I1055" s="7" t="s">
        <v>1</v>
      </c>
      <c r="J1055" s="7" t="s">
        <v>3</v>
      </c>
      <c r="K1055" s="450" t="s">
        <v>7</v>
      </c>
      <c r="L1055" s="41" t="s">
        <v>456</v>
      </c>
      <c r="M1055" s="6" t="s">
        <v>0</v>
      </c>
      <c r="N1055" s="7" t="s">
        <v>1</v>
      </c>
      <c r="O1055" s="7" t="s">
        <v>315</v>
      </c>
      <c r="P1055" s="7" t="s">
        <v>3</v>
      </c>
      <c r="Q1055" s="7" t="s">
        <v>7</v>
      </c>
      <c r="S1055" s="326" t="s">
        <v>761</v>
      </c>
      <c r="T1055" s="390">
        <f>'Редактор цен '!$D$90</f>
        <v>6152.5912000000008</v>
      </c>
      <c r="U1055" s="391">
        <v>1</v>
      </c>
    </row>
    <row r="1056" spans="1:27" s="301" customFormat="1" ht="15" customHeight="1" x14ac:dyDescent="0.25">
      <c r="A1056" s="243" t="s">
        <v>828</v>
      </c>
      <c r="B1056" s="609" t="s">
        <v>829</v>
      </c>
      <c r="C1056" s="364" t="s">
        <v>830</v>
      </c>
      <c r="D1056" s="365" t="s">
        <v>831</v>
      </c>
      <c r="E1056" s="363" t="e">
        <f>H1071</f>
        <v>#N/A</v>
      </c>
      <c r="F1056" s="25"/>
      <c r="G1056" s="19" t="s">
        <v>457</v>
      </c>
      <c r="H1056" s="51">
        <f>E1049/1000</f>
        <v>0</v>
      </c>
      <c r="I1056" s="51">
        <f>E1050/1000</f>
        <v>0.42299999999999999</v>
      </c>
      <c r="J1056" s="26">
        <f>'Редактор цен '!$D$41</f>
        <v>18982.689999999999</v>
      </c>
      <c r="K1056" s="9">
        <f>H1056*J1056</f>
        <v>0</v>
      </c>
      <c r="L1056" s="47" t="s">
        <v>458</v>
      </c>
      <c r="M1056" s="51">
        <f>H1056</f>
        <v>0</v>
      </c>
      <c r="N1056" s="282">
        <f>I1056</f>
        <v>0.42299999999999999</v>
      </c>
      <c r="O1056" s="179">
        <f t="shared" ref="O1056" si="122">(M1056+N1056)*2</f>
        <v>0.84599999999999997</v>
      </c>
      <c r="P1056" s="355">
        <f>'Редактор цен '!$D$138</f>
        <v>124.46000000000001</v>
      </c>
      <c r="Q1056" s="59">
        <f>O1056*P1056</f>
        <v>105.29316</v>
      </c>
      <c r="S1056" s="326" t="s">
        <v>764</v>
      </c>
      <c r="T1056" s="390">
        <f>'Редактор цен '!$D$91</f>
        <v>6692.0364000000009</v>
      </c>
      <c r="U1056" s="391">
        <v>1</v>
      </c>
    </row>
    <row r="1057" spans="1:21" s="301" customFormat="1" ht="15" customHeight="1" x14ac:dyDescent="0.25">
      <c r="A1057" s="366" t="s">
        <v>832</v>
      </c>
      <c r="B1057" s="610"/>
      <c r="C1057" s="367" t="s">
        <v>833</v>
      </c>
      <c r="D1057" s="368" t="s">
        <v>834</v>
      </c>
      <c r="E1057" s="363" t="e">
        <f>H1070</f>
        <v>#N/A</v>
      </c>
      <c r="F1057" s="25"/>
      <c r="G1057" s="19" t="s">
        <v>9</v>
      </c>
      <c r="H1057" s="51">
        <f>H1056</f>
        <v>0</v>
      </c>
      <c r="I1057" s="51">
        <f>I1056</f>
        <v>0.42299999999999999</v>
      </c>
      <c r="J1057" s="26">
        <f>'Редактор цен '!$D$43</f>
        <v>21920.2</v>
      </c>
      <c r="K1057" s="9">
        <f t="shared" ref="K1057:K1062" si="123">H1057*J1057</f>
        <v>0</v>
      </c>
      <c r="L1057" s="181" t="s">
        <v>61</v>
      </c>
      <c r="M1057" s="51">
        <f>M1056</f>
        <v>0</v>
      </c>
      <c r="N1057" s="282">
        <f>I1056</f>
        <v>0.42299999999999999</v>
      </c>
      <c r="O1057" s="179">
        <f>(M1057+N1057)*2</f>
        <v>0.84599999999999997</v>
      </c>
      <c r="P1057" s="11">
        <f>'Редактор цен '!$D$131</f>
        <v>138.43</v>
      </c>
      <c r="Q1057" s="59">
        <f>O1057*P1057</f>
        <v>117.11178</v>
      </c>
      <c r="S1057" s="326" t="s">
        <v>464</v>
      </c>
      <c r="T1057" s="390">
        <f>'Редактор цен '!$D$92</f>
        <v>6600.9139000000005</v>
      </c>
      <c r="U1057" s="391">
        <v>1</v>
      </c>
    </row>
    <row r="1058" spans="1:21" s="301" customFormat="1" ht="15" customHeight="1" x14ac:dyDescent="0.25">
      <c r="A1058" s="369" t="s">
        <v>835</v>
      </c>
      <c r="B1058" s="610"/>
      <c r="C1058" s="370" t="s">
        <v>836</v>
      </c>
      <c r="D1058" s="368" t="s">
        <v>837</v>
      </c>
      <c r="E1058" s="363" t="e">
        <f>E1057</f>
        <v>#N/A</v>
      </c>
      <c r="F1058" s="25"/>
      <c r="G1058" s="371" t="s">
        <v>459</v>
      </c>
      <c r="H1058" s="51">
        <f t="shared" ref="H1058:I1062" si="124">H1057</f>
        <v>0</v>
      </c>
      <c r="I1058" s="51">
        <f t="shared" si="124"/>
        <v>0.42299999999999999</v>
      </c>
      <c r="J1058" s="26">
        <f>'Редактор цен '!$D$42</f>
        <v>21880.83</v>
      </c>
      <c r="K1058" s="9">
        <f t="shared" si="123"/>
        <v>0</v>
      </c>
      <c r="L1058" s="181" t="s">
        <v>478</v>
      </c>
      <c r="M1058" s="51">
        <f>H1056-0.11</f>
        <v>-0.11</v>
      </c>
      <c r="N1058" s="51">
        <f>N1056-0.11</f>
        <v>0.313</v>
      </c>
      <c r="O1058" s="179">
        <f>(M1058+N1058)*2</f>
        <v>0.40600000000000003</v>
      </c>
      <c r="P1058" s="11">
        <f>'Редактор цен '!$D$137</f>
        <v>156.21</v>
      </c>
      <c r="Q1058" s="59">
        <f>O1058*P1058</f>
        <v>63.421260000000011</v>
      </c>
      <c r="S1058" s="244" t="s">
        <v>762</v>
      </c>
      <c r="T1058" s="390">
        <f>'Редактор цен '!$D$93</f>
        <v>9075.8009999999995</v>
      </c>
      <c r="U1058" s="391">
        <v>1</v>
      </c>
    </row>
    <row r="1059" spans="1:21" s="301" customFormat="1" ht="15" customHeight="1" x14ac:dyDescent="0.25">
      <c r="A1059" s="369" t="s">
        <v>838</v>
      </c>
      <c r="B1059" s="610"/>
      <c r="C1059" s="370" t="s">
        <v>839</v>
      </c>
      <c r="D1059" s="368" t="s">
        <v>840</v>
      </c>
      <c r="E1059" s="363" t="e">
        <f>E1057</f>
        <v>#N/A</v>
      </c>
      <c r="F1059" s="25"/>
      <c r="G1059" s="19" t="s">
        <v>326</v>
      </c>
      <c r="H1059" s="51">
        <f t="shared" si="124"/>
        <v>0</v>
      </c>
      <c r="I1059" s="51">
        <f t="shared" si="124"/>
        <v>0.42299999999999999</v>
      </c>
      <c r="J1059" s="26">
        <f>'Редактор цен '!$D$48</f>
        <v>26987.5</v>
      </c>
      <c r="K1059" s="9">
        <f t="shared" si="123"/>
        <v>0</v>
      </c>
      <c r="L1059" s="47" t="s">
        <v>460</v>
      </c>
      <c r="M1059" s="51">
        <f>M1058</f>
        <v>-0.11</v>
      </c>
      <c r="N1059" s="51">
        <f>N1058</f>
        <v>0.313</v>
      </c>
      <c r="O1059" s="179">
        <f>(M1059+N1059)*2</f>
        <v>0.40600000000000003</v>
      </c>
      <c r="P1059" s="11">
        <f>'Редактор цен '!$D$138</f>
        <v>124.46000000000001</v>
      </c>
      <c r="Q1059" s="59">
        <f t="shared" ref="Q1059" si="125">O1059*P1059</f>
        <v>50.530760000000008</v>
      </c>
      <c r="S1059" s="244" t="s">
        <v>766</v>
      </c>
      <c r="T1059" s="390">
        <f>'Редактор цен '!$D$94</f>
        <v>9075.8009999999995</v>
      </c>
      <c r="U1059" s="391">
        <v>1</v>
      </c>
    </row>
    <row r="1060" spans="1:21" s="301" customFormat="1" ht="15" customHeight="1" x14ac:dyDescent="0.25">
      <c r="A1060" s="372" t="s">
        <v>841</v>
      </c>
      <c r="B1060" s="610"/>
      <c r="C1060" s="373" t="s">
        <v>842</v>
      </c>
      <c r="D1060" s="368" t="s">
        <v>843</v>
      </c>
      <c r="E1060" s="363" t="e">
        <f>E1057</f>
        <v>#N/A</v>
      </c>
      <c r="F1060" s="25"/>
      <c r="G1060" s="19" t="s">
        <v>66</v>
      </c>
      <c r="H1060" s="51">
        <f t="shared" si="124"/>
        <v>0</v>
      </c>
      <c r="I1060" s="51">
        <f t="shared" si="124"/>
        <v>0.42299999999999999</v>
      </c>
      <c r="J1060" s="26">
        <f>'Редактор цен '!$D$51</f>
        <v>29925.010000000002</v>
      </c>
      <c r="K1060" s="9">
        <f t="shared" si="123"/>
        <v>0</v>
      </c>
      <c r="L1060" s="181" t="s">
        <v>482</v>
      </c>
      <c r="M1060" s="51">
        <f>M1058+0.02</f>
        <v>-0.09</v>
      </c>
      <c r="N1060" s="51">
        <f>N1058+0.02</f>
        <v>0.33300000000000002</v>
      </c>
      <c r="O1060" s="278">
        <f>(M1060+N1060)*2</f>
        <v>0.48600000000000004</v>
      </c>
      <c r="P1060" s="11">
        <f>'Редактор цен '!$D$139</f>
        <v>149.86000000000001</v>
      </c>
      <c r="Q1060" s="59">
        <f>O1060*P1060</f>
        <v>72.831960000000009</v>
      </c>
      <c r="S1060" s="326" t="s">
        <v>46</v>
      </c>
      <c r="T1060" s="390">
        <f>'Редактор цен '!$D$89</f>
        <v>4074.9982000000005</v>
      </c>
      <c r="U1060" s="391">
        <v>1</v>
      </c>
    </row>
    <row r="1061" spans="1:21" s="301" customFormat="1" ht="15" customHeight="1" thickBot="1" x14ac:dyDescent="0.3">
      <c r="A1061" s="372" t="s">
        <v>844</v>
      </c>
      <c r="B1061" s="610"/>
      <c r="C1061" s="373" t="s">
        <v>845</v>
      </c>
      <c r="D1061" s="368" t="s">
        <v>846</v>
      </c>
      <c r="E1061" s="363" t="e">
        <f>E1057</f>
        <v>#N/A</v>
      </c>
      <c r="F1061" s="25"/>
      <c r="G1061" s="326" t="s">
        <v>461</v>
      </c>
      <c r="H1061" s="51">
        <f t="shared" si="124"/>
        <v>0</v>
      </c>
      <c r="I1061" s="51">
        <f t="shared" si="124"/>
        <v>0.42299999999999999</v>
      </c>
      <c r="J1061" s="26">
        <f>'Редактор цен '!$D$49</f>
        <v>26987.5</v>
      </c>
      <c r="K1061" s="9">
        <f t="shared" si="123"/>
        <v>0</v>
      </c>
      <c r="L1061" s="47" t="s">
        <v>491</v>
      </c>
      <c r="M1061" s="51">
        <f>H1056</f>
        <v>0</v>
      </c>
      <c r="N1061" s="51"/>
      <c r="O1061" s="179">
        <f>M1061</f>
        <v>0</v>
      </c>
      <c r="P1061" s="11">
        <f>'Редактор цен '!$D$138</f>
        <v>124.46000000000001</v>
      </c>
      <c r="Q1061" s="59">
        <f>O1061*P1061</f>
        <v>0</v>
      </c>
      <c r="S1061" s="326" t="s">
        <v>45</v>
      </c>
      <c r="T1061" s="390">
        <f>'Редактор цен '!$D$81</f>
        <v>4129.6716999999999</v>
      </c>
      <c r="U1061" s="290">
        <v>0</v>
      </c>
    </row>
    <row r="1062" spans="1:21" s="301" customFormat="1" ht="15" customHeight="1" thickBot="1" x14ac:dyDescent="0.3">
      <c r="A1062" s="372" t="s">
        <v>847</v>
      </c>
      <c r="B1062" s="610"/>
      <c r="C1062" s="373" t="s">
        <v>848</v>
      </c>
      <c r="D1062" s="368" t="s">
        <v>849</v>
      </c>
      <c r="E1062" s="363" t="e">
        <f>E1058</f>
        <v>#N/A</v>
      </c>
      <c r="F1062" s="25"/>
      <c r="G1062" s="394" t="s">
        <v>462</v>
      </c>
      <c r="H1062" s="395">
        <f t="shared" si="124"/>
        <v>0</v>
      </c>
      <c r="I1062" s="395">
        <f t="shared" si="124"/>
        <v>0.42299999999999999</v>
      </c>
      <c r="J1062" s="26">
        <f>'Редактор цен '!$D$50</f>
        <v>31981.14</v>
      </c>
      <c r="K1062" s="9">
        <f t="shared" si="123"/>
        <v>0</v>
      </c>
      <c r="L1062" s="25"/>
      <c r="M1062" s="25"/>
      <c r="N1062" s="25"/>
      <c r="O1062" s="25"/>
      <c r="P1062" s="57"/>
      <c r="Q1062" s="440">
        <f>Q1056+Q1057+Q1058+Q1059+Q1060+Q1061</f>
        <v>409.18892000000005</v>
      </c>
      <c r="S1062" s="326" t="s">
        <v>387</v>
      </c>
      <c r="T1062" s="390">
        <f>'Редактор цен '!$D$82</f>
        <v>6225.4892</v>
      </c>
      <c r="U1062" s="290">
        <v>0</v>
      </c>
    </row>
    <row r="1063" spans="1:21" s="301" customFormat="1" ht="15" customHeight="1" x14ac:dyDescent="0.25">
      <c r="A1063" s="372" t="s">
        <v>850</v>
      </c>
      <c r="B1063" s="610"/>
      <c r="C1063" s="373" t="s">
        <v>851</v>
      </c>
      <c r="D1063" s="368" t="s">
        <v>852</v>
      </c>
      <c r="E1063" s="363" t="e">
        <f>H1072</f>
        <v>#N/A</v>
      </c>
      <c r="F1063" s="25"/>
      <c r="G1063" s="397" t="s">
        <v>885</v>
      </c>
      <c r="H1063" s="398">
        <f>M1064</f>
        <v>-9.4E-2</v>
      </c>
      <c r="I1063" s="398">
        <f>N1064</f>
        <v>0.32900000000000001</v>
      </c>
      <c r="J1063" s="399" t="e">
        <f>VLOOKUP(C1049,S1055:U1068,3)*'Редактор цен '!$D$67</f>
        <v>#N/A</v>
      </c>
      <c r="K1063" s="400" t="e">
        <f>H1063*I1063*J1063</f>
        <v>#N/A</v>
      </c>
      <c r="L1063" s="441" t="s">
        <v>48</v>
      </c>
      <c r="M1063" s="402" t="s">
        <v>0</v>
      </c>
      <c r="N1063" s="403" t="s">
        <v>1</v>
      </c>
      <c r="O1063" s="404" t="s">
        <v>60</v>
      </c>
      <c r="P1063" s="403" t="s">
        <v>3</v>
      </c>
      <c r="Q1063" s="275" t="s">
        <v>7</v>
      </c>
      <c r="S1063" s="244" t="s">
        <v>782</v>
      </c>
      <c r="T1063" s="390">
        <f>'Редактор цен '!$D$83</f>
        <v>5591.2766000000001</v>
      </c>
      <c r="U1063" s="290">
        <v>0</v>
      </c>
    </row>
    <row r="1064" spans="1:21" s="301" customFormat="1" ht="15" customHeight="1" x14ac:dyDescent="0.25">
      <c r="A1064" s="369" t="s">
        <v>853</v>
      </c>
      <c r="B1064" s="610"/>
      <c r="C1064" s="370" t="s">
        <v>854</v>
      </c>
      <c r="D1064" s="368" t="s">
        <v>855</v>
      </c>
      <c r="E1064" s="363" t="e">
        <f>E1057</f>
        <v>#N/A</v>
      </c>
      <c r="F1064" s="25"/>
      <c r="G1064" s="405" t="s">
        <v>886</v>
      </c>
      <c r="H1064" s="51">
        <f>O1060</f>
        <v>0.48600000000000004</v>
      </c>
      <c r="I1064" s="8"/>
      <c r="J1064" s="11">
        <f>'Редактор цен '!$D$68</f>
        <v>269.7226</v>
      </c>
      <c r="K1064" s="406">
        <f>H1064*J1064</f>
        <v>131.08518360000002</v>
      </c>
      <c r="L1064" s="442">
        <f>C1049</f>
        <v>0</v>
      </c>
      <c r="M1064" s="50">
        <f>M1060-0.004</f>
        <v>-9.4E-2</v>
      </c>
      <c r="N1064" s="50">
        <f>N1060-0.004</f>
        <v>0.32900000000000001</v>
      </c>
      <c r="O1064" s="49">
        <f>M1064*N1064</f>
        <v>-3.0926000000000002E-2</v>
      </c>
      <c r="P1064" s="10" t="e">
        <f>VLOOKUP(C1049,S1055:T1068,2)</f>
        <v>#N/A</v>
      </c>
      <c r="Q1064" s="72" t="e">
        <f>O1064*P1064</f>
        <v>#N/A</v>
      </c>
      <c r="S1064" s="244" t="s">
        <v>887</v>
      </c>
      <c r="T1064" s="390">
        <f>'Редактор цен '!$D$84</f>
        <v>6735.7752</v>
      </c>
      <c r="U1064" s="391">
        <v>0</v>
      </c>
    </row>
    <row r="1065" spans="1:21" s="301" customFormat="1" ht="15" customHeight="1" x14ac:dyDescent="0.25">
      <c r="A1065" s="366" t="s">
        <v>856</v>
      </c>
      <c r="B1065" s="611"/>
      <c r="C1065" s="367" t="s">
        <v>857</v>
      </c>
      <c r="D1065" s="368" t="s">
        <v>858</v>
      </c>
      <c r="E1065" s="363" t="e">
        <f>E1057</f>
        <v>#N/A</v>
      </c>
      <c r="F1065" s="25"/>
      <c r="G1065" s="408" t="s">
        <v>888</v>
      </c>
      <c r="H1065" s="50">
        <f>H1064/4</f>
        <v>0.12150000000000001</v>
      </c>
      <c r="I1065" s="30"/>
      <c r="J1065" s="54">
        <f>'Редактор цен '!$D$70</f>
        <v>200.46949999999998</v>
      </c>
      <c r="K1065" s="406">
        <f>H1065*J1065</f>
        <v>24.357044250000001</v>
      </c>
      <c r="L1065" s="443" t="s">
        <v>479</v>
      </c>
      <c r="M1065" s="284">
        <f>M1064</f>
        <v>-9.4E-2</v>
      </c>
      <c r="N1065" s="284">
        <f>N1064</f>
        <v>0.32900000000000001</v>
      </c>
      <c r="O1065" s="48">
        <f>2*(M1065+N1065)</f>
        <v>0.47000000000000003</v>
      </c>
      <c r="P1065" s="26">
        <f>'Редактор цен '!$D$152</f>
        <v>535.94000000000005</v>
      </c>
      <c r="Q1065" s="72">
        <f>O1065*P1065</f>
        <v>251.89180000000005</v>
      </c>
      <c r="S1065" s="244" t="s">
        <v>889</v>
      </c>
      <c r="T1065" s="390">
        <f>'Редактор цен '!$D$85</f>
        <v>6444.1831999999995</v>
      </c>
      <c r="U1065" s="391">
        <v>0</v>
      </c>
    </row>
    <row r="1066" spans="1:21" s="301" customFormat="1" ht="15" customHeight="1" thickBot="1" x14ac:dyDescent="0.3">
      <c r="A1066" s="357" t="s">
        <v>822</v>
      </c>
      <c r="B1066" s="358" t="s">
        <v>823</v>
      </c>
      <c r="C1066" s="357" t="s">
        <v>824</v>
      </c>
      <c r="D1066" s="358" t="s">
        <v>2</v>
      </c>
      <c r="E1066" s="358" t="s">
        <v>3</v>
      </c>
      <c r="F1066" s="25"/>
      <c r="G1066" s="414" t="s">
        <v>910</v>
      </c>
      <c r="H1066" s="415" t="s">
        <v>44</v>
      </c>
      <c r="I1066" s="48">
        <f>CEILING(O1060*1.15,0.5)</f>
        <v>1</v>
      </c>
      <c r="J1066" s="416">
        <f>'Редактор цен '!$D$72</f>
        <v>728.98</v>
      </c>
      <c r="K1066" s="417">
        <f>I1066*J1066</f>
        <v>728.98</v>
      </c>
      <c r="L1066" s="444" t="s">
        <v>911</v>
      </c>
      <c r="M1066" s="445"/>
      <c r="N1066" s="445"/>
      <c r="O1066" s="446"/>
      <c r="P1066" s="447">
        <f>'Редактор цен '!$D$146</f>
        <v>1931.67</v>
      </c>
      <c r="Q1066" s="448">
        <f>P1066</f>
        <v>1931.67</v>
      </c>
      <c r="S1066" s="328" t="s">
        <v>389</v>
      </c>
      <c r="T1066" s="390">
        <f>'Редактор цен '!$D$86</f>
        <v>4785.7537000000002</v>
      </c>
      <c r="U1066" s="391">
        <v>0</v>
      </c>
    </row>
    <row r="1067" spans="1:21" s="301" customFormat="1" ht="15" customHeight="1" thickBot="1" x14ac:dyDescent="0.3">
      <c r="A1067" s="359" t="s">
        <v>825</v>
      </c>
      <c r="B1067" s="378" t="s">
        <v>823</v>
      </c>
      <c r="C1067" s="361" t="s">
        <v>859</v>
      </c>
      <c r="D1067" s="379" t="s">
        <v>860</v>
      </c>
      <c r="E1067" s="380" t="e">
        <f>H1076</f>
        <v>#N/A</v>
      </c>
      <c r="F1067" s="25"/>
      <c r="G1067" s="422" t="s">
        <v>890</v>
      </c>
      <c r="H1067" s="423">
        <f>O1060</f>
        <v>0.48600000000000004</v>
      </c>
      <c r="I1067" s="424"/>
      <c r="J1067" s="425">
        <f>'Редактор цен '!$D$153</f>
        <v>128.27000000000001</v>
      </c>
      <c r="K1067" s="426">
        <f>H1067*J1067</f>
        <v>62.339220000000012</v>
      </c>
      <c r="L1067" s="32"/>
      <c r="M1067" s="32"/>
      <c r="N1067" s="32"/>
      <c r="O1067" s="39"/>
      <c r="P1067" s="40"/>
      <c r="Q1067" s="53" t="e">
        <f>Q1064+Q1065+Q1066</f>
        <v>#N/A</v>
      </c>
      <c r="S1067" s="328" t="s">
        <v>769</v>
      </c>
      <c r="T1067" s="390">
        <f>'Редактор цен '!$D$87</f>
        <v>6619.1383999999998</v>
      </c>
      <c r="U1067" s="391">
        <v>0</v>
      </c>
    </row>
    <row r="1068" spans="1:21" s="301" customFormat="1" ht="15" customHeight="1" thickBot="1" x14ac:dyDescent="0.3">
      <c r="A1068" s="369" t="s">
        <v>835</v>
      </c>
      <c r="B1068" s="373" t="s">
        <v>861</v>
      </c>
      <c r="C1068" s="373" t="s">
        <v>862</v>
      </c>
      <c r="D1068" s="382" t="s">
        <v>863</v>
      </c>
      <c r="E1068" s="380" t="e">
        <f>H1073</f>
        <v>#N/A</v>
      </c>
      <c r="F1068" s="25"/>
      <c r="I1068" s="25"/>
      <c r="J1068" s="25"/>
      <c r="K1068" s="427" t="e">
        <f>K1063+K1064+K1065+K1066+K1067</f>
        <v>#N/A</v>
      </c>
      <c r="L1068" s="36"/>
      <c r="M1068" s="36"/>
      <c r="N1068" s="22"/>
      <c r="O1068" s="39"/>
      <c r="P1068" s="40"/>
      <c r="Q1068" s="25"/>
      <c r="S1068" s="328" t="s">
        <v>771</v>
      </c>
      <c r="T1068" s="390">
        <f>'Редактор цен '!$D$88</f>
        <v>6619.1383999999998</v>
      </c>
      <c r="U1068" s="391">
        <v>0</v>
      </c>
    </row>
    <row r="1069" spans="1:21" s="301" customFormat="1" ht="15" customHeight="1" x14ac:dyDescent="0.25">
      <c r="A1069" s="243" t="s">
        <v>828</v>
      </c>
      <c r="B1069" s="373" t="s">
        <v>864</v>
      </c>
      <c r="C1069" s="383" t="s">
        <v>865</v>
      </c>
      <c r="D1069" s="384" t="s">
        <v>866</v>
      </c>
      <c r="E1069" s="380" t="e">
        <f>H1074</f>
        <v>#N/A</v>
      </c>
      <c r="F1069" s="25"/>
      <c r="G1069" s="612" t="s">
        <v>10</v>
      </c>
      <c r="H1069" s="612"/>
      <c r="L1069" s="36"/>
      <c r="M1069" s="36"/>
      <c r="N1069" s="22"/>
      <c r="O1069" s="39"/>
      <c r="P1069" s="40"/>
      <c r="Q1069" s="25"/>
    </row>
    <row r="1070" spans="1:21" s="301" customFormat="1" ht="15" customHeight="1" x14ac:dyDescent="0.25">
      <c r="A1070" s="243" t="s">
        <v>828</v>
      </c>
      <c r="B1070" s="373" t="s">
        <v>867</v>
      </c>
      <c r="C1070" s="373" t="s">
        <v>868</v>
      </c>
      <c r="D1070" s="384" t="s">
        <v>869</v>
      </c>
      <c r="E1070" s="380" t="e">
        <f>H1074</f>
        <v>#N/A</v>
      </c>
      <c r="F1070" s="25"/>
      <c r="G1070" s="19" t="s">
        <v>8</v>
      </c>
      <c r="H1070" s="42" t="e">
        <f>K1056+K1071</f>
        <v>#N/A</v>
      </c>
      <c r="L1070" s="36"/>
      <c r="M1070" s="36"/>
      <c r="N1070" s="22"/>
      <c r="O1070" s="39"/>
      <c r="P1070" s="40"/>
      <c r="Q1070" s="25"/>
    </row>
    <row r="1071" spans="1:21" s="301" customFormat="1" ht="15" customHeight="1" x14ac:dyDescent="0.25">
      <c r="A1071" s="372" t="s">
        <v>841</v>
      </c>
      <c r="B1071" s="373" t="s">
        <v>864</v>
      </c>
      <c r="C1071" s="373" t="s">
        <v>871</v>
      </c>
      <c r="D1071" s="382" t="s">
        <v>872</v>
      </c>
      <c r="E1071" s="380" t="e">
        <f>H1073</f>
        <v>#N/A</v>
      </c>
      <c r="F1071" s="25"/>
      <c r="G1071" s="19" t="s">
        <v>9</v>
      </c>
      <c r="H1071" s="42" t="e">
        <f>K1057+K1071</f>
        <v>#N/A</v>
      </c>
      <c r="I1071" s="25"/>
      <c r="J1071" s="25"/>
      <c r="K1071" s="381" t="e">
        <f>K1068+Q1062+Q1067</f>
        <v>#N/A</v>
      </c>
      <c r="L1071" s="36"/>
      <c r="M1071" s="36"/>
      <c r="N1071" s="22"/>
      <c r="O1071" s="39"/>
      <c r="P1071" s="40"/>
      <c r="Q1071" s="25"/>
    </row>
    <row r="1072" spans="1:21" s="301" customFormat="1" ht="15" customHeight="1" x14ac:dyDescent="0.25">
      <c r="A1072" s="372" t="s">
        <v>841</v>
      </c>
      <c r="B1072" s="373" t="s">
        <v>861</v>
      </c>
      <c r="C1072" s="373" t="s">
        <v>874</v>
      </c>
      <c r="D1072" s="382" t="s">
        <v>875</v>
      </c>
      <c r="E1072" s="380" t="e">
        <f>H1073</f>
        <v>#N/A</v>
      </c>
      <c r="F1072" s="25"/>
      <c r="G1072" s="371" t="s">
        <v>459</v>
      </c>
      <c r="H1072" s="42" t="e">
        <f>K1058+K1071</f>
        <v>#N/A</v>
      </c>
      <c r="I1072" s="25"/>
      <c r="J1072" s="25"/>
      <c r="K1072" s="57"/>
      <c r="L1072" s="36"/>
      <c r="M1072" s="36"/>
      <c r="N1072" s="22"/>
      <c r="O1072" s="39"/>
      <c r="P1072" s="40"/>
      <c r="Q1072" s="25"/>
    </row>
    <row r="1073" spans="1:22" s="301" customFormat="1" ht="15" customHeight="1" x14ac:dyDescent="0.25">
      <c r="A1073" s="372" t="s">
        <v>847</v>
      </c>
      <c r="B1073" s="378" t="s">
        <v>823</v>
      </c>
      <c r="C1073" s="373" t="s">
        <v>876</v>
      </c>
      <c r="D1073" s="385" t="s">
        <v>877</v>
      </c>
      <c r="E1073" s="380" t="e">
        <f>H1075</f>
        <v>#N/A</v>
      </c>
      <c r="F1073" s="25"/>
      <c r="G1073" s="19" t="s">
        <v>870</v>
      </c>
      <c r="H1073" s="42" t="e">
        <f>K1059+K1071</f>
        <v>#N/A</v>
      </c>
      <c r="I1073" s="25"/>
      <c r="J1073" s="25"/>
      <c r="K1073" s="25"/>
      <c r="L1073" s="36"/>
      <c r="M1073" s="36"/>
      <c r="N1073" s="22"/>
      <c r="O1073" s="39"/>
      <c r="P1073" s="40"/>
      <c r="Q1073" s="25"/>
    </row>
    <row r="1074" spans="1:22" s="301" customFormat="1" ht="15" customHeight="1" x14ac:dyDescent="0.25">
      <c r="A1074" s="372" t="s">
        <v>850</v>
      </c>
      <c r="B1074" s="378" t="s">
        <v>823</v>
      </c>
      <c r="C1074" s="373" t="s">
        <v>879</v>
      </c>
      <c r="D1074" s="385" t="s">
        <v>880</v>
      </c>
      <c r="E1074" s="380" t="e">
        <f>H1076</f>
        <v>#N/A</v>
      </c>
      <c r="F1074" s="25"/>
      <c r="G1074" s="19" t="s">
        <v>873</v>
      </c>
      <c r="H1074" s="42" t="e">
        <f>K1060+K1071</f>
        <v>#N/A</v>
      </c>
      <c r="I1074" s="25"/>
      <c r="J1074" s="25"/>
      <c r="L1074" s="36"/>
      <c r="M1074" s="36"/>
      <c r="N1074" s="22"/>
      <c r="O1074" s="39"/>
      <c r="P1074" s="40"/>
      <c r="Q1074" s="25"/>
    </row>
    <row r="1075" spans="1:22" s="301" customFormat="1" ht="15" customHeight="1" x14ac:dyDescent="0.25">
      <c r="A1075" s="25"/>
      <c r="B1075" s="25"/>
      <c r="C1075" s="25"/>
      <c r="D1075" s="25"/>
      <c r="E1075" s="25"/>
      <c r="F1075" s="25"/>
      <c r="G1075" s="326" t="s">
        <v>461</v>
      </c>
      <c r="H1075" s="42" t="e">
        <f>K1061+K1071</f>
        <v>#N/A</v>
      </c>
      <c r="I1075" s="25"/>
      <c r="J1075" s="25"/>
      <c r="L1075" s="36"/>
      <c r="M1075" s="36"/>
      <c r="N1075" s="22"/>
      <c r="O1075" s="39"/>
      <c r="P1075" s="40"/>
      <c r="Q1075" s="25"/>
    </row>
    <row r="1076" spans="1:22" s="301" customFormat="1" ht="15" customHeight="1" x14ac:dyDescent="0.25">
      <c r="A1076" s="25"/>
      <c r="B1076" s="25"/>
      <c r="C1076" s="25"/>
      <c r="D1076" s="25"/>
      <c r="E1076" s="25"/>
      <c r="F1076" s="25"/>
      <c r="G1076" s="326" t="s">
        <v>878</v>
      </c>
      <c r="H1076" s="42" t="e">
        <f>K1062+K1071</f>
        <v>#N/A</v>
      </c>
      <c r="I1076" s="25"/>
      <c r="J1076" s="25"/>
      <c r="L1076" s="36"/>
      <c r="M1076" s="36"/>
      <c r="N1076" s="22"/>
      <c r="O1076" s="39"/>
      <c r="P1076" s="40"/>
      <c r="Q1076" s="25"/>
    </row>
    <row r="1077" spans="1:22" s="301" customFormat="1" ht="15" customHeight="1" x14ac:dyDescent="0.25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</row>
    <row r="1078" spans="1:22" s="301" customFormat="1" ht="15" customHeight="1" x14ac:dyDescent="0.25">
      <c r="A1078" s="616" t="s">
        <v>946</v>
      </c>
      <c r="B1078" s="617"/>
      <c r="C1078" s="617"/>
      <c r="D1078" s="617"/>
      <c r="E1078" s="617"/>
      <c r="F1078" s="617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</row>
    <row r="1079" spans="1:22" s="301" customFormat="1" ht="30" customHeight="1" x14ac:dyDescent="0.25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85"/>
      <c r="M1079" s="70"/>
      <c r="N1079" s="25"/>
      <c r="O1079" s="25"/>
      <c r="P1079" s="25"/>
      <c r="Q1079" s="25"/>
    </row>
    <row r="1080" spans="1:22" s="301" customFormat="1" ht="30" customHeight="1" x14ac:dyDescent="0.25">
      <c r="A1080" s="25"/>
      <c r="B1080" s="25"/>
      <c r="C1080" s="387">
        <f>вставка2</f>
        <v>0</v>
      </c>
      <c r="D1080" s="178" t="s">
        <v>4</v>
      </c>
      <c r="E1080" s="28">
        <f>высота2</f>
        <v>0</v>
      </c>
      <c r="F1080" s="25"/>
      <c r="G1080" s="25"/>
      <c r="H1080" s="25"/>
      <c r="I1080" s="25"/>
      <c r="J1080" s="25"/>
      <c r="K1080" s="25"/>
      <c r="L1080" s="285"/>
      <c r="M1080" s="70"/>
      <c r="N1080" s="25"/>
      <c r="O1080" s="25"/>
      <c r="P1080" s="25"/>
      <c r="Q1080" s="25"/>
    </row>
    <row r="1081" spans="1:22" s="301" customFormat="1" ht="30" customHeight="1" x14ac:dyDescent="0.25">
      <c r="A1081" s="25"/>
      <c r="B1081" s="25"/>
      <c r="C1081" s="25"/>
      <c r="D1081" s="2" t="s">
        <v>489</v>
      </c>
      <c r="E1081" s="28">
        <v>423</v>
      </c>
      <c r="F1081" s="25"/>
      <c r="G1081" s="25"/>
      <c r="H1081" s="25"/>
      <c r="I1081" s="25"/>
      <c r="J1081" s="25"/>
      <c r="K1081" s="25"/>
      <c r="L1081" s="285"/>
      <c r="M1081" s="70"/>
      <c r="N1081" s="25"/>
      <c r="O1081" s="25"/>
      <c r="P1081" s="25"/>
      <c r="Q1081" s="25"/>
      <c r="S1081" s="60"/>
      <c r="T1081" s="60"/>
      <c r="U1081" s="60"/>
      <c r="V1081" s="60"/>
    </row>
    <row r="1082" spans="1:22" s="301" customFormat="1" ht="30" customHeight="1" x14ac:dyDescent="0.25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86"/>
      <c r="M1082" s="70"/>
      <c r="N1082" s="25"/>
      <c r="O1082" s="25"/>
      <c r="P1082" s="25"/>
      <c r="Q1082" s="25"/>
      <c r="S1082" s="389"/>
      <c r="T1082" s="389"/>
      <c r="U1082" s="389"/>
      <c r="V1082" s="61"/>
    </row>
    <row r="1083" spans="1:22" s="301" customFormat="1" ht="30" customHeight="1" x14ac:dyDescent="0.25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388"/>
      <c r="M1083" s="70"/>
      <c r="N1083" s="25"/>
      <c r="O1083" s="25"/>
      <c r="P1083" s="25"/>
      <c r="Q1083" s="25"/>
      <c r="S1083" s="389"/>
      <c r="T1083" s="454"/>
      <c r="U1083" s="455"/>
      <c r="V1083" s="454"/>
    </row>
    <row r="1084" spans="1:22" s="301" customFormat="1" ht="15" customHeight="1" thickBot="1" x14ac:dyDescent="0.3">
      <c r="A1084" s="25"/>
      <c r="B1084" s="37"/>
      <c r="C1084" s="1" t="s">
        <v>947</v>
      </c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S1084" s="389"/>
      <c r="T1084" s="454"/>
      <c r="U1084" s="455"/>
      <c r="V1084" s="454"/>
    </row>
    <row r="1085" spans="1:22" s="301" customFormat="1" ht="15" customHeight="1" thickBot="1" x14ac:dyDescent="0.3">
      <c r="A1085" s="357" t="s">
        <v>822</v>
      </c>
      <c r="B1085" s="358" t="s">
        <v>823</v>
      </c>
      <c r="C1085" s="357" t="s">
        <v>824</v>
      </c>
      <c r="D1085" s="358" t="s">
        <v>2</v>
      </c>
      <c r="E1085" s="358" t="s">
        <v>3</v>
      </c>
      <c r="F1085" s="25"/>
      <c r="G1085" s="603" t="s">
        <v>6</v>
      </c>
      <c r="H1085" s="604"/>
      <c r="I1085" s="604"/>
      <c r="J1085" s="604"/>
      <c r="K1085" s="605"/>
      <c r="L1085" s="606" t="s">
        <v>325</v>
      </c>
      <c r="M1085" s="607"/>
      <c r="N1085" s="607"/>
      <c r="O1085" s="607"/>
      <c r="P1085" s="607"/>
      <c r="Q1085" s="615"/>
      <c r="S1085" s="389"/>
      <c r="T1085" s="454"/>
      <c r="U1085" s="455"/>
      <c r="V1085" s="454"/>
    </row>
    <row r="1086" spans="1:22" s="301" customFormat="1" ht="15" customHeight="1" x14ac:dyDescent="0.25">
      <c r="A1086" s="359" t="s">
        <v>825</v>
      </c>
      <c r="B1086" s="360"/>
      <c r="C1086" s="361" t="s">
        <v>826</v>
      </c>
      <c r="D1086" s="362" t="s">
        <v>827</v>
      </c>
      <c r="E1086" s="363" t="e">
        <f>H1103</f>
        <v>#N/A</v>
      </c>
      <c r="F1086" s="25"/>
      <c r="G1086" s="29" t="s">
        <v>43</v>
      </c>
      <c r="H1086" s="3" t="s">
        <v>0</v>
      </c>
      <c r="I1086" s="4" t="s">
        <v>1</v>
      </c>
      <c r="J1086" s="4" t="s">
        <v>3</v>
      </c>
      <c r="K1086" s="5" t="s">
        <v>7</v>
      </c>
      <c r="L1086" s="41" t="s">
        <v>456</v>
      </c>
      <c r="M1086" s="6" t="s">
        <v>0</v>
      </c>
      <c r="N1086" s="7" t="s">
        <v>1</v>
      </c>
      <c r="O1086" s="7" t="s">
        <v>315</v>
      </c>
      <c r="P1086" s="7" t="s">
        <v>3</v>
      </c>
      <c r="Q1086" s="7" t="s">
        <v>7</v>
      </c>
      <c r="S1086" s="326" t="s">
        <v>761</v>
      </c>
      <c r="T1086" s="390">
        <f>'Редактор цен '!$D$90</f>
        <v>6152.5912000000008</v>
      </c>
      <c r="U1086" s="391">
        <v>1</v>
      </c>
      <c r="V1086" s="454"/>
    </row>
    <row r="1087" spans="1:22" s="301" customFormat="1" ht="15" customHeight="1" x14ac:dyDescent="0.25">
      <c r="A1087" s="243" t="s">
        <v>828</v>
      </c>
      <c r="B1087" s="609" t="s">
        <v>829</v>
      </c>
      <c r="C1087" s="364" t="s">
        <v>830</v>
      </c>
      <c r="D1087" s="365" t="s">
        <v>831</v>
      </c>
      <c r="E1087" s="363" t="e">
        <f>H1102</f>
        <v>#N/A</v>
      </c>
      <c r="F1087" s="25"/>
      <c r="G1087" s="19" t="s">
        <v>457</v>
      </c>
      <c r="H1087" s="51">
        <f>E1080/1000</f>
        <v>0</v>
      </c>
      <c r="I1087" s="51">
        <f>E1081/1000</f>
        <v>0.42299999999999999</v>
      </c>
      <c r="J1087" s="26">
        <f>'Редактор цен '!$D$38</f>
        <v>14197.33</v>
      </c>
      <c r="K1087" s="9">
        <f>H1087*J1087</f>
        <v>0</v>
      </c>
      <c r="L1087" s="47" t="s">
        <v>458</v>
      </c>
      <c r="M1087" s="51">
        <f>H1087</f>
        <v>0</v>
      </c>
      <c r="N1087" s="282">
        <f>I1087</f>
        <v>0.42299999999999999</v>
      </c>
      <c r="O1087" s="179">
        <f t="shared" ref="O1087" si="126">(M1087+N1087)*2</f>
        <v>0.84599999999999997</v>
      </c>
      <c r="P1087" s="355">
        <f>'Редактор цен '!$D$138</f>
        <v>124.46000000000001</v>
      </c>
      <c r="Q1087" s="59">
        <f>O1087*P1087</f>
        <v>105.29316</v>
      </c>
      <c r="S1087" s="326" t="s">
        <v>764</v>
      </c>
      <c r="T1087" s="390">
        <f>'Редактор цен '!$D$91</f>
        <v>6692.0364000000009</v>
      </c>
      <c r="U1087" s="391">
        <v>1</v>
      </c>
      <c r="V1087" s="61"/>
    </row>
    <row r="1088" spans="1:22" s="301" customFormat="1" ht="15" customHeight="1" x14ac:dyDescent="0.25">
      <c r="A1088" s="366" t="s">
        <v>832</v>
      </c>
      <c r="B1088" s="610"/>
      <c r="C1088" s="367" t="s">
        <v>833</v>
      </c>
      <c r="D1088" s="368" t="s">
        <v>834</v>
      </c>
      <c r="E1088" s="363" t="e">
        <f>H1101</f>
        <v>#N/A</v>
      </c>
      <c r="F1088" s="25"/>
      <c r="G1088" s="19" t="s">
        <v>9</v>
      </c>
      <c r="H1088" s="51">
        <f>H1087</f>
        <v>0</v>
      </c>
      <c r="I1088" s="51">
        <f>I1087</f>
        <v>0.42299999999999999</v>
      </c>
      <c r="J1088" s="26">
        <f>'Редактор цен '!$D$40</f>
        <v>15320.01</v>
      </c>
      <c r="K1088" s="9">
        <f t="shared" ref="K1088:K1093" si="127">H1088*J1088</f>
        <v>0</v>
      </c>
      <c r="L1088" s="181" t="s">
        <v>61</v>
      </c>
      <c r="M1088" s="51">
        <f>M1087</f>
        <v>0</v>
      </c>
      <c r="N1088" s="282">
        <f>I1087</f>
        <v>0.42299999999999999</v>
      </c>
      <c r="O1088" s="179">
        <f>(M1088+N1088)*2</f>
        <v>0.84599999999999997</v>
      </c>
      <c r="P1088" s="11">
        <f>'Редактор цен '!$D$131</f>
        <v>138.43</v>
      </c>
      <c r="Q1088" s="59">
        <f>O1088*P1088</f>
        <v>117.11178</v>
      </c>
      <c r="S1088" s="326" t="s">
        <v>464</v>
      </c>
      <c r="T1088" s="390">
        <f>'Редактор цен '!$D$92</f>
        <v>6600.9139000000005</v>
      </c>
      <c r="U1088" s="391">
        <v>1</v>
      </c>
      <c r="V1088" s="454"/>
    </row>
    <row r="1089" spans="1:22" s="301" customFormat="1" ht="15" customHeight="1" x14ac:dyDescent="0.25">
      <c r="A1089" s="369" t="s">
        <v>835</v>
      </c>
      <c r="B1089" s="610"/>
      <c r="C1089" s="370" t="s">
        <v>836</v>
      </c>
      <c r="D1089" s="368" t="s">
        <v>837</v>
      </c>
      <c r="E1089" s="363" t="e">
        <f>E1088</f>
        <v>#N/A</v>
      </c>
      <c r="F1089" s="25"/>
      <c r="G1089" s="371" t="s">
        <v>459</v>
      </c>
      <c r="H1089" s="51">
        <f t="shared" ref="H1089:I1093" si="128">H1088</f>
        <v>0</v>
      </c>
      <c r="I1089" s="51">
        <f t="shared" si="128"/>
        <v>0.42299999999999999</v>
      </c>
      <c r="J1089" s="26">
        <f>'Редактор цен '!$D$39</f>
        <v>15363.19</v>
      </c>
      <c r="K1089" s="9">
        <f t="shared" si="127"/>
        <v>0</v>
      </c>
      <c r="L1089" s="181" t="s">
        <v>478</v>
      </c>
      <c r="M1089" s="51">
        <f>H1087-0.11</f>
        <v>-0.11</v>
      </c>
      <c r="N1089" s="51">
        <f>N1087-0.11</f>
        <v>0.313</v>
      </c>
      <c r="O1089" s="179">
        <f>(M1089+N1089)*2</f>
        <v>0.40600000000000003</v>
      </c>
      <c r="P1089" s="11">
        <f>'Редактор цен '!$D$137</f>
        <v>156.21</v>
      </c>
      <c r="Q1089" s="59">
        <f>O1089*P1089</f>
        <v>63.421260000000011</v>
      </c>
      <c r="S1089" s="244" t="s">
        <v>762</v>
      </c>
      <c r="T1089" s="390">
        <f>'Редактор цен '!$D$93</f>
        <v>9075.8009999999995</v>
      </c>
      <c r="U1089" s="391">
        <v>1</v>
      </c>
      <c r="V1089" s="454"/>
    </row>
    <row r="1090" spans="1:22" s="301" customFormat="1" ht="15" customHeight="1" x14ac:dyDescent="0.25">
      <c r="A1090" s="369" t="s">
        <v>838</v>
      </c>
      <c r="B1090" s="610"/>
      <c r="C1090" s="370" t="s">
        <v>839</v>
      </c>
      <c r="D1090" s="368" t="s">
        <v>840</v>
      </c>
      <c r="E1090" s="363" t="e">
        <f>E1088</f>
        <v>#N/A</v>
      </c>
      <c r="F1090" s="25"/>
      <c r="G1090" s="19" t="s">
        <v>326</v>
      </c>
      <c r="H1090" s="51">
        <f t="shared" si="128"/>
        <v>0</v>
      </c>
      <c r="I1090" s="51">
        <f t="shared" si="128"/>
        <v>0.42299999999999999</v>
      </c>
      <c r="J1090" s="26">
        <f>'Редактор цен '!$D$44</f>
        <v>22969.639100000004</v>
      </c>
      <c r="K1090" s="9">
        <f t="shared" si="127"/>
        <v>0</v>
      </c>
      <c r="L1090" s="47" t="s">
        <v>460</v>
      </c>
      <c r="M1090" s="51">
        <f>M1089</f>
        <v>-0.11</v>
      </c>
      <c r="N1090" s="51">
        <f>N1089</f>
        <v>0.313</v>
      </c>
      <c r="O1090" s="179">
        <f>(M1090+N1090)*2</f>
        <v>0.40600000000000003</v>
      </c>
      <c r="P1090" s="11">
        <f>'Редактор цен '!$D$138</f>
        <v>124.46000000000001</v>
      </c>
      <c r="Q1090" s="59">
        <f t="shared" ref="Q1090" si="129">O1090*P1090</f>
        <v>50.530760000000008</v>
      </c>
      <c r="S1090" s="244" t="s">
        <v>766</v>
      </c>
      <c r="T1090" s="390">
        <f>'Редактор цен '!$D$94</f>
        <v>9075.8009999999995</v>
      </c>
      <c r="U1090" s="391">
        <v>1</v>
      </c>
      <c r="V1090" s="454"/>
    </row>
    <row r="1091" spans="1:22" s="301" customFormat="1" ht="15" customHeight="1" x14ac:dyDescent="0.25">
      <c r="A1091" s="372" t="s">
        <v>841</v>
      </c>
      <c r="B1091" s="610"/>
      <c r="C1091" s="373" t="s">
        <v>842</v>
      </c>
      <c r="D1091" s="368" t="s">
        <v>843</v>
      </c>
      <c r="E1091" s="363" t="e">
        <f>E1088</f>
        <v>#N/A</v>
      </c>
      <c r="F1091" s="25"/>
      <c r="G1091" s="19" t="s">
        <v>66</v>
      </c>
      <c r="H1091" s="51">
        <f t="shared" si="128"/>
        <v>0</v>
      </c>
      <c r="I1091" s="51">
        <f t="shared" si="128"/>
        <v>0.42299999999999999</v>
      </c>
      <c r="J1091" s="26">
        <f>'Редактор цен '!$D$47</f>
        <v>20259.04</v>
      </c>
      <c r="K1091" s="9">
        <f t="shared" si="127"/>
        <v>0</v>
      </c>
      <c r="L1091" s="181" t="s">
        <v>482</v>
      </c>
      <c r="M1091" s="51">
        <f>M1090+0.02</f>
        <v>-0.09</v>
      </c>
      <c r="N1091" s="51">
        <f>N1090-0.02</f>
        <v>0.29299999999999998</v>
      </c>
      <c r="O1091" s="278">
        <f>(M1091+N1091)*2</f>
        <v>0.40599999999999997</v>
      </c>
      <c r="P1091" s="11">
        <f>'Редактор цен '!$D$139</f>
        <v>149.86000000000001</v>
      </c>
      <c r="Q1091" s="59">
        <f>O1091*P1091</f>
        <v>60.843160000000005</v>
      </c>
      <c r="S1091" s="326" t="s">
        <v>46</v>
      </c>
      <c r="T1091" s="390">
        <f>'Редактор цен '!$D$89</f>
        <v>4074.9982000000005</v>
      </c>
      <c r="U1091" s="391">
        <v>1</v>
      </c>
      <c r="V1091" s="454"/>
    </row>
    <row r="1092" spans="1:22" s="301" customFormat="1" ht="15" customHeight="1" thickBot="1" x14ac:dyDescent="0.3">
      <c r="A1092" s="372" t="s">
        <v>844</v>
      </c>
      <c r="B1092" s="610"/>
      <c r="C1092" s="373" t="s">
        <v>845</v>
      </c>
      <c r="D1092" s="368" t="s">
        <v>846</v>
      </c>
      <c r="E1092" s="363" t="e">
        <f>E1088</f>
        <v>#N/A</v>
      </c>
      <c r="F1092" s="25"/>
      <c r="G1092" s="326" t="s">
        <v>461</v>
      </c>
      <c r="H1092" s="51">
        <f t="shared" si="128"/>
        <v>0</v>
      </c>
      <c r="I1092" s="51">
        <f t="shared" si="128"/>
        <v>0.42299999999999999</v>
      </c>
      <c r="J1092" s="26">
        <f>'Редактор цен '!$D$45</f>
        <v>22969.639100000004</v>
      </c>
      <c r="K1092" s="9">
        <f t="shared" si="127"/>
        <v>0</v>
      </c>
      <c r="L1092" s="47"/>
      <c r="M1092" s="51"/>
      <c r="N1092" s="51"/>
      <c r="O1092" s="179"/>
      <c r="P1092" s="11"/>
      <c r="Q1092" s="59">
        <f>O1092*P1092</f>
        <v>0</v>
      </c>
      <c r="S1092" s="326" t="s">
        <v>45</v>
      </c>
      <c r="T1092" s="390">
        <f>'Редактор цен '!$D$81</f>
        <v>4129.6716999999999</v>
      </c>
      <c r="U1092" s="290">
        <v>0</v>
      </c>
      <c r="V1092" s="61"/>
    </row>
    <row r="1093" spans="1:22" s="301" customFormat="1" ht="15" customHeight="1" thickBot="1" x14ac:dyDescent="0.3">
      <c r="A1093" s="372" t="s">
        <v>847</v>
      </c>
      <c r="B1093" s="610"/>
      <c r="C1093" s="373" t="s">
        <v>848</v>
      </c>
      <c r="D1093" s="368" t="s">
        <v>849</v>
      </c>
      <c r="E1093" s="363" t="e">
        <f>E1089</f>
        <v>#N/A</v>
      </c>
      <c r="F1093" s="25"/>
      <c r="G1093" s="394" t="s">
        <v>462</v>
      </c>
      <c r="H1093" s="395">
        <f t="shared" si="128"/>
        <v>0</v>
      </c>
      <c r="I1093" s="395">
        <f t="shared" si="128"/>
        <v>0.42299999999999999</v>
      </c>
      <c r="J1093" s="26">
        <f>'Редактор цен '!$D$46</f>
        <v>22054.82</v>
      </c>
      <c r="K1093" s="9">
        <f t="shared" si="127"/>
        <v>0</v>
      </c>
      <c r="L1093" s="25"/>
      <c r="M1093" s="25"/>
      <c r="N1093" s="25"/>
      <c r="O1093" s="25"/>
      <c r="P1093" s="57"/>
      <c r="Q1093" s="440">
        <f>Q1087+Q1088+Q1089+Q1090+Q1091+Q1092</f>
        <v>397.20012000000003</v>
      </c>
      <c r="S1093" s="326" t="s">
        <v>387</v>
      </c>
      <c r="T1093" s="390">
        <f>'Редактор цен '!$D$82</f>
        <v>6225.4892</v>
      </c>
      <c r="U1093" s="290">
        <v>0</v>
      </c>
      <c r="V1093" s="61"/>
    </row>
    <row r="1094" spans="1:22" s="301" customFormat="1" ht="15" customHeight="1" x14ac:dyDescent="0.25">
      <c r="A1094" s="372" t="s">
        <v>850</v>
      </c>
      <c r="B1094" s="610"/>
      <c r="C1094" s="373" t="s">
        <v>851</v>
      </c>
      <c r="D1094" s="368" t="s">
        <v>852</v>
      </c>
      <c r="E1094" s="363" t="e">
        <f>H1103</f>
        <v>#N/A</v>
      </c>
      <c r="F1094" s="25"/>
      <c r="G1094" s="397" t="s">
        <v>885</v>
      </c>
      <c r="H1094" s="398">
        <f>M1095</f>
        <v>-9.1999999999999998E-2</v>
      </c>
      <c r="I1094" s="398">
        <f>N1095</f>
        <v>0.29099999999999998</v>
      </c>
      <c r="J1094" s="399" t="e">
        <f>VLOOKUP(C1080,S1086:U1099,3)*'Редактор цен '!$D$67</f>
        <v>#N/A</v>
      </c>
      <c r="K1094" s="400" t="e">
        <f>H1094*I1094*J1094</f>
        <v>#N/A</v>
      </c>
      <c r="L1094" s="441" t="s">
        <v>48</v>
      </c>
      <c r="M1094" s="402" t="s">
        <v>0</v>
      </c>
      <c r="N1094" s="403" t="s">
        <v>1</v>
      </c>
      <c r="O1094" s="404" t="s">
        <v>60</v>
      </c>
      <c r="P1094" s="403" t="s">
        <v>3</v>
      </c>
      <c r="Q1094" s="275" t="s">
        <v>7</v>
      </c>
      <c r="S1094" s="244" t="s">
        <v>782</v>
      </c>
      <c r="T1094" s="390">
        <f>'Редактор цен '!$D$83</f>
        <v>5591.2766000000001</v>
      </c>
      <c r="U1094" s="290">
        <v>0</v>
      </c>
      <c r="V1094" s="61"/>
    </row>
    <row r="1095" spans="1:22" s="301" customFormat="1" ht="15" customHeight="1" x14ac:dyDescent="0.25">
      <c r="A1095" s="369" t="s">
        <v>853</v>
      </c>
      <c r="B1095" s="610"/>
      <c r="C1095" s="370" t="s">
        <v>854</v>
      </c>
      <c r="D1095" s="368" t="s">
        <v>855</v>
      </c>
      <c r="E1095" s="363" t="e">
        <f>E1088</f>
        <v>#N/A</v>
      </c>
      <c r="F1095" s="25"/>
      <c r="G1095" s="405" t="s">
        <v>886</v>
      </c>
      <c r="H1095" s="51">
        <f>O1091</f>
        <v>0.40599999999999997</v>
      </c>
      <c r="I1095" s="8"/>
      <c r="J1095" s="11">
        <f>'Редактор цен '!$D$68</f>
        <v>269.7226</v>
      </c>
      <c r="K1095" s="406">
        <f>H1095*J1095</f>
        <v>109.50737559999999</v>
      </c>
      <c r="L1095" s="442">
        <f>C1080</f>
        <v>0</v>
      </c>
      <c r="M1095" s="50">
        <f>M1091-0.002</f>
        <v>-9.1999999999999998E-2</v>
      </c>
      <c r="N1095" s="50">
        <f>N1091-0.002</f>
        <v>0.29099999999999998</v>
      </c>
      <c r="O1095" s="49">
        <f>M1095*N1095</f>
        <v>-2.6771999999999997E-2</v>
      </c>
      <c r="P1095" s="10" t="e">
        <f>VLOOKUP(C1080,S1086:T1099,2)</f>
        <v>#N/A</v>
      </c>
      <c r="Q1095" s="72" t="e">
        <f>O1095*P1095</f>
        <v>#N/A</v>
      </c>
      <c r="S1095" s="244" t="s">
        <v>887</v>
      </c>
      <c r="T1095" s="390">
        <f>'Редактор цен '!$D$84</f>
        <v>6735.7752</v>
      </c>
      <c r="U1095" s="391">
        <v>0</v>
      </c>
      <c r="V1095" s="61"/>
    </row>
    <row r="1096" spans="1:22" s="33" customFormat="1" ht="15" customHeight="1" x14ac:dyDescent="0.25">
      <c r="A1096" s="366" t="s">
        <v>856</v>
      </c>
      <c r="B1096" s="611"/>
      <c r="C1096" s="367" t="s">
        <v>857</v>
      </c>
      <c r="D1096" s="368" t="s">
        <v>858</v>
      </c>
      <c r="E1096" s="363" t="e">
        <f>E1088</f>
        <v>#N/A</v>
      </c>
      <c r="F1096" s="25"/>
      <c r="G1096" s="408" t="s">
        <v>888</v>
      </c>
      <c r="H1096" s="50">
        <f>H1095/4</f>
        <v>0.10149999999999999</v>
      </c>
      <c r="I1096" s="30"/>
      <c r="J1096" s="54">
        <f>'Редактор цен '!$D$70</f>
        <v>200.46949999999998</v>
      </c>
      <c r="K1096" s="406">
        <f>H1096*J1096</f>
        <v>20.347654249999998</v>
      </c>
      <c r="L1096" s="443" t="s">
        <v>479</v>
      </c>
      <c r="M1096" s="284">
        <f>M1095</f>
        <v>-9.1999999999999998E-2</v>
      </c>
      <c r="N1096" s="284">
        <f>N1095</f>
        <v>0.29099999999999998</v>
      </c>
      <c r="O1096" s="48">
        <f>2*(M1096+N1096)</f>
        <v>0.39799999999999996</v>
      </c>
      <c r="P1096" s="26">
        <f>'Редактор цен '!$D$152</f>
        <v>535.94000000000005</v>
      </c>
      <c r="Q1096" s="72">
        <f>O1096*P1096</f>
        <v>213.30412000000001</v>
      </c>
      <c r="S1096" s="244" t="s">
        <v>889</v>
      </c>
      <c r="T1096" s="390">
        <f>'Редактор цен '!$D$85</f>
        <v>6444.1831999999995</v>
      </c>
      <c r="U1096" s="391">
        <v>0</v>
      </c>
    </row>
    <row r="1097" spans="1:22" s="33" customFormat="1" ht="15" customHeight="1" thickBot="1" x14ac:dyDescent="0.3">
      <c r="A1097" s="357" t="s">
        <v>822</v>
      </c>
      <c r="B1097" s="358" t="s">
        <v>823</v>
      </c>
      <c r="C1097" s="357" t="s">
        <v>824</v>
      </c>
      <c r="D1097" s="358" t="s">
        <v>2</v>
      </c>
      <c r="E1097" s="358" t="s">
        <v>3</v>
      </c>
      <c r="F1097" s="25"/>
      <c r="G1097" s="414" t="s">
        <v>910</v>
      </c>
      <c r="H1097" s="415" t="s">
        <v>44</v>
      </c>
      <c r="I1097" s="48">
        <f>CEILING(O1091*1.15,0.5)</f>
        <v>0.5</v>
      </c>
      <c r="J1097" s="416">
        <f>'Редактор цен '!$D$72</f>
        <v>728.98</v>
      </c>
      <c r="K1097" s="417">
        <f>I1097*J1097</f>
        <v>364.49</v>
      </c>
      <c r="L1097" s="444" t="s">
        <v>911</v>
      </c>
      <c r="M1097" s="445"/>
      <c r="N1097" s="445"/>
      <c r="O1097" s="446"/>
      <c r="P1097" s="447">
        <f>'Редактор цен '!$D$146</f>
        <v>1931.67</v>
      </c>
      <c r="Q1097" s="448">
        <f>P1097</f>
        <v>1931.67</v>
      </c>
      <c r="S1097" s="328" t="s">
        <v>389</v>
      </c>
      <c r="T1097" s="390">
        <f>'Редактор цен '!$D$86</f>
        <v>4785.7537000000002</v>
      </c>
      <c r="U1097" s="391">
        <v>0</v>
      </c>
    </row>
    <row r="1098" spans="1:22" s="33" customFormat="1" ht="15" customHeight="1" thickBot="1" x14ac:dyDescent="0.3">
      <c r="A1098" s="359" t="s">
        <v>825</v>
      </c>
      <c r="B1098" s="378" t="s">
        <v>823</v>
      </c>
      <c r="C1098" s="361" t="s">
        <v>859</v>
      </c>
      <c r="D1098" s="379" t="s">
        <v>860</v>
      </c>
      <c r="E1098" s="380" t="e">
        <f>H1107</f>
        <v>#N/A</v>
      </c>
      <c r="F1098" s="25"/>
      <c r="G1098" s="422" t="s">
        <v>890</v>
      </c>
      <c r="H1098" s="423">
        <f>O1091</f>
        <v>0.40599999999999997</v>
      </c>
      <c r="I1098" s="424"/>
      <c r="J1098" s="425">
        <f>'Редактор цен '!$D$153</f>
        <v>128.27000000000001</v>
      </c>
      <c r="K1098" s="426">
        <f>H1098*J1098</f>
        <v>52.077620000000003</v>
      </c>
      <c r="L1098" s="32"/>
      <c r="M1098" s="32"/>
      <c r="N1098" s="32"/>
      <c r="O1098" s="39"/>
      <c r="P1098" s="40"/>
      <c r="Q1098" s="53" t="e">
        <f>Q1095+Q1096+Q1097</f>
        <v>#N/A</v>
      </c>
      <c r="R1098" s="301"/>
      <c r="S1098" s="328" t="s">
        <v>769</v>
      </c>
      <c r="T1098" s="390">
        <f>'Редактор цен '!$D$87</f>
        <v>6619.1383999999998</v>
      </c>
      <c r="U1098" s="391">
        <v>0</v>
      </c>
    </row>
    <row r="1099" spans="1:22" s="33" customFormat="1" ht="15" customHeight="1" thickBot="1" x14ac:dyDescent="0.3">
      <c r="A1099" s="369" t="s">
        <v>835</v>
      </c>
      <c r="B1099" s="373" t="s">
        <v>861</v>
      </c>
      <c r="C1099" s="373" t="s">
        <v>862</v>
      </c>
      <c r="D1099" s="382" t="s">
        <v>863</v>
      </c>
      <c r="E1099" s="380" t="e">
        <f>H1104</f>
        <v>#N/A</v>
      </c>
      <c r="F1099" s="25"/>
      <c r="G1099" s="301"/>
      <c r="H1099" s="301"/>
      <c r="I1099" s="25"/>
      <c r="J1099" s="25"/>
      <c r="K1099" s="427" t="e">
        <f>K1094+K1095+K1096+K1097+K1098</f>
        <v>#N/A</v>
      </c>
      <c r="L1099" s="36"/>
      <c r="M1099" s="36"/>
      <c r="N1099" s="22"/>
      <c r="O1099" s="39"/>
      <c r="P1099" s="40"/>
      <c r="Q1099" s="25"/>
      <c r="R1099" s="55"/>
      <c r="S1099" s="328" t="s">
        <v>771</v>
      </c>
      <c r="T1099" s="390">
        <f>'Редактор цен '!$D$88</f>
        <v>6619.1383999999998</v>
      </c>
      <c r="U1099" s="391">
        <v>0</v>
      </c>
    </row>
    <row r="1100" spans="1:22" s="33" customFormat="1" ht="15" customHeight="1" x14ac:dyDescent="0.25">
      <c r="A1100" s="243" t="s">
        <v>828</v>
      </c>
      <c r="B1100" s="373" t="s">
        <v>864</v>
      </c>
      <c r="C1100" s="383" t="s">
        <v>865</v>
      </c>
      <c r="D1100" s="384" t="s">
        <v>866</v>
      </c>
      <c r="E1100" s="380" t="e">
        <f>H1105</f>
        <v>#N/A</v>
      </c>
      <c r="F1100" s="25"/>
      <c r="G1100" s="612" t="s">
        <v>10</v>
      </c>
      <c r="H1100" s="612"/>
      <c r="I1100" s="301"/>
      <c r="J1100" s="301"/>
      <c r="K1100" s="301"/>
      <c r="L1100" s="36"/>
      <c r="M1100" s="36"/>
      <c r="N1100" s="22"/>
      <c r="O1100" s="39"/>
      <c r="P1100" s="40"/>
      <c r="Q1100" s="25"/>
      <c r="R1100" s="462"/>
      <c r="S1100" s="462"/>
      <c r="T1100" s="462"/>
    </row>
    <row r="1101" spans="1:22" s="33" customFormat="1" ht="15" customHeight="1" x14ac:dyDescent="0.25">
      <c r="A1101" s="243" t="s">
        <v>828</v>
      </c>
      <c r="B1101" s="373" t="s">
        <v>867</v>
      </c>
      <c r="C1101" s="373" t="s">
        <v>868</v>
      </c>
      <c r="D1101" s="384" t="s">
        <v>869</v>
      </c>
      <c r="E1101" s="380" t="e">
        <f>H1105</f>
        <v>#N/A</v>
      </c>
      <c r="F1101" s="25"/>
      <c r="G1101" s="19" t="s">
        <v>8</v>
      </c>
      <c r="H1101" s="42" t="e">
        <f>K1087+K1102</f>
        <v>#N/A</v>
      </c>
      <c r="I1101" s="301"/>
      <c r="J1101" s="301"/>
      <c r="K1101" s="301"/>
      <c r="L1101" s="36"/>
      <c r="M1101" s="36"/>
      <c r="N1101" s="22"/>
      <c r="O1101" s="39"/>
      <c r="P1101" s="40"/>
      <c r="Q1101" s="25"/>
      <c r="R1101" s="462"/>
      <c r="S1101" s="462"/>
      <c r="T1101" s="462"/>
    </row>
    <row r="1102" spans="1:22" s="33" customFormat="1" ht="15" customHeight="1" x14ac:dyDescent="0.25">
      <c r="A1102" s="372" t="s">
        <v>841</v>
      </c>
      <c r="B1102" s="373" t="s">
        <v>864</v>
      </c>
      <c r="C1102" s="373" t="s">
        <v>871</v>
      </c>
      <c r="D1102" s="382" t="s">
        <v>872</v>
      </c>
      <c r="E1102" s="380" t="e">
        <f>H1104</f>
        <v>#N/A</v>
      </c>
      <c r="F1102" s="25"/>
      <c r="G1102" s="19" t="s">
        <v>9</v>
      </c>
      <c r="H1102" s="42" t="e">
        <f>K1088+K1102</f>
        <v>#N/A</v>
      </c>
      <c r="I1102" s="25"/>
      <c r="J1102" s="25"/>
      <c r="K1102" s="381" t="e">
        <f>K1099+Q1093+Q1098</f>
        <v>#N/A</v>
      </c>
      <c r="L1102" s="36"/>
      <c r="M1102" s="36"/>
      <c r="N1102" s="22"/>
      <c r="O1102" s="39"/>
      <c r="P1102" s="40"/>
      <c r="Q1102" s="25"/>
      <c r="R1102" s="462"/>
      <c r="S1102" s="462"/>
      <c r="T1102" s="462"/>
    </row>
    <row r="1103" spans="1:22" s="33" customFormat="1" ht="15" customHeight="1" x14ac:dyDescent="0.25">
      <c r="A1103" s="372" t="s">
        <v>841</v>
      </c>
      <c r="B1103" s="373" t="s">
        <v>861</v>
      </c>
      <c r="C1103" s="373" t="s">
        <v>874</v>
      </c>
      <c r="D1103" s="382" t="s">
        <v>875</v>
      </c>
      <c r="E1103" s="380" t="e">
        <f>H1104</f>
        <v>#N/A</v>
      </c>
      <c r="F1103" s="25"/>
      <c r="G1103" s="371" t="s">
        <v>459</v>
      </c>
      <c r="H1103" s="42" t="e">
        <f>K1089+K1102</f>
        <v>#N/A</v>
      </c>
      <c r="I1103" s="25"/>
      <c r="J1103" s="25"/>
      <c r="K1103" s="57"/>
      <c r="L1103" s="36"/>
      <c r="M1103" s="36"/>
      <c r="N1103" s="22"/>
      <c r="O1103" s="39"/>
      <c r="P1103" s="40"/>
      <c r="Q1103" s="25"/>
      <c r="R1103" s="462"/>
      <c r="S1103" s="462"/>
      <c r="T1103" s="462"/>
    </row>
    <row r="1104" spans="1:22" s="33" customFormat="1" ht="15" customHeight="1" x14ac:dyDescent="0.25">
      <c r="A1104" s="372" t="s">
        <v>847</v>
      </c>
      <c r="B1104" s="378" t="s">
        <v>823</v>
      </c>
      <c r="C1104" s="373" t="s">
        <v>876</v>
      </c>
      <c r="D1104" s="385" t="s">
        <v>877</v>
      </c>
      <c r="E1104" s="380" t="e">
        <f>H1106</f>
        <v>#N/A</v>
      </c>
      <c r="F1104" s="25"/>
      <c r="G1104" s="19" t="s">
        <v>870</v>
      </c>
      <c r="H1104" s="42" t="e">
        <f>K1090+K1102</f>
        <v>#N/A</v>
      </c>
      <c r="I1104" s="25"/>
      <c r="J1104" s="25"/>
      <c r="K1104" s="25"/>
      <c r="L1104" s="36"/>
      <c r="M1104" s="36"/>
      <c r="N1104" s="22"/>
      <c r="O1104" s="39"/>
      <c r="P1104" s="40"/>
      <c r="Q1104" s="25"/>
      <c r="R1104" s="462"/>
      <c r="S1104" s="462"/>
      <c r="T1104" s="462"/>
    </row>
    <row r="1105" spans="1:21" s="33" customFormat="1" ht="15" customHeight="1" x14ac:dyDescent="0.25">
      <c r="A1105" s="372" t="s">
        <v>850</v>
      </c>
      <c r="B1105" s="378" t="s">
        <v>823</v>
      </c>
      <c r="C1105" s="373" t="s">
        <v>879</v>
      </c>
      <c r="D1105" s="385" t="s">
        <v>880</v>
      </c>
      <c r="E1105" s="380" t="e">
        <f>H1107</f>
        <v>#N/A</v>
      </c>
      <c r="F1105" s="25"/>
      <c r="G1105" s="19" t="s">
        <v>873</v>
      </c>
      <c r="H1105" s="42" t="e">
        <f>K1091+K1102</f>
        <v>#N/A</v>
      </c>
      <c r="I1105" s="25"/>
      <c r="J1105" s="25"/>
      <c r="K1105" s="301"/>
      <c r="L1105" s="36"/>
      <c r="M1105" s="36"/>
      <c r="N1105" s="22"/>
      <c r="O1105" s="39"/>
      <c r="P1105" s="40"/>
      <c r="Q1105" s="25"/>
      <c r="R1105" s="462"/>
      <c r="S1105" s="462"/>
      <c r="T1105" s="462"/>
    </row>
    <row r="1106" spans="1:21" s="33" customFormat="1" ht="15" customHeight="1" x14ac:dyDescent="0.25">
      <c r="A1106" s="25"/>
      <c r="B1106" s="25"/>
      <c r="C1106" s="25"/>
      <c r="D1106" s="25"/>
      <c r="E1106" s="25"/>
      <c r="F1106" s="25"/>
      <c r="G1106" s="326" t="s">
        <v>461</v>
      </c>
      <c r="H1106" s="42" t="e">
        <f>K1092+K1102</f>
        <v>#N/A</v>
      </c>
      <c r="I1106" s="25"/>
      <c r="J1106" s="25"/>
      <c r="K1106" s="301"/>
      <c r="L1106" s="36"/>
      <c r="M1106" s="36"/>
      <c r="N1106" s="22"/>
      <c r="O1106" s="39"/>
      <c r="P1106" s="40"/>
      <c r="Q1106" s="25"/>
      <c r="R1106" s="462"/>
      <c r="S1106" s="462"/>
      <c r="T1106" s="462"/>
    </row>
    <row r="1107" spans="1:21" s="33" customFormat="1" ht="15" customHeight="1" x14ac:dyDescent="0.25">
      <c r="A1107" s="25"/>
      <c r="B1107" s="25"/>
      <c r="C1107" s="25"/>
      <c r="D1107" s="25"/>
      <c r="E1107" s="25"/>
      <c r="F1107" s="25"/>
      <c r="G1107" s="326" t="s">
        <v>878</v>
      </c>
      <c r="H1107" s="42" t="e">
        <f>K1093+K1102</f>
        <v>#N/A</v>
      </c>
      <c r="I1107" s="25"/>
      <c r="J1107" s="25"/>
      <c r="K1107" s="301"/>
      <c r="L1107" s="36"/>
      <c r="M1107" s="36"/>
      <c r="N1107" s="22"/>
      <c r="O1107" s="39"/>
      <c r="P1107" s="40"/>
      <c r="Q1107" s="25"/>
      <c r="R1107" s="462"/>
      <c r="S1107" s="462"/>
      <c r="T1107" s="462"/>
    </row>
    <row r="1108" spans="1:21" s="33" customFormat="1" ht="15" customHeight="1" x14ac:dyDescent="0.25">
      <c r="A1108" s="43"/>
      <c r="B1108" s="44"/>
      <c r="C1108" s="44"/>
      <c r="D1108" s="45"/>
      <c r="E1108" s="46"/>
      <c r="F1108" s="25"/>
      <c r="G1108" s="25"/>
      <c r="H1108" s="25"/>
      <c r="I1108" s="25"/>
      <c r="J1108" s="25"/>
      <c r="K1108" s="25"/>
      <c r="L1108" s="36"/>
      <c r="M1108" s="36"/>
      <c r="N1108" s="22"/>
      <c r="O1108" s="39"/>
      <c r="P1108" s="40"/>
      <c r="Q1108" s="25"/>
      <c r="R1108" s="462"/>
      <c r="S1108" s="462"/>
      <c r="T1108" s="462"/>
    </row>
    <row r="1109" spans="1:21" s="33" customFormat="1" ht="15" customHeight="1" x14ac:dyDescent="0.25">
      <c r="A1109" s="616" t="s">
        <v>948</v>
      </c>
      <c r="B1109" s="617"/>
      <c r="C1109" s="617"/>
      <c r="D1109" s="617"/>
      <c r="E1109" s="617"/>
      <c r="F1109" s="617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</row>
    <row r="1110" spans="1:21" s="33" customFormat="1" ht="30" customHeight="1" x14ac:dyDescent="0.25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85"/>
      <c r="M1110" s="70"/>
      <c r="N1110" s="25"/>
      <c r="O1110" s="25"/>
      <c r="P1110" s="25"/>
      <c r="Q1110" s="25"/>
    </row>
    <row r="1111" spans="1:21" s="33" customFormat="1" ht="30" customHeight="1" x14ac:dyDescent="0.25">
      <c r="A1111" s="25"/>
      <c r="B1111" s="25"/>
      <c r="C1111" s="387">
        <f>вставка2</f>
        <v>0</v>
      </c>
      <c r="D1111" s="178" t="s">
        <v>4</v>
      </c>
      <c r="E1111" s="28">
        <f>высота2</f>
        <v>0</v>
      </c>
      <c r="F1111" s="25"/>
      <c r="G1111" s="25"/>
      <c r="H1111" s="25"/>
      <c r="I1111" s="25"/>
      <c r="J1111" s="25"/>
      <c r="K1111" s="25"/>
      <c r="L1111" s="285"/>
      <c r="M1111" s="70"/>
      <c r="N1111" s="25"/>
      <c r="O1111" s="25"/>
      <c r="P1111" s="25"/>
      <c r="Q1111" s="25"/>
    </row>
    <row r="1112" spans="1:21" s="33" customFormat="1" ht="30" customHeight="1" x14ac:dyDescent="0.25">
      <c r="A1112" s="25"/>
      <c r="B1112" s="25"/>
      <c r="C1112" s="25"/>
      <c r="D1112" s="2" t="s">
        <v>489</v>
      </c>
      <c r="E1112" s="28">
        <v>423</v>
      </c>
      <c r="F1112" s="25"/>
      <c r="G1112" s="25"/>
      <c r="H1112" s="25"/>
      <c r="I1112" s="25"/>
      <c r="J1112" s="25"/>
      <c r="K1112" s="25"/>
      <c r="L1112" s="285"/>
      <c r="M1112" s="70"/>
      <c r="N1112" s="25"/>
      <c r="O1112" s="25"/>
      <c r="P1112" s="25"/>
      <c r="Q1112" s="25"/>
    </row>
    <row r="1113" spans="1:21" s="33" customFormat="1" ht="30" customHeight="1" x14ac:dyDescent="0.25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86"/>
      <c r="M1113" s="70"/>
      <c r="N1113" s="25"/>
      <c r="O1113" s="25"/>
      <c r="P1113" s="25"/>
      <c r="Q1113" s="25"/>
    </row>
    <row r="1114" spans="1:21" s="33" customFormat="1" ht="30" customHeight="1" x14ac:dyDescent="0.25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388"/>
      <c r="M1114" s="70"/>
      <c r="N1114" s="25"/>
      <c r="O1114" s="25"/>
      <c r="P1114" s="25"/>
      <c r="Q1114" s="25"/>
    </row>
    <row r="1115" spans="1:21" s="33" customFormat="1" ht="16.5" thickBot="1" x14ac:dyDescent="0.3">
      <c r="A1115" s="25"/>
      <c r="B1115" s="37"/>
      <c r="C1115" s="1" t="s">
        <v>949</v>
      </c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</row>
    <row r="1116" spans="1:21" s="33" customFormat="1" ht="17.25" customHeight="1" thickBot="1" x14ac:dyDescent="0.3">
      <c r="A1116" s="357" t="s">
        <v>822</v>
      </c>
      <c r="B1116" s="358" t="s">
        <v>823</v>
      </c>
      <c r="C1116" s="357" t="s">
        <v>824</v>
      </c>
      <c r="D1116" s="358" t="s">
        <v>2</v>
      </c>
      <c r="E1116" s="358" t="s">
        <v>3</v>
      </c>
      <c r="F1116" s="25"/>
      <c r="G1116" s="618" t="s">
        <v>6</v>
      </c>
      <c r="H1116" s="619"/>
      <c r="I1116" s="619"/>
      <c r="J1116" s="619"/>
      <c r="K1116" s="620"/>
      <c r="L1116" s="606" t="s">
        <v>325</v>
      </c>
      <c r="M1116" s="607"/>
      <c r="N1116" s="607"/>
      <c r="O1116" s="607"/>
      <c r="P1116" s="607"/>
      <c r="Q1116" s="615"/>
    </row>
    <row r="1117" spans="1:21" s="33" customFormat="1" ht="25.5" x14ac:dyDescent="0.25">
      <c r="A1117" s="359" t="s">
        <v>825</v>
      </c>
      <c r="B1117" s="360"/>
      <c r="C1117" s="361" t="s">
        <v>826</v>
      </c>
      <c r="D1117" s="362" t="s">
        <v>827</v>
      </c>
      <c r="E1117" s="363" t="e">
        <f>H1134</f>
        <v>#N/A</v>
      </c>
      <c r="F1117" s="25"/>
      <c r="G1117" s="449" t="s">
        <v>43</v>
      </c>
      <c r="H1117" s="6" t="s">
        <v>0</v>
      </c>
      <c r="I1117" s="7" t="s">
        <v>1</v>
      </c>
      <c r="J1117" s="7" t="s">
        <v>3</v>
      </c>
      <c r="K1117" s="450" t="s">
        <v>7</v>
      </c>
      <c r="L1117" s="41" t="s">
        <v>456</v>
      </c>
      <c r="M1117" s="6" t="s">
        <v>0</v>
      </c>
      <c r="N1117" s="7" t="s">
        <v>1</v>
      </c>
      <c r="O1117" s="7" t="s">
        <v>315</v>
      </c>
      <c r="P1117" s="7" t="s">
        <v>3</v>
      </c>
      <c r="Q1117" s="7" t="s">
        <v>7</v>
      </c>
      <c r="S1117" s="326" t="s">
        <v>761</v>
      </c>
      <c r="T1117" s="390">
        <f>'Редактор цен '!$D$90</f>
        <v>6152.5912000000008</v>
      </c>
      <c r="U1117" s="391">
        <v>1</v>
      </c>
    </row>
    <row r="1118" spans="1:21" s="33" customFormat="1" x14ac:dyDescent="0.25">
      <c r="A1118" s="243" t="s">
        <v>828</v>
      </c>
      <c r="B1118" s="609" t="s">
        <v>829</v>
      </c>
      <c r="C1118" s="364" t="s">
        <v>830</v>
      </c>
      <c r="D1118" s="365" t="s">
        <v>831</v>
      </c>
      <c r="E1118" s="363" t="e">
        <f>H1133</f>
        <v>#N/A</v>
      </c>
      <c r="F1118" s="25"/>
      <c r="G1118" s="19" t="s">
        <v>457</v>
      </c>
      <c r="H1118" s="51">
        <f>E1111/1000</f>
        <v>0</v>
      </c>
      <c r="I1118" s="51">
        <f>E1112/1000</f>
        <v>0.42299999999999999</v>
      </c>
      <c r="J1118" s="26">
        <f>'Редактор цен '!$D$41</f>
        <v>18982.689999999999</v>
      </c>
      <c r="K1118" s="9">
        <f>H1118*J1118</f>
        <v>0</v>
      </c>
      <c r="L1118" s="47" t="s">
        <v>458</v>
      </c>
      <c r="M1118" s="51">
        <f>H1118</f>
        <v>0</v>
      </c>
      <c r="N1118" s="282">
        <f>I1118</f>
        <v>0.42299999999999999</v>
      </c>
      <c r="O1118" s="179">
        <f t="shared" ref="O1118" si="130">(M1118+N1118)*2</f>
        <v>0.84599999999999997</v>
      </c>
      <c r="P1118" s="355">
        <f>'Редактор цен '!$D$138</f>
        <v>124.46000000000001</v>
      </c>
      <c r="Q1118" s="59">
        <f>O1118*P1118</f>
        <v>105.29316</v>
      </c>
      <c r="S1118" s="326" t="s">
        <v>764</v>
      </c>
      <c r="T1118" s="390">
        <f>'Редактор цен '!$D$91</f>
        <v>6692.0364000000009</v>
      </c>
      <c r="U1118" s="391">
        <v>1</v>
      </c>
    </row>
    <row r="1119" spans="1:21" s="33" customFormat="1" x14ac:dyDescent="0.25">
      <c r="A1119" s="366" t="s">
        <v>832</v>
      </c>
      <c r="B1119" s="610"/>
      <c r="C1119" s="367" t="s">
        <v>833</v>
      </c>
      <c r="D1119" s="368" t="s">
        <v>834</v>
      </c>
      <c r="E1119" s="363" t="e">
        <f>H1132</f>
        <v>#N/A</v>
      </c>
      <c r="F1119" s="25"/>
      <c r="G1119" s="19" t="s">
        <v>9</v>
      </c>
      <c r="H1119" s="51">
        <f>H1118</f>
        <v>0</v>
      </c>
      <c r="I1119" s="51">
        <f>I1118</f>
        <v>0.42299999999999999</v>
      </c>
      <c r="J1119" s="26">
        <f>'Редактор цен '!$D$43</f>
        <v>21920.2</v>
      </c>
      <c r="K1119" s="9">
        <f t="shared" ref="K1119:K1124" si="131">H1119*J1119</f>
        <v>0</v>
      </c>
      <c r="L1119" s="181" t="s">
        <v>61</v>
      </c>
      <c r="M1119" s="51">
        <f>M1118</f>
        <v>0</v>
      </c>
      <c r="N1119" s="282">
        <f>I1118</f>
        <v>0.42299999999999999</v>
      </c>
      <c r="O1119" s="179">
        <f>(M1119+N1119)*2</f>
        <v>0.84599999999999997</v>
      </c>
      <c r="P1119" s="11">
        <f>'Редактор цен '!$D$131</f>
        <v>138.43</v>
      </c>
      <c r="Q1119" s="59">
        <f>O1119*P1119</f>
        <v>117.11178</v>
      </c>
      <c r="S1119" s="326" t="s">
        <v>464</v>
      </c>
      <c r="T1119" s="390">
        <f>'Редактор цен '!$D$92</f>
        <v>6600.9139000000005</v>
      </c>
      <c r="U1119" s="391">
        <v>1</v>
      </c>
    </row>
    <row r="1120" spans="1:21" s="33" customFormat="1" x14ac:dyDescent="0.25">
      <c r="A1120" s="369" t="s">
        <v>835</v>
      </c>
      <c r="B1120" s="610"/>
      <c r="C1120" s="370" t="s">
        <v>836</v>
      </c>
      <c r="D1120" s="368" t="s">
        <v>837</v>
      </c>
      <c r="E1120" s="363" t="e">
        <f>E1119</f>
        <v>#N/A</v>
      </c>
      <c r="F1120" s="25"/>
      <c r="G1120" s="371" t="s">
        <v>459</v>
      </c>
      <c r="H1120" s="51">
        <f t="shared" ref="H1120:I1124" si="132">H1119</f>
        <v>0</v>
      </c>
      <c r="I1120" s="51">
        <f t="shared" si="132"/>
        <v>0.42299999999999999</v>
      </c>
      <c r="J1120" s="26">
        <f>'Редактор цен '!$D$42</f>
        <v>21880.83</v>
      </c>
      <c r="K1120" s="9">
        <f t="shared" si="131"/>
        <v>0</v>
      </c>
      <c r="L1120" s="181" t="s">
        <v>478</v>
      </c>
      <c r="M1120" s="51">
        <f>H1118-0.11</f>
        <v>-0.11</v>
      </c>
      <c r="N1120" s="51">
        <f>N1118-0.11</f>
        <v>0.313</v>
      </c>
      <c r="O1120" s="179">
        <f>(M1120+N1120)*2</f>
        <v>0.40600000000000003</v>
      </c>
      <c r="P1120" s="11">
        <f>'Редактор цен '!$D$137</f>
        <v>156.21</v>
      </c>
      <c r="Q1120" s="59">
        <f>O1120*P1120</f>
        <v>63.421260000000011</v>
      </c>
      <c r="S1120" s="244" t="s">
        <v>762</v>
      </c>
      <c r="T1120" s="390">
        <f>'Редактор цен '!$D$93</f>
        <v>9075.8009999999995</v>
      </c>
      <c r="U1120" s="391">
        <v>1</v>
      </c>
    </row>
    <row r="1121" spans="1:21" s="33" customFormat="1" x14ac:dyDescent="0.25">
      <c r="A1121" s="369" t="s">
        <v>838</v>
      </c>
      <c r="B1121" s="610"/>
      <c r="C1121" s="370" t="s">
        <v>839</v>
      </c>
      <c r="D1121" s="368" t="s">
        <v>840</v>
      </c>
      <c r="E1121" s="363" t="e">
        <f>E1119</f>
        <v>#N/A</v>
      </c>
      <c r="F1121" s="25"/>
      <c r="G1121" s="19" t="s">
        <v>326</v>
      </c>
      <c r="H1121" s="51">
        <f t="shared" si="132"/>
        <v>0</v>
      </c>
      <c r="I1121" s="51">
        <f t="shared" si="132"/>
        <v>0.42299999999999999</v>
      </c>
      <c r="J1121" s="26">
        <f>'Редактор цен '!$D$48</f>
        <v>26987.5</v>
      </c>
      <c r="K1121" s="9">
        <f t="shared" si="131"/>
        <v>0</v>
      </c>
      <c r="L1121" s="47" t="s">
        <v>460</v>
      </c>
      <c r="M1121" s="51">
        <f>M1120</f>
        <v>-0.11</v>
      </c>
      <c r="N1121" s="51">
        <f>N1120</f>
        <v>0.313</v>
      </c>
      <c r="O1121" s="179">
        <f>(M1121+N1121)*2</f>
        <v>0.40600000000000003</v>
      </c>
      <c r="P1121" s="11">
        <f>'Редактор цен '!$D$138</f>
        <v>124.46000000000001</v>
      </c>
      <c r="Q1121" s="59">
        <f t="shared" ref="Q1121" si="133">O1121*P1121</f>
        <v>50.530760000000008</v>
      </c>
      <c r="S1121" s="244" t="s">
        <v>766</v>
      </c>
      <c r="T1121" s="390">
        <f>'Редактор цен '!$D$94</f>
        <v>9075.8009999999995</v>
      </c>
      <c r="U1121" s="391">
        <v>1</v>
      </c>
    </row>
    <row r="1122" spans="1:21" s="33" customFormat="1" x14ac:dyDescent="0.25">
      <c r="A1122" s="372" t="s">
        <v>841</v>
      </c>
      <c r="B1122" s="610"/>
      <c r="C1122" s="373" t="s">
        <v>842</v>
      </c>
      <c r="D1122" s="368" t="s">
        <v>843</v>
      </c>
      <c r="E1122" s="363" t="e">
        <f>E1119</f>
        <v>#N/A</v>
      </c>
      <c r="F1122" s="25"/>
      <c r="G1122" s="19" t="s">
        <v>66</v>
      </c>
      <c r="H1122" s="51">
        <f t="shared" si="132"/>
        <v>0</v>
      </c>
      <c r="I1122" s="51">
        <f t="shared" si="132"/>
        <v>0.42299999999999999</v>
      </c>
      <c r="J1122" s="26">
        <f>'Редактор цен '!$D$51</f>
        <v>29925.010000000002</v>
      </c>
      <c r="K1122" s="9">
        <f t="shared" si="131"/>
        <v>0</v>
      </c>
      <c r="L1122" s="181" t="s">
        <v>482</v>
      </c>
      <c r="M1122" s="51">
        <f>M1121+0.02</f>
        <v>-0.09</v>
      </c>
      <c r="N1122" s="51">
        <f>N1121-0.02</f>
        <v>0.29299999999999998</v>
      </c>
      <c r="O1122" s="278">
        <f>(M1122+N1122)*2</f>
        <v>0.40599999999999997</v>
      </c>
      <c r="P1122" s="11">
        <f>'Редактор цен '!$D$139</f>
        <v>149.86000000000001</v>
      </c>
      <c r="Q1122" s="59">
        <f>O1122*P1122</f>
        <v>60.843160000000005</v>
      </c>
      <c r="S1122" s="326" t="s">
        <v>46</v>
      </c>
      <c r="T1122" s="390">
        <f>'Редактор цен '!$D$89</f>
        <v>4074.9982000000005</v>
      </c>
      <c r="U1122" s="391">
        <v>1</v>
      </c>
    </row>
    <row r="1123" spans="1:21" s="33" customFormat="1" ht="15.75" thickBot="1" x14ac:dyDescent="0.3">
      <c r="A1123" s="372" t="s">
        <v>844</v>
      </c>
      <c r="B1123" s="610"/>
      <c r="C1123" s="373" t="s">
        <v>845</v>
      </c>
      <c r="D1123" s="368" t="s">
        <v>846</v>
      </c>
      <c r="E1123" s="363" t="e">
        <f>E1119</f>
        <v>#N/A</v>
      </c>
      <c r="F1123" s="25"/>
      <c r="G1123" s="326" t="s">
        <v>461</v>
      </c>
      <c r="H1123" s="51">
        <f t="shared" si="132"/>
        <v>0</v>
      </c>
      <c r="I1123" s="51">
        <f t="shared" si="132"/>
        <v>0.42299999999999999</v>
      </c>
      <c r="J1123" s="26">
        <f>'Редактор цен '!$D$49</f>
        <v>26987.5</v>
      </c>
      <c r="K1123" s="9">
        <f t="shared" si="131"/>
        <v>0</v>
      </c>
      <c r="L1123" s="47" t="s">
        <v>491</v>
      </c>
      <c r="M1123" s="51"/>
      <c r="N1123" s="51"/>
      <c r="O1123" s="179"/>
      <c r="P1123" s="11"/>
      <c r="Q1123" s="59">
        <f>O1123*P1123</f>
        <v>0</v>
      </c>
      <c r="S1123" s="326" t="s">
        <v>45</v>
      </c>
      <c r="T1123" s="390">
        <f>'Редактор цен '!$D$81</f>
        <v>4129.6716999999999</v>
      </c>
      <c r="U1123" s="290">
        <v>0</v>
      </c>
    </row>
    <row r="1124" spans="1:21" s="33" customFormat="1" ht="15.75" thickBot="1" x14ac:dyDescent="0.3">
      <c r="A1124" s="372" t="s">
        <v>847</v>
      </c>
      <c r="B1124" s="610"/>
      <c r="C1124" s="373" t="s">
        <v>848</v>
      </c>
      <c r="D1124" s="368" t="s">
        <v>849</v>
      </c>
      <c r="E1124" s="363" t="e">
        <f>E1120</f>
        <v>#N/A</v>
      </c>
      <c r="F1124" s="25"/>
      <c r="G1124" s="394" t="s">
        <v>462</v>
      </c>
      <c r="H1124" s="395">
        <f t="shared" si="132"/>
        <v>0</v>
      </c>
      <c r="I1124" s="395">
        <f t="shared" si="132"/>
        <v>0.42299999999999999</v>
      </c>
      <c r="J1124" s="26">
        <f>'Редактор цен '!$D$50</f>
        <v>31981.14</v>
      </c>
      <c r="K1124" s="9">
        <f t="shared" si="131"/>
        <v>0</v>
      </c>
      <c r="L1124" s="25"/>
      <c r="M1124" s="25"/>
      <c r="N1124" s="25"/>
      <c r="O1124" s="25"/>
      <c r="P1124" s="57"/>
      <c r="Q1124" s="440">
        <f>Q1118+Q1119+Q1120+Q1121+Q1122+Q1123</f>
        <v>397.20012000000003</v>
      </c>
      <c r="S1124" s="326" t="s">
        <v>387</v>
      </c>
      <c r="T1124" s="390">
        <f>'Редактор цен '!$D$82</f>
        <v>6225.4892</v>
      </c>
      <c r="U1124" s="290">
        <v>0</v>
      </c>
    </row>
    <row r="1125" spans="1:21" s="33" customFormat="1" x14ac:dyDescent="0.25">
      <c r="A1125" s="372" t="s">
        <v>850</v>
      </c>
      <c r="B1125" s="610"/>
      <c r="C1125" s="373" t="s">
        <v>851</v>
      </c>
      <c r="D1125" s="368" t="s">
        <v>852</v>
      </c>
      <c r="E1125" s="363" t="e">
        <f>H1134</f>
        <v>#N/A</v>
      </c>
      <c r="F1125" s="25"/>
      <c r="G1125" s="397" t="s">
        <v>885</v>
      </c>
      <c r="H1125" s="398">
        <f>M1126</f>
        <v>-9.4E-2</v>
      </c>
      <c r="I1125" s="398">
        <f>N1126</f>
        <v>0.28899999999999998</v>
      </c>
      <c r="J1125" s="399" t="e">
        <f>VLOOKUP(C1111,S1117:U1130,3)*'Редактор цен '!$D$67</f>
        <v>#N/A</v>
      </c>
      <c r="K1125" s="400" t="e">
        <f>H1125*I1125*J1125</f>
        <v>#N/A</v>
      </c>
      <c r="L1125" s="441" t="s">
        <v>48</v>
      </c>
      <c r="M1125" s="402" t="s">
        <v>0</v>
      </c>
      <c r="N1125" s="403" t="s">
        <v>1</v>
      </c>
      <c r="O1125" s="404" t="s">
        <v>60</v>
      </c>
      <c r="P1125" s="403" t="s">
        <v>3</v>
      </c>
      <c r="Q1125" s="275" t="s">
        <v>7</v>
      </c>
      <c r="S1125" s="244" t="s">
        <v>782</v>
      </c>
      <c r="T1125" s="390">
        <f>'Редактор цен '!$D$83</f>
        <v>5591.2766000000001</v>
      </c>
      <c r="U1125" s="290">
        <v>0</v>
      </c>
    </row>
    <row r="1126" spans="1:21" s="33" customFormat="1" x14ac:dyDescent="0.25">
      <c r="A1126" s="369" t="s">
        <v>853</v>
      </c>
      <c r="B1126" s="610"/>
      <c r="C1126" s="370" t="s">
        <v>854</v>
      </c>
      <c r="D1126" s="368" t="s">
        <v>855</v>
      </c>
      <c r="E1126" s="363" t="e">
        <f>E1119</f>
        <v>#N/A</v>
      </c>
      <c r="F1126" s="25"/>
      <c r="G1126" s="405" t="s">
        <v>886</v>
      </c>
      <c r="H1126" s="51">
        <f>O1122</f>
        <v>0.40599999999999997</v>
      </c>
      <c r="I1126" s="8"/>
      <c r="J1126" s="11">
        <f>'Редактор цен '!$D$68</f>
        <v>269.7226</v>
      </c>
      <c r="K1126" s="406">
        <f>H1126*J1126</f>
        <v>109.50737559999999</v>
      </c>
      <c r="L1126" s="442">
        <f>C1111</f>
        <v>0</v>
      </c>
      <c r="M1126" s="50">
        <f>M1122-0.004</f>
        <v>-9.4E-2</v>
      </c>
      <c r="N1126" s="50">
        <f>N1122-0.004</f>
        <v>0.28899999999999998</v>
      </c>
      <c r="O1126" s="49">
        <f>M1126*N1126</f>
        <v>-2.7165999999999999E-2</v>
      </c>
      <c r="P1126" s="10" t="e">
        <f>VLOOKUP(C1111,S1117:T1130,2)</f>
        <v>#N/A</v>
      </c>
      <c r="Q1126" s="72" t="e">
        <f>O1126*P1126</f>
        <v>#N/A</v>
      </c>
      <c r="S1126" s="244" t="s">
        <v>887</v>
      </c>
      <c r="T1126" s="390">
        <f>'Редактор цен '!$D$84</f>
        <v>6735.7752</v>
      </c>
      <c r="U1126" s="391">
        <v>0</v>
      </c>
    </row>
    <row r="1127" spans="1:21" s="33" customFormat="1" x14ac:dyDescent="0.25">
      <c r="A1127" s="366" t="s">
        <v>856</v>
      </c>
      <c r="B1127" s="611"/>
      <c r="C1127" s="367" t="s">
        <v>857</v>
      </c>
      <c r="D1127" s="368" t="s">
        <v>858</v>
      </c>
      <c r="E1127" s="363" t="e">
        <f>E1119</f>
        <v>#N/A</v>
      </c>
      <c r="F1127" s="25"/>
      <c r="G1127" s="408" t="s">
        <v>888</v>
      </c>
      <c r="H1127" s="50">
        <f>H1126/4</f>
        <v>0.10149999999999999</v>
      </c>
      <c r="I1127" s="30"/>
      <c r="J1127" s="54">
        <f>'Редактор цен '!$D$70</f>
        <v>200.46949999999998</v>
      </c>
      <c r="K1127" s="406">
        <f>H1127*J1127</f>
        <v>20.347654249999998</v>
      </c>
      <c r="L1127" s="443" t="s">
        <v>479</v>
      </c>
      <c r="M1127" s="284">
        <f>M1126</f>
        <v>-9.4E-2</v>
      </c>
      <c r="N1127" s="284">
        <f>N1126</f>
        <v>0.28899999999999998</v>
      </c>
      <c r="O1127" s="48">
        <f>2*(M1127+N1127)</f>
        <v>0.38999999999999996</v>
      </c>
      <c r="P1127" s="26">
        <f>'Редактор цен '!$D$152</f>
        <v>535.94000000000005</v>
      </c>
      <c r="Q1127" s="72">
        <f>O1127*P1127</f>
        <v>209.01660000000001</v>
      </c>
      <c r="S1127" s="244" t="s">
        <v>889</v>
      </c>
      <c r="T1127" s="390">
        <f>'Редактор цен '!$D$85</f>
        <v>6444.1831999999995</v>
      </c>
      <c r="U1127" s="391">
        <v>0</v>
      </c>
    </row>
    <row r="1128" spans="1:21" s="33" customFormat="1" ht="16.5" thickBot="1" x14ac:dyDescent="0.3">
      <c r="A1128" s="357" t="s">
        <v>822</v>
      </c>
      <c r="B1128" s="358" t="s">
        <v>823</v>
      </c>
      <c r="C1128" s="357" t="s">
        <v>824</v>
      </c>
      <c r="D1128" s="358" t="s">
        <v>2</v>
      </c>
      <c r="E1128" s="358" t="s">
        <v>3</v>
      </c>
      <c r="F1128" s="25"/>
      <c r="G1128" s="414" t="s">
        <v>910</v>
      </c>
      <c r="H1128" s="415" t="s">
        <v>44</v>
      </c>
      <c r="I1128" s="48">
        <f>CEILING(O1122*1.15,0.5)</f>
        <v>0.5</v>
      </c>
      <c r="J1128" s="416">
        <f>'Редактор цен '!$D$72</f>
        <v>728.98</v>
      </c>
      <c r="K1128" s="417">
        <f>I1128*J1128</f>
        <v>364.49</v>
      </c>
      <c r="L1128" s="444" t="s">
        <v>911</v>
      </c>
      <c r="M1128" s="445"/>
      <c r="N1128" s="445"/>
      <c r="O1128" s="446"/>
      <c r="P1128" s="447">
        <f>'Редактор цен '!$D$146</f>
        <v>1931.67</v>
      </c>
      <c r="Q1128" s="448">
        <f>P1128</f>
        <v>1931.67</v>
      </c>
      <c r="S1128" s="328" t="s">
        <v>389</v>
      </c>
      <c r="T1128" s="390">
        <f>'Редактор цен '!$D$86</f>
        <v>4785.7537000000002</v>
      </c>
      <c r="U1128" s="391">
        <v>0</v>
      </c>
    </row>
    <row r="1129" spans="1:21" s="33" customFormat="1" ht="15.75" thickBot="1" x14ac:dyDescent="0.3">
      <c r="A1129" s="359" t="s">
        <v>825</v>
      </c>
      <c r="B1129" s="378" t="s">
        <v>823</v>
      </c>
      <c r="C1129" s="361" t="s">
        <v>859</v>
      </c>
      <c r="D1129" s="379" t="s">
        <v>860</v>
      </c>
      <c r="E1129" s="380" t="e">
        <f>H1138</f>
        <v>#N/A</v>
      </c>
      <c r="F1129" s="25"/>
      <c r="G1129" s="422" t="s">
        <v>890</v>
      </c>
      <c r="H1129" s="423">
        <f>O1122</f>
        <v>0.40599999999999997</v>
      </c>
      <c r="I1129" s="424"/>
      <c r="J1129" s="425">
        <f>'Редактор цен '!$D$153</f>
        <v>128.27000000000001</v>
      </c>
      <c r="K1129" s="426">
        <f>H1129*J1129</f>
        <v>52.077620000000003</v>
      </c>
      <c r="L1129" s="32"/>
      <c r="M1129" s="32"/>
      <c r="N1129" s="32"/>
      <c r="O1129" s="39"/>
      <c r="P1129" s="40"/>
      <c r="Q1129" s="53" t="e">
        <f>Q1126+Q1127+Q1128</f>
        <v>#N/A</v>
      </c>
      <c r="S1129" s="328" t="s">
        <v>769</v>
      </c>
      <c r="T1129" s="390">
        <f>'Редактор цен '!$D$87</f>
        <v>6619.1383999999998</v>
      </c>
      <c r="U1129" s="391">
        <v>0</v>
      </c>
    </row>
    <row r="1130" spans="1:21" s="33" customFormat="1" ht="15.75" thickBot="1" x14ac:dyDescent="0.3">
      <c r="A1130" s="369" t="s">
        <v>835</v>
      </c>
      <c r="B1130" s="373" t="s">
        <v>861</v>
      </c>
      <c r="C1130" s="373" t="s">
        <v>862</v>
      </c>
      <c r="D1130" s="382" t="s">
        <v>863</v>
      </c>
      <c r="E1130" s="380" t="e">
        <f>H1135</f>
        <v>#N/A</v>
      </c>
      <c r="F1130" s="25"/>
      <c r="G1130" s="301"/>
      <c r="H1130" s="301"/>
      <c r="I1130" s="25"/>
      <c r="J1130" s="25"/>
      <c r="K1130" s="427" t="e">
        <f>K1125+K1126+K1127+K1128+K1129</f>
        <v>#N/A</v>
      </c>
      <c r="L1130" s="36"/>
      <c r="M1130" s="36"/>
      <c r="N1130" s="22"/>
      <c r="O1130" s="39"/>
      <c r="P1130" s="40"/>
      <c r="Q1130" s="25"/>
      <c r="S1130" s="328" t="s">
        <v>771</v>
      </c>
      <c r="T1130" s="390">
        <f>'Редактор цен '!$D$88</f>
        <v>6619.1383999999998</v>
      </c>
      <c r="U1130" s="391">
        <v>0</v>
      </c>
    </row>
    <row r="1131" spans="1:21" s="33" customFormat="1" x14ac:dyDescent="0.25">
      <c r="A1131" s="243" t="s">
        <v>828</v>
      </c>
      <c r="B1131" s="373" t="s">
        <v>864</v>
      </c>
      <c r="C1131" s="383" t="s">
        <v>865</v>
      </c>
      <c r="D1131" s="384" t="s">
        <v>866</v>
      </c>
      <c r="E1131" s="380" t="e">
        <f>H1136</f>
        <v>#N/A</v>
      </c>
      <c r="F1131" s="25"/>
      <c r="G1131" s="612" t="s">
        <v>10</v>
      </c>
      <c r="H1131" s="612"/>
      <c r="I1131" s="301"/>
      <c r="J1131" s="301"/>
      <c r="K1131" s="301"/>
      <c r="L1131" s="36"/>
      <c r="M1131" s="36"/>
      <c r="N1131" s="22"/>
      <c r="O1131" s="39"/>
      <c r="P1131" s="40"/>
      <c r="Q1131" s="25"/>
    </row>
    <row r="1132" spans="1:21" x14ac:dyDescent="0.25">
      <c r="A1132" s="243" t="s">
        <v>828</v>
      </c>
      <c r="B1132" s="373" t="s">
        <v>867</v>
      </c>
      <c r="C1132" s="373" t="s">
        <v>868</v>
      </c>
      <c r="D1132" s="384" t="s">
        <v>869</v>
      </c>
      <c r="E1132" s="380" t="e">
        <f>H1136</f>
        <v>#N/A</v>
      </c>
      <c r="G1132" s="19" t="s">
        <v>8</v>
      </c>
      <c r="H1132" s="42" t="e">
        <f>K1118+K1133</f>
        <v>#N/A</v>
      </c>
      <c r="I1132" s="301"/>
      <c r="J1132" s="301"/>
      <c r="K1132" s="301"/>
      <c r="L1132" s="36"/>
      <c r="M1132" s="36"/>
      <c r="N1132" s="22"/>
      <c r="O1132" s="39"/>
      <c r="P1132" s="40"/>
    </row>
    <row r="1133" spans="1:21" x14ac:dyDescent="0.25">
      <c r="A1133" s="372" t="s">
        <v>841</v>
      </c>
      <c r="B1133" s="373" t="s">
        <v>864</v>
      </c>
      <c r="C1133" s="373" t="s">
        <v>871</v>
      </c>
      <c r="D1133" s="382" t="s">
        <v>872</v>
      </c>
      <c r="E1133" s="380" t="e">
        <f>H1135</f>
        <v>#N/A</v>
      </c>
      <c r="G1133" s="19" t="s">
        <v>9</v>
      </c>
      <c r="H1133" s="42" t="e">
        <f>K1119+K1133</f>
        <v>#N/A</v>
      </c>
      <c r="K1133" s="381" t="e">
        <f>K1130+Q1124+Q1129</f>
        <v>#N/A</v>
      </c>
      <c r="L1133" s="36"/>
      <c r="M1133" s="36"/>
      <c r="N1133" s="22"/>
      <c r="O1133" s="39"/>
      <c r="P1133" s="40"/>
    </row>
    <row r="1134" spans="1:21" x14ac:dyDescent="0.25">
      <c r="A1134" s="372" t="s">
        <v>841</v>
      </c>
      <c r="B1134" s="373" t="s">
        <v>861</v>
      </c>
      <c r="C1134" s="373" t="s">
        <v>874</v>
      </c>
      <c r="D1134" s="382" t="s">
        <v>875</v>
      </c>
      <c r="E1134" s="380" t="e">
        <f>H1135</f>
        <v>#N/A</v>
      </c>
      <c r="G1134" s="371" t="s">
        <v>459</v>
      </c>
      <c r="H1134" s="42" t="e">
        <f>K1120+K1133</f>
        <v>#N/A</v>
      </c>
      <c r="K1134" s="57"/>
      <c r="L1134" s="36"/>
      <c r="M1134" s="36"/>
      <c r="N1134" s="22"/>
      <c r="O1134" s="39"/>
      <c r="P1134" s="40"/>
    </row>
    <row r="1135" spans="1:21" x14ac:dyDescent="0.25">
      <c r="A1135" s="372" t="s">
        <v>847</v>
      </c>
      <c r="B1135" s="378" t="s">
        <v>823</v>
      </c>
      <c r="C1135" s="373" t="s">
        <v>876</v>
      </c>
      <c r="D1135" s="385" t="s">
        <v>877</v>
      </c>
      <c r="E1135" s="380" t="e">
        <f>H1137</f>
        <v>#N/A</v>
      </c>
      <c r="G1135" s="19" t="s">
        <v>870</v>
      </c>
      <c r="H1135" s="42" t="e">
        <f>K1121+K1133</f>
        <v>#N/A</v>
      </c>
      <c r="L1135" s="36"/>
      <c r="M1135" s="36"/>
      <c r="N1135" s="22"/>
      <c r="O1135" s="39"/>
      <c r="P1135" s="40"/>
    </row>
    <row r="1136" spans="1:21" x14ac:dyDescent="0.25">
      <c r="A1136" s="372" t="s">
        <v>850</v>
      </c>
      <c r="B1136" s="378" t="s">
        <v>823</v>
      </c>
      <c r="C1136" s="373" t="s">
        <v>879</v>
      </c>
      <c r="D1136" s="385" t="s">
        <v>880</v>
      </c>
      <c r="E1136" s="380" t="e">
        <f>H1138</f>
        <v>#N/A</v>
      </c>
      <c r="G1136" s="19" t="s">
        <v>873</v>
      </c>
      <c r="H1136" s="42" t="e">
        <f>K1122+K1133</f>
        <v>#N/A</v>
      </c>
      <c r="K1136" s="301"/>
      <c r="L1136" s="36"/>
      <c r="M1136" s="36"/>
      <c r="N1136" s="22"/>
      <c r="O1136" s="39"/>
      <c r="P1136" s="40"/>
    </row>
    <row r="1137" spans="1:17" x14ac:dyDescent="0.25">
      <c r="G1137" s="326" t="s">
        <v>461</v>
      </c>
      <c r="H1137" s="42" t="e">
        <f>K1123+K1133</f>
        <v>#N/A</v>
      </c>
      <c r="K1137" s="301"/>
      <c r="L1137" s="36"/>
      <c r="M1137" s="36"/>
      <c r="N1137" s="22"/>
      <c r="O1137" s="39"/>
      <c r="P1137" s="40"/>
    </row>
    <row r="1138" spans="1:17" x14ac:dyDescent="0.25">
      <c r="G1138" s="326" t="s">
        <v>878</v>
      </c>
      <c r="H1138" s="42" t="e">
        <f>K1124+K1133</f>
        <v>#N/A</v>
      </c>
      <c r="K1138" s="301"/>
      <c r="L1138" s="36"/>
      <c r="M1138" s="36"/>
      <c r="N1138" s="22"/>
      <c r="O1138" s="39"/>
      <c r="P1138" s="40"/>
    </row>
    <row r="1141" spans="1:17" x14ac:dyDescent="0.25">
      <c r="A1141" s="613" t="s">
        <v>610</v>
      </c>
      <c r="B1141" s="614"/>
      <c r="C1141" s="614"/>
      <c r="D1141" s="614"/>
      <c r="E1141" s="614"/>
      <c r="F1141" s="27"/>
    </row>
    <row r="1143" spans="1:17" x14ac:dyDescent="0.25">
      <c r="D1143" s="178" t="s">
        <v>4</v>
      </c>
      <c r="E1143" s="28">
        <f>высота2</f>
        <v>0</v>
      </c>
    </row>
    <row r="1144" spans="1:17" x14ac:dyDescent="0.25">
      <c r="D1144" s="2" t="s">
        <v>5</v>
      </c>
      <c r="E1144" s="28">
        <f>ширина2</f>
        <v>0</v>
      </c>
    </row>
    <row r="1146" spans="1:17" x14ac:dyDescent="0.25">
      <c r="K1146" s="467"/>
    </row>
    <row r="1147" spans="1:17" ht="16.5" thickBot="1" x14ac:dyDescent="0.3">
      <c r="B1147" s="273" t="s">
        <v>611</v>
      </c>
    </row>
    <row r="1148" spans="1:17" ht="17.25" thickBot="1" x14ac:dyDescent="0.3">
      <c r="A1148" s="357" t="s">
        <v>822</v>
      </c>
      <c r="B1148" s="358" t="s">
        <v>823</v>
      </c>
      <c r="C1148" s="357" t="s">
        <v>824</v>
      </c>
      <c r="D1148" s="358" t="s">
        <v>2</v>
      </c>
      <c r="E1148" s="358" t="s">
        <v>3</v>
      </c>
      <c r="G1148" s="603" t="s">
        <v>6</v>
      </c>
      <c r="H1148" s="604"/>
      <c r="I1148" s="604"/>
      <c r="J1148" s="604"/>
      <c r="K1148" s="605"/>
      <c r="L1148" s="606" t="s">
        <v>325</v>
      </c>
      <c r="M1148" s="607"/>
      <c r="N1148" s="607"/>
      <c r="O1148" s="607"/>
      <c r="P1148" s="607"/>
      <c r="Q1148" s="615"/>
    </row>
    <row r="1149" spans="1:17" ht="25.5" x14ac:dyDescent="0.25">
      <c r="A1149" s="359" t="s">
        <v>825</v>
      </c>
      <c r="B1149" s="360"/>
      <c r="C1149" s="361" t="s">
        <v>826</v>
      </c>
      <c r="D1149" s="362" t="s">
        <v>827</v>
      </c>
      <c r="E1149" s="363">
        <f>H1163</f>
        <v>0</v>
      </c>
      <c r="G1149" s="29" t="s">
        <v>43</v>
      </c>
      <c r="H1149" s="3" t="s">
        <v>0</v>
      </c>
      <c r="I1149" s="4" t="s">
        <v>1</v>
      </c>
      <c r="J1149" s="4" t="s">
        <v>3</v>
      </c>
      <c r="K1149" s="5" t="s">
        <v>7</v>
      </c>
      <c r="L1149" s="41" t="s">
        <v>456</v>
      </c>
      <c r="M1149" s="6" t="s">
        <v>0</v>
      </c>
      <c r="N1149" s="7" t="s">
        <v>1</v>
      </c>
      <c r="O1149" s="7" t="s">
        <v>315</v>
      </c>
      <c r="P1149" s="7" t="s">
        <v>3</v>
      </c>
      <c r="Q1149" s="7" t="s">
        <v>7</v>
      </c>
    </row>
    <row r="1150" spans="1:17" x14ac:dyDescent="0.25">
      <c r="A1150" s="243" t="s">
        <v>828</v>
      </c>
      <c r="B1150" s="609" t="s">
        <v>829</v>
      </c>
      <c r="C1150" s="364" t="s">
        <v>830</v>
      </c>
      <c r="D1150" s="365" t="s">
        <v>831</v>
      </c>
      <c r="E1150" s="363">
        <f>H1162</f>
        <v>0</v>
      </c>
      <c r="G1150" s="19" t="s">
        <v>457</v>
      </c>
      <c r="H1150" s="51">
        <f>E1143/1000</f>
        <v>0</v>
      </c>
      <c r="I1150" s="51">
        <f>E1144/1000</f>
        <v>0</v>
      </c>
      <c r="J1150" s="26">
        <f>'Редактор цен '!$D$4</f>
        <v>8383.27</v>
      </c>
      <c r="K1150" s="9">
        <f t="shared" ref="K1150:K1156" si="134">H1150*I1150*J1150</f>
        <v>0</v>
      </c>
      <c r="L1150" s="47" t="s">
        <v>458</v>
      </c>
      <c r="M1150" s="51">
        <f>H1150</f>
        <v>0</v>
      </c>
      <c r="N1150" s="51">
        <f>I1150</f>
        <v>0</v>
      </c>
      <c r="O1150" s="179">
        <f t="shared" ref="O1150" si="135">(M1150+N1150)*2</f>
        <v>0</v>
      </c>
      <c r="P1150" s="180">
        <f>'Редактор цен '!$D$127</f>
        <v>50.8</v>
      </c>
      <c r="Q1150" s="59">
        <f>O1150*P1150</f>
        <v>0</v>
      </c>
    </row>
    <row r="1151" spans="1:17" x14ac:dyDescent="0.25">
      <c r="A1151" s="366" t="s">
        <v>832</v>
      </c>
      <c r="B1151" s="610"/>
      <c r="C1151" s="367" t="s">
        <v>833</v>
      </c>
      <c r="D1151" s="368" t="s">
        <v>834</v>
      </c>
      <c r="E1151" s="363">
        <f>H1161</f>
        <v>0</v>
      </c>
      <c r="G1151" s="19" t="s">
        <v>9</v>
      </c>
      <c r="H1151" s="51">
        <f>H1150</f>
        <v>0</v>
      </c>
      <c r="I1151" s="51">
        <f>I1150</f>
        <v>0</v>
      </c>
      <c r="J1151" s="26">
        <f>'Редактор цен '!$D$6</f>
        <v>10406.1895</v>
      </c>
      <c r="K1151" s="9">
        <f t="shared" si="134"/>
        <v>0</v>
      </c>
      <c r="L1151" s="181" t="s">
        <v>54</v>
      </c>
      <c r="M1151" s="51">
        <f>M1150</f>
        <v>0</v>
      </c>
      <c r="N1151" s="51">
        <f>N1150</f>
        <v>0</v>
      </c>
      <c r="O1151" s="179">
        <f>(M1151+N1151)*2</f>
        <v>0</v>
      </c>
      <c r="P1151" s="11">
        <f>'Редактор цен '!$D$114</f>
        <v>50.8</v>
      </c>
      <c r="Q1151" s="59">
        <f>O1151*P1151</f>
        <v>0</v>
      </c>
    </row>
    <row r="1152" spans="1:17" ht="15.75" thickBot="1" x14ac:dyDescent="0.3">
      <c r="A1152" s="369" t="s">
        <v>835</v>
      </c>
      <c r="B1152" s="610"/>
      <c r="C1152" s="370" t="s">
        <v>836</v>
      </c>
      <c r="D1152" s="368" t="s">
        <v>837</v>
      </c>
      <c r="E1152" s="363">
        <f>E1151</f>
        <v>0</v>
      </c>
      <c r="G1152" s="371" t="s">
        <v>459</v>
      </c>
      <c r="H1152" s="51">
        <f t="shared" ref="H1152:I1156" si="136">H1151</f>
        <v>0</v>
      </c>
      <c r="I1152" s="51">
        <f t="shared" si="136"/>
        <v>0</v>
      </c>
      <c r="J1152" s="26">
        <f>'Редактор цен '!$D$8</f>
        <v>10788.904</v>
      </c>
      <c r="K1152" s="463">
        <f t="shared" si="134"/>
        <v>0</v>
      </c>
      <c r="L1152" s="300"/>
      <c r="M1152" s="242"/>
      <c r="N1152" s="242"/>
      <c r="O1152" s="276"/>
      <c r="P1152" s="58"/>
      <c r="Q1152" s="57" t="s">
        <v>463</v>
      </c>
    </row>
    <row r="1153" spans="1:17" ht="15.75" thickBot="1" x14ac:dyDescent="0.3">
      <c r="A1153" s="369" t="s">
        <v>838</v>
      </c>
      <c r="B1153" s="610"/>
      <c r="C1153" s="370" t="s">
        <v>839</v>
      </c>
      <c r="D1153" s="368" t="s">
        <v>840</v>
      </c>
      <c r="E1153" s="363">
        <f>E1151</f>
        <v>0</v>
      </c>
      <c r="G1153" s="19" t="s">
        <v>326</v>
      </c>
      <c r="H1153" s="51">
        <f t="shared" si="136"/>
        <v>0</v>
      </c>
      <c r="I1153" s="51">
        <f t="shared" si="136"/>
        <v>0</v>
      </c>
      <c r="J1153" s="26">
        <f>'Редактор цен '!$D$22</f>
        <v>13322.1095</v>
      </c>
      <c r="K1153" s="9">
        <f t="shared" si="134"/>
        <v>0</v>
      </c>
      <c r="L1153" s="301"/>
      <c r="M1153" s="301"/>
      <c r="N1153" s="301"/>
      <c r="O1153" s="301"/>
      <c r="P1153" s="301"/>
      <c r="Q1153" s="182">
        <f>Q1150+Q1151</f>
        <v>0</v>
      </c>
    </row>
    <row r="1154" spans="1:17" x14ac:dyDescent="0.25">
      <c r="A1154" s="372" t="s">
        <v>841</v>
      </c>
      <c r="B1154" s="610"/>
      <c r="C1154" s="373" t="s">
        <v>842</v>
      </c>
      <c r="D1154" s="368" t="s">
        <v>843</v>
      </c>
      <c r="E1154" s="363">
        <f>E1151</f>
        <v>0</v>
      </c>
      <c r="G1154" s="19" t="s">
        <v>66</v>
      </c>
      <c r="H1154" s="51">
        <f t="shared" si="136"/>
        <v>0</v>
      </c>
      <c r="I1154" s="51">
        <f t="shared" si="136"/>
        <v>0</v>
      </c>
      <c r="J1154" s="26">
        <f>'Редактор цен '!$D$24</f>
        <v>15345.029</v>
      </c>
      <c r="K1154" s="9">
        <f t="shared" si="134"/>
        <v>0</v>
      </c>
      <c r="L1154" s="63"/>
      <c r="M1154" s="62"/>
      <c r="N1154" s="62"/>
      <c r="O1154" s="276"/>
      <c r="P1154" s="58"/>
    </row>
    <row r="1155" spans="1:17" x14ac:dyDescent="0.25">
      <c r="A1155" s="372" t="s">
        <v>844</v>
      </c>
      <c r="B1155" s="610"/>
      <c r="C1155" s="373" t="s">
        <v>845</v>
      </c>
      <c r="D1155" s="368" t="s">
        <v>846</v>
      </c>
      <c r="E1155" s="363">
        <f>E1151</f>
        <v>0</v>
      </c>
      <c r="G1155" s="326" t="s">
        <v>461</v>
      </c>
      <c r="H1155" s="51">
        <f t="shared" si="136"/>
        <v>0</v>
      </c>
      <c r="I1155" s="51">
        <f t="shared" si="136"/>
        <v>0</v>
      </c>
      <c r="J1155" s="26">
        <f>'Редактор цен '!$D$26</f>
        <v>15454.376000000002</v>
      </c>
      <c r="K1155" s="9">
        <f t="shared" si="134"/>
        <v>0</v>
      </c>
      <c r="L1155" s="274"/>
      <c r="M1155" s="274"/>
      <c r="N1155" s="274"/>
      <c r="O1155" s="274"/>
      <c r="P1155" s="274"/>
      <c r="Q1155" s="274"/>
    </row>
    <row r="1156" spans="1:17" x14ac:dyDescent="0.25">
      <c r="A1156" s="372" t="s">
        <v>847</v>
      </c>
      <c r="B1156" s="610"/>
      <c r="C1156" s="373" t="s">
        <v>848</v>
      </c>
      <c r="D1156" s="368" t="s">
        <v>849</v>
      </c>
      <c r="E1156" s="363">
        <f>E1152</f>
        <v>0</v>
      </c>
      <c r="G1156" s="326" t="s">
        <v>462</v>
      </c>
      <c r="H1156" s="51">
        <f t="shared" si="136"/>
        <v>0</v>
      </c>
      <c r="I1156" s="51">
        <f t="shared" si="136"/>
        <v>0</v>
      </c>
      <c r="J1156" s="26">
        <f>'Редактор цен '!$D$28</f>
        <v>17480.940399999999</v>
      </c>
      <c r="K1156" s="9">
        <f t="shared" si="134"/>
        <v>0</v>
      </c>
      <c r="L1156" s="274"/>
      <c r="M1156" s="274"/>
      <c r="N1156" s="274"/>
      <c r="O1156" s="274"/>
      <c r="P1156" s="274"/>
      <c r="Q1156" s="274"/>
    </row>
    <row r="1157" spans="1:17" x14ac:dyDescent="0.25">
      <c r="A1157" s="372" t="s">
        <v>850</v>
      </c>
      <c r="B1157" s="610"/>
      <c r="C1157" s="373" t="s">
        <v>851</v>
      </c>
      <c r="D1157" s="368" t="s">
        <v>852</v>
      </c>
      <c r="E1157" s="363">
        <f>H1163</f>
        <v>0</v>
      </c>
      <c r="J1157" s="22"/>
      <c r="K1157" s="31"/>
      <c r="L1157" s="301"/>
      <c r="M1157" s="301"/>
      <c r="N1157" s="301"/>
      <c r="O1157" s="301"/>
      <c r="P1157" s="301"/>
      <c r="Q1157" s="301"/>
    </row>
    <row r="1158" spans="1:17" x14ac:dyDescent="0.25">
      <c r="A1158" s="369" t="s">
        <v>853</v>
      </c>
      <c r="B1158" s="610"/>
      <c r="C1158" s="370" t="s">
        <v>854</v>
      </c>
      <c r="D1158" s="368" t="s">
        <v>855</v>
      </c>
      <c r="E1158" s="363">
        <f>E1151</f>
        <v>0</v>
      </c>
      <c r="L1158" s="61"/>
      <c r="M1158" s="65"/>
      <c r="N1158" s="65"/>
      <c r="O1158" s="302"/>
      <c r="P1158" s="58"/>
      <c r="Q1158" s="301"/>
    </row>
    <row r="1159" spans="1:17" x14ac:dyDescent="0.25">
      <c r="A1159" s="366" t="s">
        <v>856</v>
      </c>
      <c r="B1159" s="611"/>
      <c r="C1159" s="367" t="s">
        <v>857</v>
      </c>
      <c r="D1159" s="368" t="s">
        <v>858</v>
      </c>
      <c r="E1159" s="363">
        <f>E1151</f>
        <v>0</v>
      </c>
      <c r="Q1159" s="301"/>
    </row>
    <row r="1160" spans="1:17" ht="15.75" x14ac:dyDescent="0.25">
      <c r="A1160" s="357" t="s">
        <v>822</v>
      </c>
      <c r="B1160" s="358" t="s">
        <v>823</v>
      </c>
      <c r="C1160" s="357" t="s">
        <v>824</v>
      </c>
      <c r="D1160" s="358" t="s">
        <v>2</v>
      </c>
      <c r="E1160" s="358" t="s">
        <v>3</v>
      </c>
      <c r="G1160" s="612" t="s">
        <v>10</v>
      </c>
      <c r="H1160" s="612"/>
      <c r="I1160" s="22"/>
      <c r="J1160" s="22"/>
      <c r="K1160" s="31"/>
    </row>
    <row r="1161" spans="1:17" x14ac:dyDescent="0.25">
      <c r="A1161" s="359" t="s">
        <v>825</v>
      </c>
      <c r="B1161" s="378" t="s">
        <v>823</v>
      </c>
      <c r="C1161" s="361" t="s">
        <v>859</v>
      </c>
      <c r="D1161" s="379" t="s">
        <v>860</v>
      </c>
      <c r="E1161" s="380">
        <f>H1167</f>
        <v>0</v>
      </c>
      <c r="G1161" s="19" t="s">
        <v>8</v>
      </c>
      <c r="H1161" s="42">
        <f>K1150+Q1153</f>
        <v>0</v>
      </c>
      <c r="I1161" s="22"/>
      <c r="J1161" s="22"/>
      <c r="K1161" s="31"/>
      <c r="L1161" s="32"/>
      <c r="M1161" s="32"/>
      <c r="N1161" s="32"/>
      <c r="O1161" s="39"/>
      <c r="P1161" s="40"/>
      <c r="Q1161" s="301"/>
    </row>
    <row r="1162" spans="1:17" x14ac:dyDescent="0.25">
      <c r="A1162" s="369" t="s">
        <v>835</v>
      </c>
      <c r="B1162" s="373" t="s">
        <v>861</v>
      </c>
      <c r="C1162" s="373" t="s">
        <v>862</v>
      </c>
      <c r="D1162" s="382" t="s">
        <v>863</v>
      </c>
      <c r="E1162" s="380">
        <f>H1164</f>
        <v>0</v>
      </c>
      <c r="G1162" s="19" t="s">
        <v>9</v>
      </c>
      <c r="H1162" s="42">
        <f>K1151+Q1153</f>
        <v>0</v>
      </c>
      <c r="J1162" s="22"/>
      <c r="K1162" s="38"/>
      <c r="L1162" s="36"/>
      <c r="M1162" s="36"/>
      <c r="N1162" s="22"/>
      <c r="O1162" s="39"/>
      <c r="P1162" s="40"/>
      <c r="Q1162" s="301"/>
    </row>
    <row r="1163" spans="1:17" x14ac:dyDescent="0.25">
      <c r="A1163" s="243" t="s">
        <v>828</v>
      </c>
      <c r="B1163" s="373" t="s">
        <v>864</v>
      </c>
      <c r="C1163" s="383" t="s">
        <v>865</v>
      </c>
      <c r="D1163" s="384" t="s">
        <v>866</v>
      </c>
      <c r="E1163" s="380">
        <f>H1165</f>
        <v>0</v>
      </c>
      <c r="G1163" s="371" t="s">
        <v>459</v>
      </c>
      <c r="H1163" s="42">
        <f>K1152+Q1153</f>
        <v>0</v>
      </c>
      <c r="L1163" s="36"/>
      <c r="M1163" s="36"/>
      <c r="N1163" s="22"/>
      <c r="O1163" s="39"/>
      <c r="P1163" s="40"/>
      <c r="Q1163" s="301"/>
    </row>
    <row r="1164" spans="1:17" x14ac:dyDescent="0.25">
      <c r="A1164" s="243" t="s">
        <v>828</v>
      </c>
      <c r="B1164" s="373" t="s">
        <v>867</v>
      </c>
      <c r="C1164" s="373" t="s">
        <v>868</v>
      </c>
      <c r="D1164" s="384" t="s">
        <v>869</v>
      </c>
      <c r="E1164" s="380">
        <f>H1165</f>
        <v>0</v>
      </c>
      <c r="G1164" s="19" t="s">
        <v>870</v>
      </c>
      <c r="H1164" s="42">
        <f>K1153+Q1153</f>
        <v>0</v>
      </c>
      <c r="L1164" s="36"/>
      <c r="M1164" s="36"/>
      <c r="N1164" s="22"/>
      <c r="O1164" s="39"/>
      <c r="P1164" s="40"/>
      <c r="Q1164" s="301"/>
    </row>
    <row r="1165" spans="1:17" x14ac:dyDescent="0.25">
      <c r="A1165" s="372" t="s">
        <v>841</v>
      </c>
      <c r="B1165" s="373" t="s">
        <v>864</v>
      </c>
      <c r="C1165" s="373" t="s">
        <v>871</v>
      </c>
      <c r="D1165" s="382" t="s">
        <v>872</v>
      </c>
      <c r="E1165" s="380">
        <f>H1164</f>
        <v>0</v>
      </c>
      <c r="G1165" s="19" t="s">
        <v>873</v>
      </c>
      <c r="H1165" s="42">
        <f>K1154+Q1153</f>
        <v>0</v>
      </c>
      <c r="I1165" s="22"/>
      <c r="J1165" s="38"/>
      <c r="K1165" s="22"/>
      <c r="L1165" s="36"/>
      <c r="M1165" s="36"/>
      <c r="N1165" s="22"/>
      <c r="O1165" s="39"/>
      <c r="P1165" s="40"/>
      <c r="Q1165" s="301"/>
    </row>
    <row r="1166" spans="1:17" x14ac:dyDescent="0.25">
      <c r="A1166" s="372" t="s">
        <v>841</v>
      </c>
      <c r="B1166" s="373" t="s">
        <v>861</v>
      </c>
      <c r="C1166" s="373" t="s">
        <v>874</v>
      </c>
      <c r="D1166" s="382" t="s">
        <v>875</v>
      </c>
      <c r="E1166" s="380">
        <f>H1164</f>
        <v>0</v>
      </c>
      <c r="G1166" s="326" t="s">
        <v>461</v>
      </c>
      <c r="H1166" s="42">
        <f>K1155+Q1153</f>
        <v>0</v>
      </c>
      <c r="I1166" s="22"/>
      <c r="J1166" s="38"/>
      <c r="K1166" s="35"/>
      <c r="L1166" s="36"/>
      <c r="M1166" s="36"/>
      <c r="N1166" s="22"/>
      <c r="O1166" s="39"/>
      <c r="P1166" s="40"/>
      <c r="Q1166" s="301"/>
    </row>
    <row r="1167" spans="1:17" x14ac:dyDescent="0.25">
      <c r="A1167" s="372" t="s">
        <v>847</v>
      </c>
      <c r="B1167" s="378" t="s">
        <v>823</v>
      </c>
      <c r="C1167" s="373" t="s">
        <v>876</v>
      </c>
      <c r="D1167" s="385" t="s">
        <v>877</v>
      </c>
      <c r="E1167" s="380">
        <f>H1166</f>
        <v>0</v>
      </c>
      <c r="G1167" s="326" t="s">
        <v>878</v>
      </c>
      <c r="H1167" s="42">
        <f>K1156+Q1153</f>
        <v>0</v>
      </c>
      <c r="I1167" s="22"/>
      <c r="J1167" s="38"/>
      <c r="K1167" s="35"/>
      <c r="L1167" s="36"/>
      <c r="M1167" s="36"/>
      <c r="N1167" s="22"/>
      <c r="O1167" s="39"/>
      <c r="P1167" s="40"/>
      <c r="Q1167" s="301"/>
    </row>
    <row r="1168" spans="1:17" x14ac:dyDescent="0.25">
      <c r="A1168" s="372" t="s">
        <v>850</v>
      </c>
      <c r="B1168" s="378" t="s">
        <v>823</v>
      </c>
      <c r="C1168" s="373" t="s">
        <v>879</v>
      </c>
      <c r="D1168" s="385" t="s">
        <v>880</v>
      </c>
      <c r="E1168" s="380">
        <f>H1167</f>
        <v>0</v>
      </c>
      <c r="I1168" s="22"/>
      <c r="J1168" s="38"/>
      <c r="K1168" s="35"/>
      <c r="L1168" s="36"/>
      <c r="M1168" s="36"/>
      <c r="N1168" s="22"/>
      <c r="O1168" s="39"/>
      <c r="P1168" s="40"/>
      <c r="Q1168" s="301"/>
    </row>
    <row r="1169" spans="1:17" x14ac:dyDescent="0.25">
      <c r="A1169" s="301"/>
      <c r="B1169" s="301"/>
      <c r="C1169" s="301"/>
      <c r="D1169" s="301"/>
      <c r="E1169" s="301"/>
      <c r="F1169" s="301"/>
      <c r="G1169" s="301"/>
      <c r="H1169" s="301"/>
      <c r="I1169" s="301"/>
      <c r="J1169" s="301"/>
      <c r="K1169" s="301"/>
      <c r="L1169" s="301"/>
      <c r="M1169" s="301"/>
      <c r="N1169" s="301"/>
      <c r="O1169" s="301"/>
      <c r="P1169" s="301"/>
      <c r="Q1169" s="301"/>
    </row>
    <row r="1170" spans="1:17" x14ac:dyDescent="0.25">
      <c r="A1170" s="613" t="s">
        <v>612</v>
      </c>
      <c r="B1170" s="614"/>
      <c r="C1170" s="614"/>
      <c r="D1170" s="614"/>
      <c r="E1170" s="614"/>
      <c r="F1170" s="27"/>
    </row>
    <row r="1172" spans="1:17" x14ac:dyDescent="0.25">
      <c r="D1172" s="178" t="s">
        <v>4</v>
      </c>
      <c r="E1172" s="28">
        <f>высота2</f>
        <v>0</v>
      </c>
    </row>
    <row r="1173" spans="1:17" x14ac:dyDescent="0.25">
      <c r="D1173" s="2" t="s">
        <v>5</v>
      </c>
      <c r="E1173" s="28">
        <f>ширина2</f>
        <v>0</v>
      </c>
    </row>
    <row r="1176" spans="1:17" ht="16.5" thickBot="1" x14ac:dyDescent="0.3">
      <c r="B1176" s="273" t="s">
        <v>613</v>
      </c>
    </row>
    <row r="1177" spans="1:17" ht="17.25" thickBot="1" x14ac:dyDescent="0.3">
      <c r="A1177" s="357" t="s">
        <v>822</v>
      </c>
      <c r="B1177" s="358" t="s">
        <v>823</v>
      </c>
      <c r="C1177" s="357" t="s">
        <v>824</v>
      </c>
      <c r="D1177" s="358" t="s">
        <v>2</v>
      </c>
      <c r="E1177" s="358" t="s">
        <v>3</v>
      </c>
      <c r="G1177" s="603" t="s">
        <v>6</v>
      </c>
      <c r="H1177" s="604"/>
      <c r="I1177" s="604"/>
      <c r="J1177" s="604"/>
      <c r="K1177" s="605"/>
      <c r="L1177" s="606" t="s">
        <v>325</v>
      </c>
      <c r="M1177" s="607"/>
      <c r="N1177" s="607"/>
      <c r="O1177" s="607"/>
      <c r="P1177" s="607"/>
      <c r="Q1177" s="615"/>
    </row>
    <row r="1178" spans="1:17" ht="25.5" x14ac:dyDescent="0.25">
      <c r="A1178" s="359" t="s">
        <v>825</v>
      </c>
      <c r="B1178" s="360"/>
      <c r="C1178" s="361" t="s">
        <v>826</v>
      </c>
      <c r="D1178" s="362" t="s">
        <v>827</v>
      </c>
      <c r="E1178" s="363">
        <f>H1192</f>
        <v>0</v>
      </c>
      <c r="G1178" s="29" t="s">
        <v>43</v>
      </c>
      <c r="H1178" s="3" t="s">
        <v>0</v>
      </c>
      <c r="I1178" s="4" t="s">
        <v>1</v>
      </c>
      <c r="J1178" s="4" t="s">
        <v>3</v>
      </c>
      <c r="K1178" s="5" t="s">
        <v>7</v>
      </c>
      <c r="L1178" s="41" t="s">
        <v>456</v>
      </c>
      <c r="M1178" s="6" t="s">
        <v>0</v>
      </c>
      <c r="N1178" s="7" t="s">
        <v>1</v>
      </c>
      <c r="O1178" s="7" t="s">
        <v>315</v>
      </c>
      <c r="P1178" s="7" t="s">
        <v>3</v>
      </c>
      <c r="Q1178" s="7" t="s">
        <v>7</v>
      </c>
    </row>
    <row r="1179" spans="1:17" x14ac:dyDescent="0.25">
      <c r="A1179" s="243" t="s">
        <v>828</v>
      </c>
      <c r="B1179" s="609" t="s">
        <v>829</v>
      </c>
      <c r="C1179" s="364" t="s">
        <v>830</v>
      </c>
      <c r="D1179" s="365" t="s">
        <v>831</v>
      </c>
      <c r="E1179" s="363">
        <f>H1191</f>
        <v>0</v>
      </c>
      <c r="G1179" s="19" t="s">
        <v>457</v>
      </c>
      <c r="H1179" s="51">
        <f>E1172/1000</f>
        <v>0</v>
      </c>
      <c r="I1179" s="51">
        <f>E1173/1000</f>
        <v>0</v>
      </c>
      <c r="J1179" s="26">
        <f>'Редактор цен '!$D$5</f>
        <v>13169.0237</v>
      </c>
      <c r="K1179" s="9">
        <f t="shared" ref="K1179:K1185" si="137">H1179*I1179*J1179</f>
        <v>0</v>
      </c>
      <c r="L1179" s="47" t="s">
        <v>458</v>
      </c>
      <c r="M1179" s="51">
        <f>H1179</f>
        <v>0</v>
      </c>
      <c r="N1179" s="51">
        <f>I1179</f>
        <v>0</v>
      </c>
      <c r="O1179" s="179">
        <f t="shared" ref="O1179" si="138">(M1179+N1179)*2</f>
        <v>0</v>
      </c>
      <c r="P1179" s="180">
        <f>'Редактор цен '!$D$127</f>
        <v>50.8</v>
      </c>
      <c r="Q1179" s="59">
        <f>O1179*P1179</f>
        <v>0</v>
      </c>
    </row>
    <row r="1180" spans="1:17" x14ac:dyDescent="0.25">
      <c r="A1180" s="366" t="s">
        <v>832</v>
      </c>
      <c r="B1180" s="610"/>
      <c r="C1180" s="367" t="s">
        <v>833</v>
      </c>
      <c r="D1180" s="368" t="s">
        <v>834</v>
      </c>
      <c r="E1180" s="363">
        <f>H1190</f>
        <v>0</v>
      </c>
      <c r="G1180" s="19" t="s">
        <v>9</v>
      </c>
      <c r="H1180" s="51">
        <f>H1179</f>
        <v>0</v>
      </c>
      <c r="I1180" s="51">
        <f>I1179</f>
        <v>0</v>
      </c>
      <c r="J1180" s="26">
        <f>'Редактор цен '!$D$7</f>
        <v>17007.1034</v>
      </c>
      <c r="K1180" s="9">
        <f t="shared" si="137"/>
        <v>0</v>
      </c>
      <c r="L1180" s="181" t="s">
        <v>54</v>
      </c>
      <c r="M1180" s="51">
        <f>M1179</f>
        <v>0</v>
      </c>
      <c r="N1180" s="51">
        <f>N1179</f>
        <v>0</v>
      </c>
      <c r="O1180" s="179">
        <f>(M1180+N1180)*2</f>
        <v>0</v>
      </c>
      <c r="P1180" s="11">
        <f>'Редактор цен '!$D$114</f>
        <v>50.8</v>
      </c>
      <c r="Q1180" s="59">
        <f>O1180*P1180</f>
        <v>0</v>
      </c>
    </row>
    <row r="1181" spans="1:17" ht="15.75" thickBot="1" x14ac:dyDescent="0.3">
      <c r="A1181" s="369" t="s">
        <v>835</v>
      </c>
      <c r="B1181" s="610"/>
      <c r="C1181" s="370" t="s">
        <v>836</v>
      </c>
      <c r="D1181" s="368" t="s">
        <v>837</v>
      </c>
      <c r="E1181" s="363">
        <f>E1180</f>
        <v>0</v>
      </c>
      <c r="G1181" s="371" t="s">
        <v>459</v>
      </c>
      <c r="H1181" s="51">
        <f t="shared" ref="H1181:I1185" si="139">H1180</f>
        <v>0</v>
      </c>
      <c r="I1181" s="51">
        <f t="shared" si="139"/>
        <v>0</v>
      </c>
      <c r="J1181" s="26">
        <f>'Редактор цен '!$D$9</f>
        <v>17305.985199999999</v>
      </c>
      <c r="K1181" s="463">
        <f t="shared" si="137"/>
        <v>0</v>
      </c>
      <c r="L1181" s="300"/>
      <c r="M1181" s="242"/>
      <c r="N1181" s="242"/>
      <c r="O1181" s="276"/>
      <c r="P1181" s="58"/>
      <c r="Q1181" s="57" t="s">
        <v>463</v>
      </c>
    </row>
    <row r="1182" spans="1:17" ht="15.75" thickBot="1" x14ac:dyDescent="0.3">
      <c r="A1182" s="369" t="s">
        <v>838</v>
      </c>
      <c r="B1182" s="610"/>
      <c r="C1182" s="370" t="s">
        <v>839</v>
      </c>
      <c r="D1182" s="368" t="s">
        <v>840</v>
      </c>
      <c r="E1182" s="363">
        <f>E1180</f>
        <v>0</v>
      </c>
      <c r="G1182" s="19" t="s">
        <v>326</v>
      </c>
      <c r="H1182" s="51">
        <f t="shared" si="139"/>
        <v>0</v>
      </c>
      <c r="I1182" s="51">
        <f t="shared" si="139"/>
        <v>0</v>
      </c>
      <c r="J1182" s="26">
        <f>'Редактор цен '!$D$23</f>
        <v>21552.293700000002</v>
      </c>
      <c r="K1182" s="9">
        <f t="shared" si="137"/>
        <v>0</v>
      </c>
      <c r="L1182" s="33"/>
      <c r="M1182" s="242"/>
      <c r="N1182" s="242"/>
      <c r="O1182" s="276"/>
      <c r="P1182" s="58"/>
      <c r="Q1182" s="182">
        <f>Q1179+Q1180</f>
        <v>0</v>
      </c>
    </row>
    <row r="1183" spans="1:17" x14ac:dyDescent="0.25">
      <c r="A1183" s="372" t="s">
        <v>841</v>
      </c>
      <c r="B1183" s="610"/>
      <c r="C1183" s="373" t="s">
        <v>842</v>
      </c>
      <c r="D1183" s="368" t="s">
        <v>843</v>
      </c>
      <c r="E1183" s="363">
        <f>E1180</f>
        <v>0</v>
      </c>
      <c r="G1183" s="19" t="s">
        <v>66</v>
      </c>
      <c r="H1183" s="51">
        <f t="shared" si="139"/>
        <v>0</v>
      </c>
      <c r="I1183" s="51">
        <f t="shared" si="139"/>
        <v>0</v>
      </c>
      <c r="J1183" s="26">
        <f>'Редактор цен '!$D$25</f>
        <v>25011.303800000002</v>
      </c>
      <c r="K1183" s="9">
        <f t="shared" si="137"/>
        <v>0</v>
      </c>
      <c r="L1183" s="63"/>
      <c r="M1183" s="62"/>
      <c r="N1183" s="62"/>
      <c r="O1183" s="276"/>
      <c r="P1183" s="58"/>
    </row>
    <row r="1184" spans="1:17" x14ac:dyDescent="0.25">
      <c r="A1184" s="372" t="s">
        <v>844</v>
      </c>
      <c r="B1184" s="610"/>
      <c r="C1184" s="373" t="s">
        <v>845</v>
      </c>
      <c r="D1184" s="368" t="s">
        <v>846</v>
      </c>
      <c r="E1184" s="363">
        <f>E1180</f>
        <v>0</v>
      </c>
      <c r="G1184" s="326" t="s">
        <v>461</v>
      </c>
      <c r="H1184" s="51">
        <f t="shared" si="139"/>
        <v>0</v>
      </c>
      <c r="I1184" s="51">
        <f t="shared" si="139"/>
        <v>0</v>
      </c>
      <c r="J1184" s="26">
        <f>'Редактор цен '!$D$27</f>
        <v>27406.003100000002</v>
      </c>
      <c r="K1184" s="9">
        <f t="shared" si="137"/>
        <v>0</v>
      </c>
      <c r="L1184" s="274"/>
      <c r="M1184" s="55"/>
      <c r="N1184" s="55"/>
      <c r="O1184" s="276"/>
      <c r="P1184" s="58"/>
      <c r="Q1184" s="64"/>
    </row>
    <row r="1185" spans="1:17" x14ac:dyDescent="0.25">
      <c r="A1185" s="372" t="s">
        <v>847</v>
      </c>
      <c r="B1185" s="610"/>
      <c r="C1185" s="373" t="s">
        <v>848</v>
      </c>
      <c r="D1185" s="368" t="s">
        <v>849</v>
      </c>
      <c r="E1185" s="363">
        <f>E1181</f>
        <v>0</v>
      </c>
      <c r="G1185" s="326" t="s">
        <v>462</v>
      </c>
      <c r="H1185" s="51">
        <f t="shared" si="139"/>
        <v>0</v>
      </c>
      <c r="I1185" s="51">
        <f t="shared" si="139"/>
        <v>0</v>
      </c>
      <c r="J1185" s="26">
        <f>'Редактор цен '!$D$29</f>
        <v>27406.003100000002</v>
      </c>
      <c r="K1185" s="9">
        <f t="shared" si="137"/>
        <v>0</v>
      </c>
      <c r="L1185" s="61"/>
      <c r="M1185" s="64"/>
      <c r="N1185" s="64"/>
      <c r="O1185" s="276"/>
      <c r="P1185" s="58"/>
      <c r="Q1185" s="64"/>
    </row>
    <row r="1186" spans="1:17" x14ac:dyDescent="0.25">
      <c r="A1186" s="372" t="s">
        <v>850</v>
      </c>
      <c r="B1186" s="610"/>
      <c r="C1186" s="373" t="s">
        <v>851</v>
      </c>
      <c r="D1186" s="368" t="s">
        <v>852</v>
      </c>
      <c r="E1186" s="363">
        <f>H1192</f>
        <v>0</v>
      </c>
      <c r="J1186" s="22"/>
      <c r="K1186" s="31"/>
      <c r="L1186" s="301"/>
      <c r="M1186" s="301"/>
      <c r="N1186" s="301"/>
      <c r="O1186" s="301"/>
      <c r="P1186" s="301"/>
      <c r="Q1186" s="301"/>
    </row>
    <row r="1187" spans="1:17" x14ac:dyDescent="0.25">
      <c r="A1187" s="369" t="s">
        <v>853</v>
      </c>
      <c r="B1187" s="610"/>
      <c r="C1187" s="370" t="s">
        <v>854</v>
      </c>
      <c r="D1187" s="368" t="s">
        <v>855</v>
      </c>
      <c r="E1187" s="363">
        <f>E1180</f>
        <v>0</v>
      </c>
      <c r="L1187" s="61"/>
      <c r="M1187" s="65"/>
      <c r="N1187" s="65"/>
      <c r="O1187" s="302"/>
      <c r="P1187" s="58"/>
      <c r="Q1187" s="301"/>
    </row>
    <row r="1188" spans="1:17" x14ac:dyDescent="0.25">
      <c r="A1188" s="366" t="s">
        <v>856</v>
      </c>
      <c r="B1188" s="611"/>
      <c r="C1188" s="367" t="s">
        <v>857</v>
      </c>
      <c r="D1188" s="368" t="s">
        <v>858</v>
      </c>
      <c r="E1188" s="363">
        <f>E1180</f>
        <v>0</v>
      </c>
      <c r="L1188" s="274"/>
      <c r="Q1188" s="301"/>
    </row>
    <row r="1189" spans="1:17" ht="15.75" x14ac:dyDescent="0.25">
      <c r="A1189" s="357" t="s">
        <v>822</v>
      </c>
      <c r="B1189" s="358" t="s">
        <v>823</v>
      </c>
      <c r="C1189" s="357" t="s">
        <v>824</v>
      </c>
      <c r="D1189" s="358" t="s">
        <v>2</v>
      </c>
      <c r="E1189" s="358" t="s">
        <v>3</v>
      </c>
      <c r="G1189" s="612" t="s">
        <v>10</v>
      </c>
      <c r="H1189" s="612"/>
      <c r="I1189" s="22"/>
      <c r="J1189" s="22"/>
      <c r="K1189" s="31"/>
    </row>
    <row r="1190" spans="1:17" x14ac:dyDescent="0.25">
      <c r="A1190" s="359" t="s">
        <v>825</v>
      </c>
      <c r="B1190" s="378" t="s">
        <v>823</v>
      </c>
      <c r="C1190" s="361" t="s">
        <v>859</v>
      </c>
      <c r="D1190" s="379" t="s">
        <v>860</v>
      </c>
      <c r="E1190" s="380">
        <f>H1196</f>
        <v>0</v>
      </c>
      <c r="G1190" s="19" t="s">
        <v>8</v>
      </c>
      <c r="H1190" s="42">
        <f>K1179+Q1182</f>
        <v>0</v>
      </c>
      <c r="I1190" s="22"/>
      <c r="J1190" s="22"/>
      <c r="K1190" s="31"/>
      <c r="L1190" s="32"/>
      <c r="M1190" s="32"/>
      <c r="N1190" s="32"/>
      <c r="O1190" s="39"/>
      <c r="P1190" s="40"/>
      <c r="Q1190" s="301"/>
    </row>
    <row r="1191" spans="1:17" x14ac:dyDescent="0.25">
      <c r="A1191" s="369" t="s">
        <v>835</v>
      </c>
      <c r="B1191" s="373" t="s">
        <v>861</v>
      </c>
      <c r="C1191" s="373" t="s">
        <v>862</v>
      </c>
      <c r="D1191" s="382" t="s">
        <v>863</v>
      </c>
      <c r="E1191" s="380">
        <f>H1193</f>
        <v>0</v>
      </c>
      <c r="G1191" s="19" t="s">
        <v>9</v>
      </c>
      <c r="H1191" s="42">
        <f>K1180+Q1182</f>
        <v>0</v>
      </c>
      <c r="J1191" s="22"/>
      <c r="K1191" s="38"/>
      <c r="L1191" s="36"/>
      <c r="M1191" s="36"/>
      <c r="N1191" s="22"/>
      <c r="O1191" s="39"/>
      <c r="P1191" s="40"/>
      <c r="Q1191" s="301"/>
    </row>
    <row r="1192" spans="1:17" x14ac:dyDescent="0.25">
      <c r="A1192" s="243" t="s">
        <v>828</v>
      </c>
      <c r="B1192" s="373" t="s">
        <v>864</v>
      </c>
      <c r="C1192" s="383" t="s">
        <v>865</v>
      </c>
      <c r="D1192" s="384" t="s">
        <v>866</v>
      </c>
      <c r="E1192" s="380">
        <f>H1194</f>
        <v>0</v>
      </c>
      <c r="G1192" s="371" t="s">
        <v>459</v>
      </c>
      <c r="H1192" s="42">
        <f>K1181+Q1182</f>
        <v>0</v>
      </c>
      <c r="L1192" s="36"/>
      <c r="M1192" s="36"/>
      <c r="N1192" s="22"/>
      <c r="O1192" s="39"/>
      <c r="P1192" s="40"/>
      <c r="Q1192" s="301"/>
    </row>
    <row r="1193" spans="1:17" x14ac:dyDescent="0.25">
      <c r="A1193" s="243" t="s">
        <v>828</v>
      </c>
      <c r="B1193" s="373" t="s">
        <v>867</v>
      </c>
      <c r="C1193" s="373" t="s">
        <v>868</v>
      </c>
      <c r="D1193" s="384" t="s">
        <v>869</v>
      </c>
      <c r="E1193" s="380">
        <f>H1194</f>
        <v>0</v>
      </c>
      <c r="G1193" s="19" t="s">
        <v>870</v>
      </c>
      <c r="H1193" s="42">
        <f>K1182+Q1182</f>
        <v>0</v>
      </c>
      <c r="L1193" s="36"/>
      <c r="M1193" s="36"/>
      <c r="N1193" s="22"/>
      <c r="O1193" s="39"/>
      <c r="P1193" s="40"/>
      <c r="Q1193" s="301"/>
    </row>
    <row r="1194" spans="1:17" x14ac:dyDescent="0.25">
      <c r="A1194" s="372" t="s">
        <v>841</v>
      </c>
      <c r="B1194" s="373" t="s">
        <v>864</v>
      </c>
      <c r="C1194" s="373" t="s">
        <v>871</v>
      </c>
      <c r="D1194" s="382" t="s">
        <v>872</v>
      </c>
      <c r="E1194" s="380">
        <f>H1193</f>
        <v>0</v>
      </c>
      <c r="G1194" s="19" t="s">
        <v>873</v>
      </c>
      <c r="H1194" s="42">
        <f>K1183+Q1182</f>
        <v>0</v>
      </c>
      <c r="I1194" s="22"/>
      <c r="J1194" s="38"/>
      <c r="K1194" s="22"/>
      <c r="L1194" s="36"/>
      <c r="M1194" s="36"/>
      <c r="N1194" s="22"/>
      <c r="O1194" s="39"/>
      <c r="P1194" s="40"/>
      <c r="Q1194" s="301"/>
    </row>
    <row r="1195" spans="1:17" x14ac:dyDescent="0.25">
      <c r="A1195" s="372" t="s">
        <v>841</v>
      </c>
      <c r="B1195" s="373" t="s">
        <v>861</v>
      </c>
      <c r="C1195" s="373" t="s">
        <v>874</v>
      </c>
      <c r="D1195" s="382" t="s">
        <v>875</v>
      </c>
      <c r="E1195" s="380">
        <f>H1193</f>
        <v>0</v>
      </c>
      <c r="G1195" s="326" t="s">
        <v>461</v>
      </c>
      <c r="H1195" s="42">
        <f>K1184+Q1182</f>
        <v>0</v>
      </c>
      <c r="I1195" s="22"/>
      <c r="J1195" s="38"/>
      <c r="K1195" s="35"/>
      <c r="L1195" s="36"/>
      <c r="M1195" s="36"/>
      <c r="N1195" s="22"/>
      <c r="O1195" s="39"/>
      <c r="P1195" s="40"/>
      <c r="Q1195" s="301"/>
    </row>
    <row r="1196" spans="1:17" x14ac:dyDescent="0.25">
      <c r="A1196" s="372" t="s">
        <v>847</v>
      </c>
      <c r="B1196" s="378" t="s">
        <v>823</v>
      </c>
      <c r="C1196" s="373" t="s">
        <v>876</v>
      </c>
      <c r="D1196" s="385" t="s">
        <v>877</v>
      </c>
      <c r="E1196" s="380">
        <f>H1195</f>
        <v>0</v>
      </c>
      <c r="G1196" s="326" t="s">
        <v>878</v>
      </c>
      <c r="H1196" s="42">
        <f>K1185+Q1182</f>
        <v>0</v>
      </c>
      <c r="I1196" s="22"/>
      <c r="J1196" s="38"/>
      <c r="K1196" s="35"/>
      <c r="L1196" s="36"/>
      <c r="M1196" s="36"/>
      <c r="N1196" s="22"/>
      <c r="O1196" s="39"/>
      <c r="P1196" s="40"/>
      <c r="Q1196" s="301"/>
    </row>
    <row r="1197" spans="1:17" x14ac:dyDescent="0.25">
      <c r="A1197" s="372" t="s">
        <v>850</v>
      </c>
      <c r="B1197" s="378" t="s">
        <v>823</v>
      </c>
      <c r="C1197" s="373" t="s">
        <v>879</v>
      </c>
      <c r="D1197" s="385" t="s">
        <v>880</v>
      </c>
      <c r="E1197" s="380">
        <f>H1196</f>
        <v>0</v>
      </c>
      <c r="I1197" s="22"/>
      <c r="J1197" s="38"/>
      <c r="K1197" s="35"/>
      <c r="L1197" s="36"/>
      <c r="M1197" s="36"/>
      <c r="N1197" s="22"/>
      <c r="O1197" s="39"/>
      <c r="P1197" s="40"/>
      <c r="Q1197" s="301"/>
    </row>
    <row r="1199" spans="1:17" x14ac:dyDescent="0.25">
      <c r="A1199" s="613" t="s">
        <v>614</v>
      </c>
      <c r="B1199" s="614"/>
      <c r="C1199" s="614"/>
      <c r="D1199" s="614"/>
      <c r="E1199" s="614"/>
      <c r="F1199" s="27"/>
    </row>
    <row r="1201" spans="1:17" x14ac:dyDescent="0.25">
      <c r="D1201" s="178" t="s">
        <v>4</v>
      </c>
      <c r="E1201" s="28">
        <f>высота2</f>
        <v>0</v>
      </c>
    </row>
    <row r="1202" spans="1:17" x14ac:dyDescent="0.25">
      <c r="D1202" s="2" t="s">
        <v>5</v>
      </c>
      <c r="E1202" s="28">
        <f>ширина2</f>
        <v>0</v>
      </c>
    </row>
    <row r="1205" spans="1:17" ht="16.5" thickBot="1" x14ac:dyDescent="0.3">
      <c r="B1205" s="273" t="s">
        <v>615</v>
      </c>
    </row>
    <row r="1206" spans="1:17" ht="17.25" thickBot="1" x14ac:dyDescent="0.3">
      <c r="A1206" s="357" t="s">
        <v>822</v>
      </c>
      <c r="B1206" s="358" t="s">
        <v>823</v>
      </c>
      <c r="C1206" s="357" t="s">
        <v>824</v>
      </c>
      <c r="D1206" s="358" t="s">
        <v>2</v>
      </c>
      <c r="E1206" s="358" t="s">
        <v>3</v>
      </c>
      <c r="G1206" s="603" t="s">
        <v>6</v>
      </c>
      <c r="H1206" s="604"/>
      <c r="I1206" s="604"/>
      <c r="J1206" s="604"/>
      <c r="K1206" s="605"/>
      <c r="L1206" s="606" t="s">
        <v>325</v>
      </c>
      <c r="M1206" s="607"/>
      <c r="N1206" s="607"/>
      <c r="O1206" s="607"/>
      <c r="P1206" s="607"/>
      <c r="Q1206" s="615"/>
    </row>
    <row r="1207" spans="1:17" ht="25.5" x14ac:dyDescent="0.25">
      <c r="A1207" s="359" t="s">
        <v>825</v>
      </c>
      <c r="B1207" s="360"/>
      <c r="C1207" s="361" t="s">
        <v>826</v>
      </c>
      <c r="D1207" s="362" t="s">
        <v>827</v>
      </c>
      <c r="E1207" s="363">
        <f>H1221</f>
        <v>0</v>
      </c>
      <c r="G1207" s="29" t="s">
        <v>43</v>
      </c>
      <c r="H1207" s="3" t="s">
        <v>0</v>
      </c>
      <c r="I1207" s="4" t="s">
        <v>1</v>
      </c>
      <c r="J1207" s="4" t="s">
        <v>3</v>
      </c>
      <c r="K1207" s="5" t="s">
        <v>7</v>
      </c>
      <c r="L1207" s="41" t="s">
        <v>456</v>
      </c>
      <c r="M1207" s="6" t="s">
        <v>0</v>
      </c>
      <c r="N1207" s="7" t="s">
        <v>1</v>
      </c>
      <c r="O1207" s="7" t="s">
        <v>315</v>
      </c>
      <c r="P1207" s="7" t="s">
        <v>3</v>
      </c>
      <c r="Q1207" s="7" t="s">
        <v>7</v>
      </c>
    </row>
    <row r="1208" spans="1:17" x14ac:dyDescent="0.25">
      <c r="A1208" s="243" t="s">
        <v>828</v>
      </c>
      <c r="B1208" s="609" t="s">
        <v>829</v>
      </c>
      <c r="C1208" s="364" t="s">
        <v>830</v>
      </c>
      <c r="D1208" s="365" t="s">
        <v>831</v>
      </c>
      <c r="E1208" s="363">
        <f>H1220</f>
        <v>0</v>
      </c>
      <c r="G1208" s="19" t="s">
        <v>457</v>
      </c>
      <c r="H1208" s="51">
        <f>E1201/1000</f>
        <v>0</v>
      </c>
      <c r="I1208" s="51">
        <f>E1202/1000</f>
        <v>0</v>
      </c>
      <c r="J1208" s="26">
        <f>'Редактор цен '!$D$16</f>
        <v>10683.201900000002</v>
      </c>
      <c r="K1208" s="9">
        <f t="shared" ref="K1208:K1214" si="140">H1208*I1208*J1208</f>
        <v>0</v>
      </c>
      <c r="L1208" s="47" t="s">
        <v>458</v>
      </c>
      <c r="M1208" s="51">
        <f>H1208</f>
        <v>0</v>
      </c>
      <c r="N1208" s="51">
        <f>I1208</f>
        <v>0</v>
      </c>
      <c r="O1208" s="179">
        <f t="shared" ref="O1208" si="141">(M1208+N1208)*2</f>
        <v>0</v>
      </c>
      <c r="P1208" s="180">
        <f>'Редактор цен '!$D$127</f>
        <v>50.8</v>
      </c>
      <c r="Q1208" s="59">
        <f>O1208*P1208</f>
        <v>0</v>
      </c>
    </row>
    <row r="1209" spans="1:17" x14ac:dyDescent="0.25">
      <c r="A1209" s="366" t="s">
        <v>832</v>
      </c>
      <c r="B1209" s="610"/>
      <c r="C1209" s="367" t="s">
        <v>833</v>
      </c>
      <c r="D1209" s="368" t="s">
        <v>834</v>
      </c>
      <c r="E1209" s="363">
        <f>H1219</f>
        <v>0</v>
      </c>
      <c r="G1209" s="19" t="s">
        <v>9</v>
      </c>
      <c r="H1209" s="51">
        <f>H1208</f>
        <v>0</v>
      </c>
      <c r="I1209" s="51">
        <f>I1208</f>
        <v>0</v>
      </c>
      <c r="J1209" s="26">
        <f>'Редактор цен '!$D$18</f>
        <v>12330.696700000002</v>
      </c>
      <c r="K1209" s="9">
        <f t="shared" si="140"/>
        <v>0</v>
      </c>
      <c r="L1209" s="181" t="s">
        <v>54</v>
      </c>
      <c r="M1209" s="51">
        <f>M1208</f>
        <v>0</v>
      </c>
      <c r="N1209" s="51">
        <f>N1208</f>
        <v>0</v>
      </c>
      <c r="O1209" s="179">
        <f>(M1209+N1209)*2</f>
        <v>0</v>
      </c>
      <c r="P1209" s="11">
        <f>'Редактор цен '!$D$114</f>
        <v>50.8</v>
      </c>
      <c r="Q1209" s="59">
        <f>O1209*P1209</f>
        <v>0</v>
      </c>
    </row>
    <row r="1210" spans="1:17" ht="15.75" thickBot="1" x14ac:dyDescent="0.3">
      <c r="A1210" s="369" t="s">
        <v>835</v>
      </c>
      <c r="B1210" s="610"/>
      <c r="C1210" s="370" t="s">
        <v>836</v>
      </c>
      <c r="D1210" s="368" t="s">
        <v>837</v>
      </c>
      <c r="E1210" s="363">
        <f>E1209</f>
        <v>0</v>
      </c>
      <c r="G1210" s="371" t="s">
        <v>459</v>
      </c>
      <c r="H1210" s="51">
        <f t="shared" ref="H1210:I1214" si="142">H1209</f>
        <v>0</v>
      </c>
      <c r="I1210" s="51">
        <f t="shared" si="142"/>
        <v>0</v>
      </c>
      <c r="J1210" s="26">
        <f>'Редактор цен '!$D$20</f>
        <v>13241.921700000001</v>
      </c>
      <c r="K1210" s="463">
        <f t="shared" si="140"/>
        <v>0</v>
      </c>
      <c r="L1210" s="300"/>
      <c r="M1210" s="242"/>
      <c r="N1210" s="242"/>
      <c r="O1210" s="276"/>
      <c r="P1210" s="58"/>
      <c r="Q1210" s="57" t="s">
        <v>463</v>
      </c>
    </row>
    <row r="1211" spans="1:17" ht="15.75" thickBot="1" x14ac:dyDescent="0.3">
      <c r="A1211" s="369" t="s">
        <v>838</v>
      </c>
      <c r="B1211" s="610"/>
      <c r="C1211" s="370" t="s">
        <v>839</v>
      </c>
      <c r="D1211" s="368" t="s">
        <v>840</v>
      </c>
      <c r="E1211" s="363">
        <f>E1209</f>
        <v>0</v>
      </c>
      <c r="G1211" s="19" t="s">
        <v>326</v>
      </c>
      <c r="H1211" s="51">
        <f t="shared" si="142"/>
        <v>0</v>
      </c>
      <c r="I1211" s="51">
        <f t="shared" si="142"/>
        <v>0</v>
      </c>
      <c r="J1211" s="26">
        <f>'Редактор цен '!$D$30</f>
        <v>15622.0414</v>
      </c>
      <c r="K1211" s="9">
        <f t="shared" si="140"/>
        <v>0</v>
      </c>
      <c r="L1211" s="301"/>
      <c r="M1211" s="301"/>
      <c r="N1211" s="301"/>
      <c r="O1211" s="301"/>
      <c r="P1211" s="301"/>
      <c r="Q1211" s="182">
        <f>Q1208+Q1209</f>
        <v>0</v>
      </c>
    </row>
    <row r="1212" spans="1:17" x14ac:dyDescent="0.25">
      <c r="A1212" s="372" t="s">
        <v>841</v>
      </c>
      <c r="B1212" s="610"/>
      <c r="C1212" s="373" t="s">
        <v>842</v>
      </c>
      <c r="D1212" s="368" t="s">
        <v>843</v>
      </c>
      <c r="E1212" s="363">
        <f>E1209</f>
        <v>0</v>
      </c>
      <c r="G1212" s="19" t="s">
        <v>66</v>
      </c>
      <c r="H1212" s="51">
        <f t="shared" si="142"/>
        <v>0</v>
      </c>
      <c r="I1212" s="51">
        <f t="shared" si="142"/>
        <v>0</v>
      </c>
      <c r="J1212" s="26">
        <f>'Редактор цен '!$D$34</f>
        <v>17269.536200000002</v>
      </c>
      <c r="K1212" s="9">
        <f t="shared" si="140"/>
        <v>0</v>
      </c>
      <c r="L1212" s="63"/>
      <c r="M1212" s="62"/>
      <c r="N1212" s="62"/>
      <c r="O1212" s="276"/>
      <c r="P1212" s="58"/>
    </row>
    <row r="1213" spans="1:17" x14ac:dyDescent="0.25">
      <c r="A1213" s="372" t="s">
        <v>844</v>
      </c>
      <c r="B1213" s="610"/>
      <c r="C1213" s="373" t="s">
        <v>845</v>
      </c>
      <c r="D1213" s="368" t="s">
        <v>846</v>
      </c>
      <c r="E1213" s="363">
        <f>E1209</f>
        <v>0</v>
      </c>
      <c r="G1213" s="326" t="s">
        <v>461</v>
      </c>
      <c r="H1213" s="51">
        <f t="shared" si="142"/>
        <v>0</v>
      </c>
      <c r="I1213" s="51">
        <f t="shared" si="142"/>
        <v>0</v>
      </c>
      <c r="J1213" s="26">
        <f>'Редактор цен '!$D$32</f>
        <v>17378.8832</v>
      </c>
      <c r="K1213" s="9">
        <f t="shared" si="140"/>
        <v>0</v>
      </c>
      <c r="L1213" s="274"/>
      <c r="M1213" s="274"/>
      <c r="N1213" s="274"/>
      <c r="O1213" s="274"/>
      <c r="P1213" s="274"/>
      <c r="Q1213" s="274"/>
    </row>
    <row r="1214" spans="1:17" x14ac:dyDescent="0.25">
      <c r="A1214" s="372" t="s">
        <v>847</v>
      </c>
      <c r="B1214" s="610"/>
      <c r="C1214" s="373" t="s">
        <v>848</v>
      </c>
      <c r="D1214" s="368" t="s">
        <v>849</v>
      </c>
      <c r="E1214" s="363">
        <f>E1210</f>
        <v>0</v>
      </c>
      <c r="G1214" s="326" t="s">
        <v>462</v>
      </c>
      <c r="H1214" s="51">
        <f t="shared" si="142"/>
        <v>0</v>
      </c>
      <c r="I1214" s="51">
        <f t="shared" si="142"/>
        <v>0</v>
      </c>
      <c r="J1214" s="26">
        <f>'Редактор цен '!$D$36</f>
        <v>19933.9581</v>
      </c>
      <c r="K1214" s="9">
        <f t="shared" si="140"/>
        <v>0</v>
      </c>
      <c r="L1214" s="274"/>
      <c r="M1214" s="274"/>
      <c r="N1214" s="274"/>
      <c r="O1214" s="274"/>
      <c r="P1214" s="274"/>
      <c r="Q1214" s="274"/>
    </row>
    <row r="1215" spans="1:17" x14ac:dyDescent="0.25">
      <c r="A1215" s="372" t="s">
        <v>850</v>
      </c>
      <c r="B1215" s="610"/>
      <c r="C1215" s="373" t="s">
        <v>851</v>
      </c>
      <c r="D1215" s="368" t="s">
        <v>852</v>
      </c>
      <c r="E1215" s="363">
        <f>H1221</f>
        <v>0</v>
      </c>
      <c r="J1215" s="22"/>
      <c r="K1215" s="31"/>
      <c r="L1215" s="301"/>
      <c r="M1215" s="301"/>
      <c r="N1215" s="301"/>
      <c r="O1215" s="301"/>
      <c r="P1215" s="301"/>
      <c r="Q1215" s="301"/>
    </row>
    <row r="1216" spans="1:17" x14ac:dyDescent="0.25">
      <c r="A1216" s="369" t="s">
        <v>853</v>
      </c>
      <c r="B1216" s="610"/>
      <c r="C1216" s="370" t="s">
        <v>854</v>
      </c>
      <c r="D1216" s="368" t="s">
        <v>855</v>
      </c>
      <c r="E1216" s="363">
        <f>E1209</f>
        <v>0</v>
      </c>
      <c r="L1216" s="61"/>
      <c r="M1216" s="65"/>
      <c r="N1216" s="65"/>
      <c r="O1216" s="302"/>
      <c r="P1216" s="58"/>
      <c r="Q1216" s="301"/>
    </row>
    <row r="1217" spans="1:17" x14ac:dyDescent="0.25">
      <c r="A1217" s="366" t="s">
        <v>856</v>
      </c>
      <c r="B1217" s="611"/>
      <c r="C1217" s="367" t="s">
        <v>857</v>
      </c>
      <c r="D1217" s="368" t="s">
        <v>858</v>
      </c>
      <c r="E1217" s="363">
        <f>E1209</f>
        <v>0</v>
      </c>
      <c r="Q1217" s="301"/>
    </row>
    <row r="1218" spans="1:17" ht="15.75" x14ac:dyDescent="0.25">
      <c r="A1218" s="357" t="s">
        <v>822</v>
      </c>
      <c r="B1218" s="358" t="s">
        <v>823</v>
      </c>
      <c r="C1218" s="357" t="s">
        <v>824</v>
      </c>
      <c r="D1218" s="358" t="s">
        <v>2</v>
      </c>
      <c r="E1218" s="358" t="s">
        <v>3</v>
      </c>
      <c r="G1218" s="612" t="s">
        <v>10</v>
      </c>
      <c r="H1218" s="612"/>
      <c r="I1218" s="22"/>
      <c r="J1218" s="22"/>
      <c r="K1218" s="31"/>
    </row>
    <row r="1219" spans="1:17" x14ac:dyDescent="0.25">
      <c r="A1219" s="359" t="s">
        <v>825</v>
      </c>
      <c r="B1219" s="378" t="s">
        <v>823</v>
      </c>
      <c r="C1219" s="361" t="s">
        <v>859</v>
      </c>
      <c r="D1219" s="379" t="s">
        <v>860</v>
      </c>
      <c r="E1219" s="380">
        <f>H1225</f>
        <v>0</v>
      </c>
      <c r="G1219" s="19" t="s">
        <v>8</v>
      </c>
      <c r="H1219" s="42">
        <f>K1208+Q1211</f>
        <v>0</v>
      </c>
      <c r="I1219" s="22"/>
      <c r="J1219" s="22"/>
      <c r="K1219" s="31"/>
      <c r="L1219" s="32"/>
      <c r="M1219" s="32"/>
      <c r="N1219" s="32"/>
      <c r="O1219" s="39"/>
      <c r="P1219" s="40"/>
      <c r="Q1219" s="301"/>
    </row>
    <row r="1220" spans="1:17" x14ac:dyDescent="0.25">
      <c r="A1220" s="369" t="s">
        <v>835</v>
      </c>
      <c r="B1220" s="373" t="s">
        <v>861</v>
      </c>
      <c r="C1220" s="373" t="s">
        <v>862</v>
      </c>
      <c r="D1220" s="382" t="s">
        <v>863</v>
      </c>
      <c r="E1220" s="380">
        <f>H1222</f>
        <v>0</v>
      </c>
      <c r="G1220" s="19" t="s">
        <v>9</v>
      </c>
      <c r="H1220" s="42">
        <f>K1209+Q1211</f>
        <v>0</v>
      </c>
      <c r="J1220" s="22"/>
      <c r="K1220" s="38"/>
      <c r="L1220" s="36"/>
      <c r="M1220" s="36"/>
      <c r="N1220" s="22"/>
      <c r="O1220" s="39"/>
      <c r="P1220" s="40"/>
      <c r="Q1220" s="301"/>
    </row>
    <row r="1221" spans="1:17" x14ac:dyDescent="0.25">
      <c r="A1221" s="243" t="s">
        <v>828</v>
      </c>
      <c r="B1221" s="373" t="s">
        <v>864</v>
      </c>
      <c r="C1221" s="383" t="s">
        <v>865</v>
      </c>
      <c r="D1221" s="384" t="s">
        <v>866</v>
      </c>
      <c r="E1221" s="380">
        <f>H1223</f>
        <v>0</v>
      </c>
      <c r="G1221" s="371" t="s">
        <v>459</v>
      </c>
      <c r="H1221" s="42">
        <f>K1210+Q1211</f>
        <v>0</v>
      </c>
      <c r="L1221" s="36"/>
      <c r="M1221" s="36"/>
      <c r="N1221" s="22"/>
      <c r="O1221" s="39"/>
      <c r="P1221" s="40"/>
      <c r="Q1221" s="301"/>
    </row>
    <row r="1222" spans="1:17" x14ac:dyDescent="0.25">
      <c r="A1222" s="243" t="s">
        <v>828</v>
      </c>
      <c r="B1222" s="373" t="s">
        <v>867</v>
      </c>
      <c r="C1222" s="373" t="s">
        <v>868</v>
      </c>
      <c r="D1222" s="384" t="s">
        <v>869</v>
      </c>
      <c r="E1222" s="380">
        <f>H1223</f>
        <v>0</v>
      </c>
      <c r="G1222" s="19" t="s">
        <v>870</v>
      </c>
      <c r="H1222" s="42">
        <f>K1211+Q1211</f>
        <v>0</v>
      </c>
      <c r="L1222" s="36"/>
      <c r="M1222" s="36"/>
      <c r="N1222" s="22"/>
      <c r="O1222" s="39"/>
      <c r="P1222" s="40"/>
      <c r="Q1222" s="301"/>
    </row>
    <row r="1223" spans="1:17" x14ac:dyDescent="0.25">
      <c r="A1223" s="372" t="s">
        <v>841</v>
      </c>
      <c r="B1223" s="373" t="s">
        <v>864</v>
      </c>
      <c r="C1223" s="373" t="s">
        <v>871</v>
      </c>
      <c r="D1223" s="382" t="s">
        <v>872</v>
      </c>
      <c r="E1223" s="380">
        <f>H1222</f>
        <v>0</v>
      </c>
      <c r="G1223" s="19" t="s">
        <v>873</v>
      </c>
      <c r="H1223" s="42">
        <f>K1212+Q1211</f>
        <v>0</v>
      </c>
      <c r="I1223" s="22"/>
      <c r="J1223" s="38"/>
      <c r="K1223" s="22"/>
      <c r="L1223" s="36"/>
      <c r="M1223" s="36"/>
      <c r="N1223" s="22"/>
      <c r="O1223" s="39"/>
      <c r="P1223" s="40"/>
      <c r="Q1223" s="301"/>
    </row>
    <row r="1224" spans="1:17" x14ac:dyDescent="0.25">
      <c r="A1224" s="372" t="s">
        <v>841</v>
      </c>
      <c r="B1224" s="373" t="s">
        <v>861</v>
      </c>
      <c r="C1224" s="373" t="s">
        <v>874</v>
      </c>
      <c r="D1224" s="382" t="s">
        <v>875</v>
      </c>
      <c r="E1224" s="380">
        <f>H1222</f>
        <v>0</v>
      </c>
      <c r="G1224" s="326" t="s">
        <v>461</v>
      </c>
      <c r="H1224" s="42">
        <f>K1213+Q1211</f>
        <v>0</v>
      </c>
      <c r="I1224" s="22"/>
      <c r="J1224" s="38"/>
      <c r="K1224" s="35"/>
      <c r="L1224" s="36"/>
      <c r="M1224" s="36"/>
      <c r="N1224" s="22"/>
      <c r="O1224" s="39"/>
      <c r="P1224" s="40"/>
      <c r="Q1224" s="301"/>
    </row>
    <row r="1225" spans="1:17" x14ac:dyDescent="0.25">
      <c r="A1225" s="372" t="s">
        <v>847</v>
      </c>
      <c r="B1225" s="378" t="s">
        <v>823</v>
      </c>
      <c r="C1225" s="373" t="s">
        <v>876</v>
      </c>
      <c r="D1225" s="385" t="s">
        <v>877</v>
      </c>
      <c r="E1225" s="380">
        <f>H1224</f>
        <v>0</v>
      </c>
      <c r="G1225" s="326" t="s">
        <v>878</v>
      </c>
      <c r="H1225" s="42">
        <f>K1214+Q1211</f>
        <v>0</v>
      </c>
      <c r="I1225" s="22"/>
      <c r="J1225" s="38"/>
      <c r="K1225" s="35"/>
      <c r="L1225" s="36"/>
      <c r="M1225" s="36"/>
      <c r="N1225" s="22"/>
      <c r="O1225" s="39"/>
      <c r="P1225" s="40"/>
      <c r="Q1225" s="301"/>
    </row>
    <row r="1226" spans="1:17" x14ac:dyDescent="0.25">
      <c r="A1226" s="372" t="s">
        <v>850</v>
      </c>
      <c r="B1226" s="378" t="s">
        <v>823</v>
      </c>
      <c r="C1226" s="373" t="s">
        <v>879</v>
      </c>
      <c r="D1226" s="385" t="s">
        <v>880</v>
      </c>
      <c r="E1226" s="380">
        <f>H1225</f>
        <v>0</v>
      </c>
      <c r="I1226" s="22"/>
      <c r="J1226" s="38"/>
      <c r="K1226" s="35"/>
      <c r="L1226" s="36"/>
      <c r="M1226" s="36"/>
      <c r="N1226" s="22"/>
      <c r="O1226" s="39"/>
      <c r="P1226" s="40"/>
      <c r="Q1226" s="301"/>
    </row>
    <row r="1227" spans="1:17" x14ac:dyDescent="0.25">
      <c r="A1227" s="301"/>
      <c r="B1227" s="301"/>
      <c r="C1227" s="301"/>
      <c r="D1227" s="301"/>
      <c r="E1227" s="301"/>
      <c r="F1227" s="301"/>
      <c r="G1227" s="301"/>
      <c r="H1227" s="301"/>
      <c r="I1227" s="301"/>
      <c r="J1227" s="301"/>
      <c r="K1227" s="301"/>
      <c r="L1227" s="301"/>
      <c r="M1227" s="301"/>
      <c r="N1227" s="301"/>
      <c r="O1227" s="301"/>
      <c r="P1227" s="301"/>
      <c r="Q1227" s="301"/>
    </row>
    <row r="1228" spans="1:17" x14ac:dyDescent="0.25">
      <c r="A1228" s="613" t="s">
        <v>616</v>
      </c>
      <c r="B1228" s="614"/>
      <c r="C1228" s="614"/>
      <c r="D1228" s="614"/>
      <c r="E1228" s="614"/>
      <c r="F1228" s="27"/>
    </row>
    <row r="1230" spans="1:17" x14ac:dyDescent="0.25">
      <c r="D1230" s="178" t="s">
        <v>4</v>
      </c>
      <c r="E1230" s="28">
        <f>высота2</f>
        <v>0</v>
      </c>
    </row>
    <row r="1231" spans="1:17" x14ac:dyDescent="0.25">
      <c r="D1231" s="2" t="s">
        <v>5</v>
      </c>
      <c r="E1231" s="28">
        <f>ширина2</f>
        <v>0</v>
      </c>
    </row>
    <row r="1234" spans="1:17" ht="16.5" thickBot="1" x14ac:dyDescent="0.3">
      <c r="B1234" s="273" t="s">
        <v>617</v>
      </c>
    </row>
    <row r="1235" spans="1:17" ht="17.25" thickBot="1" x14ac:dyDescent="0.3">
      <c r="A1235" s="357" t="s">
        <v>822</v>
      </c>
      <c r="B1235" s="358" t="s">
        <v>823</v>
      </c>
      <c r="C1235" s="357" t="s">
        <v>824</v>
      </c>
      <c r="D1235" s="358" t="s">
        <v>2</v>
      </c>
      <c r="E1235" s="358" t="s">
        <v>3</v>
      </c>
      <c r="G1235" s="603" t="s">
        <v>6</v>
      </c>
      <c r="H1235" s="604"/>
      <c r="I1235" s="604"/>
      <c r="J1235" s="604"/>
      <c r="K1235" s="605"/>
      <c r="L1235" s="606" t="s">
        <v>325</v>
      </c>
      <c r="M1235" s="607"/>
      <c r="N1235" s="607"/>
      <c r="O1235" s="607"/>
      <c r="P1235" s="607"/>
      <c r="Q1235" s="615"/>
    </row>
    <row r="1236" spans="1:17" ht="25.5" x14ac:dyDescent="0.25">
      <c r="A1236" s="359" t="s">
        <v>825</v>
      </c>
      <c r="B1236" s="360"/>
      <c r="C1236" s="361" t="s">
        <v>826</v>
      </c>
      <c r="D1236" s="362" t="s">
        <v>827</v>
      </c>
      <c r="E1236" s="363">
        <f>H1250</f>
        <v>0</v>
      </c>
      <c r="G1236" s="29" t="s">
        <v>43</v>
      </c>
      <c r="H1236" s="3" t="s">
        <v>0</v>
      </c>
      <c r="I1236" s="4" t="s">
        <v>1</v>
      </c>
      <c r="J1236" s="4" t="s">
        <v>3</v>
      </c>
      <c r="K1236" s="5" t="s">
        <v>7</v>
      </c>
      <c r="L1236" s="41" t="s">
        <v>456</v>
      </c>
      <c r="M1236" s="6" t="s">
        <v>0</v>
      </c>
      <c r="N1236" s="7" t="s">
        <v>1</v>
      </c>
      <c r="O1236" s="7" t="s">
        <v>315</v>
      </c>
      <c r="P1236" s="7" t="s">
        <v>3</v>
      </c>
      <c r="Q1236" s="7" t="s">
        <v>7</v>
      </c>
    </row>
    <row r="1237" spans="1:17" x14ac:dyDescent="0.25">
      <c r="A1237" s="243" t="s">
        <v>828</v>
      </c>
      <c r="B1237" s="609" t="s">
        <v>829</v>
      </c>
      <c r="C1237" s="364" t="s">
        <v>830</v>
      </c>
      <c r="D1237" s="365" t="s">
        <v>831</v>
      </c>
      <c r="E1237" s="363">
        <f>H1249</f>
        <v>0</v>
      </c>
      <c r="G1237" s="19" t="s">
        <v>457</v>
      </c>
      <c r="H1237" s="51">
        <f>E1230/1000</f>
        <v>0</v>
      </c>
      <c r="I1237" s="51">
        <f>E1231/1000</f>
        <v>0</v>
      </c>
      <c r="J1237" s="26">
        <f>'Редактор цен '!$D$17</f>
        <v>15468.955600000001</v>
      </c>
      <c r="K1237" s="9">
        <f t="shared" ref="K1237:K1243" si="143">H1237*I1237*J1237</f>
        <v>0</v>
      </c>
      <c r="L1237" s="47" t="s">
        <v>458</v>
      </c>
      <c r="M1237" s="51">
        <f>H1237</f>
        <v>0</v>
      </c>
      <c r="N1237" s="51">
        <f>I1237</f>
        <v>0</v>
      </c>
      <c r="O1237" s="179">
        <f t="shared" ref="O1237" si="144">(M1237+N1237)*2</f>
        <v>0</v>
      </c>
      <c r="P1237" s="180">
        <f>'Редактор цен '!$D$127</f>
        <v>50.8</v>
      </c>
      <c r="Q1237" s="59">
        <f>O1237*P1237</f>
        <v>0</v>
      </c>
    </row>
    <row r="1238" spans="1:17" x14ac:dyDescent="0.25">
      <c r="A1238" s="366" t="s">
        <v>832</v>
      </c>
      <c r="B1238" s="610"/>
      <c r="C1238" s="367" t="s">
        <v>833</v>
      </c>
      <c r="D1238" s="368" t="s">
        <v>834</v>
      </c>
      <c r="E1238" s="363">
        <f>H1248</f>
        <v>0</v>
      </c>
      <c r="G1238" s="19" t="s">
        <v>9</v>
      </c>
      <c r="H1238" s="51">
        <f>H1237</f>
        <v>0</v>
      </c>
      <c r="I1238" s="51">
        <f>I1237</f>
        <v>0</v>
      </c>
      <c r="J1238" s="26">
        <f>'Редактор цен '!$D$19</f>
        <v>18931.6106</v>
      </c>
      <c r="K1238" s="9">
        <f t="shared" si="143"/>
        <v>0</v>
      </c>
      <c r="L1238" s="181" t="s">
        <v>54</v>
      </c>
      <c r="M1238" s="51">
        <f>M1237</f>
        <v>0</v>
      </c>
      <c r="N1238" s="51">
        <f>N1237</f>
        <v>0</v>
      </c>
      <c r="O1238" s="179">
        <f>(M1238+N1238)*2</f>
        <v>0</v>
      </c>
      <c r="P1238" s="11">
        <f>'Редактор цен '!$D$114</f>
        <v>50.8</v>
      </c>
      <c r="Q1238" s="59">
        <f>O1238*P1238</f>
        <v>0</v>
      </c>
    </row>
    <row r="1239" spans="1:17" ht="15.75" thickBot="1" x14ac:dyDescent="0.3">
      <c r="A1239" s="369" t="s">
        <v>835</v>
      </c>
      <c r="B1239" s="610"/>
      <c r="C1239" s="370" t="s">
        <v>836</v>
      </c>
      <c r="D1239" s="368" t="s">
        <v>837</v>
      </c>
      <c r="E1239" s="363">
        <f>E1238</f>
        <v>0</v>
      </c>
      <c r="G1239" s="371" t="s">
        <v>459</v>
      </c>
      <c r="H1239" s="51">
        <f t="shared" ref="H1239:I1243" si="145">H1238</f>
        <v>0</v>
      </c>
      <c r="I1239" s="51">
        <f t="shared" si="145"/>
        <v>0</v>
      </c>
      <c r="J1239" s="26">
        <f>'Редактор цен '!$D$21</f>
        <v>19759.002899999999</v>
      </c>
      <c r="K1239" s="463">
        <f t="shared" si="143"/>
        <v>0</v>
      </c>
      <c r="L1239" s="300"/>
      <c r="M1239" s="242"/>
      <c r="N1239" s="242"/>
      <c r="O1239" s="276"/>
      <c r="P1239" s="58"/>
      <c r="Q1239" s="57" t="s">
        <v>463</v>
      </c>
    </row>
    <row r="1240" spans="1:17" ht="15.75" thickBot="1" x14ac:dyDescent="0.3">
      <c r="A1240" s="369" t="s">
        <v>838</v>
      </c>
      <c r="B1240" s="610"/>
      <c r="C1240" s="370" t="s">
        <v>839</v>
      </c>
      <c r="D1240" s="368" t="s">
        <v>840</v>
      </c>
      <c r="E1240" s="363">
        <f>E1238</f>
        <v>0</v>
      </c>
      <c r="G1240" s="19" t="s">
        <v>326</v>
      </c>
      <c r="H1240" s="51">
        <f t="shared" si="145"/>
        <v>0</v>
      </c>
      <c r="I1240" s="51">
        <f t="shared" si="145"/>
        <v>0</v>
      </c>
      <c r="J1240" s="26">
        <f>'Редактор цен '!$D$31</f>
        <v>23473.155999999999</v>
      </c>
      <c r="K1240" s="9">
        <f t="shared" si="143"/>
        <v>0</v>
      </c>
      <c r="L1240" s="33"/>
      <c r="M1240" s="242"/>
      <c r="N1240" s="242"/>
      <c r="O1240" s="276"/>
      <c r="P1240" s="58"/>
      <c r="Q1240" s="182">
        <f>Q1237+Q1238</f>
        <v>0</v>
      </c>
    </row>
    <row r="1241" spans="1:17" x14ac:dyDescent="0.25">
      <c r="A1241" s="372" t="s">
        <v>841</v>
      </c>
      <c r="B1241" s="610"/>
      <c r="C1241" s="373" t="s">
        <v>842</v>
      </c>
      <c r="D1241" s="368" t="s">
        <v>843</v>
      </c>
      <c r="E1241" s="363">
        <f>E1238</f>
        <v>0</v>
      </c>
      <c r="G1241" s="19" t="s">
        <v>66</v>
      </c>
      <c r="H1241" s="51">
        <f t="shared" si="145"/>
        <v>0</v>
      </c>
      <c r="I1241" s="51">
        <f t="shared" si="145"/>
        <v>0</v>
      </c>
      <c r="J1241" s="26">
        <f>'Редактор цен '!$D$35</f>
        <v>26935.810999999998</v>
      </c>
      <c r="K1241" s="9">
        <f t="shared" si="143"/>
        <v>0</v>
      </c>
      <c r="L1241" s="63"/>
      <c r="M1241" s="62"/>
      <c r="N1241" s="62"/>
      <c r="O1241" s="276"/>
      <c r="P1241" s="58"/>
    </row>
    <row r="1242" spans="1:17" x14ac:dyDescent="0.25">
      <c r="A1242" s="372" t="s">
        <v>844</v>
      </c>
      <c r="B1242" s="610"/>
      <c r="C1242" s="373" t="s">
        <v>845</v>
      </c>
      <c r="D1242" s="368" t="s">
        <v>846</v>
      </c>
      <c r="E1242" s="363">
        <f>E1238</f>
        <v>0</v>
      </c>
      <c r="G1242" s="326" t="s">
        <v>461</v>
      </c>
      <c r="H1242" s="51">
        <f t="shared" si="145"/>
        <v>0</v>
      </c>
      <c r="I1242" s="51">
        <f t="shared" si="145"/>
        <v>0</v>
      </c>
      <c r="J1242" s="26">
        <f>'Редактор цен '!$D$33</f>
        <v>25568.9735</v>
      </c>
      <c r="K1242" s="9">
        <f t="shared" si="143"/>
        <v>0</v>
      </c>
      <c r="L1242" s="274"/>
      <c r="M1242" s="55"/>
      <c r="N1242" s="55"/>
      <c r="O1242" s="276"/>
      <c r="P1242" s="58"/>
      <c r="Q1242" s="64"/>
    </row>
    <row r="1243" spans="1:17" x14ac:dyDescent="0.25">
      <c r="A1243" s="372" t="s">
        <v>847</v>
      </c>
      <c r="B1243" s="610"/>
      <c r="C1243" s="373" t="s">
        <v>848</v>
      </c>
      <c r="D1243" s="368" t="s">
        <v>849</v>
      </c>
      <c r="E1243" s="363">
        <f>E1239</f>
        <v>0</v>
      </c>
      <c r="G1243" s="326" t="s">
        <v>462</v>
      </c>
      <c r="H1243" s="51">
        <f t="shared" si="145"/>
        <v>0</v>
      </c>
      <c r="I1243" s="51">
        <f t="shared" si="145"/>
        <v>0</v>
      </c>
      <c r="J1243" s="26">
        <f>'Редактор цен '!$D$37</f>
        <v>29859.020800000002</v>
      </c>
      <c r="K1243" s="9">
        <f t="shared" si="143"/>
        <v>0</v>
      </c>
      <c r="L1243" s="61"/>
      <c r="M1243" s="64"/>
      <c r="N1243" s="64"/>
      <c r="O1243" s="276"/>
      <c r="P1243" s="58"/>
      <c r="Q1243" s="64"/>
    </row>
    <row r="1244" spans="1:17" x14ac:dyDescent="0.25">
      <c r="A1244" s="372" t="s">
        <v>850</v>
      </c>
      <c r="B1244" s="610"/>
      <c r="C1244" s="373" t="s">
        <v>851</v>
      </c>
      <c r="D1244" s="368" t="s">
        <v>852</v>
      </c>
      <c r="E1244" s="363">
        <f>H1250</f>
        <v>0</v>
      </c>
      <c r="J1244" s="22"/>
      <c r="K1244" s="31"/>
      <c r="L1244" s="301"/>
      <c r="M1244" s="301"/>
      <c r="N1244" s="301"/>
      <c r="O1244" s="301"/>
      <c r="P1244" s="301"/>
      <c r="Q1244" s="301"/>
    </row>
    <row r="1245" spans="1:17" x14ac:dyDescent="0.25">
      <c r="A1245" s="369" t="s">
        <v>853</v>
      </c>
      <c r="B1245" s="610"/>
      <c r="C1245" s="370" t="s">
        <v>854</v>
      </c>
      <c r="D1245" s="368" t="s">
        <v>855</v>
      </c>
      <c r="E1245" s="363">
        <f>E1238</f>
        <v>0</v>
      </c>
      <c r="L1245" s="61"/>
      <c r="M1245" s="65"/>
      <c r="N1245" s="65"/>
      <c r="O1245" s="302"/>
      <c r="P1245" s="58"/>
      <c r="Q1245" s="301"/>
    </row>
    <row r="1246" spans="1:17" x14ac:dyDescent="0.25">
      <c r="A1246" s="366" t="s">
        <v>856</v>
      </c>
      <c r="B1246" s="611"/>
      <c r="C1246" s="367" t="s">
        <v>857</v>
      </c>
      <c r="D1246" s="368" t="s">
        <v>858</v>
      </c>
      <c r="E1246" s="363">
        <f>E1238</f>
        <v>0</v>
      </c>
      <c r="L1246" s="274"/>
      <c r="Q1246" s="301"/>
    </row>
    <row r="1247" spans="1:17" ht="15.75" x14ac:dyDescent="0.25">
      <c r="A1247" s="357" t="s">
        <v>822</v>
      </c>
      <c r="B1247" s="358" t="s">
        <v>823</v>
      </c>
      <c r="C1247" s="357" t="s">
        <v>824</v>
      </c>
      <c r="D1247" s="358" t="s">
        <v>2</v>
      </c>
      <c r="E1247" s="358" t="s">
        <v>3</v>
      </c>
      <c r="G1247" s="612" t="s">
        <v>10</v>
      </c>
      <c r="H1247" s="612"/>
      <c r="I1247" s="22"/>
      <c r="J1247" s="22"/>
      <c r="K1247" s="31"/>
    </row>
    <row r="1248" spans="1:17" x14ac:dyDescent="0.25">
      <c r="A1248" s="359" t="s">
        <v>825</v>
      </c>
      <c r="B1248" s="378" t="s">
        <v>823</v>
      </c>
      <c r="C1248" s="361" t="s">
        <v>859</v>
      </c>
      <c r="D1248" s="379" t="s">
        <v>860</v>
      </c>
      <c r="E1248" s="380">
        <f>H1254</f>
        <v>0</v>
      </c>
      <c r="G1248" s="19" t="s">
        <v>8</v>
      </c>
      <c r="H1248" s="42">
        <f>K1237+Q1240</f>
        <v>0</v>
      </c>
      <c r="I1248" s="22"/>
      <c r="J1248" s="22"/>
      <c r="K1248" s="31"/>
      <c r="L1248" s="32"/>
      <c r="M1248" s="32"/>
      <c r="N1248" s="32"/>
      <c r="O1248" s="39"/>
      <c r="P1248" s="40"/>
      <c r="Q1248" s="301"/>
    </row>
    <row r="1249" spans="1:17" x14ac:dyDescent="0.25">
      <c r="A1249" s="369" t="s">
        <v>835</v>
      </c>
      <c r="B1249" s="373" t="s">
        <v>861</v>
      </c>
      <c r="C1249" s="373" t="s">
        <v>862</v>
      </c>
      <c r="D1249" s="382" t="s">
        <v>863</v>
      </c>
      <c r="E1249" s="380">
        <f>H1251</f>
        <v>0</v>
      </c>
      <c r="G1249" s="19" t="s">
        <v>9</v>
      </c>
      <c r="H1249" s="42">
        <f>K1238+Q1240</f>
        <v>0</v>
      </c>
      <c r="J1249" s="22"/>
      <c r="K1249" s="38"/>
      <c r="L1249" s="36"/>
      <c r="M1249" s="36"/>
      <c r="N1249" s="22"/>
      <c r="O1249" s="39"/>
      <c r="P1249" s="40"/>
      <c r="Q1249" s="301"/>
    </row>
    <row r="1250" spans="1:17" x14ac:dyDescent="0.25">
      <c r="A1250" s="243" t="s">
        <v>828</v>
      </c>
      <c r="B1250" s="373" t="s">
        <v>864</v>
      </c>
      <c r="C1250" s="383" t="s">
        <v>865</v>
      </c>
      <c r="D1250" s="384" t="s">
        <v>866</v>
      </c>
      <c r="E1250" s="380">
        <f>H1252</f>
        <v>0</v>
      </c>
      <c r="G1250" s="371" t="s">
        <v>459</v>
      </c>
      <c r="H1250" s="42">
        <f>K1239+Q1240</f>
        <v>0</v>
      </c>
      <c r="L1250" s="36"/>
      <c r="M1250" s="36"/>
      <c r="N1250" s="22"/>
      <c r="O1250" s="39"/>
      <c r="P1250" s="40"/>
      <c r="Q1250" s="301"/>
    </row>
    <row r="1251" spans="1:17" x14ac:dyDescent="0.25">
      <c r="A1251" s="243" t="s">
        <v>828</v>
      </c>
      <c r="B1251" s="373" t="s">
        <v>867</v>
      </c>
      <c r="C1251" s="373" t="s">
        <v>868</v>
      </c>
      <c r="D1251" s="384" t="s">
        <v>869</v>
      </c>
      <c r="E1251" s="380">
        <f>H1252</f>
        <v>0</v>
      </c>
      <c r="G1251" s="19" t="s">
        <v>870</v>
      </c>
      <c r="H1251" s="42">
        <f>K1240+Q1240</f>
        <v>0</v>
      </c>
      <c r="L1251" s="36"/>
      <c r="M1251" s="36"/>
      <c r="N1251" s="22"/>
      <c r="O1251" s="39"/>
      <c r="P1251" s="40"/>
      <c r="Q1251" s="301"/>
    </row>
    <row r="1252" spans="1:17" x14ac:dyDescent="0.25">
      <c r="A1252" s="372" t="s">
        <v>841</v>
      </c>
      <c r="B1252" s="373" t="s">
        <v>864</v>
      </c>
      <c r="C1252" s="373" t="s">
        <v>871</v>
      </c>
      <c r="D1252" s="382" t="s">
        <v>872</v>
      </c>
      <c r="E1252" s="380">
        <f>H1251</f>
        <v>0</v>
      </c>
      <c r="G1252" s="19" t="s">
        <v>873</v>
      </c>
      <c r="H1252" s="42">
        <f>K1241+Q1240</f>
        <v>0</v>
      </c>
      <c r="I1252" s="22"/>
      <c r="J1252" s="38"/>
      <c r="K1252" s="22"/>
      <c r="L1252" s="36"/>
      <c r="M1252" s="36"/>
      <c r="N1252" s="22"/>
      <c r="O1252" s="39"/>
      <c r="P1252" s="40"/>
      <c r="Q1252" s="301"/>
    </row>
    <row r="1253" spans="1:17" x14ac:dyDescent="0.25">
      <c r="A1253" s="372" t="s">
        <v>841</v>
      </c>
      <c r="B1253" s="373" t="s">
        <v>861</v>
      </c>
      <c r="C1253" s="373" t="s">
        <v>874</v>
      </c>
      <c r="D1253" s="382" t="s">
        <v>875</v>
      </c>
      <c r="E1253" s="380">
        <f>H1251</f>
        <v>0</v>
      </c>
      <c r="G1253" s="326" t="s">
        <v>461</v>
      </c>
      <c r="H1253" s="42">
        <f>K1242+Q1240</f>
        <v>0</v>
      </c>
      <c r="I1253" s="22"/>
      <c r="J1253" s="38"/>
      <c r="K1253" s="35"/>
      <c r="L1253" s="36"/>
      <c r="M1253" s="36"/>
      <c r="N1253" s="22"/>
      <c r="O1253" s="39"/>
      <c r="P1253" s="40"/>
      <c r="Q1253" s="301"/>
    </row>
    <row r="1254" spans="1:17" x14ac:dyDescent="0.25">
      <c r="A1254" s="372" t="s">
        <v>847</v>
      </c>
      <c r="B1254" s="378" t="s">
        <v>823</v>
      </c>
      <c r="C1254" s="373" t="s">
        <v>876</v>
      </c>
      <c r="D1254" s="385" t="s">
        <v>877</v>
      </c>
      <c r="E1254" s="380">
        <f>H1253</f>
        <v>0</v>
      </c>
      <c r="G1254" s="326" t="s">
        <v>878</v>
      </c>
      <c r="H1254" s="42">
        <f>K1243+Q1240</f>
        <v>0</v>
      </c>
      <c r="I1254" s="22"/>
      <c r="J1254" s="38"/>
      <c r="K1254" s="35"/>
      <c r="L1254" s="36"/>
      <c r="M1254" s="36"/>
      <c r="N1254" s="22"/>
      <c r="O1254" s="39"/>
      <c r="P1254" s="40"/>
      <c r="Q1254" s="301"/>
    </row>
    <row r="1255" spans="1:17" x14ac:dyDescent="0.25">
      <c r="A1255" s="372" t="s">
        <v>850</v>
      </c>
      <c r="B1255" s="378" t="s">
        <v>823</v>
      </c>
      <c r="C1255" s="373" t="s">
        <v>879</v>
      </c>
      <c r="D1255" s="385" t="s">
        <v>880</v>
      </c>
      <c r="E1255" s="380">
        <f>H1254</f>
        <v>0</v>
      </c>
      <c r="I1255" s="22"/>
      <c r="J1255" s="38"/>
      <c r="K1255" s="35"/>
      <c r="L1255" s="36"/>
      <c r="M1255" s="36"/>
      <c r="N1255" s="22"/>
      <c r="O1255" s="39"/>
      <c r="P1255" s="40"/>
      <c r="Q1255" s="301"/>
    </row>
    <row r="1257" spans="1:17" x14ac:dyDescent="0.25">
      <c r="A1257" s="613" t="s">
        <v>618</v>
      </c>
      <c r="B1257" s="614"/>
      <c r="C1257" s="614"/>
      <c r="D1257" s="614"/>
      <c r="E1257" s="614"/>
      <c r="F1257" s="27"/>
    </row>
    <row r="1259" spans="1:17" x14ac:dyDescent="0.25">
      <c r="D1259" s="178" t="s">
        <v>4</v>
      </c>
      <c r="E1259" s="28">
        <f>высота2</f>
        <v>0</v>
      </c>
    </row>
    <row r="1260" spans="1:17" x14ac:dyDescent="0.25">
      <c r="D1260" s="2" t="s">
        <v>5</v>
      </c>
      <c r="E1260" s="28">
        <f>ширина2</f>
        <v>0</v>
      </c>
    </row>
    <row r="1263" spans="1:17" ht="16.5" thickBot="1" x14ac:dyDescent="0.3">
      <c r="B1263" s="273" t="s">
        <v>619</v>
      </c>
    </row>
    <row r="1264" spans="1:17" ht="17.25" thickBot="1" x14ac:dyDescent="0.3">
      <c r="A1264" s="357" t="s">
        <v>822</v>
      </c>
      <c r="B1264" s="358" t="s">
        <v>823</v>
      </c>
      <c r="C1264" s="357" t="s">
        <v>824</v>
      </c>
      <c r="D1264" s="358" t="s">
        <v>2</v>
      </c>
      <c r="E1264" s="358" t="s">
        <v>3</v>
      </c>
      <c r="G1264" s="603" t="s">
        <v>6</v>
      </c>
      <c r="H1264" s="604"/>
      <c r="I1264" s="604"/>
      <c r="J1264" s="604"/>
      <c r="K1264" s="605"/>
      <c r="L1264" s="606" t="s">
        <v>325</v>
      </c>
      <c r="M1264" s="607"/>
      <c r="N1264" s="607"/>
      <c r="O1264" s="607"/>
      <c r="P1264" s="607"/>
      <c r="Q1264" s="615"/>
    </row>
    <row r="1265" spans="1:17" ht="25.5" x14ac:dyDescent="0.25">
      <c r="A1265" s="359" t="s">
        <v>825</v>
      </c>
      <c r="B1265" s="360"/>
      <c r="C1265" s="361" t="s">
        <v>826</v>
      </c>
      <c r="D1265" s="362" t="s">
        <v>827</v>
      </c>
      <c r="E1265" s="363">
        <f>H1279</f>
        <v>0</v>
      </c>
      <c r="G1265" s="29" t="s">
        <v>43</v>
      </c>
      <c r="H1265" s="3" t="s">
        <v>0</v>
      </c>
      <c r="I1265" s="4" t="s">
        <v>1</v>
      </c>
      <c r="J1265" s="4" t="s">
        <v>3</v>
      </c>
      <c r="K1265" s="5" t="s">
        <v>7</v>
      </c>
      <c r="L1265" s="41" t="s">
        <v>456</v>
      </c>
      <c r="M1265" s="6" t="s">
        <v>0</v>
      </c>
      <c r="N1265" s="7" t="s">
        <v>1</v>
      </c>
      <c r="O1265" s="7" t="s">
        <v>315</v>
      </c>
      <c r="P1265" s="7" t="s">
        <v>3</v>
      </c>
      <c r="Q1265" s="7" t="s">
        <v>7</v>
      </c>
    </row>
    <row r="1266" spans="1:17" x14ac:dyDescent="0.25">
      <c r="A1266" s="243" t="s">
        <v>828</v>
      </c>
      <c r="B1266" s="609" t="s">
        <v>829</v>
      </c>
      <c r="C1266" s="364" t="s">
        <v>830</v>
      </c>
      <c r="D1266" s="365" t="s">
        <v>831</v>
      </c>
      <c r="E1266" s="363">
        <f>H1278</f>
        <v>0</v>
      </c>
      <c r="G1266" s="19" t="s">
        <v>457</v>
      </c>
      <c r="H1266" s="51">
        <f>E1259/1000</f>
        <v>0</v>
      </c>
      <c r="I1266" s="51">
        <f>E1260/1000</f>
        <v>0</v>
      </c>
      <c r="J1266" s="26">
        <f>'Редактор цен '!$D$4</f>
        <v>8383.27</v>
      </c>
      <c r="K1266" s="9">
        <f t="shared" ref="K1266:K1272" si="146">H1266*I1266*J1266</f>
        <v>0</v>
      </c>
      <c r="L1266" s="47" t="s">
        <v>458</v>
      </c>
      <c r="M1266" s="51">
        <f>H1266</f>
        <v>0</v>
      </c>
      <c r="N1266" s="51">
        <f>I1266</f>
        <v>0</v>
      </c>
      <c r="O1266" s="179">
        <f t="shared" ref="O1266" si="147">(M1266+N1266)*2</f>
        <v>0</v>
      </c>
      <c r="P1266" s="180">
        <f>'Редактор цен '!$D$127</f>
        <v>50.8</v>
      </c>
      <c r="Q1266" s="59">
        <f>O1266*P1266</f>
        <v>0</v>
      </c>
    </row>
    <row r="1267" spans="1:17" x14ac:dyDescent="0.25">
      <c r="A1267" s="366" t="s">
        <v>832</v>
      </c>
      <c r="B1267" s="610"/>
      <c r="C1267" s="367" t="s">
        <v>833</v>
      </c>
      <c r="D1267" s="368" t="s">
        <v>834</v>
      </c>
      <c r="E1267" s="363">
        <f>H1277</f>
        <v>0</v>
      </c>
      <c r="G1267" s="19" t="s">
        <v>9</v>
      </c>
      <c r="H1267" s="51">
        <f>H1266</f>
        <v>0</v>
      </c>
      <c r="I1267" s="51">
        <f>I1266</f>
        <v>0</v>
      </c>
      <c r="J1267" s="26">
        <f>'Редактор цен '!$D$6</f>
        <v>10406.1895</v>
      </c>
      <c r="K1267" s="9">
        <f t="shared" si="146"/>
        <v>0</v>
      </c>
      <c r="L1267" s="181" t="s">
        <v>61</v>
      </c>
      <c r="M1267" s="51">
        <f>M1266</f>
        <v>0</v>
      </c>
      <c r="N1267" s="51">
        <f>N1266</f>
        <v>0</v>
      </c>
      <c r="O1267" s="179">
        <f>(M1267+N1267)*2</f>
        <v>0</v>
      </c>
      <c r="P1267" s="11">
        <f>'Редактор цен '!$D$115</f>
        <v>50.8</v>
      </c>
      <c r="Q1267" s="59">
        <f>O1267*P1267</f>
        <v>0</v>
      </c>
    </row>
    <row r="1268" spans="1:17" ht="15.75" thickBot="1" x14ac:dyDescent="0.3">
      <c r="A1268" s="369" t="s">
        <v>835</v>
      </c>
      <c r="B1268" s="610"/>
      <c r="C1268" s="370" t="s">
        <v>836</v>
      </c>
      <c r="D1268" s="368" t="s">
        <v>837</v>
      </c>
      <c r="E1268" s="363">
        <f>E1267</f>
        <v>0</v>
      </c>
      <c r="G1268" s="371" t="s">
        <v>459</v>
      </c>
      <c r="H1268" s="51">
        <f t="shared" ref="H1268:I1272" si="148">H1267</f>
        <v>0</v>
      </c>
      <c r="I1268" s="51">
        <f t="shared" si="148"/>
        <v>0</v>
      </c>
      <c r="J1268" s="26">
        <f>'Редактор цен '!$D$8</f>
        <v>10788.904</v>
      </c>
      <c r="K1268" s="463">
        <f t="shared" si="146"/>
        <v>0</v>
      </c>
      <c r="L1268" s="300"/>
      <c r="M1268" s="242"/>
      <c r="N1268" s="242"/>
      <c r="O1268" s="276"/>
      <c r="P1268" s="58"/>
      <c r="Q1268" s="57" t="s">
        <v>463</v>
      </c>
    </row>
    <row r="1269" spans="1:17" ht="15.75" thickBot="1" x14ac:dyDescent="0.3">
      <c r="A1269" s="369" t="s">
        <v>838</v>
      </c>
      <c r="B1269" s="610"/>
      <c r="C1269" s="370" t="s">
        <v>839</v>
      </c>
      <c r="D1269" s="368" t="s">
        <v>840</v>
      </c>
      <c r="E1269" s="363">
        <f>E1267</f>
        <v>0</v>
      </c>
      <c r="G1269" s="19" t="s">
        <v>326</v>
      </c>
      <c r="H1269" s="51">
        <f t="shared" si="148"/>
        <v>0</v>
      </c>
      <c r="I1269" s="51">
        <f t="shared" si="148"/>
        <v>0</v>
      </c>
      <c r="J1269" s="26">
        <f>'Редактор цен '!$D$22</f>
        <v>13322.1095</v>
      </c>
      <c r="K1269" s="9">
        <f t="shared" si="146"/>
        <v>0</v>
      </c>
      <c r="L1269" s="301"/>
      <c r="M1269" s="301"/>
      <c r="N1269" s="301"/>
      <c r="O1269" s="301"/>
      <c r="P1269" s="301"/>
      <c r="Q1269" s="182">
        <f>Q1266+Q1267</f>
        <v>0</v>
      </c>
    </row>
    <row r="1270" spans="1:17" x14ac:dyDescent="0.25">
      <c r="A1270" s="372" t="s">
        <v>841</v>
      </c>
      <c r="B1270" s="610"/>
      <c r="C1270" s="373" t="s">
        <v>842</v>
      </c>
      <c r="D1270" s="368" t="s">
        <v>843</v>
      </c>
      <c r="E1270" s="363">
        <f>E1267</f>
        <v>0</v>
      </c>
      <c r="G1270" s="19" t="s">
        <v>66</v>
      </c>
      <c r="H1270" s="51">
        <f t="shared" si="148"/>
        <v>0</v>
      </c>
      <c r="I1270" s="51">
        <f t="shared" si="148"/>
        <v>0</v>
      </c>
      <c r="J1270" s="26">
        <f>'Редактор цен '!$D$24</f>
        <v>15345.029</v>
      </c>
      <c r="K1270" s="9">
        <f t="shared" si="146"/>
        <v>0</v>
      </c>
      <c r="L1270" s="63"/>
      <c r="M1270" s="62"/>
      <c r="N1270" s="62"/>
      <c r="O1270" s="276"/>
      <c r="P1270" s="58"/>
    </row>
    <row r="1271" spans="1:17" x14ac:dyDescent="0.25">
      <c r="A1271" s="372" t="s">
        <v>844</v>
      </c>
      <c r="B1271" s="610"/>
      <c r="C1271" s="373" t="s">
        <v>845</v>
      </c>
      <c r="D1271" s="368" t="s">
        <v>846</v>
      </c>
      <c r="E1271" s="363">
        <f>E1267</f>
        <v>0</v>
      </c>
      <c r="G1271" s="326" t="s">
        <v>461</v>
      </c>
      <c r="H1271" s="51">
        <f t="shared" si="148"/>
        <v>0</v>
      </c>
      <c r="I1271" s="51">
        <f t="shared" si="148"/>
        <v>0</v>
      </c>
      <c r="J1271" s="26">
        <f>'Редактор цен '!$D$26</f>
        <v>15454.376000000002</v>
      </c>
      <c r="K1271" s="9">
        <f t="shared" si="146"/>
        <v>0</v>
      </c>
      <c r="L1271" s="274"/>
      <c r="M1271" s="274"/>
      <c r="N1271" s="274"/>
      <c r="O1271" s="274"/>
      <c r="P1271" s="274"/>
      <c r="Q1271" s="274"/>
    </row>
    <row r="1272" spans="1:17" x14ac:dyDescent="0.25">
      <c r="A1272" s="372" t="s">
        <v>847</v>
      </c>
      <c r="B1272" s="610"/>
      <c r="C1272" s="373" t="s">
        <v>848</v>
      </c>
      <c r="D1272" s="368" t="s">
        <v>849</v>
      </c>
      <c r="E1272" s="363">
        <f>E1268</f>
        <v>0</v>
      </c>
      <c r="G1272" s="326" t="s">
        <v>462</v>
      </c>
      <c r="H1272" s="51">
        <f t="shared" si="148"/>
        <v>0</v>
      </c>
      <c r="I1272" s="51">
        <f t="shared" si="148"/>
        <v>0</v>
      </c>
      <c r="J1272" s="26">
        <f>'Редактор цен '!$D$28</f>
        <v>17480.940399999999</v>
      </c>
      <c r="K1272" s="9">
        <f t="shared" si="146"/>
        <v>0</v>
      </c>
      <c r="L1272" s="274"/>
      <c r="M1272" s="274"/>
      <c r="N1272" s="274"/>
      <c r="O1272" s="274"/>
      <c r="P1272" s="274"/>
      <c r="Q1272" s="274"/>
    </row>
    <row r="1273" spans="1:17" x14ac:dyDescent="0.25">
      <c r="A1273" s="372" t="s">
        <v>850</v>
      </c>
      <c r="B1273" s="610"/>
      <c r="C1273" s="373" t="s">
        <v>851</v>
      </c>
      <c r="D1273" s="368" t="s">
        <v>852</v>
      </c>
      <c r="E1273" s="363">
        <f>H1279</f>
        <v>0</v>
      </c>
      <c r="J1273" s="22"/>
      <c r="K1273" s="31"/>
      <c r="L1273" s="301"/>
      <c r="M1273" s="301"/>
      <c r="N1273" s="301"/>
      <c r="O1273" s="301"/>
      <c r="P1273" s="301"/>
      <c r="Q1273" s="301"/>
    </row>
    <row r="1274" spans="1:17" x14ac:dyDescent="0.25">
      <c r="A1274" s="369" t="s">
        <v>853</v>
      </c>
      <c r="B1274" s="610"/>
      <c r="C1274" s="370" t="s">
        <v>854</v>
      </c>
      <c r="D1274" s="368" t="s">
        <v>855</v>
      </c>
      <c r="E1274" s="363">
        <f>E1267</f>
        <v>0</v>
      </c>
      <c r="L1274" s="61"/>
      <c r="M1274" s="65"/>
      <c r="N1274" s="65"/>
      <c r="O1274" s="302"/>
      <c r="P1274" s="58"/>
      <c r="Q1274" s="301"/>
    </row>
    <row r="1275" spans="1:17" x14ac:dyDescent="0.25">
      <c r="A1275" s="366" t="s">
        <v>856</v>
      </c>
      <c r="B1275" s="611"/>
      <c r="C1275" s="367" t="s">
        <v>857</v>
      </c>
      <c r="D1275" s="368" t="s">
        <v>858</v>
      </c>
      <c r="E1275" s="363">
        <f>E1267</f>
        <v>0</v>
      </c>
      <c r="Q1275" s="301"/>
    </row>
    <row r="1276" spans="1:17" ht="15.75" x14ac:dyDescent="0.25">
      <c r="A1276" s="357" t="s">
        <v>822</v>
      </c>
      <c r="B1276" s="358" t="s">
        <v>823</v>
      </c>
      <c r="C1276" s="357" t="s">
        <v>824</v>
      </c>
      <c r="D1276" s="358" t="s">
        <v>2</v>
      </c>
      <c r="E1276" s="358" t="s">
        <v>3</v>
      </c>
      <c r="G1276" s="612" t="s">
        <v>10</v>
      </c>
      <c r="H1276" s="612"/>
      <c r="I1276" s="22"/>
      <c r="J1276" s="22"/>
      <c r="K1276" s="31"/>
    </row>
    <row r="1277" spans="1:17" x14ac:dyDescent="0.25">
      <c r="A1277" s="359" t="s">
        <v>825</v>
      </c>
      <c r="B1277" s="378" t="s">
        <v>823</v>
      </c>
      <c r="C1277" s="361" t="s">
        <v>859</v>
      </c>
      <c r="D1277" s="379" t="s">
        <v>860</v>
      </c>
      <c r="E1277" s="380">
        <f>H1283</f>
        <v>0</v>
      </c>
      <c r="G1277" s="19" t="s">
        <v>8</v>
      </c>
      <c r="H1277" s="42">
        <f>K1266+Q1269</f>
        <v>0</v>
      </c>
      <c r="I1277" s="22"/>
      <c r="J1277" s="22"/>
      <c r="K1277" s="31"/>
      <c r="L1277" s="32"/>
      <c r="M1277" s="32"/>
      <c r="N1277" s="32"/>
      <c r="O1277" s="39"/>
      <c r="P1277" s="40"/>
      <c r="Q1277" s="301"/>
    </row>
    <row r="1278" spans="1:17" x14ac:dyDescent="0.25">
      <c r="A1278" s="369" t="s">
        <v>835</v>
      </c>
      <c r="B1278" s="373" t="s">
        <v>861</v>
      </c>
      <c r="C1278" s="373" t="s">
        <v>862</v>
      </c>
      <c r="D1278" s="382" t="s">
        <v>863</v>
      </c>
      <c r="E1278" s="380">
        <f>H1280</f>
        <v>0</v>
      </c>
      <c r="G1278" s="19" t="s">
        <v>9</v>
      </c>
      <c r="H1278" s="42">
        <f>K1267+Q1269</f>
        <v>0</v>
      </c>
      <c r="J1278" s="22"/>
      <c r="K1278" s="38"/>
      <c r="L1278" s="36"/>
      <c r="M1278" s="36"/>
      <c r="N1278" s="22"/>
      <c r="O1278" s="39"/>
      <c r="P1278" s="40"/>
      <c r="Q1278" s="301"/>
    </row>
    <row r="1279" spans="1:17" x14ac:dyDescent="0.25">
      <c r="A1279" s="243" t="s">
        <v>828</v>
      </c>
      <c r="B1279" s="373" t="s">
        <v>864</v>
      </c>
      <c r="C1279" s="383" t="s">
        <v>865</v>
      </c>
      <c r="D1279" s="384" t="s">
        <v>866</v>
      </c>
      <c r="E1279" s="380">
        <f>H1281</f>
        <v>0</v>
      </c>
      <c r="G1279" s="371" t="s">
        <v>459</v>
      </c>
      <c r="H1279" s="42">
        <f>K1268+Q1269</f>
        <v>0</v>
      </c>
      <c r="L1279" s="36"/>
      <c r="M1279" s="36"/>
      <c r="N1279" s="22"/>
      <c r="O1279" s="39"/>
      <c r="P1279" s="40"/>
      <c r="Q1279" s="301"/>
    </row>
    <row r="1280" spans="1:17" x14ac:dyDescent="0.25">
      <c r="A1280" s="243" t="s">
        <v>828</v>
      </c>
      <c r="B1280" s="373" t="s">
        <v>867</v>
      </c>
      <c r="C1280" s="373" t="s">
        <v>868</v>
      </c>
      <c r="D1280" s="384" t="s">
        <v>869</v>
      </c>
      <c r="E1280" s="380">
        <f>H1281</f>
        <v>0</v>
      </c>
      <c r="G1280" s="19" t="s">
        <v>870</v>
      </c>
      <c r="H1280" s="42">
        <f>K1269+Q1269</f>
        <v>0</v>
      </c>
      <c r="L1280" s="36"/>
      <c r="M1280" s="36"/>
      <c r="N1280" s="22"/>
      <c r="O1280" s="39"/>
      <c r="P1280" s="40"/>
      <c r="Q1280" s="301"/>
    </row>
    <row r="1281" spans="1:17" x14ac:dyDescent="0.25">
      <c r="A1281" s="372" t="s">
        <v>841</v>
      </c>
      <c r="B1281" s="373" t="s">
        <v>864</v>
      </c>
      <c r="C1281" s="373" t="s">
        <v>871</v>
      </c>
      <c r="D1281" s="382" t="s">
        <v>872</v>
      </c>
      <c r="E1281" s="380">
        <f>H1280</f>
        <v>0</v>
      </c>
      <c r="G1281" s="19" t="s">
        <v>873</v>
      </c>
      <c r="H1281" s="42">
        <f>K1270+Q1269</f>
        <v>0</v>
      </c>
      <c r="I1281" s="22"/>
      <c r="J1281" s="38"/>
      <c r="K1281" s="22"/>
      <c r="L1281" s="36"/>
      <c r="M1281" s="36"/>
      <c r="N1281" s="22"/>
      <c r="O1281" s="39"/>
      <c r="P1281" s="40"/>
      <c r="Q1281" s="301"/>
    </row>
    <row r="1282" spans="1:17" x14ac:dyDescent="0.25">
      <c r="A1282" s="372" t="s">
        <v>841</v>
      </c>
      <c r="B1282" s="373" t="s">
        <v>861</v>
      </c>
      <c r="C1282" s="373" t="s">
        <v>874</v>
      </c>
      <c r="D1282" s="382" t="s">
        <v>875</v>
      </c>
      <c r="E1282" s="380">
        <f>H1280</f>
        <v>0</v>
      </c>
      <c r="G1282" s="326" t="s">
        <v>461</v>
      </c>
      <c r="H1282" s="42">
        <f>K1271+Q1269</f>
        <v>0</v>
      </c>
      <c r="I1282" s="22"/>
      <c r="J1282" s="38"/>
      <c r="K1282" s="35"/>
      <c r="L1282" s="36"/>
      <c r="M1282" s="36"/>
      <c r="N1282" s="22"/>
      <c r="O1282" s="39"/>
      <c r="P1282" s="40"/>
      <c r="Q1282" s="301"/>
    </row>
    <row r="1283" spans="1:17" x14ac:dyDescent="0.25">
      <c r="A1283" s="372" t="s">
        <v>847</v>
      </c>
      <c r="B1283" s="378" t="s">
        <v>823</v>
      </c>
      <c r="C1283" s="373" t="s">
        <v>876</v>
      </c>
      <c r="D1283" s="385" t="s">
        <v>877</v>
      </c>
      <c r="E1283" s="380">
        <f>H1282</f>
        <v>0</v>
      </c>
      <c r="G1283" s="326" t="s">
        <v>878</v>
      </c>
      <c r="H1283" s="42">
        <f>K1272+Q1269</f>
        <v>0</v>
      </c>
      <c r="I1283" s="22"/>
      <c r="J1283" s="38"/>
      <c r="K1283" s="35"/>
      <c r="L1283" s="36"/>
      <c r="M1283" s="36"/>
      <c r="N1283" s="22"/>
      <c r="O1283" s="39"/>
      <c r="P1283" s="40"/>
      <c r="Q1283" s="301"/>
    </row>
    <row r="1284" spans="1:17" x14ac:dyDescent="0.25">
      <c r="A1284" s="372" t="s">
        <v>850</v>
      </c>
      <c r="B1284" s="378" t="s">
        <v>823</v>
      </c>
      <c r="C1284" s="373" t="s">
        <v>879</v>
      </c>
      <c r="D1284" s="385" t="s">
        <v>880</v>
      </c>
      <c r="E1284" s="380">
        <f>H1283</f>
        <v>0</v>
      </c>
      <c r="I1284" s="22"/>
      <c r="J1284" s="38"/>
      <c r="K1284" s="35"/>
      <c r="L1284" s="36"/>
      <c r="M1284" s="36"/>
      <c r="N1284" s="22"/>
      <c r="O1284" s="39"/>
      <c r="P1284" s="40"/>
      <c r="Q1284" s="301"/>
    </row>
    <row r="1285" spans="1:17" x14ac:dyDescent="0.25">
      <c r="A1285" s="301"/>
      <c r="B1285" s="301"/>
      <c r="C1285" s="301"/>
      <c r="D1285" s="301"/>
      <c r="E1285" s="301"/>
      <c r="F1285" s="301"/>
      <c r="G1285" s="301"/>
      <c r="H1285" s="301"/>
      <c r="I1285" s="301"/>
      <c r="J1285" s="301"/>
      <c r="K1285" s="301"/>
      <c r="L1285" s="301"/>
      <c r="M1285" s="301"/>
      <c r="N1285" s="301"/>
      <c r="O1285" s="301"/>
      <c r="P1285" s="301"/>
      <c r="Q1285" s="301"/>
    </row>
    <row r="1286" spans="1:17" x14ac:dyDescent="0.25">
      <c r="A1286" s="613" t="s">
        <v>620</v>
      </c>
      <c r="B1286" s="614"/>
      <c r="C1286" s="614"/>
      <c r="D1286" s="614"/>
      <c r="E1286" s="614"/>
      <c r="F1286" s="27"/>
    </row>
    <row r="1288" spans="1:17" x14ac:dyDescent="0.25">
      <c r="D1288" s="178" t="s">
        <v>4</v>
      </c>
      <c r="E1288" s="28">
        <f>высота2</f>
        <v>0</v>
      </c>
    </row>
    <row r="1289" spans="1:17" x14ac:dyDescent="0.25">
      <c r="D1289" s="2" t="s">
        <v>5</v>
      </c>
      <c r="E1289" s="28">
        <f>ширина2</f>
        <v>0</v>
      </c>
    </row>
    <row r="1292" spans="1:17" ht="16.5" thickBot="1" x14ac:dyDescent="0.3">
      <c r="B1292" s="273" t="s">
        <v>621</v>
      </c>
    </row>
    <row r="1293" spans="1:17" ht="17.25" thickBot="1" x14ac:dyDescent="0.3">
      <c r="A1293" s="357" t="s">
        <v>822</v>
      </c>
      <c r="B1293" s="358" t="s">
        <v>823</v>
      </c>
      <c r="C1293" s="357" t="s">
        <v>824</v>
      </c>
      <c r="D1293" s="358" t="s">
        <v>2</v>
      </c>
      <c r="E1293" s="358" t="s">
        <v>3</v>
      </c>
      <c r="G1293" s="603" t="s">
        <v>6</v>
      </c>
      <c r="H1293" s="604"/>
      <c r="I1293" s="604"/>
      <c r="J1293" s="604"/>
      <c r="K1293" s="605"/>
      <c r="L1293" s="606" t="s">
        <v>325</v>
      </c>
      <c r="M1293" s="607"/>
      <c r="N1293" s="607"/>
      <c r="O1293" s="607"/>
      <c r="P1293" s="607"/>
      <c r="Q1293" s="615"/>
    </row>
    <row r="1294" spans="1:17" ht="25.5" x14ac:dyDescent="0.25">
      <c r="A1294" s="359" t="s">
        <v>825</v>
      </c>
      <c r="B1294" s="360"/>
      <c r="C1294" s="361" t="s">
        <v>826</v>
      </c>
      <c r="D1294" s="362" t="s">
        <v>827</v>
      </c>
      <c r="E1294" s="363">
        <f>H1308</f>
        <v>0</v>
      </c>
      <c r="G1294" s="29" t="s">
        <v>43</v>
      </c>
      <c r="H1294" s="3" t="s">
        <v>0</v>
      </c>
      <c r="I1294" s="4" t="s">
        <v>1</v>
      </c>
      <c r="J1294" s="4" t="s">
        <v>3</v>
      </c>
      <c r="K1294" s="5" t="s">
        <v>7</v>
      </c>
      <c r="L1294" s="41" t="s">
        <v>456</v>
      </c>
      <c r="M1294" s="6" t="s">
        <v>0</v>
      </c>
      <c r="N1294" s="7" t="s">
        <v>1</v>
      </c>
      <c r="O1294" s="7" t="s">
        <v>315</v>
      </c>
      <c r="P1294" s="7" t="s">
        <v>3</v>
      </c>
      <c r="Q1294" s="7" t="s">
        <v>7</v>
      </c>
    </row>
    <row r="1295" spans="1:17" x14ac:dyDescent="0.25">
      <c r="A1295" s="243" t="s">
        <v>828</v>
      </c>
      <c r="B1295" s="609" t="s">
        <v>829</v>
      </c>
      <c r="C1295" s="364" t="s">
        <v>830</v>
      </c>
      <c r="D1295" s="365" t="s">
        <v>831</v>
      </c>
      <c r="E1295" s="363">
        <f>H1307</f>
        <v>0</v>
      </c>
      <c r="G1295" s="19" t="s">
        <v>457</v>
      </c>
      <c r="H1295" s="51">
        <f>E1288/1000</f>
        <v>0</v>
      </c>
      <c r="I1295" s="51">
        <f>E1289/1000</f>
        <v>0</v>
      </c>
      <c r="J1295" s="26">
        <f>'Редактор цен '!$D$5</f>
        <v>13169.0237</v>
      </c>
      <c r="K1295" s="9">
        <f t="shared" ref="K1295:K1301" si="149">H1295*I1295*J1295</f>
        <v>0</v>
      </c>
      <c r="L1295" s="47" t="s">
        <v>458</v>
      </c>
      <c r="M1295" s="51">
        <f>H1295</f>
        <v>0</v>
      </c>
      <c r="N1295" s="51">
        <f>I1295</f>
        <v>0</v>
      </c>
      <c r="O1295" s="179">
        <f t="shared" ref="O1295" si="150">(M1295+N1295)*2</f>
        <v>0</v>
      </c>
      <c r="P1295" s="180">
        <f>'Редактор цен '!$D$127</f>
        <v>50.8</v>
      </c>
      <c r="Q1295" s="59">
        <f>O1295*P1295</f>
        <v>0</v>
      </c>
    </row>
    <row r="1296" spans="1:17" x14ac:dyDescent="0.25">
      <c r="A1296" s="366" t="s">
        <v>832</v>
      </c>
      <c r="B1296" s="610"/>
      <c r="C1296" s="367" t="s">
        <v>833</v>
      </c>
      <c r="D1296" s="368" t="s">
        <v>834</v>
      </c>
      <c r="E1296" s="363">
        <f>H1306</f>
        <v>0</v>
      </c>
      <c r="G1296" s="19" t="s">
        <v>9</v>
      </c>
      <c r="H1296" s="51">
        <f>H1295</f>
        <v>0</v>
      </c>
      <c r="I1296" s="51">
        <f>I1295</f>
        <v>0</v>
      </c>
      <c r="J1296" s="26">
        <f>'Редактор цен '!$D$7</f>
        <v>17007.1034</v>
      </c>
      <c r="K1296" s="9">
        <f t="shared" si="149"/>
        <v>0</v>
      </c>
      <c r="L1296" s="181" t="s">
        <v>61</v>
      </c>
      <c r="M1296" s="51">
        <f>M1295</f>
        <v>0</v>
      </c>
      <c r="N1296" s="51">
        <f>N1295</f>
        <v>0</v>
      </c>
      <c r="O1296" s="179">
        <f>(M1296+N1296)*2</f>
        <v>0</v>
      </c>
      <c r="P1296" s="11">
        <f>'Редактор цен '!$D$115</f>
        <v>50.8</v>
      </c>
      <c r="Q1296" s="59">
        <f>O1296*P1296</f>
        <v>0</v>
      </c>
    </row>
    <row r="1297" spans="1:17" ht="15.75" thickBot="1" x14ac:dyDescent="0.3">
      <c r="A1297" s="369" t="s">
        <v>835</v>
      </c>
      <c r="B1297" s="610"/>
      <c r="C1297" s="370" t="s">
        <v>836</v>
      </c>
      <c r="D1297" s="368" t="s">
        <v>837</v>
      </c>
      <c r="E1297" s="363">
        <f>E1296</f>
        <v>0</v>
      </c>
      <c r="G1297" s="371" t="s">
        <v>459</v>
      </c>
      <c r="H1297" s="51">
        <f t="shared" ref="H1297:I1301" si="151">H1296</f>
        <v>0</v>
      </c>
      <c r="I1297" s="51">
        <f t="shared" si="151"/>
        <v>0</v>
      </c>
      <c r="J1297" s="26">
        <f>'Редактор цен '!$D$9</f>
        <v>17305.985199999999</v>
      </c>
      <c r="K1297" s="463">
        <f t="shared" si="149"/>
        <v>0</v>
      </c>
      <c r="L1297" s="300"/>
      <c r="M1297" s="242"/>
      <c r="N1297" s="242"/>
      <c r="O1297" s="276"/>
      <c r="P1297" s="58"/>
      <c r="Q1297" s="57" t="s">
        <v>463</v>
      </c>
    </row>
    <row r="1298" spans="1:17" ht="15.75" thickBot="1" x14ac:dyDescent="0.3">
      <c r="A1298" s="369" t="s">
        <v>838</v>
      </c>
      <c r="B1298" s="610"/>
      <c r="C1298" s="370" t="s">
        <v>839</v>
      </c>
      <c r="D1298" s="368" t="s">
        <v>840</v>
      </c>
      <c r="E1298" s="363">
        <f>E1296</f>
        <v>0</v>
      </c>
      <c r="G1298" s="19" t="s">
        <v>326</v>
      </c>
      <c r="H1298" s="51">
        <f t="shared" si="151"/>
        <v>0</v>
      </c>
      <c r="I1298" s="51">
        <f t="shared" si="151"/>
        <v>0</v>
      </c>
      <c r="J1298" s="26">
        <f>'Редактор цен '!$D$23</f>
        <v>21552.293700000002</v>
      </c>
      <c r="K1298" s="9">
        <f t="shared" si="149"/>
        <v>0</v>
      </c>
      <c r="L1298" s="33"/>
      <c r="M1298" s="242"/>
      <c r="N1298" s="242"/>
      <c r="O1298" s="276"/>
      <c r="P1298" s="58"/>
      <c r="Q1298" s="182">
        <f>Q1295+Q1296</f>
        <v>0</v>
      </c>
    </row>
    <row r="1299" spans="1:17" x14ac:dyDescent="0.25">
      <c r="A1299" s="372" t="s">
        <v>841</v>
      </c>
      <c r="B1299" s="610"/>
      <c r="C1299" s="373" t="s">
        <v>842</v>
      </c>
      <c r="D1299" s="368" t="s">
        <v>843</v>
      </c>
      <c r="E1299" s="363">
        <f>E1296</f>
        <v>0</v>
      </c>
      <c r="G1299" s="19" t="s">
        <v>66</v>
      </c>
      <c r="H1299" s="51">
        <f t="shared" si="151"/>
        <v>0</v>
      </c>
      <c r="I1299" s="51">
        <f t="shared" si="151"/>
        <v>0</v>
      </c>
      <c r="J1299" s="26">
        <f>'Редактор цен '!$D$25</f>
        <v>25011.303800000002</v>
      </c>
      <c r="K1299" s="9">
        <f t="shared" si="149"/>
        <v>0</v>
      </c>
      <c r="L1299" s="63"/>
      <c r="M1299" s="62"/>
      <c r="N1299" s="62"/>
      <c r="O1299" s="276"/>
      <c r="P1299" s="58"/>
    </row>
    <row r="1300" spans="1:17" x14ac:dyDescent="0.25">
      <c r="A1300" s="372" t="s">
        <v>844</v>
      </c>
      <c r="B1300" s="610"/>
      <c r="C1300" s="373" t="s">
        <v>845</v>
      </c>
      <c r="D1300" s="368" t="s">
        <v>846</v>
      </c>
      <c r="E1300" s="363">
        <f>E1296</f>
        <v>0</v>
      </c>
      <c r="G1300" s="326" t="s">
        <v>461</v>
      </c>
      <c r="H1300" s="51">
        <f t="shared" si="151"/>
        <v>0</v>
      </c>
      <c r="I1300" s="51">
        <f t="shared" si="151"/>
        <v>0</v>
      </c>
      <c r="J1300" s="26">
        <f>'Редактор цен '!$D$27</f>
        <v>27406.003100000002</v>
      </c>
      <c r="K1300" s="9">
        <f t="shared" si="149"/>
        <v>0</v>
      </c>
      <c r="L1300" s="274"/>
      <c r="M1300" s="55"/>
      <c r="N1300" s="55"/>
      <c r="O1300" s="276"/>
      <c r="P1300" s="58"/>
      <c r="Q1300" s="64"/>
    </row>
    <row r="1301" spans="1:17" x14ac:dyDescent="0.25">
      <c r="A1301" s="372" t="s">
        <v>847</v>
      </c>
      <c r="B1301" s="610"/>
      <c r="C1301" s="373" t="s">
        <v>848</v>
      </c>
      <c r="D1301" s="368" t="s">
        <v>849</v>
      </c>
      <c r="E1301" s="363">
        <f>E1297</f>
        <v>0</v>
      </c>
      <c r="G1301" s="326" t="s">
        <v>462</v>
      </c>
      <c r="H1301" s="51">
        <f t="shared" si="151"/>
        <v>0</v>
      </c>
      <c r="I1301" s="51">
        <f t="shared" si="151"/>
        <v>0</v>
      </c>
      <c r="J1301" s="26">
        <f>'Редактор цен '!$D$29</f>
        <v>27406.003100000002</v>
      </c>
      <c r="K1301" s="9">
        <f t="shared" si="149"/>
        <v>0</v>
      </c>
      <c r="L1301" s="61"/>
      <c r="M1301" s="64"/>
      <c r="N1301" s="64"/>
      <c r="O1301" s="276"/>
      <c r="P1301" s="58"/>
      <c r="Q1301" s="64"/>
    </row>
    <row r="1302" spans="1:17" x14ac:dyDescent="0.25">
      <c r="A1302" s="372" t="s">
        <v>850</v>
      </c>
      <c r="B1302" s="610"/>
      <c r="C1302" s="373" t="s">
        <v>851</v>
      </c>
      <c r="D1302" s="368" t="s">
        <v>852</v>
      </c>
      <c r="E1302" s="363">
        <f>H1308</f>
        <v>0</v>
      </c>
      <c r="J1302" s="22"/>
      <c r="K1302" s="31"/>
      <c r="L1302" s="301"/>
      <c r="M1302" s="301"/>
      <c r="N1302" s="301"/>
      <c r="O1302" s="301"/>
      <c r="P1302" s="301"/>
      <c r="Q1302" s="301"/>
    </row>
    <row r="1303" spans="1:17" x14ac:dyDescent="0.25">
      <c r="A1303" s="369" t="s">
        <v>853</v>
      </c>
      <c r="B1303" s="610"/>
      <c r="C1303" s="370" t="s">
        <v>854</v>
      </c>
      <c r="D1303" s="368" t="s">
        <v>855</v>
      </c>
      <c r="E1303" s="363">
        <f>E1296</f>
        <v>0</v>
      </c>
      <c r="L1303" s="61"/>
      <c r="M1303" s="65"/>
      <c r="N1303" s="65"/>
      <c r="O1303" s="302"/>
      <c r="P1303" s="58"/>
      <c r="Q1303" s="301"/>
    </row>
    <row r="1304" spans="1:17" x14ac:dyDescent="0.25">
      <c r="A1304" s="366" t="s">
        <v>856</v>
      </c>
      <c r="B1304" s="611"/>
      <c r="C1304" s="367" t="s">
        <v>857</v>
      </c>
      <c r="D1304" s="368" t="s">
        <v>858</v>
      </c>
      <c r="E1304" s="363">
        <f>E1296</f>
        <v>0</v>
      </c>
      <c r="L1304" s="274"/>
      <c r="Q1304" s="301"/>
    </row>
    <row r="1305" spans="1:17" ht="15.75" x14ac:dyDescent="0.25">
      <c r="A1305" s="357" t="s">
        <v>822</v>
      </c>
      <c r="B1305" s="358" t="s">
        <v>823</v>
      </c>
      <c r="C1305" s="357" t="s">
        <v>824</v>
      </c>
      <c r="D1305" s="358" t="s">
        <v>2</v>
      </c>
      <c r="E1305" s="358" t="s">
        <v>3</v>
      </c>
      <c r="G1305" s="612" t="s">
        <v>10</v>
      </c>
      <c r="H1305" s="612"/>
      <c r="I1305" s="22"/>
      <c r="J1305" s="22"/>
      <c r="K1305" s="31"/>
    </row>
    <row r="1306" spans="1:17" x14ac:dyDescent="0.25">
      <c r="A1306" s="359" t="s">
        <v>825</v>
      </c>
      <c r="B1306" s="378" t="s">
        <v>823</v>
      </c>
      <c r="C1306" s="361" t="s">
        <v>859</v>
      </c>
      <c r="D1306" s="379" t="s">
        <v>860</v>
      </c>
      <c r="E1306" s="380">
        <f>H1312</f>
        <v>0</v>
      </c>
      <c r="G1306" s="19" t="s">
        <v>8</v>
      </c>
      <c r="H1306" s="42">
        <f>K1295+Q1298</f>
        <v>0</v>
      </c>
      <c r="I1306" s="22"/>
      <c r="J1306" s="22"/>
      <c r="K1306" s="31"/>
      <c r="L1306" s="32"/>
      <c r="M1306" s="32"/>
      <c r="N1306" s="32"/>
      <c r="O1306" s="39"/>
      <c r="P1306" s="40"/>
      <c r="Q1306" s="301"/>
    </row>
    <row r="1307" spans="1:17" x14ac:dyDescent="0.25">
      <c r="A1307" s="369" t="s">
        <v>835</v>
      </c>
      <c r="B1307" s="373" t="s">
        <v>861</v>
      </c>
      <c r="C1307" s="373" t="s">
        <v>862</v>
      </c>
      <c r="D1307" s="382" t="s">
        <v>863</v>
      </c>
      <c r="E1307" s="380">
        <f>H1309</f>
        <v>0</v>
      </c>
      <c r="G1307" s="19" t="s">
        <v>9</v>
      </c>
      <c r="H1307" s="42">
        <f>K1296+Q1298</f>
        <v>0</v>
      </c>
      <c r="J1307" s="22"/>
      <c r="K1307" s="38"/>
      <c r="L1307" s="36"/>
      <c r="M1307" s="36"/>
      <c r="N1307" s="22"/>
      <c r="O1307" s="39"/>
      <c r="P1307" s="40"/>
      <c r="Q1307" s="301"/>
    </row>
    <row r="1308" spans="1:17" x14ac:dyDescent="0.25">
      <c r="A1308" s="243" t="s">
        <v>828</v>
      </c>
      <c r="B1308" s="373" t="s">
        <v>864</v>
      </c>
      <c r="C1308" s="383" t="s">
        <v>865</v>
      </c>
      <c r="D1308" s="384" t="s">
        <v>866</v>
      </c>
      <c r="E1308" s="380">
        <f>H1310</f>
        <v>0</v>
      </c>
      <c r="G1308" s="371" t="s">
        <v>459</v>
      </c>
      <c r="H1308" s="42">
        <f>K1297+Q1298</f>
        <v>0</v>
      </c>
      <c r="L1308" s="36"/>
      <c r="M1308" s="36"/>
      <c r="N1308" s="22"/>
      <c r="O1308" s="39"/>
      <c r="P1308" s="40"/>
      <c r="Q1308" s="301"/>
    </row>
    <row r="1309" spans="1:17" x14ac:dyDescent="0.25">
      <c r="A1309" s="243" t="s">
        <v>828</v>
      </c>
      <c r="B1309" s="373" t="s">
        <v>867</v>
      </c>
      <c r="C1309" s="373" t="s">
        <v>868</v>
      </c>
      <c r="D1309" s="384" t="s">
        <v>869</v>
      </c>
      <c r="E1309" s="380">
        <f>H1310</f>
        <v>0</v>
      </c>
      <c r="G1309" s="19" t="s">
        <v>870</v>
      </c>
      <c r="H1309" s="42">
        <f>K1298+Q1298</f>
        <v>0</v>
      </c>
      <c r="L1309" s="36"/>
      <c r="M1309" s="36"/>
      <c r="N1309" s="22"/>
      <c r="O1309" s="39"/>
      <c r="P1309" s="40"/>
      <c r="Q1309" s="301"/>
    </row>
    <row r="1310" spans="1:17" x14ac:dyDescent="0.25">
      <c r="A1310" s="372" t="s">
        <v>841</v>
      </c>
      <c r="B1310" s="373" t="s">
        <v>864</v>
      </c>
      <c r="C1310" s="373" t="s">
        <v>871</v>
      </c>
      <c r="D1310" s="382" t="s">
        <v>872</v>
      </c>
      <c r="E1310" s="380">
        <f>H1309</f>
        <v>0</v>
      </c>
      <c r="G1310" s="19" t="s">
        <v>873</v>
      </c>
      <c r="H1310" s="42">
        <f>K1299+Q1298</f>
        <v>0</v>
      </c>
      <c r="I1310" s="22"/>
      <c r="J1310" s="38"/>
      <c r="K1310" s="22"/>
      <c r="L1310" s="36"/>
      <c r="M1310" s="36"/>
      <c r="N1310" s="22"/>
      <c r="O1310" s="39"/>
      <c r="P1310" s="40"/>
      <c r="Q1310" s="301"/>
    </row>
    <row r="1311" spans="1:17" x14ac:dyDescent="0.25">
      <c r="A1311" s="372" t="s">
        <v>841</v>
      </c>
      <c r="B1311" s="373" t="s">
        <v>861</v>
      </c>
      <c r="C1311" s="373" t="s">
        <v>874</v>
      </c>
      <c r="D1311" s="382" t="s">
        <v>875</v>
      </c>
      <c r="E1311" s="380">
        <f>H1309</f>
        <v>0</v>
      </c>
      <c r="G1311" s="326" t="s">
        <v>461</v>
      </c>
      <c r="H1311" s="42">
        <f>K1300+Q1298</f>
        <v>0</v>
      </c>
      <c r="I1311" s="22"/>
      <c r="J1311" s="38"/>
      <c r="K1311" s="35"/>
      <c r="L1311" s="36"/>
      <c r="M1311" s="36"/>
      <c r="N1311" s="22"/>
      <c r="O1311" s="39"/>
      <c r="P1311" s="40"/>
      <c r="Q1311" s="301"/>
    </row>
    <row r="1312" spans="1:17" x14ac:dyDescent="0.25">
      <c r="A1312" s="372" t="s">
        <v>847</v>
      </c>
      <c r="B1312" s="378" t="s">
        <v>823</v>
      </c>
      <c r="C1312" s="373" t="s">
        <v>876</v>
      </c>
      <c r="D1312" s="385" t="s">
        <v>877</v>
      </c>
      <c r="E1312" s="380">
        <f>H1311</f>
        <v>0</v>
      </c>
      <c r="G1312" s="326" t="s">
        <v>878</v>
      </c>
      <c r="H1312" s="42">
        <f>K1301+Q1298</f>
        <v>0</v>
      </c>
      <c r="I1312" s="22"/>
      <c r="J1312" s="38"/>
      <c r="K1312" s="35"/>
      <c r="L1312" s="36"/>
      <c r="M1312" s="36"/>
      <c r="N1312" s="22"/>
      <c r="O1312" s="39"/>
      <c r="P1312" s="40"/>
      <c r="Q1312" s="301"/>
    </row>
    <row r="1313" spans="1:17" x14ac:dyDescent="0.25">
      <c r="A1313" s="372" t="s">
        <v>850</v>
      </c>
      <c r="B1313" s="378" t="s">
        <v>823</v>
      </c>
      <c r="C1313" s="373" t="s">
        <v>879</v>
      </c>
      <c r="D1313" s="385" t="s">
        <v>880</v>
      </c>
      <c r="E1313" s="380">
        <f>H1312</f>
        <v>0</v>
      </c>
      <c r="I1313" s="22"/>
      <c r="J1313" s="38"/>
      <c r="K1313" s="35"/>
      <c r="L1313" s="36"/>
      <c r="M1313" s="36"/>
      <c r="N1313" s="22"/>
      <c r="O1313" s="39"/>
      <c r="P1313" s="40"/>
      <c r="Q1313" s="301"/>
    </row>
    <row r="1315" spans="1:17" x14ac:dyDescent="0.25">
      <c r="A1315" s="613" t="s">
        <v>622</v>
      </c>
      <c r="B1315" s="614"/>
      <c r="C1315" s="614"/>
      <c r="D1315" s="614"/>
      <c r="E1315" s="614"/>
      <c r="F1315" s="27"/>
    </row>
    <row r="1317" spans="1:17" x14ac:dyDescent="0.25">
      <c r="D1317" s="178" t="s">
        <v>4</v>
      </c>
      <c r="E1317" s="28">
        <f>высота2</f>
        <v>0</v>
      </c>
    </row>
    <row r="1318" spans="1:17" x14ac:dyDescent="0.25">
      <c r="D1318" s="2" t="s">
        <v>5</v>
      </c>
      <c r="E1318" s="28">
        <f>ширина2</f>
        <v>0</v>
      </c>
    </row>
    <row r="1321" spans="1:17" ht="16.5" thickBot="1" x14ac:dyDescent="0.3">
      <c r="B1321" s="273" t="s">
        <v>623</v>
      </c>
    </row>
    <row r="1322" spans="1:17" ht="17.25" thickBot="1" x14ac:dyDescent="0.3">
      <c r="A1322" s="357" t="s">
        <v>822</v>
      </c>
      <c r="B1322" s="358" t="s">
        <v>823</v>
      </c>
      <c r="C1322" s="357" t="s">
        <v>824</v>
      </c>
      <c r="D1322" s="358" t="s">
        <v>2</v>
      </c>
      <c r="E1322" s="358" t="s">
        <v>3</v>
      </c>
      <c r="G1322" s="603" t="s">
        <v>6</v>
      </c>
      <c r="H1322" s="604"/>
      <c r="I1322" s="604"/>
      <c r="J1322" s="604"/>
      <c r="K1322" s="605"/>
      <c r="L1322" s="606" t="s">
        <v>325</v>
      </c>
      <c r="M1322" s="607"/>
      <c r="N1322" s="607"/>
      <c r="O1322" s="607"/>
      <c r="P1322" s="607"/>
      <c r="Q1322" s="615"/>
    </row>
    <row r="1323" spans="1:17" ht="25.5" x14ac:dyDescent="0.25">
      <c r="A1323" s="359" t="s">
        <v>825</v>
      </c>
      <c r="B1323" s="360"/>
      <c r="C1323" s="361" t="s">
        <v>826</v>
      </c>
      <c r="D1323" s="362" t="s">
        <v>827</v>
      </c>
      <c r="E1323" s="363">
        <f>H1337</f>
        <v>0</v>
      </c>
      <c r="G1323" s="29" t="s">
        <v>43</v>
      </c>
      <c r="H1323" s="3" t="s">
        <v>0</v>
      </c>
      <c r="I1323" s="4" t="s">
        <v>1</v>
      </c>
      <c r="J1323" s="4" t="s">
        <v>3</v>
      </c>
      <c r="K1323" s="5" t="s">
        <v>7</v>
      </c>
      <c r="L1323" s="41" t="s">
        <v>456</v>
      </c>
      <c r="M1323" s="6" t="s">
        <v>0</v>
      </c>
      <c r="N1323" s="7" t="s">
        <v>1</v>
      </c>
      <c r="O1323" s="7" t="s">
        <v>315</v>
      </c>
      <c r="P1323" s="7" t="s">
        <v>3</v>
      </c>
      <c r="Q1323" s="7" t="s">
        <v>7</v>
      </c>
    </row>
    <row r="1324" spans="1:17" x14ac:dyDescent="0.25">
      <c r="A1324" s="243" t="s">
        <v>828</v>
      </c>
      <c r="B1324" s="609" t="s">
        <v>829</v>
      </c>
      <c r="C1324" s="364" t="s">
        <v>830</v>
      </c>
      <c r="D1324" s="365" t="s">
        <v>831</v>
      </c>
      <c r="E1324" s="363">
        <f>H1336</f>
        <v>0</v>
      </c>
      <c r="G1324" s="19" t="s">
        <v>457</v>
      </c>
      <c r="H1324" s="51">
        <f>E1317/1000</f>
        <v>0</v>
      </c>
      <c r="I1324" s="51">
        <f>E1318/1000</f>
        <v>0</v>
      </c>
      <c r="J1324" s="26">
        <f>'Редактор цен '!$D$16</f>
        <v>10683.201900000002</v>
      </c>
      <c r="K1324" s="9">
        <f t="shared" ref="K1324:K1330" si="152">H1324*I1324*J1324</f>
        <v>0</v>
      </c>
      <c r="L1324" s="47" t="s">
        <v>458</v>
      </c>
      <c r="M1324" s="51">
        <f>H1324</f>
        <v>0</v>
      </c>
      <c r="N1324" s="51">
        <f>I1324</f>
        <v>0</v>
      </c>
      <c r="O1324" s="179">
        <f t="shared" ref="O1324" si="153">(M1324+N1324)*2</f>
        <v>0</v>
      </c>
      <c r="P1324" s="180">
        <f>'Редактор цен '!$D$127</f>
        <v>50.8</v>
      </c>
      <c r="Q1324" s="59">
        <f>O1324*P1324</f>
        <v>0</v>
      </c>
    </row>
    <row r="1325" spans="1:17" x14ac:dyDescent="0.25">
      <c r="A1325" s="366" t="s">
        <v>832</v>
      </c>
      <c r="B1325" s="610"/>
      <c r="C1325" s="367" t="s">
        <v>833</v>
      </c>
      <c r="D1325" s="368" t="s">
        <v>834</v>
      </c>
      <c r="E1325" s="363">
        <f>H1335</f>
        <v>0</v>
      </c>
      <c r="G1325" s="19" t="s">
        <v>9</v>
      </c>
      <c r="H1325" s="51">
        <f>H1324</f>
        <v>0</v>
      </c>
      <c r="I1325" s="51">
        <f>I1324</f>
        <v>0</v>
      </c>
      <c r="J1325" s="26">
        <f>'Редактор цен '!$D$18</f>
        <v>12330.696700000002</v>
      </c>
      <c r="K1325" s="9">
        <f t="shared" si="152"/>
        <v>0</v>
      </c>
      <c r="L1325" s="181" t="s">
        <v>54</v>
      </c>
      <c r="M1325" s="51">
        <f>M1324</f>
        <v>0</v>
      </c>
      <c r="N1325" s="51">
        <f>N1324</f>
        <v>0</v>
      </c>
      <c r="O1325" s="179">
        <f>(M1325+N1325)*2</f>
        <v>0</v>
      </c>
      <c r="P1325" s="11">
        <f>'Редактор цен '!$D$115</f>
        <v>50.8</v>
      </c>
      <c r="Q1325" s="59">
        <f>O1325*P1325</f>
        <v>0</v>
      </c>
    </row>
    <row r="1326" spans="1:17" ht="15.75" thickBot="1" x14ac:dyDescent="0.3">
      <c r="A1326" s="369" t="s">
        <v>835</v>
      </c>
      <c r="B1326" s="610"/>
      <c r="C1326" s="370" t="s">
        <v>836</v>
      </c>
      <c r="D1326" s="368" t="s">
        <v>837</v>
      </c>
      <c r="E1326" s="363">
        <f>E1325</f>
        <v>0</v>
      </c>
      <c r="G1326" s="371" t="s">
        <v>459</v>
      </c>
      <c r="H1326" s="51">
        <f t="shared" ref="H1326:I1330" si="154">H1325</f>
        <v>0</v>
      </c>
      <c r="I1326" s="51">
        <f t="shared" si="154"/>
        <v>0</v>
      </c>
      <c r="J1326" s="26">
        <f>'Редактор цен '!$D$20</f>
        <v>13241.921700000001</v>
      </c>
      <c r="K1326" s="463">
        <f t="shared" si="152"/>
        <v>0</v>
      </c>
      <c r="L1326" s="300"/>
      <c r="M1326" s="242"/>
      <c r="N1326" s="242"/>
      <c r="O1326" s="276"/>
      <c r="P1326" s="58"/>
      <c r="Q1326" s="57" t="s">
        <v>463</v>
      </c>
    </row>
    <row r="1327" spans="1:17" ht="15.75" thickBot="1" x14ac:dyDescent="0.3">
      <c r="A1327" s="369" t="s">
        <v>838</v>
      </c>
      <c r="B1327" s="610"/>
      <c r="C1327" s="370" t="s">
        <v>839</v>
      </c>
      <c r="D1327" s="368" t="s">
        <v>840</v>
      </c>
      <c r="E1327" s="363">
        <f>E1325</f>
        <v>0</v>
      </c>
      <c r="G1327" s="19" t="s">
        <v>326</v>
      </c>
      <c r="H1327" s="51">
        <f t="shared" si="154"/>
        <v>0</v>
      </c>
      <c r="I1327" s="51">
        <f t="shared" si="154"/>
        <v>0</v>
      </c>
      <c r="J1327" s="26">
        <f>'Редактор цен '!$D$30</f>
        <v>15622.0414</v>
      </c>
      <c r="K1327" s="9">
        <f t="shared" si="152"/>
        <v>0</v>
      </c>
      <c r="L1327" s="301"/>
      <c r="M1327" s="301"/>
      <c r="N1327" s="301"/>
      <c r="O1327" s="301"/>
      <c r="P1327" s="301"/>
      <c r="Q1327" s="182">
        <f>Q1324+Q1325</f>
        <v>0</v>
      </c>
    </row>
    <row r="1328" spans="1:17" x14ac:dyDescent="0.25">
      <c r="A1328" s="372" t="s">
        <v>841</v>
      </c>
      <c r="B1328" s="610"/>
      <c r="C1328" s="373" t="s">
        <v>842</v>
      </c>
      <c r="D1328" s="368" t="s">
        <v>843</v>
      </c>
      <c r="E1328" s="363">
        <f>E1325</f>
        <v>0</v>
      </c>
      <c r="G1328" s="19" t="s">
        <v>66</v>
      </c>
      <c r="H1328" s="51">
        <f t="shared" si="154"/>
        <v>0</v>
      </c>
      <c r="I1328" s="51">
        <f t="shared" si="154"/>
        <v>0</v>
      </c>
      <c r="J1328" s="26">
        <f>'Редактор цен '!$D$34</f>
        <v>17269.536200000002</v>
      </c>
      <c r="K1328" s="9">
        <f t="shared" si="152"/>
        <v>0</v>
      </c>
      <c r="L1328" s="63"/>
      <c r="M1328" s="62"/>
      <c r="N1328" s="62"/>
      <c r="O1328" s="276"/>
      <c r="P1328" s="58"/>
    </row>
    <row r="1329" spans="1:17" x14ac:dyDescent="0.25">
      <c r="A1329" s="372" t="s">
        <v>844</v>
      </c>
      <c r="B1329" s="610"/>
      <c r="C1329" s="373" t="s">
        <v>845</v>
      </c>
      <c r="D1329" s="368" t="s">
        <v>846</v>
      </c>
      <c r="E1329" s="363">
        <f>E1325</f>
        <v>0</v>
      </c>
      <c r="G1329" s="326" t="s">
        <v>461</v>
      </c>
      <c r="H1329" s="51">
        <f t="shared" si="154"/>
        <v>0</v>
      </c>
      <c r="I1329" s="51">
        <f t="shared" si="154"/>
        <v>0</v>
      </c>
      <c r="J1329" s="26">
        <f>'Редактор цен '!$D$32</f>
        <v>17378.8832</v>
      </c>
      <c r="K1329" s="9">
        <f t="shared" si="152"/>
        <v>0</v>
      </c>
      <c r="L1329" s="274"/>
      <c r="M1329" s="274"/>
      <c r="N1329" s="274"/>
      <c r="O1329" s="274"/>
      <c r="P1329" s="274"/>
      <c r="Q1329" s="274"/>
    </row>
    <row r="1330" spans="1:17" x14ac:dyDescent="0.25">
      <c r="A1330" s="372" t="s">
        <v>847</v>
      </c>
      <c r="B1330" s="610"/>
      <c r="C1330" s="373" t="s">
        <v>848</v>
      </c>
      <c r="D1330" s="368" t="s">
        <v>849</v>
      </c>
      <c r="E1330" s="363">
        <f>E1326</f>
        <v>0</v>
      </c>
      <c r="G1330" s="326" t="s">
        <v>462</v>
      </c>
      <c r="H1330" s="51">
        <f t="shared" si="154"/>
        <v>0</v>
      </c>
      <c r="I1330" s="51">
        <f t="shared" si="154"/>
        <v>0</v>
      </c>
      <c r="J1330" s="26">
        <f>'Редактор цен '!$D$36</f>
        <v>19933.9581</v>
      </c>
      <c r="K1330" s="9">
        <f t="shared" si="152"/>
        <v>0</v>
      </c>
      <c r="L1330" s="274"/>
      <c r="M1330" s="274"/>
      <c r="N1330" s="274"/>
      <c r="O1330" s="274"/>
      <c r="P1330" s="274"/>
      <c r="Q1330" s="274"/>
    </row>
    <row r="1331" spans="1:17" x14ac:dyDescent="0.25">
      <c r="A1331" s="372" t="s">
        <v>850</v>
      </c>
      <c r="B1331" s="610"/>
      <c r="C1331" s="373" t="s">
        <v>851</v>
      </c>
      <c r="D1331" s="368" t="s">
        <v>852</v>
      </c>
      <c r="E1331" s="363">
        <f>H1337</f>
        <v>0</v>
      </c>
      <c r="J1331" s="22"/>
      <c r="K1331" s="31"/>
      <c r="L1331" s="301"/>
      <c r="M1331" s="301"/>
      <c r="N1331" s="301"/>
      <c r="O1331" s="301"/>
      <c r="P1331" s="301"/>
      <c r="Q1331" s="301"/>
    </row>
    <row r="1332" spans="1:17" x14ac:dyDescent="0.25">
      <c r="A1332" s="369" t="s">
        <v>853</v>
      </c>
      <c r="B1332" s="610"/>
      <c r="C1332" s="370" t="s">
        <v>854</v>
      </c>
      <c r="D1332" s="368" t="s">
        <v>855</v>
      </c>
      <c r="E1332" s="363">
        <f>E1325</f>
        <v>0</v>
      </c>
      <c r="L1332" s="61"/>
      <c r="M1332" s="65"/>
      <c r="N1332" s="65"/>
      <c r="O1332" s="302"/>
      <c r="P1332" s="58"/>
      <c r="Q1332" s="301"/>
    </row>
    <row r="1333" spans="1:17" x14ac:dyDescent="0.25">
      <c r="A1333" s="366" t="s">
        <v>856</v>
      </c>
      <c r="B1333" s="611"/>
      <c r="C1333" s="367" t="s">
        <v>857</v>
      </c>
      <c r="D1333" s="368" t="s">
        <v>858</v>
      </c>
      <c r="E1333" s="363">
        <f>E1325</f>
        <v>0</v>
      </c>
      <c r="Q1333" s="301"/>
    </row>
    <row r="1334" spans="1:17" ht="15.75" x14ac:dyDescent="0.25">
      <c r="A1334" s="357" t="s">
        <v>822</v>
      </c>
      <c r="B1334" s="358" t="s">
        <v>823</v>
      </c>
      <c r="C1334" s="357" t="s">
        <v>824</v>
      </c>
      <c r="D1334" s="358" t="s">
        <v>2</v>
      </c>
      <c r="E1334" s="358" t="s">
        <v>3</v>
      </c>
      <c r="G1334" s="612" t="s">
        <v>10</v>
      </c>
      <c r="H1334" s="612"/>
      <c r="I1334" s="22"/>
      <c r="J1334" s="22"/>
      <c r="K1334" s="31"/>
    </row>
    <row r="1335" spans="1:17" x14ac:dyDescent="0.25">
      <c r="A1335" s="359" t="s">
        <v>825</v>
      </c>
      <c r="B1335" s="378" t="s">
        <v>823</v>
      </c>
      <c r="C1335" s="361" t="s">
        <v>859</v>
      </c>
      <c r="D1335" s="379" t="s">
        <v>860</v>
      </c>
      <c r="E1335" s="380">
        <f>H1341</f>
        <v>0</v>
      </c>
      <c r="G1335" s="19" t="s">
        <v>8</v>
      </c>
      <c r="H1335" s="42">
        <f>K1324+Q1327</f>
        <v>0</v>
      </c>
      <c r="I1335" s="22"/>
      <c r="J1335" s="22"/>
      <c r="K1335" s="31"/>
      <c r="L1335" s="32"/>
      <c r="M1335" s="32"/>
      <c r="N1335" s="32"/>
      <c r="O1335" s="39"/>
      <c r="P1335" s="40"/>
      <c r="Q1335" s="301"/>
    </row>
    <row r="1336" spans="1:17" x14ac:dyDescent="0.25">
      <c r="A1336" s="369" t="s">
        <v>835</v>
      </c>
      <c r="B1336" s="373" t="s">
        <v>861</v>
      </c>
      <c r="C1336" s="373" t="s">
        <v>862</v>
      </c>
      <c r="D1336" s="382" t="s">
        <v>863</v>
      </c>
      <c r="E1336" s="380">
        <f>H1338</f>
        <v>0</v>
      </c>
      <c r="G1336" s="19" t="s">
        <v>9</v>
      </c>
      <c r="H1336" s="42">
        <f>K1325+Q1327</f>
        <v>0</v>
      </c>
      <c r="J1336" s="22"/>
      <c r="K1336" s="38"/>
      <c r="L1336" s="36"/>
      <c r="M1336" s="36"/>
      <c r="N1336" s="22"/>
      <c r="O1336" s="39"/>
      <c r="P1336" s="40"/>
      <c r="Q1336" s="301"/>
    </row>
    <row r="1337" spans="1:17" x14ac:dyDescent="0.25">
      <c r="A1337" s="243" t="s">
        <v>828</v>
      </c>
      <c r="B1337" s="373" t="s">
        <v>864</v>
      </c>
      <c r="C1337" s="383" t="s">
        <v>865</v>
      </c>
      <c r="D1337" s="384" t="s">
        <v>866</v>
      </c>
      <c r="E1337" s="380">
        <f>H1339</f>
        <v>0</v>
      </c>
      <c r="G1337" s="371" t="s">
        <v>459</v>
      </c>
      <c r="H1337" s="42">
        <f>K1326+Q1327</f>
        <v>0</v>
      </c>
      <c r="L1337" s="36"/>
      <c r="M1337" s="36"/>
      <c r="N1337" s="22"/>
      <c r="O1337" s="39"/>
      <c r="P1337" s="40"/>
      <c r="Q1337" s="301"/>
    </row>
    <row r="1338" spans="1:17" x14ac:dyDescent="0.25">
      <c r="A1338" s="243" t="s">
        <v>828</v>
      </c>
      <c r="B1338" s="373" t="s">
        <v>867</v>
      </c>
      <c r="C1338" s="373" t="s">
        <v>868</v>
      </c>
      <c r="D1338" s="384" t="s">
        <v>869</v>
      </c>
      <c r="E1338" s="380">
        <f>H1339</f>
        <v>0</v>
      </c>
      <c r="G1338" s="19" t="s">
        <v>870</v>
      </c>
      <c r="H1338" s="42">
        <f>K1327+Q1327</f>
        <v>0</v>
      </c>
      <c r="L1338" s="36"/>
      <c r="M1338" s="36"/>
      <c r="N1338" s="22"/>
      <c r="O1338" s="39"/>
      <c r="P1338" s="40"/>
      <c r="Q1338" s="301"/>
    </row>
    <row r="1339" spans="1:17" x14ac:dyDescent="0.25">
      <c r="A1339" s="372" t="s">
        <v>841</v>
      </c>
      <c r="B1339" s="373" t="s">
        <v>864</v>
      </c>
      <c r="C1339" s="373" t="s">
        <v>871</v>
      </c>
      <c r="D1339" s="382" t="s">
        <v>872</v>
      </c>
      <c r="E1339" s="380">
        <f>H1338</f>
        <v>0</v>
      </c>
      <c r="G1339" s="19" t="s">
        <v>873</v>
      </c>
      <c r="H1339" s="42">
        <f>K1328+Q1327</f>
        <v>0</v>
      </c>
      <c r="I1339" s="22"/>
      <c r="J1339" s="38"/>
      <c r="K1339" s="22"/>
      <c r="L1339" s="36"/>
      <c r="M1339" s="36"/>
      <c r="N1339" s="22"/>
      <c r="O1339" s="39"/>
      <c r="P1339" s="40"/>
      <c r="Q1339" s="301"/>
    </row>
    <row r="1340" spans="1:17" x14ac:dyDescent="0.25">
      <c r="A1340" s="372" t="s">
        <v>841</v>
      </c>
      <c r="B1340" s="373" t="s">
        <v>861</v>
      </c>
      <c r="C1340" s="373" t="s">
        <v>874</v>
      </c>
      <c r="D1340" s="382" t="s">
        <v>875</v>
      </c>
      <c r="E1340" s="380">
        <f>H1338</f>
        <v>0</v>
      </c>
      <c r="G1340" s="326" t="s">
        <v>461</v>
      </c>
      <c r="H1340" s="42">
        <f>K1329+Q1327</f>
        <v>0</v>
      </c>
      <c r="I1340" s="22"/>
      <c r="J1340" s="38"/>
      <c r="K1340" s="35"/>
      <c r="L1340" s="36"/>
      <c r="M1340" s="36"/>
      <c r="N1340" s="22"/>
      <c r="O1340" s="39"/>
      <c r="P1340" s="40"/>
      <c r="Q1340" s="301"/>
    </row>
    <row r="1341" spans="1:17" x14ac:dyDescent="0.25">
      <c r="A1341" s="372" t="s">
        <v>847</v>
      </c>
      <c r="B1341" s="378" t="s">
        <v>823</v>
      </c>
      <c r="C1341" s="373" t="s">
        <v>876</v>
      </c>
      <c r="D1341" s="385" t="s">
        <v>877</v>
      </c>
      <c r="E1341" s="380">
        <f>H1340</f>
        <v>0</v>
      </c>
      <c r="G1341" s="326" t="s">
        <v>878</v>
      </c>
      <c r="H1341" s="42">
        <f>K1330+Q1327</f>
        <v>0</v>
      </c>
      <c r="I1341" s="22"/>
      <c r="J1341" s="38"/>
      <c r="K1341" s="35"/>
      <c r="L1341" s="36"/>
      <c r="M1341" s="36"/>
      <c r="N1341" s="22"/>
      <c r="O1341" s="39"/>
      <c r="P1341" s="40"/>
      <c r="Q1341" s="301"/>
    </row>
    <row r="1342" spans="1:17" x14ac:dyDescent="0.25">
      <c r="A1342" s="372" t="s">
        <v>850</v>
      </c>
      <c r="B1342" s="378" t="s">
        <v>823</v>
      </c>
      <c r="C1342" s="373" t="s">
        <v>879</v>
      </c>
      <c r="D1342" s="385" t="s">
        <v>880</v>
      </c>
      <c r="E1342" s="380">
        <f>H1341</f>
        <v>0</v>
      </c>
      <c r="I1342" s="22"/>
      <c r="J1342" s="38"/>
      <c r="K1342" s="35"/>
      <c r="L1342" s="36"/>
      <c r="M1342" s="36"/>
      <c r="N1342" s="22"/>
      <c r="O1342" s="39"/>
      <c r="P1342" s="40"/>
      <c r="Q1342" s="301"/>
    </row>
    <row r="1343" spans="1:17" x14ac:dyDescent="0.25">
      <c r="A1343" s="301"/>
      <c r="B1343" s="301"/>
      <c r="C1343" s="301"/>
      <c r="D1343" s="301"/>
      <c r="E1343" s="301"/>
      <c r="F1343" s="301"/>
      <c r="G1343" s="301"/>
      <c r="H1343" s="301"/>
      <c r="I1343" s="301"/>
      <c r="J1343" s="301"/>
      <c r="K1343" s="301"/>
      <c r="L1343" s="301"/>
      <c r="M1343" s="301"/>
      <c r="N1343" s="301"/>
      <c r="O1343" s="301"/>
      <c r="P1343" s="301"/>
      <c r="Q1343" s="301"/>
    </row>
    <row r="1344" spans="1:17" x14ac:dyDescent="0.25">
      <c r="A1344" s="613" t="s">
        <v>624</v>
      </c>
      <c r="B1344" s="614"/>
      <c r="C1344" s="614"/>
      <c r="D1344" s="614"/>
      <c r="E1344" s="614"/>
      <c r="F1344" s="27"/>
    </row>
    <row r="1346" spans="1:17" x14ac:dyDescent="0.25">
      <c r="D1346" s="178" t="s">
        <v>4</v>
      </c>
      <c r="E1346" s="28">
        <f>высота2</f>
        <v>0</v>
      </c>
    </row>
    <row r="1347" spans="1:17" x14ac:dyDescent="0.25">
      <c r="D1347" s="2" t="s">
        <v>5</v>
      </c>
      <c r="E1347" s="28">
        <f>ширина2</f>
        <v>0</v>
      </c>
    </row>
    <row r="1350" spans="1:17" ht="16.5" thickBot="1" x14ac:dyDescent="0.3">
      <c r="B1350" s="273" t="s">
        <v>625</v>
      </c>
    </row>
    <row r="1351" spans="1:17" ht="17.25" thickBot="1" x14ac:dyDescent="0.3">
      <c r="A1351" s="357" t="s">
        <v>822</v>
      </c>
      <c r="B1351" s="358" t="s">
        <v>823</v>
      </c>
      <c r="C1351" s="357" t="s">
        <v>824</v>
      </c>
      <c r="D1351" s="358" t="s">
        <v>2</v>
      </c>
      <c r="E1351" s="358" t="s">
        <v>3</v>
      </c>
      <c r="G1351" s="603" t="s">
        <v>6</v>
      </c>
      <c r="H1351" s="604"/>
      <c r="I1351" s="604"/>
      <c r="J1351" s="604"/>
      <c r="K1351" s="605"/>
      <c r="L1351" s="606" t="s">
        <v>325</v>
      </c>
      <c r="M1351" s="607"/>
      <c r="N1351" s="607"/>
      <c r="O1351" s="607"/>
      <c r="P1351" s="607"/>
      <c r="Q1351" s="615"/>
    </row>
    <row r="1352" spans="1:17" ht="25.5" x14ac:dyDescent="0.25">
      <c r="A1352" s="359" t="s">
        <v>825</v>
      </c>
      <c r="B1352" s="360"/>
      <c r="C1352" s="361" t="s">
        <v>826</v>
      </c>
      <c r="D1352" s="362" t="s">
        <v>827</v>
      </c>
      <c r="E1352" s="363">
        <f>H1366</f>
        <v>0</v>
      </c>
      <c r="G1352" s="29" t="s">
        <v>43</v>
      </c>
      <c r="H1352" s="3" t="s">
        <v>0</v>
      </c>
      <c r="I1352" s="4" t="s">
        <v>1</v>
      </c>
      <c r="J1352" s="4" t="s">
        <v>3</v>
      </c>
      <c r="K1352" s="5" t="s">
        <v>7</v>
      </c>
      <c r="L1352" s="41" t="s">
        <v>456</v>
      </c>
      <c r="M1352" s="6" t="s">
        <v>0</v>
      </c>
      <c r="N1352" s="7" t="s">
        <v>1</v>
      </c>
      <c r="O1352" s="7" t="s">
        <v>315</v>
      </c>
      <c r="P1352" s="7" t="s">
        <v>3</v>
      </c>
      <c r="Q1352" s="7" t="s">
        <v>7</v>
      </c>
    </row>
    <row r="1353" spans="1:17" x14ac:dyDescent="0.25">
      <c r="A1353" s="243" t="s">
        <v>828</v>
      </c>
      <c r="B1353" s="609" t="s">
        <v>829</v>
      </c>
      <c r="C1353" s="364" t="s">
        <v>830</v>
      </c>
      <c r="D1353" s="365" t="s">
        <v>831</v>
      </c>
      <c r="E1353" s="363">
        <f>H1365</f>
        <v>0</v>
      </c>
      <c r="G1353" s="19" t="s">
        <v>457</v>
      </c>
      <c r="H1353" s="51">
        <f>E1346/1000</f>
        <v>0</v>
      </c>
      <c r="I1353" s="51">
        <f>E1347/1000</f>
        <v>0</v>
      </c>
      <c r="J1353" s="26">
        <f>'Редактор цен '!$D$17</f>
        <v>15468.955600000001</v>
      </c>
      <c r="K1353" s="9">
        <f t="shared" ref="K1353:K1359" si="155">H1353*I1353*J1353</f>
        <v>0</v>
      </c>
      <c r="L1353" s="47" t="s">
        <v>458</v>
      </c>
      <c r="M1353" s="51">
        <f>H1353</f>
        <v>0</v>
      </c>
      <c r="N1353" s="51">
        <f>I1353</f>
        <v>0</v>
      </c>
      <c r="O1353" s="179">
        <f t="shared" ref="O1353" si="156">(M1353+N1353)*2</f>
        <v>0</v>
      </c>
      <c r="P1353" s="180">
        <f>'Редактор цен '!$D$127</f>
        <v>50.8</v>
      </c>
      <c r="Q1353" s="59">
        <f>O1353*P1353</f>
        <v>0</v>
      </c>
    </row>
    <row r="1354" spans="1:17" x14ac:dyDescent="0.25">
      <c r="A1354" s="366" t="s">
        <v>832</v>
      </c>
      <c r="B1354" s="610"/>
      <c r="C1354" s="367" t="s">
        <v>833</v>
      </c>
      <c r="D1354" s="368" t="s">
        <v>834</v>
      </c>
      <c r="E1354" s="363">
        <f>H1364</f>
        <v>0</v>
      </c>
      <c r="G1354" s="19" t="s">
        <v>9</v>
      </c>
      <c r="H1354" s="51">
        <f>H1353</f>
        <v>0</v>
      </c>
      <c r="I1354" s="51">
        <f>I1353</f>
        <v>0</v>
      </c>
      <c r="J1354" s="26">
        <f>'Редактор цен '!$D$19</f>
        <v>18931.6106</v>
      </c>
      <c r="K1354" s="9">
        <f t="shared" si="155"/>
        <v>0</v>
      </c>
      <c r="L1354" s="181" t="s">
        <v>54</v>
      </c>
      <c r="M1354" s="51">
        <f>M1353</f>
        <v>0</v>
      </c>
      <c r="N1354" s="51">
        <f>N1353</f>
        <v>0</v>
      </c>
      <c r="O1354" s="179">
        <f>(M1354+N1354)*2</f>
        <v>0</v>
      </c>
      <c r="P1354" s="11">
        <f>'Редактор цен '!$D$115</f>
        <v>50.8</v>
      </c>
      <c r="Q1354" s="59">
        <f>O1354*P1354</f>
        <v>0</v>
      </c>
    </row>
    <row r="1355" spans="1:17" ht="15.75" thickBot="1" x14ac:dyDescent="0.3">
      <c r="A1355" s="369" t="s">
        <v>835</v>
      </c>
      <c r="B1355" s="610"/>
      <c r="C1355" s="370" t="s">
        <v>836</v>
      </c>
      <c r="D1355" s="368" t="s">
        <v>837</v>
      </c>
      <c r="E1355" s="363">
        <f>E1354</f>
        <v>0</v>
      </c>
      <c r="G1355" s="371" t="s">
        <v>459</v>
      </c>
      <c r="H1355" s="51">
        <f t="shared" ref="H1355:I1359" si="157">H1354</f>
        <v>0</v>
      </c>
      <c r="I1355" s="51">
        <f t="shared" si="157"/>
        <v>0</v>
      </c>
      <c r="J1355" s="26">
        <f>'Редактор цен '!$D$21</f>
        <v>19759.002899999999</v>
      </c>
      <c r="K1355" s="463">
        <f t="shared" si="155"/>
        <v>0</v>
      </c>
      <c r="L1355" s="300"/>
      <c r="M1355" s="242"/>
      <c r="N1355" s="242"/>
      <c r="O1355" s="276"/>
      <c r="P1355" s="58"/>
      <c r="Q1355" s="57" t="s">
        <v>463</v>
      </c>
    </row>
    <row r="1356" spans="1:17" ht="15.75" thickBot="1" x14ac:dyDescent="0.3">
      <c r="A1356" s="369" t="s">
        <v>838</v>
      </c>
      <c r="B1356" s="610"/>
      <c r="C1356" s="370" t="s">
        <v>839</v>
      </c>
      <c r="D1356" s="368" t="s">
        <v>840</v>
      </c>
      <c r="E1356" s="363">
        <f>E1354</f>
        <v>0</v>
      </c>
      <c r="G1356" s="19" t="s">
        <v>326</v>
      </c>
      <c r="H1356" s="51">
        <f t="shared" si="157"/>
        <v>0</v>
      </c>
      <c r="I1356" s="51">
        <f t="shared" si="157"/>
        <v>0</v>
      </c>
      <c r="J1356" s="26">
        <f>'Редактор цен '!$D$31</f>
        <v>23473.155999999999</v>
      </c>
      <c r="K1356" s="9">
        <f t="shared" si="155"/>
        <v>0</v>
      </c>
      <c r="L1356" s="33"/>
      <c r="M1356" s="242"/>
      <c r="N1356" s="242"/>
      <c r="O1356" s="276"/>
      <c r="P1356" s="58"/>
      <c r="Q1356" s="182">
        <f>Q1353+Q1354</f>
        <v>0</v>
      </c>
    </row>
    <row r="1357" spans="1:17" x14ac:dyDescent="0.25">
      <c r="A1357" s="372" t="s">
        <v>841</v>
      </c>
      <c r="B1357" s="610"/>
      <c r="C1357" s="373" t="s">
        <v>842</v>
      </c>
      <c r="D1357" s="368" t="s">
        <v>843</v>
      </c>
      <c r="E1357" s="363">
        <f>E1354</f>
        <v>0</v>
      </c>
      <c r="G1357" s="19" t="s">
        <v>66</v>
      </c>
      <c r="H1357" s="51">
        <f t="shared" si="157"/>
        <v>0</v>
      </c>
      <c r="I1357" s="51">
        <f t="shared" si="157"/>
        <v>0</v>
      </c>
      <c r="J1357" s="26">
        <f>'Редактор цен '!$D$35</f>
        <v>26935.810999999998</v>
      </c>
      <c r="K1357" s="9">
        <f t="shared" si="155"/>
        <v>0</v>
      </c>
      <c r="L1357" s="63"/>
      <c r="M1357" s="62"/>
      <c r="N1357" s="62"/>
      <c r="O1357" s="276"/>
      <c r="P1357" s="58"/>
    </row>
    <row r="1358" spans="1:17" x14ac:dyDescent="0.25">
      <c r="A1358" s="372" t="s">
        <v>844</v>
      </c>
      <c r="B1358" s="610"/>
      <c r="C1358" s="373" t="s">
        <v>845</v>
      </c>
      <c r="D1358" s="368" t="s">
        <v>846</v>
      </c>
      <c r="E1358" s="363">
        <f>E1354</f>
        <v>0</v>
      </c>
      <c r="G1358" s="326" t="s">
        <v>461</v>
      </c>
      <c r="H1358" s="51">
        <f t="shared" si="157"/>
        <v>0</v>
      </c>
      <c r="I1358" s="51">
        <f t="shared" si="157"/>
        <v>0</v>
      </c>
      <c r="J1358" s="26">
        <f>'Редактор цен '!$D$33</f>
        <v>25568.9735</v>
      </c>
      <c r="K1358" s="9">
        <f t="shared" si="155"/>
        <v>0</v>
      </c>
      <c r="L1358" s="274"/>
      <c r="M1358" s="55"/>
      <c r="N1358" s="55"/>
      <c r="O1358" s="276"/>
      <c r="P1358" s="58"/>
      <c r="Q1358" s="64"/>
    </row>
    <row r="1359" spans="1:17" x14ac:dyDescent="0.25">
      <c r="A1359" s="372" t="s">
        <v>847</v>
      </c>
      <c r="B1359" s="610"/>
      <c r="C1359" s="373" t="s">
        <v>848</v>
      </c>
      <c r="D1359" s="368" t="s">
        <v>849</v>
      </c>
      <c r="E1359" s="363">
        <f>E1355</f>
        <v>0</v>
      </c>
      <c r="G1359" s="326" t="s">
        <v>462</v>
      </c>
      <c r="H1359" s="51">
        <f t="shared" si="157"/>
        <v>0</v>
      </c>
      <c r="I1359" s="51">
        <f t="shared" si="157"/>
        <v>0</v>
      </c>
      <c r="J1359" s="26">
        <f>'Редактор цен '!$D$37</f>
        <v>29859.020800000002</v>
      </c>
      <c r="K1359" s="9">
        <f t="shared" si="155"/>
        <v>0</v>
      </c>
      <c r="L1359" s="61"/>
      <c r="M1359" s="64"/>
      <c r="N1359" s="64"/>
      <c r="O1359" s="276"/>
      <c r="P1359" s="58"/>
      <c r="Q1359" s="64"/>
    </row>
    <row r="1360" spans="1:17" x14ac:dyDescent="0.25">
      <c r="A1360" s="372" t="s">
        <v>850</v>
      </c>
      <c r="B1360" s="610"/>
      <c r="C1360" s="373" t="s">
        <v>851</v>
      </c>
      <c r="D1360" s="368" t="s">
        <v>852</v>
      </c>
      <c r="E1360" s="363">
        <f>H1366</f>
        <v>0</v>
      </c>
      <c r="J1360" s="22"/>
      <c r="K1360" s="31"/>
      <c r="L1360" s="301"/>
      <c r="M1360" s="301"/>
      <c r="N1360" s="301"/>
      <c r="O1360" s="301"/>
      <c r="P1360" s="301"/>
      <c r="Q1360" s="301"/>
    </row>
    <row r="1361" spans="1:17" x14ac:dyDescent="0.25">
      <c r="A1361" s="369" t="s">
        <v>853</v>
      </c>
      <c r="B1361" s="610"/>
      <c r="C1361" s="370" t="s">
        <v>854</v>
      </c>
      <c r="D1361" s="368" t="s">
        <v>855</v>
      </c>
      <c r="E1361" s="363">
        <f>E1354</f>
        <v>0</v>
      </c>
      <c r="L1361" s="61"/>
      <c r="M1361" s="65"/>
      <c r="N1361" s="65"/>
      <c r="O1361" s="302"/>
      <c r="P1361" s="58"/>
      <c r="Q1361" s="301"/>
    </row>
    <row r="1362" spans="1:17" x14ac:dyDescent="0.25">
      <c r="A1362" s="366" t="s">
        <v>856</v>
      </c>
      <c r="B1362" s="611"/>
      <c r="C1362" s="367" t="s">
        <v>857</v>
      </c>
      <c r="D1362" s="368" t="s">
        <v>858</v>
      </c>
      <c r="E1362" s="363">
        <f>E1354</f>
        <v>0</v>
      </c>
      <c r="L1362" s="274"/>
      <c r="Q1362" s="301"/>
    </row>
    <row r="1363" spans="1:17" ht="15.75" x14ac:dyDescent="0.25">
      <c r="A1363" s="357" t="s">
        <v>822</v>
      </c>
      <c r="B1363" s="358" t="s">
        <v>823</v>
      </c>
      <c r="C1363" s="357" t="s">
        <v>824</v>
      </c>
      <c r="D1363" s="358" t="s">
        <v>2</v>
      </c>
      <c r="E1363" s="358" t="s">
        <v>3</v>
      </c>
      <c r="G1363" s="612" t="s">
        <v>10</v>
      </c>
      <c r="H1363" s="612"/>
      <c r="I1363" s="22"/>
      <c r="J1363" s="22"/>
      <c r="K1363" s="31"/>
    </row>
    <row r="1364" spans="1:17" x14ac:dyDescent="0.25">
      <c r="A1364" s="359" t="s">
        <v>825</v>
      </c>
      <c r="B1364" s="378" t="s">
        <v>823</v>
      </c>
      <c r="C1364" s="361" t="s">
        <v>859</v>
      </c>
      <c r="D1364" s="379" t="s">
        <v>860</v>
      </c>
      <c r="E1364" s="380">
        <f>H1370</f>
        <v>0</v>
      </c>
      <c r="G1364" s="19" t="s">
        <v>8</v>
      </c>
      <c r="H1364" s="42">
        <f>K1353+Q1356</f>
        <v>0</v>
      </c>
      <c r="I1364" s="22"/>
      <c r="J1364" s="22"/>
      <c r="K1364" s="31"/>
      <c r="L1364" s="32"/>
      <c r="M1364" s="32"/>
      <c r="N1364" s="32"/>
      <c r="O1364" s="39"/>
      <c r="P1364" s="40"/>
      <c r="Q1364" s="301"/>
    </row>
    <row r="1365" spans="1:17" x14ac:dyDescent="0.25">
      <c r="A1365" s="369" t="s">
        <v>835</v>
      </c>
      <c r="B1365" s="373" t="s">
        <v>861</v>
      </c>
      <c r="C1365" s="373" t="s">
        <v>862</v>
      </c>
      <c r="D1365" s="382" t="s">
        <v>863</v>
      </c>
      <c r="E1365" s="380">
        <f>H1367</f>
        <v>0</v>
      </c>
      <c r="G1365" s="19" t="s">
        <v>9</v>
      </c>
      <c r="H1365" s="42">
        <f>K1354+Q1356</f>
        <v>0</v>
      </c>
      <c r="J1365" s="22"/>
      <c r="K1365" s="38"/>
      <c r="L1365" s="36"/>
      <c r="M1365" s="36"/>
      <c r="N1365" s="22"/>
      <c r="O1365" s="39"/>
      <c r="P1365" s="40"/>
      <c r="Q1365" s="301"/>
    </row>
    <row r="1366" spans="1:17" x14ac:dyDescent="0.25">
      <c r="A1366" s="243" t="s">
        <v>828</v>
      </c>
      <c r="B1366" s="373" t="s">
        <v>864</v>
      </c>
      <c r="C1366" s="383" t="s">
        <v>865</v>
      </c>
      <c r="D1366" s="384" t="s">
        <v>866</v>
      </c>
      <c r="E1366" s="380">
        <f>H1368</f>
        <v>0</v>
      </c>
      <c r="G1366" s="371" t="s">
        <v>459</v>
      </c>
      <c r="H1366" s="42">
        <f>K1355+Q1356</f>
        <v>0</v>
      </c>
      <c r="L1366" s="36"/>
      <c r="M1366" s="36"/>
      <c r="N1366" s="22"/>
      <c r="O1366" s="39"/>
      <c r="P1366" s="40"/>
      <c r="Q1366" s="301"/>
    </row>
    <row r="1367" spans="1:17" x14ac:dyDescent="0.25">
      <c r="A1367" s="243" t="s">
        <v>828</v>
      </c>
      <c r="B1367" s="373" t="s">
        <v>867</v>
      </c>
      <c r="C1367" s="373" t="s">
        <v>868</v>
      </c>
      <c r="D1367" s="384" t="s">
        <v>869</v>
      </c>
      <c r="E1367" s="380">
        <f>H1368</f>
        <v>0</v>
      </c>
      <c r="G1367" s="19" t="s">
        <v>870</v>
      </c>
      <c r="H1367" s="42">
        <f>K1356+Q1356</f>
        <v>0</v>
      </c>
      <c r="L1367" s="36"/>
      <c r="M1367" s="36"/>
      <c r="N1367" s="22"/>
      <c r="O1367" s="39"/>
      <c r="P1367" s="40"/>
      <c r="Q1367" s="301"/>
    </row>
    <row r="1368" spans="1:17" x14ac:dyDescent="0.25">
      <c r="A1368" s="372" t="s">
        <v>841</v>
      </c>
      <c r="B1368" s="373" t="s">
        <v>864</v>
      </c>
      <c r="C1368" s="373" t="s">
        <v>871</v>
      </c>
      <c r="D1368" s="382" t="s">
        <v>872</v>
      </c>
      <c r="E1368" s="380">
        <f>H1367</f>
        <v>0</v>
      </c>
      <c r="G1368" s="19" t="s">
        <v>873</v>
      </c>
      <c r="H1368" s="42">
        <f>K1357+Q1356</f>
        <v>0</v>
      </c>
      <c r="I1368" s="22"/>
      <c r="J1368" s="38"/>
      <c r="K1368" s="22"/>
      <c r="L1368" s="36"/>
      <c r="M1368" s="36"/>
      <c r="N1368" s="22"/>
      <c r="O1368" s="39"/>
      <c r="P1368" s="40"/>
      <c r="Q1368" s="301"/>
    </row>
    <row r="1369" spans="1:17" x14ac:dyDescent="0.25">
      <c r="A1369" s="372" t="s">
        <v>841</v>
      </c>
      <c r="B1369" s="373" t="s">
        <v>861</v>
      </c>
      <c r="C1369" s="373" t="s">
        <v>874</v>
      </c>
      <c r="D1369" s="382" t="s">
        <v>875</v>
      </c>
      <c r="E1369" s="380">
        <f>H1367</f>
        <v>0</v>
      </c>
      <c r="G1369" s="326" t="s">
        <v>461</v>
      </c>
      <c r="H1369" s="42">
        <f>K1358+Q1356</f>
        <v>0</v>
      </c>
      <c r="I1369" s="22"/>
      <c r="J1369" s="38"/>
      <c r="K1369" s="35"/>
      <c r="L1369" s="36"/>
      <c r="M1369" s="36"/>
      <c r="N1369" s="22"/>
      <c r="O1369" s="39"/>
      <c r="P1369" s="40"/>
      <c r="Q1369" s="301"/>
    </row>
    <row r="1370" spans="1:17" x14ac:dyDescent="0.25">
      <c r="A1370" s="372" t="s">
        <v>847</v>
      </c>
      <c r="B1370" s="378" t="s">
        <v>823</v>
      </c>
      <c r="C1370" s="373" t="s">
        <v>876</v>
      </c>
      <c r="D1370" s="385" t="s">
        <v>877</v>
      </c>
      <c r="E1370" s="380">
        <f>H1369</f>
        <v>0</v>
      </c>
      <c r="G1370" s="326" t="s">
        <v>878</v>
      </c>
      <c r="H1370" s="42">
        <f>K1359+Q1356</f>
        <v>0</v>
      </c>
      <c r="I1370" s="22"/>
      <c r="J1370" s="38"/>
      <c r="K1370" s="35"/>
      <c r="L1370" s="36"/>
      <c r="M1370" s="36"/>
      <c r="N1370" s="22"/>
      <c r="O1370" s="39"/>
      <c r="P1370" s="40"/>
      <c r="Q1370" s="301"/>
    </row>
    <row r="1371" spans="1:17" x14ac:dyDescent="0.25">
      <c r="A1371" s="372" t="s">
        <v>850</v>
      </c>
      <c r="B1371" s="378" t="s">
        <v>823</v>
      </c>
      <c r="C1371" s="373" t="s">
        <v>879</v>
      </c>
      <c r="D1371" s="385" t="s">
        <v>880</v>
      </c>
      <c r="E1371" s="380">
        <f>H1370</f>
        <v>0</v>
      </c>
      <c r="I1371" s="22"/>
      <c r="J1371" s="38"/>
      <c r="K1371" s="35"/>
      <c r="L1371" s="36"/>
      <c r="M1371" s="36"/>
      <c r="N1371" s="22"/>
      <c r="O1371" s="39"/>
      <c r="P1371" s="40"/>
      <c r="Q1371" s="301"/>
    </row>
    <row r="1372" spans="1:17" x14ac:dyDescent="0.25">
      <c r="A1372" s="613" t="s">
        <v>626</v>
      </c>
      <c r="B1372" s="614"/>
      <c r="C1372" s="614"/>
      <c r="D1372" s="614"/>
      <c r="E1372" s="614"/>
      <c r="F1372" s="27"/>
    </row>
    <row r="1374" spans="1:17" x14ac:dyDescent="0.25">
      <c r="D1374" s="178" t="s">
        <v>4</v>
      </c>
      <c r="E1374" s="28">
        <f>высота2</f>
        <v>0</v>
      </c>
    </row>
    <row r="1375" spans="1:17" x14ac:dyDescent="0.25">
      <c r="D1375" s="2" t="s">
        <v>5</v>
      </c>
      <c r="E1375" s="28">
        <f>ширина2</f>
        <v>0</v>
      </c>
    </row>
    <row r="1378" spans="1:17" ht="16.5" thickBot="1" x14ac:dyDescent="0.3">
      <c r="B1378" s="273" t="s">
        <v>627</v>
      </c>
    </row>
    <row r="1379" spans="1:17" ht="17.25" thickBot="1" x14ac:dyDescent="0.3">
      <c r="A1379" s="357" t="s">
        <v>822</v>
      </c>
      <c r="B1379" s="358" t="s">
        <v>823</v>
      </c>
      <c r="C1379" s="357" t="s">
        <v>824</v>
      </c>
      <c r="D1379" s="358" t="s">
        <v>2</v>
      </c>
      <c r="E1379" s="358" t="s">
        <v>3</v>
      </c>
      <c r="G1379" s="603" t="s">
        <v>6</v>
      </c>
      <c r="H1379" s="604"/>
      <c r="I1379" s="604"/>
      <c r="J1379" s="604"/>
      <c r="K1379" s="605"/>
      <c r="L1379" s="606" t="s">
        <v>325</v>
      </c>
      <c r="M1379" s="607"/>
      <c r="N1379" s="607"/>
      <c r="O1379" s="607"/>
      <c r="P1379" s="607"/>
      <c r="Q1379" s="615"/>
    </row>
    <row r="1380" spans="1:17" ht="25.5" x14ac:dyDescent="0.25">
      <c r="A1380" s="359" t="s">
        <v>825</v>
      </c>
      <c r="B1380" s="360"/>
      <c r="C1380" s="361" t="s">
        <v>826</v>
      </c>
      <c r="D1380" s="362" t="s">
        <v>827</v>
      </c>
      <c r="E1380" s="363">
        <f>H1394</f>
        <v>0</v>
      </c>
      <c r="G1380" s="29" t="s">
        <v>43</v>
      </c>
      <c r="H1380" s="3" t="s">
        <v>0</v>
      </c>
      <c r="I1380" s="4" t="s">
        <v>1</v>
      </c>
      <c r="J1380" s="4" t="s">
        <v>3</v>
      </c>
      <c r="K1380" s="5" t="s">
        <v>7</v>
      </c>
      <c r="L1380" s="41" t="s">
        <v>456</v>
      </c>
      <c r="M1380" s="6" t="s">
        <v>0</v>
      </c>
      <c r="N1380" s="7" t="s">
        <v>1</v>
      </c>
      <c r="O1380" s="7" t="s">
        <v>315</v>
      </c>
      <c r="P1380" s="7" t="s">
        <v>3</v>
      </c>
      <c r="Q1380" s="7" t="s">
        <v>7</v>
      </c>
    </row>
    <row r="1381" spans="1:17" x14ac:dyDescent="0.25">
      <c r="A1381" s="243" t="s">
        <v>828</v>
      </c>
      <c r="B1381" s="609" t="s">
        <v>829</v>
      </c>
      <c r="C1381" s="364" t="s">
        <v>830</v>
      </c>
      <c r="D1381" s="365" t="s">
        <v>831</v>
      </c>
      <c r="E1381" s="363">
        <f>H1393</f>
        <v>0</v>
      </c>
      <c r="G1381" s="19" t="s">
        <v>457</v>
      </c>
      <c r="H1381" s="51">
        <f>E1374/1000</f>
        <v>0</v>
      </c>
      <c r="I1381" s="51">
        <f>E1375/1000</f>
        <v>0</v>
      </c>
      <c r="J1381" s="26">
        <f>'Редактор цен '!$D$4</f>
        <v>8383.27</v>
      </c>
      <c r="K1381" s="9">
        <f t="shared" ref="K1381:K1387" si="158">H1381*I1381*J1381</f>
        <v>0</v>
      </c>
      <c r="L1381" s="47" t="s">
        <v>458</v>
      </c>
      <c r="M1381" s="51">
        <f>H1381</f>
        <v>0</v>
      </c>
      <c r="N1381" s="51">
        <f>I1381</f>
        <v>0</v>
      </c>
      <c r="O1381" s="179">
        <f t="shared" ref="O1381" si="159">(M1381+N1381)*2</f>
        <v>0</v>
      </c>
      <c r="P1381" s="180">
        <f>'Редактор цен '!$D$127</f>
        <v>50.8</v>
      </c>
      <c r="Q1381" s="59">
        <f>O1381*P1381</f>
        <v>0</v>
      </c>
    </row>
    <row r="1382" spans="1:17" x14ac:dyDescent="0.25">
      <c r="A1382" s="366" t="s">
        <v>832</v>
      </c>
      <c r="B1382" s="610"/>
      <c r="C1382" s="367" t="s">
        <v>833</v>
      </c>
      <c r="D1382" s="368" t="s">
        <v>834</v>
      </c>
      <c r="E1382" s="363">
        <f>H1392</f>
        <v>0</v>
      </c>
      <c r="G1382" s="19" t="s">
        <v>9</v>
      </c>
      <c r="H1382" s="51">
        <f>H1381</f>
        <v>0</v>
      </c>
      <c r="I1382" s="51">
        <f>I1381</f>
        <v>0</v>
      </c>
      <c r="J1382" s="26">
        <f>'Редактор цен '!$D$6</f>
        <v>10406.1895</v>
      </c>
      <c r="K1382" s="9">
        <f t="shared" si="158"/>
        <v>0</v>
      </c>
      <c r="L1382" s="181" t="s">
        <v>628</v>
      </c>
      <c r="M1382" s="51">
        <f>M1381</f>
        <v>0</v>
      </c>
      <c r="N1382" s="51">
        <f>N1381</f>
        <v>0</v>
      </c>
      <c r="O1382" s="179">
        <f>(M1382+N1382)*2</f>
        <v>0</v>
      </c>
      <c r="P1382" s="11">
        <f>'Редактор цен '!$D$118</f>
        <v>58.42</v>
      </c>
      <c r="Q1382" s="59">
        <f>O1382*P1382</f>
        <v>0</v>
      </c>
    </row>
    <row r="1383" spans="1:17" ht="15.75" thickBot="1" x14ac:dyDescent="0.3">
      <c r="A1383" s="369" t="s">
        <v>835</v>
      </c>
      <c r="B1383" s="610"/>
      <c r="C1383" s="370" t="s">
        <v>836</v>
      </c>
      <c r="D1383" s="368" t="s">
        <v>837</v>
      </c>
      <c r="E1383" s="363">
        <f>E1382</f>
        <v>0</v>
      </c>
      <c r="G1383" s="371" t="s">
        <v>459</v>
      </c>
      <c r="H1383" s="51">
        <f t="shared" ref="H1383:I1387" si="160">H1382</f>
        <v>0</v>
      </c>
      <c r="I1383" s="51">
        <f t="shared" si="160"/>
        <v>0</v>
      </c>
      <c r="J1383" s="26">
        <f>'Редактор цен '!$D$8</f>
        <v>10788.904</v>
      </c>
      <c r="K1383" s="463">
        <f t="shared" si="158"/>
        <v>0</v>
      </c>
      <c r="L1383" s="300"/>
      <c r="M1383" s="242"/>
      <c r="N1383" s="242"/>
      <c r="O1383" s="276"/>
      <c r="P1383" s="58"/>
      <c r="Q1383" s="57" t="s">
        <v>463</v>
      </c>
    </row>
    <row r="1384" spans="1:17" ht="15.75" thickBot="1" x14ac:dyDescent="0.3">
      <c r="A1384" s="369" t="s">
        <v>838</v>
      </c>
      <c r="B1384" s="610"/>
      <c r="C1384" s="370" t="s">
        <v>839</v>
      </c>
      <c r="D1384" s="368" t="s">
        <v>840</v>
      </c>
      <c r="E1384" s="363">
        <f>E1382</f>
        <v>0</v>
      </c>
      <c r="G1384" s="19" t="s">
        <v>326</v>
      </c>
      <c r="H1384" s="51">
        <f t="shared" si="160"/>
        <v>0</v>
      </c>
      <c r="I1384" s="51">
        <f t="shared" si="160"/>
        <v>0</v>
      </c>
      <c r="J1384" s="26">
        <f>'Редактор цен '!$D$22</f>
        <v>13322.1095</v>
      </c>
      <c r="K1384" s="9">
        <f t="shared" si="158"/>
        <v>0</v>
      </c>
      <c r="L1384" s="301"/>
      <c r="M1384" s="301"/>
      <c r="N1384" s="301"/>
      <c r="O1384" s="301"/>
      <c r="P1384" s="301"/>
      <c r="Q1384" s="182">
        <f>Q1381+Q1382</f>
        <v>0</v>
      </c>
    </row>
    <row r="1385" spans="1:17" x14ac:dyDescent="0.25">
      <c r="A1385" s="372" t="s">
        <v>841</v>
      </c>
      <c r="B1385" s="610"/>
      <c r="C1385" s="373" t="s">
        <v>842</v>
      </c>
      <c r="D1385" s="368" t="s">
        <v>843</v>
      </c>
      <c r="E1385" s="363">
        <f>E1382</f>
        <v>0</v>
      </c>
      <c r="G1385" s="19" t="s">
        <v>66</v>
      </c>
      <c r="H1385" s="51">
        <f t="shared" si="160"/>
        <v>0</v>
      </c>
      <c r="I1385" s="51">
        <f t="shared" si="160"/>
        <v>0</v>
      </c>
      <c r="J1385" s="26">
        <f>'Редактор цен '!$D$24</f>
        <v>15345.029</v>
      </c>
      <c r="K1385" s="9">
        <f t="shared" si="158"/>
        <v>0</v>
      </c>
      <c r="L1385" s="63"/>
      <c r="M1385" s="62"/>
      <c r="N1385" s="62"/>
      <c r="O1385" s="276"/>
      <c r="P1385" s="58"/>
    </row>
    <row r="1386" spans="1:17" x14ac:dyDescent="0.25">
      <c r="A1386" s="372" t="s">
        <v>844</v>
      </c>
      <c r="B1386" s="610"/>
      <c r="C1386" s="373" t="s">
        <v>845</v>
      </c>
      <c r="D1386" s="368" t="s">
        <v>846</v>
      </c>
      <c r="E1386" s="363">
        <f>E1382</f>
        <v>0</v>
      </c>
      <c r="G1386" s="326" t="s">
        <v>461</v>
      </c>
      <c r="H1386" s="51">
        <f t="shared" si="160"/>
        <v>0</v>
      </c>
      <c r="I1386" s="51">
        <f t="shared" si="160"/>
        <v>0</v>
      </c>
      <c r="J1386" s="26">
        <f>'Редактор цен '!$D$26</f>
        <v>15454.376000000002</v>
      </c>
      <c r="K1386" s="9">
        <f t="shared" si="158"/>
        <v>0</v>
      </c>
      <c r="L1386" s="274"/>
      <c r="M1386" s="274"/>
      <c r="N1386" s="274"/>
      <c r="O1386" s="274"/>
      <c r="P1386" s="274"/>
      <c r="Q1386" s="274"/>
    </row>
    <row r="1387" spans="1:17" x14ac:dyDescent="0.25">
      <c r="A1387" s="372" t="s">
        <v>847</v>
      </c>
      <c r="B1387" s="610"/>
      <c r="C1387" s="373" t="s">
        <v>848</v>
      </c>
      <c r="D1387" s="368" t="s">
        <v>849</v>
      </c>
      <c r="E1387" s="363">
        <f>E1383</f>
        <v>0</v>
      </c>
      <c r="G1387" s="326" t="s">
        <v>462</v>
      </c>
      <c r="H1387" s="51">
        <f t="shared" si="160"/>
        <v>0</v>
      </c>
      <c r="I1387" s="51">
        <f t="shared" si="160"/>
        <v>0</v>
      </c>
      <c r="J1387" s="26">
        <f>'Редактор цен '!$D$28</f>
        <v>17480.940399999999</v>
      </c>
      <c r="K1387" s="9">
        <f t="shared" si="158"/>
        <v>0</v>
      </c>
      <c r="L1387" s="274"/>
      <c r="M1387" s="274"/>
      <c r="N1387" s="274"/>
      <c r="O1387" s="274"/>
      <c r="P1387" s="274"/>
      <c r="Q1387" s="274"/>
    </row>
    <row r="1388" spans="1:17" x14ac:dyDescent="0.25">
      <c r="A1388" s="372" t="s">
        <v>850</v>
      </c>
      <c r="B1388" s="610"/>
      <c r="C1388" s="373" t="s">
        <v>851</v>
      </c>
      <c r="D1388" s="368" t="s">
        <v>852</v>
      </c>
      <c r="E1388" s="363">
        <f>H1394</f>
        <v>0</v>
      </c>
      <c r="J1388" s="22"/>
      <c r="K1388" s="31"/>
      <c r="L1388" s="301"/>
      <c r="M1388" s="301"/>
      <c r="N1388" s="301"/>
      <c r="O1388" s="301"/>
      <c r="P1388" s="301"/>
      <c r="Q1388" s="301"/>
    </row>
    <row r="1389" spans="1:17" x14ac:dyDescent="0.25">
      <c r="A1389" s="369" t="s">
        <v>853</v>
      </c>
      <c r="B1389" s="610"/>
      <c r="C1389" s="370" t="s">
        <v>854</v>
      </c>
      <c r="D1389" s="368" t="s">
        <v>855</v>
      </c>
      <c r="E1389" s="363">
        <f>E1382</f>
        <v>0</v>
      </c>
      <c r="L1389" s="61"/>
      <c r="M1389" s="65"/>
      <c r="N1389" s="65"/>
      <c r="O1389" s="302"/>
      <c r="P1389" s="58"/>
      <c r="Q1389" s="301"/>
    </row>
    <row r="1390" spans="1:17" x14ac:dyDescent="0.25">
      <c r="A1390" s="366" t="s">
        <v>856</v>
      </c>
      <c r="B1390" s="611"/>
      <c r="C1390" s="367" t="s">
        <v>857</v>
      </c>
      <c r="D1390" s="368" t="s">
        <v>858</v>
      </c>
      <c r="E1390" s="363">
        <f>E1382</f>
        <v>0</v>
      </c>
      <c r="Q1390" s="301"/>
    </row>
    <row r="1391" spans="1:17" ht="15.75" x14ac:dyDescent="0.25">
      <c r="A1391" s="357" t="s">
        <v>822</v>
      </c>
      <c r="B1391" s="358" t="s">
        <v>823</v>
      </c>
      <c r="C1391" s="357" t="s">
        <v>824</v>
      </c>
      <c r="D1391" s="358" t="s">
        <v>2</v>
      </c>
      <c r="E1391" s="358" t="s">
        <v>3</v>
      </c>
      <c r="G1391" s="612" t="s">
        <v>10</v>
      </c>
      <c r="H1391" s="612"/>
      <c r="I1391" s="22"/>
      <c r="J1391" s="22"/>
      <c r="K1391" s="31"/>
    </row>
    <row r="1392" spans="1:17" x14ac:dyDescent="0.25">
      <c r="A1392" s="359" t="s">
        <v>825</v>
      </c>
      <c r="B1392" s="378" t="s">
        <v>823</v>
      </c>
      <c r="C1392" s="361" t="s">
        <v>859</v>
      </c>
      <c r="D1392" s="379" t="s">
        <v>860</v>
      </c>
      <c r="E1392" s="380">
        <f>H1398</f>
        <v>0</v>
      </c>
      <c r="G1392" s="19" t="s">
        <v>8</v>
      </c>
      <c r="H1392" s="42">
        <f>K1381+Q1384</f>
        <v>0</v>
      </c>
      <c r="I1392" s="22"/>
      <c r="J1392" s="22"/>
      <c r="K1392" s="31"/>
      <c r="L1392" s="32"/>
      <c r="M1392" s="32"/>
      <c r="N1392" s="32"/>
      <c r="O1392" s="39"/>
      <c r="P1392" s="40"/>
      <c r="Q1392" s="301"/>
    </row>
    <row r="1393" spans="1:17" x14ac:dyDescent="0.25">
      <c r="A1393" s="369" t="s">
        <v>835</v>
      </c>
      <c r="B1393" s="373" t="s">
        <v>861</v>
      </c>
      <c r="C1393" s="373" t="s">
        <v>862</v>
      </c>
      <c r="D1393" s="382" t="s">
        <v>863</v>
      </c>
      <c r="E1393" s="380">
        <f>H1395</f>
        <v>0</v>
      </c>
      <c r="G1393" s="19" t="s">
        <v>9</v>
      </c>
      <c r="H1393" s="42">
        <f>K1382+Q1384</f>
        <v>0</v>
      </c>
      <c r="J1393" s="22"/>
      <c r="K1393" s="38"/>
      <c r="L1393" s="36"/>
      <c r="M1393" s="36"/>
      <c r="N1393" s="22"/>
      <c r="O1393" s="39"/>
      <c r="P1393" s="40"/>
      <c r="Q1393" s="301"/>
    </row>
    <row r="1394" spans="1:17" x14ac:dyDescent="0.25">
      <c r="A1394" s="243" t="s">
        <v>828</v>
      </c>
      <c r="B1394" s="373" t="s">
        <v>864</v>
      </c>
      <c r="C1394" s="383" t="s">
        <v>865</v>
      </c>
      <c r="D1394" s="384" t="s">
        <v>866</v>
      </c>
      <c r="E1394" s="380">
        <f>H1396</f>
        <v>0</v>
      </c>
      <c r="G1394" s="371" t="s">
        <v>459</v>
      </c>
      <c r="H1394" s="42">
        <f>K1383+Q1384</f>
        <v>0</v>
      </c>
      <c r="L1394" s="36"/>
      <c r="M1394" s="36"/>
      <c r="N1394" s="22"/>
      <c r="O1394" s="39"/>
      <c r="P1394" s="40"/>
      <c r="Q1394" s="301"/>
    </row>
    <row r="1395" spans="1:17" x14ac:dyDescent="0.25">
      <c r="A1395" s="243" t="s">
        <v>828</v>
      </c>
      <c r="B1395" s="373" t="s">
        <v>867</v>
      </c>
      <c r="C1395" s="373" t="s">
        <v>868</v>
      </c>
      <c r="D1395" s="384" t="s">
        <v>869</v>
      </c>
      <c r="E1395" s="380">
        <f>H1396</f>
        <v>0</v>
      </c>
      <c r="G1395" s="19" t="s">
        <v>870</v>
      </c>
      <c r="H1395" s="42">
        <f>K1384+Q1384</f>
        <v>0</v>
      </c>
      <c r="L1395" s="36"/>
      <c r="M1395" s="36"/>
      <c r="N1395" s="22"/>
      <c r="O1395" s="39"/>
      <c r="P1395" s="40"/>
      <c r="Q1395" s="301"/>
    </row>
    <row r="1396" spans="1:17" x14ac:dyDescent="0.25">
      <c r="A1396" s="372" t="s">
        <v>841</v>
      </c>
      <c r="B1396" s="373" t="s">
        <v>864</v>
      </c>
      <c r="C1396" s="373" t="s">
        <v>871</v>
      </c>
      <c r="D1396" s="382" t="s">
        <v>872</v>
      </c>
      <c r="E1396" s="380">
        <f>H1395</f>
        <v>0</v>
      </c>
      <c r="G1396" s="19" t="s">
        <v>873</v>
      </c>
      <c r="H1396" s="42">
        <f>K1385+Q1384</f>
        <v>0</v>
      </c>
      <c r="I1396" s="22"/>
      <c r="J1396" s="38"/>
      <c r="K1396" s="22"/>
      <c r="L1396" s="36"/>
      <c r="M1396" s="36"/>
      <c r="N1396" s="22"/>
      <c r="O1396" s="39"/>
      <c r="P1396" s="40"/>
      <c r="Q1396" s="301"/>
    </row>
    <row r="1397" spans="1:17" x14ac:dyDescent="0.25">
      <c r="A1397" s="372" t="s">
        <v>841</v>
      </c>
      <c r="B1397" s="373" t="s">
        <v>861</v>
      </c>
      <c r="C1397" s="373" t="s">
        <v>874</v>
      </c>
      <c r="D1397" s="382" t="s">
        <v>875</v>
      </c>
      <c r="E1397" s="380">
        <f>H1395</f>
        <v>0</v>
      </c>
      <c r="G1397" s="326" t="s">
        <v>461</v>
      </c>
      <c r="H1397" s="42">
        <f>K1386+Q1384</f>
        <v>0</v>
      </c>
      <c r="I1397" s="22"/>
      <c r="J1397" s="38"/>
      <c r="K1397" s="35"/>
      <c r="L1397" s="36"/>
      <c r="M1397" s="36"/>
      <c r="N1397" s="22"/>
      <c r="O1397" s="39"/>
      <c r="P1397" s="40"/>
      <c r="Q1397" s="301"/>
    </row>
    <row r="1398" spans="1:17" x14ac:dyDescent="0.25">
      <c r="A1398" s="372" t="s">
        <v>847</v>
      </c>
      <c r="B1398" s="378" t="s">
        <v>823</v>
      </c>
      <c r="C1398" s="373" t="s">
        <v>876</v>
      </c>
      <c r="D1398" s="385" t="s">
        <v>877</v>
      </c>
      <c r="E1398" s="380">
        <f>H1397</f>
        <v>0</v>
      </c>
      <c r="G1398" s="326" t="s">
        <v>878</v>
      </c>
      <c r="H1398" s="42">
        <f>K1387+Q1384</f>
        <v>0</v>
      </c>
      <c r="I1398" s="22"/>
      <c r="J1398" s="38"/>
      <c r="K1398" s="35"/>
      <c r="L1398" s="36"/>
      <c r="M1398" s="36"/>
      <c r="N1398" s="22"/>
      <c r="O1398" s="39"/>
      <c r="P1398" s="40"/>
      <c r="Q1398" s="301"/>
    </row>
    <row r="1399" spans="1:17" x14ac:dyDescent="0.25">
      <c r="A1399" s="372" t="s">
        <v>850</v>
      </c>
      <c r="B1399" s="378" t="s">
        <v>823</v>
      </c>
      <c r="C1399" s="373" t="s">
        <v>879</v>
      </c>
      <c r="D1399" s="385" t="s">
        <v>880</v>
      </c>
      <c r="E1399" s="380">
        <f>H1398</f>
        <v>0</v>
      </c>
      <c r="I1399" s="22"/>
      <c r="J1399" s="38"/>
      <c r="K1399" s="35"/>
      <c r="L1399" s="36"/>
      <c r="M1399" s="36"/>
      <c r="N1399" s="22"/>
      <c r="O1399" s="39"/>
      <c r="P1399" s="40"/>
      <c r="Q1399" s="301"/>
    </row>
    <row r="1400" spans="1:17" x14ac:dyDescent="0.25">
      <c r="A1400" s="301"/>
      <c r="B1400" s="301"/>
      <c r="C1400" s="301"/>
      <c r="D1400" s="301"/>
      <c r="E1400" s="301"/>
      <c r="F1400" s="301"/>
      <c r="G1400" s="301"/>
      <c r="H1400" s="301"/>
      <c r="I1400" s="301"/>
      <c r="J1400" s="301"/>
      <c r="K1400" s="301"/>
      <c r="L1400" s="301"/>
      <c r="M1400" s="301"/>
      <c r="N1400" s="301"/>
      <c r="O1400" s="301"/>
      <c r="P1400" s="301"/>
      <c r="Q1400" s="301"/>
    </row>
    <row r="1401" spans="1:17" x14ac:dyDescent="0.25">
      <c r="A1401" s="613" t="s">
        <v>629</v>
      </c>
      <c r="B1401" s="614"/>
      <c r="C1401" s="614"/>
      <c r="D1401" s="614"/>
      <c r="E1401" s="614"/>
      <c r="F1401" s="27"/>
    </row>
    <row r="1403" spans="1:17" x14ac:dyDescent="0.25">
      <c r="D1403" s="178" t="s">
        <v>4</v>
      </c>
      <c r="E1403" s="28">
        <f>высота2</f>
        <v>0</v>
      </c>
    </row>
    <row r="1404" spans="1:17" x14ac:dyDescent="0.25">
      <c r="D1404" s="2" t="s">
        <v>5</v>
      </c>
      <c r="E1404" s="28">
        <f>ширина2</f>
        <v>0</v>
      </c>
    </row>
    <row r="1407" spans="1:17" ht="16.5" thickBot="1" x14ac:dyDescent="0.3">
      <c r="B1407" s="273" t="s">
        <v>630</v>
      </c>
    </row>
    <row r="1408" spans="1:17" ht="17.25" thickBot="1" x14ac:dyDescent="0.3">
      <c r="A1408" s="357" t="s">
        <v>822</v>
      </c>
      <c r="B1408" s="358" t="s">
        <v>823</v>
      </c>
      <c r="C1408" s="357" t="s">
        <v>824</v>
      </c>
      <c r="D1408" s="358" t="s">
        <v>2</v>
      </c>
      <c r="E1408" s="358" t="s">
        <v>3</v>
      </c>
      <c r="G1408" s="603" t="s">
        <v>6</v>
      </c>
      <c r="H1408" s="604"/>
      <c r="I1408" s="604"/>
      <c r="J1408" s="604"/>
      <c r="K1408" s="605"/>
      <c r="L1408" s="606" t="s">
        <v>325</v>
      </c>
      <c r="M1408" s="607"/>
      <c r="N1408" s="607"/>
      <c r="O1408" s="607"/>
      <c r="P1408" s="607"/>
      <c r="Q1408" s="615"/>
    </row>
    <row r="1409" spans="1:17" ht="25.5" x14ac:dyDescent="0.25">
      <c r="A1409" s="359" t="s">
        <v>825</v>
      </c>
      <c r="B1409" s="360"/>
      <c r="C1409" s="361" t="s">
        <v>826</v>
      </c>
      <c r="D1409" s="362" t="s">
        <v>827</v>
      </c>
      <c r="E1409" s="363">
        <f>H1423</f>
        <v>0</v>
      </c>
      <c r="G1409" s="29" t="s">
        <v>43</v>
      </c>
      <c r="H1409" s="3" t="s">
        <v>0</v>
      </c>
      <c r="I1409" s="4" t="s">
        <v>1</v>
      </c>
      <c r="J1409" s="4" t="s">
        <v>3</v>
      </c>
      <c r="K1409" s="5" t="s">
        <v>7</v>
      </c>
      <c r="L1409" s="41" t="s">
        <v>456</v>
      </c>
      <c r="M1409" s="6" t="s">
        <v>0</v>
      </c>
      <c r="N1409" s="7" t="s">
        <v>1</v>
      </c>
      <c r="O1409" s="7" t="s">
        <v>315</v>
      </c>
      <c r="P1409" s="7" t="s">
        <v>3</v>
      </c>
      <c r="Q1409" s="7" t="s">
        <v>7</v>
      </c>
    </row>
    <row r="1410" spans="1:17" x14ac:dyDescent="0.25">
      <c r="A1410" s="243" t="s">
        <v>828</v>
      </c>
      <c r="B1410" s="609" t="s">
        <v>829</v>
      </c>
      <c r="C1410" s="364" t="s">
        <v>830</v>
      </c>
      <c r="D1410" s="365" t="s">
        <v>831</v>
      </c>
      <c r="E1410" s="363">
        <f>H1422</f>
        <v>0</v>
      </c>
      <c r="G1410" s="19" t="s">
        <v>457</v>
      </c>
      <c r="H1410" s="51">
        <f>E1403/1000</f>
        <v>0</v>
      </c>
      <c r="I1410" s="51">
        <f>E1404/1000</f>
        <v>0</v>
      </c>
      <c r="J1410" s="26">
        <f>'Редактор цен '!$D$5</f>
        <v>13169.0237</v>
      </c>
      <c r="K1410" s="9">
        <f t="shared" ref="K1410:K1416" si="161">H1410*I1410*J1410</f>
        <v>0</v>
      </c>
      <c r="L1410" s="47" t="s">
        <v>458</v>
      </c>
      <c r="M1410" s="51">
        <f>H1410</f>
        <v>0</v>
      </c>
      <c r="N1410" s="51">
        <f>I1410</f>
        <v>0</v>
      </c>
      <c r="O1410" s="179">
        <f t="shared" ref="O1410" si="162">(M1410+N1410)*2</f>
        <v>0</v>
      </c>
      <c r="P1410" s="180">
        <f>'Редактор цен '!$D$127</f>
        <v>50.8</v>
      </c>
      <c r="Q1410" s="59">
        <f>O1410*P1410</f>
        <v>0</v>
      </c>
    </row>
    <row r="1411" spans="1:17" x14ac:dyDescent="0.25">
      <c r="A1411" s="366" t="s">
        <v>832</v>
      </c>
      <c r="B1411" s="610"/>
      <c r="C1411" s="367" t="s">
        <v>833</v>
      </c>
      <c r="D1411" s="368" t="s">
        <v>834</v>
      </c>
      <c r="E1411" s="363">
        <f>H1421</f>
        <v>0</v>
      </c>
      <c r="G1411" s="19" t="s">
        <v>9</v>
      </c>
      <c r="H1411" s="51">
        <f>H1410</f>
        <v>0</v>
      </c>
      <c r="I1411" s="51">
        <f>I1410</f>
        <v>0</v>
      </c>
      <c r="J1411" s="26">
        <f>'Редактор цен '!$D$7</f>
        <v>17007.1034</v>
      </c>
      <c r="K1411" s="9">
        <f t="shared" si="161"/>
        <v>0</v>
      </c>
      <c r="L1411" s="181" t="s">
        <v>628</v>
      </c>
      <c r="M1411" s="51">
        <f>M1410</f>
        <v>0</v>
      </c>
      <c r="N1411" s="51">
        <f>N1410</f>
        <v>0</v>
      </c>
      <c r="O1411" s="179">
        <f>(M1411+N1411)*2</f>
        <v>0</v>
      </c>
      <c r="P1411" s="11">
        <f>'Редактор цен '!$D$118</f>
        <v>58.42</v>
      </c>
      <c r="Q1411" s="59">
        <f>O1411*P1411</f>
        <v>0</v>
      </c>
    </row>
    <row r="1412" spans="1:17" ht="15.75" thickBot="1" x14ac:dyDescent="0.3">
      <c r="A1412" s="369" t="s">
        <v>835</v>
      </c>
      <c r="B1412" s="610"/>
      <c r="C1412" s="370" t="s">
        <v>836</v>
      </c>
      <c r="D1412" s="368" t="s">
        <v>837</v>
      </c>
      <c r="E1412" s="363">
        <f>E1411</f>
        <v>0</v>
      </c>
      <c r="G1412" s="371" t="s">
        <v>459</v>
      </c>
      <c r="H1412" s="51">
        <f t="shared" ref="H1412:I1416" si="163">H1411</f>
        <v>0</v>
      </c>
      <c r="I1412" s="51">
        <f t="shared" si="163"/>
        <v>0</v>
      </c>
      <c r="J1412" s="26">
        <f>'Редактор цен '!$D$9</f>
        <v>17305.985199999999</v>
      </c>
      <c r="K1412" s="463">
        <f t="shared" si="161"/>
        <v>0</v>
      </c>
      <c r="L1412" s="300"/>
      <c r="M1412" s="242"/>
      <c r="N1412" s="242"/>
      <c r="O1412" s="276"/>
      <c r="P1412" s="58"/>
      <c r="Q1412" s="57" t="s">
        <v>463</v>
      </c>
    </row>
    <row r="1413" spans="1:17" ht="15.75" thickBot="1" x14ac:dyDescent="0.3">
      <c r="A1413" s="369" t="s">
        <v>838</v>
      </c>
      <c r="B1413" s="610"/>
      <c r="C1413" s="370" t="s">
        <v>839</v>
      </c>
      <c r="D1413" s="368" t="s">
        <v>840</v>
      </c>
      <c r="E1413" s="363">
        <f>E1411</f>
        <v>0</v>
      </c>
      <c r="G1413" s="19" t="s">
        <v>326</v>
      </c>
      <c r="H1413" s="51">
        <f t="shared" si="163"/>
        <v>0</v>
      </c>
      <c r="I1413" s="51">
        <f t="shared" si="163"/>
        <v>0</v>
      </c>
      <c r="J1413" s="26">
        <f>'Редактор цен '!$D$23</f>
        <v>21552.293700000002</v>
      </c>
      <c r="K1413" s="9">
        <f t="shared" si="161"/>
        <v>0</v>
      </c>
      <c r="L1413" s="33"/>
      <c r="M1413" s="242"/>
      <c r="N1413" s="242"/>
      <c r="O1413" s="276"/>
      <c r="P1413" s="58"/>
      <c r="Q1413" s="182">
        <f>Q1410+Q1411</f>
        <v>0</v>
      </c>
    </row>
    <row r="1414" spans="1:17" x14ac:dyDescent="0.25">
      <c r="A1414" s="372" t="s">
        <v>841</v>
      </c>
      <c r="B1414" s="610"/>
      <c r="C1414" s="373" t="s">
        <v>842</v>
      </c>
      <c r="D1414" s="368" t="s">
        <v>843</v>
      </c>
      <c r="E1414" s="363">
        <f>E1411</f>
        <v>0</v>
      </c>
      <c r="G1414" s="19" t="s">
        <v>66</v>
      </c>
      <c r="H1414" s="51">
        <f t="shared" si="163"/>
        <v>0</v>
      </c>
      <c r="I1414" s="51">
        <f t="shared" si="163"/>
        <v>0</v>
      </c>
      <c r="J1414" s="26">
        <f>'Редактор цен '!$D$25</f>
        <v>25011.303800000002</v>
      </c>
      <c r="K1414" s="9">
        <f t="shared" si="161"/>
        <v>0</v>
      </c>
      <c r="L1414" s="63"/>
      <c r="M1414" s="62"/>
      <c r="N1414" s="62"/>
      <c r="O1414" s="276"/>
      <c r="P1414" s="58"/>
    </row>
    <row r="1415" spans="1:17" x14ac:dyDescent="0.25">
      <c r="A1415" s="372" t="s">
        <v>844</v>
      </c>
      <c r="B1415" s="610"/>
      <c r="C1415" s="373" t="s">
        <v>845</v>
      </c>
      <c r="D1415" s="368" t="s">
        <v>846</v>
      </c>
      <c r="E1415" s="363">
        <f>E1411</f>
        <v>0</v>
      </c>
      <c r="G1415" s="326" t="s">
        <v>461</v>
      </c>
      <c r="H1415" s="51">
        <f t="shared" si="163"/>
        <v>0</v>
      </c>
      <c r="I1415" s="51">
        <f t="shared" si="163"/>
        <v>0</v>
      </c>
      <c r="J1415" s="26">
        <f>'Редактор цен '!$D$27</f>
        <v>27406.003100000002</v>
      </c>
      <c r="K1415" s="9">
        <f t="shared" si="161"/>
        <v>0</v>
      </c>
      <c r="L1415" s="274"/>
      <c r="M1415" s="55"/>
      <c r="N1415" s="55"/>
      <c r="O1415" s="276"/>
      <c r="P1415" s="58"/>
      <c r="Q1415" s="64"/>
    </row>
    <row r="1416" spans="1:17" x14ac:dyDescent="0.25">
      <c r="A1416" s="372" t="s">
        <v>847</v>
      </c>
      <c r="B1416" s="610"/>
      <c r="C1416" s="373" t="s">
        <v>848</v>
      </c>
      <c r="D1416" s="368" t="s">
        <v>849</v>
      </c>
      <c r="E1416" s="363">
        <f>E1412</f>
        <v>0</v>
      </c>
      <c r="G1416" s="326" t="s">
        <v>462</v>
      </c>
      <c r="H1416" s="51">
        <f t="shared" si="163"/>
        <v>0</v>
      </c>
      <c r="I1416" s="51">
        <f t="shared" si="163"/>
        <v>0</v>
      </c>
      <c r="J1416" s="26">
        <f>'Редактор цен '!$D$29</f>
        <v>27406.003100000002</v>
      </c>
      <c r="K1416" s="9">
        <f t="shared" si="161"/>
        <v>0</v>
      </c>
      <c r="L1416" s="61"/>
      <c r="M1416" s="64"/>
      <c r="N1416" s="64"/>
      <c r="O1416" s="276"/>
      <c r="P1416" s="58"/>
      <c r="Q1416" s="64"/>
    </row>
    <row r="1417" spans="1:17" x14ac:dyDescent="0.25">
      <c r="A1417" s="372" t="s">
        <v>850</v>
      </c>
      <c r="B1417" s="610"/>
      <c r="C1417" s="373" t="s">
        <v>851</v>
      </c>
      <c r="D1417" s="368" t="s">
        <v>852</v>
      </c>
      <c r="E1417" s="363">
        <f>H1423</f>
        <v>0</v>
      </c>
      <c r="J1417" s="22"/>
      <c r="K1417" s="31"/>
      <c r="L1417" s="301"/>
      <c r="M1417" s="301"/>
      <c r="N1417" s="301"/>
      <c r="O1417" s="301"/>
      <c r="P1417" s="301"/>
      <c r="Q1417" s="301"/>
    </row>
    <row r="1418" spans="1:17" x14ac:dyDescent="0.25">
      <c r="A1418" s="369" t="s">
        <v>853</v>
      </c>
      <c r="B1418" s="610"/>
      <c r="C1418" s="370" t="s">
        <v>854</v>
      </c>
      <c r="D1418" s="368" t="s">
        <v>855</v>
      </c>
      <c r="E1418" s="363">
        <f>E1411</f>
        <v>0</v>
      </c>
      <c r="L1418" s="61"/>
      <c r="M1418" s="65"/>
      <c r="N1418" s="65"/>
      <c r="O1418" s="302"/>
      <c r="P1418" s="58"/>
      <c r="Q1418" s="301"/>
    </row>
    <row r="1419" spans="1:17" x14ac:dyDescent="0.25">
      <c r="A1419" s="366" t="s">
        <v>856</v>
      </c>
      <c r="B1419" s="611"/>
      <c r="C1419" s="367" t="s">
        <v>857</v>
      </c>
      <c r="D1419" s="368" t="s">
        <v>858</v>
      </c>
      <c r="E1419" s="363">
        <f>E1411</f>
        <v>0</v>
      </c>
      <c r="L1419" s="274"/>
      <c r="Q1419" s="301"/>
    </row>
    <row r="1420" spans="1:17" ht="15.75" x14ac:dyDescent="0.25">
      <c r="A1420" s="357" t="s">
        <v>822</v>
      </c>
      <c r="B1420" s="358" t="s">
        <v>823</v>
      </c>
      <c r="C1420" s="357" t="s">
        <v>824</v>
      </c>
      <c r="D1420" s="358" t="s">
        <v>2</v>
      </c>
      <c r="E1420" s="358" t="s">
        <v>3</v>
      </c>
      <c r="G1420" s="612" t="s">
        <v>10</v>
      </c>
      <c r="H1420" s="612"/>
      <c r="I1420" s="22"/>
      <c r="J1420" s="22"/>
      <c r="K1420" s="31"/>
    </row>
    <row r="1421" spans="1:17" x14ac:dyDescent="0.25">
      <c r="A1421" s="359" t="s">
        <v>825</v>
      </c>
      <c r="B1421" s="378" t="s">
        <v>823</v>
      </c>
      <c r="C1421" s="361" t="s">
        <v>859</v>
      </c>
      <c r="D1421" s="379" t="s">
        <v>860</v>
      </c>
      <c r="E1421" s="380">
        <f>H1427</f>
        <v>0</v>
      </c>
      <c r="G1421" s="19" t="s">
        <v>8</v>
      </c>
      <c r="H1421" s="42">
        <f>K1410+Q1413</f>
        <v>0</v>
      </c>
      <c r="I1421" s="22"/>
      <c r="J1421" s="22"/>
      <c r="K1421" s="31"/>
      <c r="L1421" s="32"/>
      <c r="M1421" s="32"/>
      <c r="N1421" s="32"/>
      <c r="O1421" s="39"/>
      <c r="P1421" s="40"/>
      <c r="Q1421" s="301"/>
    </row>
    <row r="1422" spans="1:17" x14ac:dyDescent="0.25">
      <c r="A1422" s="369" t="s">
        <v>835</v>
      </c>
      <c r="B1422" s="373" t="s">
        <v>861</v>
      </c>
      <c r="C1422" s="373" t="s">
        <v>862</v>
      </c>
      <c r="D1422" s="382" t="s">
        <v>863</v>
      </c>
      <c r="E1422" s="380">
        <f>H1424</f>
        <v>0</v>
      </c>
      <c r="G1422" s="19" t="s">
        <v>9</v>
      </c>
      <c r="H1422" s="42">
        <f>K1411+Q1413</f>
        <v>0</v>
      </c>
      <c r="J1422" s="22"/>
      <c r="K1422" s="38"/>
      <c r="L1422" s="36"/>
      <c r="M1422" s="36"/>
      <c r="N1422" s="22"/>
      <c r="O1422" s="39"/>
      <c r="P1422" s="40"/>
      <c r="Q1422" s="301"/>
    </row>
    <row r="1423" spans="1:17" x14ac:dyDescent="0.25">
      <c r="A1423" s="243" t="s">
        <v>828</v>
      </c>
      <c r="B1423" s="373" t="s">
        <v>864</v>
      </c>
      <c r="C1423" s="383" t="s">
        <v>865</v>
      </c>
      <c r="D1423" s="384" t="s">
        <v>866</v>
      </c>
      <c r="E1423" s="380">
        <f>H1425</f>
        <v>0</v>
      </c>
      <c r="G1423" s="371" t="s">
        <v>459</v>
      </c>
      <c r="H1423" s="42">
        <f>K1412+Q1413</f>
        <v>0</v>
      </c>
      <c r="L1423" s="36"/>
      <c r="M1423" s="36"/>
      <c r="N1423" s="22"/>
      <c r="O1423" s="39"/>
      <c r="P1423" s="40"/>
      <c r="Q1423" s="301"/>
    </row>
    <row r="1424" spans="1:17" x14ac:dyDescent="0.25">
      <c r="A1424" s="243" t="s">
        <v>828</v>
      </c>
      <c r="B1424" s="373" t="s">
        <v>867</v>
      </c>
      <c r="C1424" s="373" t="s">
        <v>868</v>
      </c>
      <c r="D1424" s="384" t="s">
        <v>869</v>
      </c>
      <c r="E1424" s="380">
        <f>H1425</f>
        <v>0</v>
      </c>
      <c r="G1424" s="19" t="s">
        <v>870</v>
      </c>
      <c r="H1424" s="42">
        <f>K1413+Q1413</f>
        <v>0</v>
      </c>
      <c r="L1424" s="36"/>
      <c r="M1424" s="36"/>
      <c r="N1424" s="22"/>
      <c r="O1424" s="39"/>
      <c r="P1424" s="40"/>
      <c r="Q1424" s="301"/>
    </row>
    <row r="1425" spans="1:17" x14ac:dyDescent="0.25">
      <c r="A1425" s="372" t="s">
        <v>841</v>
      </c>
      <c r="B1425" s="373" t="s">
        <v>864</v>
      </c>
      <c r="C1425" s="373" t="s">
        <v>871</v>
      </c>
      <c r="D1425" s="382" t="s">
        <v>872</v>
      </c>
      <c r="E1425" s="380">
        <f>H1424</f>
        <v>0</v>
      </c>
      <c r="G1425" s="19" t="s">
        <v>873</v>
      </c>
      <c r="H1425" s="42">
        <f>K1414+Q1413</f>
        <v>0</v>
      </c>
      <c r="I1425" s="22"/>
      <c r="J1425" s="38"/>
      <c r="K1425" s="22"/>
      <c r="L1425" s="36"/>
      <c r="M1425" s="36"/>
      <c r="N1425" s="22"/>
      <c r="O1425" s="39"/>
      <c r="P1425" s="40"/>
      <c r="Q1425" s="301"/>
    </row>
    <row r="1426" spans="1:17" x14ac:dyDescent="0.25">
      <c r="A1426" s="372" t="s">
        <v>841</v>
      </c>
      <c r="B1426" s="373" t="s">
        <v>861</v>
      </c>
      <c r="C1426" s="373" t="s">
        <v>874</v>
      </c>
      <c r="D1426" s="382" t="s">
        <v>875</v>
      </c>
      <c r="E1426" s="380">
        <f>H1424</f>
        <v>0</v>
      </c>
      <c r="G1426" s="326" t="s">
        <v>461</v>
      </c>
      <c r="H1426" s="42">
        <f>K1415+Q1413</f>
        <v>0</v>
      </c>
      <c r="I1426" s="22"/>
      <c r="J1426" s="38"/>
      <c r="K1426" s="35"/>
      <c r="L1426" s="36"/>
      <c r="M1426" s="36"/>
      <c r="N1426" s="22"/>
      <c r="O1426" s="39"/>
      <c r="P1426" s="40"/>
      <c r="Q1426" s="301"/>
    </row>
    <row r="1427" spans="1:17" x14ac:dyDescent="0.25">
      <c r="A1427" s="372" t="s">
        <v>847</v>
      </c>
      <c r="B1427" s="378" t="s">
        <v>823</v>
      </c>
      <c r="C1427" s="373" t="s">
        <v>876</v>
      </c>
      <c r="D1427" s="385" t="s">
        <v>877</v>
      </c>
      <c r="E1427" s="380">
        <f>H1426</f>
        <v>0</v>
      </c>
      <c r="G1427" s="326" t="s">
        <v>878</v>
      </c>
      <c r="H1427" s="42">
        <f>K1416+Q1413</f>
        <v>0</v>
      </c>
      <c r="I1427" s="22"/>
      <c r="J1427" s="38"/>
      <c r="K1427" s="35"/>
      <c r="L1427" s="36"/>
      <c r="M1427" s="36"/>
      <c r="N1427" s="22"/>
      <c r="O1427" s="39"/>
      <c r="P1427" s="40"/>
      <c r="Q1427" s="301"/>
    </row>
    <row r="1428" spans="1:17" x14ac:dyDescent="0.25">
      <c r="A1428" s="372" t="s">
        <v>850</v>
      </c>
      <c r="B1428" s="378" t="s">
        <v>823</v>
      </c>
      <c r="C1428" s="373" t="s">
        <v>879</v>
      </c>
      <c r="D1428" s="385" t="s">
        <v>880</v>
      </c>
      <c r="E1428" s="380">
        <f>H1427</f>
        <v>0</v>
      </c>
      <c r="I1428" s="22"/>
      <c r="J1428" s="38"/>
      <c r="K1428" s="35"/>
      <c r="L1428" s="36"/>
      <c r="M1428" s="36"/>
      <c r="N1428" s="22"/>
      <c r="O1428" s="39"/>
      <c r="P1428" s="40"/>
      <c r="Q1428" s="301"/>
    </row>
    <row r="1430" spans="1:17" x14ac:dyDescent="0.25">
      <c r="A1430" s="613" t="s">
        <v>631</v>
      </c>
      <c r="B1430" s="614"/>
      <c r="C1430" s="614"/>
      <c r="D1430" s="614"/>
      <c r="E1430" s="614"/>
      <c r="F1430" s="27"/>
    </row>
    <row r="1432" spans="1:17" x14ac:dyDescent="0.25">
      <c r="D1432" s="178" t="s">
        <v>4</v>
      </c>
      <c r="E1432" s="28">
        <f>высота2</f>
        <v>0</v>
      </c>
    </row>
    <row r="1433" spans="1:17" x14ac:dyDescent="0.25">
      <c r="D1433" s="2" t="s">
        <v>5</v>
      </c>
      <c r="E1433" s="28">
        <f>ширина2</f>
        <v>0</v>
      </c>
    </row>
    <row r="1436" spans="1:17" ht="16.5" thickBot="1" x14ac:dyDescent="0.3">
      <c r="B1436" s="273" t="s">
        <v>632</v>
      </c>
    </row>
    <row r="1437" spans="1:17" ht="17.25" thickBot="1" x14ac:dyDescent="0.3">
      <c r="A1437" s="357" t="s">
        <v>822</v>
      </c>
      <c r="B1437" s="358" t="s">
        <v>823</v>
      </c>
      <c r="C1437" s="357" t="s">
        <v>824</v>
      </c>
      <c r="D1437" s="358" t="s">
        <v>2</v>
      </c>
      <c r="E1437" s="358" t="s">
        <v>3</v>
      </c>
      <c r="G1437" s="603" t="s">
        <v>6</v>
      </c>
      <c r="H1437" s="604"/>
      <c r="I1437" s="604"/>
      <c r="J1437" s="604"/>
      <c r="K1437" s="605"/>
      <c r="L1437" s="606" t="s">
        <v>325</v>
      </c>
      <c r="M1437" s="607"/>
      <c r="N1437" s="607"/>
      <c r="O1437" s="607"/>
      <c r="P1437" s="607"/>
      <c r="Q1437" s="615"/>
    </row>
    <row r="1438" spans="1:17" ht="25.5" x14ac:dyDescent="0.25">
      <c r="A1438" s="359" t="s">
        <v>825</v>
      </c>
      <c r="B1438" s="360"/>
      <c r="C1438" s="361" t="s">
        <v>826</v>
      </c>
      <c r="D1438" s="362" t="s">
        <v>827</v>
      </c>
      <c r="E1438" s="363">
        <f>H1452</f>
        <v>0</v>
      </c>
      <c r="G1438" s="29" t="s">
        <v>43</v>
      </c>
      <c r="H1438" s="3" t="s">
        <v>0</v>
      </c>
      <c r="I1438" s="4" t="s">
        <v>1</v>
      </c>
      <c r="J1438" s="4" t="s">
        <v>3</v>
      </c>
      <c r="K1438" s="5" t="s">
        <v>7</v>
      </c>
      <c r="L1438" s="41" t="s">
        <v>456</v>
      </c>
      <c r="M1438" s="6" t="s">
        <v>0</v>
      </c>
      <c r="N1438" s="7" t="s">
        <v>1</v>
      </c>
      <c r="O1438" s="7" t="s">
        <v>315</v>
      </c>
      <c r="P1438" s="7" t="s">
        <v>3</v>
      </c>
      <c r="Q1438" s="7" t="s">
        <v>7</v>
      </c>
    </row>
    <row r="1439" spans="1:17" x14ac:dyDescent="0.25">
      <c r="A1439" s="243" t="s">
        <v>828</v>
      </c>
      <c r="B1439" s="609" t="s">
        <v>829</v>
      </c>
      <c r="C1439" s="364" t="s">
        <v>830</v>
      </c>
      <c r="D1439" s="365" t="s">
        <v>831</v>
      </c>
      <c r="E1439" s="363">
        <f>H1451</f>
        <v>0</v>
      </c>
      <c r="G1439" s="19" t="s">
        <v>457</v>
      </c>
      <c r="H1439" s="51">
        <f>E1432/1000</f>
        <v>0</v>
      </c>
      <c r="I1439" s="51">
        <f>E1433/1000</f>
        <v>0</v>
      </c>
      <c r="J1439" s="26">
        <f>'Редактор цен '!$D$16</f>
        <v>10683.201900000002</v>
      </c>
      <c r="K1439" s="9">
        <f t="shared" ref="K1439:K1445" si="164">H1439*I1439*J1439</f>
        <v>0</v>
      </c>
      <c r="L1439" s="47" t="s">
        <v>458</v>
      </c>
      <c r="M1439" s="51">
        <f>H1439</f>
        <v>0</v>
      </c>
      <c r="N1439" s="51">
        <f>I1439</f>
        <v>0</v>
      </c>
      <c r="O1439" s="179">
        <f t="shared" ref="O1439" si="165">(M1439+N1439)*2</f>
        <v>0</v>
      </c>
      <c r="P1439" s="180">
        <f>'Редактор цен '!$D$127</f>
        <v>50.8</v>
      </c>
      <c r="Q1439" s="59">
        <f>O1439*P1439</f>
        <v>0</v>
      </c>
    </row>
    <row r="1440" spans="1:17" x14ac:dyDescent="0.25">
      <c r="A1440" s="366" t="s">
        <v>832</v>
      </c>
      <c r="B1440" s="610"/>
      <c r="C1440" s="367" t="s">
        <v>833</v>
      </c>
      <c r="D1440" s="368" t="s">
        <v>834</v>
      </c>
      <c r="E1440" s="363">
        <f>H1450</f>
        <v>0</v>
      </c>
      <c r="G1440" s="19" t="s">
        <v>9</v>
      </c>
      <c r="H1440" s="51">
        <f>H1439</f>
        <v>0</v>
      </c>
      <c r="I1440" s="51">
        <f>I1439</f>
        <v>0</v>
      </c>
      <c r="J1440" s="26">
        <f>'Редактор цен '!$D$18</f>
        <v>12330.696700000002</v>
      </c>
      <c r="K1440" s="9">
        <f t="shared" si="164"/>
        <v>0</v>
      </c>
      <c r="L1440" s="181" t="s">
        <v>628</v>
      </c>
      <c r="M1440" s="51">
        <f>M1439</f>
        <v>0</v>
      </c>
      <c r="N1440" s="51">
        <f>N1439</f>
        <v>0</v>
      </c>
      <c r="O1440" s="179">
        <f>(M1440+N1440)*2</f>
        <v>0</v>
      </c>
      <c r="P1440" s="11">
        <f>'Редактор цен '!$D$118</f>
        <v>58.42</v>
      </c>
      <c r="Q1440" s="59">
        <f>O1440*P1440</f>
        <v>0</v>
      </c>
    </row>
    <row r="1441" spans="1:17" ht="15.75" thickBot="1" x14ac:dyDescent="0.3">
      <c r="A1441" s="369" t="s">
        <v>835</v>
      </c>
      <c r="B1441" s="610"/>
      <c r="C1441" s="370" t="s">
        <v>836</v>
      </c>
      <c r="D1441" s="368" t="s">
        <v>837</v>
      </c>
      <c r="E1441" s="363">
        <f>E1440</f>
        <v>0</v>
      </c>
      <c r="G1441" s="371" t="s">
        <v>459</v>
      </c>
      <c r="H1441" s="51">
        <f t="shared" ref="H1441:I1445" si="166">H1440</f>
        <v>0</v>
      </c>
      <c r="I1441" s="51">
        <f t="shared" si="166"/>
        <v>0</v>
      </c>
      <c r="J1441" s="26">
        <f>'Редактор цен '!$D$20</f>
        <v>13241.921700000001</v>
      </c>
      <c r="K1441" s="463">
        <f t="shared" si="164"/>
        <v>0</v>
      </c>
      <c r="L1441" s="300"/>
      <c r="M1441" s="242"/>
      <c r="N1441" s="242"/>
      <c r="O1441" s="276"/>
      <c r="P1441" s="58"/>
      <c r="Q1441" s="57" t="s">
        <v>463</v>
      </c>
    </row>
    <row r="1442" spans="1:17" ht="15.75" thickBot="1" x14ac:dyDescent="0.3">
      <c r="A1442" s="369" t="s">
        <v>838</v>
      </c>
      <c r="B1442" s="610"/>
      <c r="C1442" s="370" t="s">
        <v>839</v>
      </c>
      <c r="D1442" s="368" t="s">
        <v>840</v>
      </c>
      <c r="E1442" s="363">
        <f>E1440</f>
        <v>0</v>
      </c>
      <c r="G1442" s="19" t="s">
        <v>326</v>
      </c>
      <c r="H1442" s="51">
        <f t="shared" si="166"/>
        <v>0</v>
      </c>
      <c r="I1442" s="51">
        <f t="shared" si="166"/>
        <v>0</v>
      </c>
      <c r="J1442" s="26">
        <f>'Редактор цен '!$D$30</f>
        <v>15622.0414</v>
      </c>
      <c r="K1442" s="9">
        <f t="shared" si="164"/>
        <v>0</v>
      </c>
      <c r="L1442" s="301"/>
      <c r="M1442" s="301"/>
      <c r="N1442" s="301"/>
      <c r="O1442" s="301"/>
      <c r="P1442" s="301"/>
      <c r="Q1442" s="182">
        <f>Q1439+Q1440</f>
        <v>0</v>
      </c>
    </row>
    <row r="1443" spans="1:17" x14ac:dyDescent="0.25">
      <c r="A1443" s="372" t="s">
        <v>841</v>
      </c>
      <c r="B1443" s="610"/>
      <c r="C1443" s="373" t="s">
        <v>842</v>
      </c>
      <c r="D1443" s="368" t="s">
        <v>843</v>
      </c>
      <c r="E1443" s="363">
        <f>E1440</f>
        <v>0</v>
      </c>
      <c r="G1443" s="19" t="s">
        <v>66</v>
      </c>
      <c r="H1443" s="51">
        <f t="shared" si="166"/>
        <v>0</v>
      </c>
      <c r="I1443" s="51">
        <f t="shared" si="166"/>
        <v>0</v>
      </c>
      <c r="J1443" s="26">
        <f>'Редактор цен '!$D$34</f>
        <v>17269.536200000002</v>
      </c>
      <c r="K1443" s="9">
        <f t="shared" si="164"/>
        <v>0</v>
      </c>
      <c r="L1443" s="63"/>
      <c r="M1443" s="62"/>
      <c r="N1443" s="62"/>
      <c r="O1443" s="276"/>
      <c r="P1443" s="58"/>
    </row>
    <row r="1444" spans="1:17" x14ac:dyDescent="0.25">
      <c r="A1444" s="372" t="s">
        <v>844</v>
      </c>
      <c r="B1444" s="610"/>
      <c r="C1444" s="373" t="s">
        <v>845</v>
      </c>
      <c r="D1444" s="368" t="s">
        <v>846</v>
      </c>
      <c r="E1444" s="363">
        <f>E1440</f>
        <v>0</v>
      </c>
      <c r="G1444" s="326" t="s">
        <v>461</v>
      </c>
      <c r="H1444" s="51">
        <f t="shared" si="166"/>
        <v>0</v>
      </c>
      <c r="I1444" s="51">
        <f t="shared" si="166"/>
        <v>0</v>
      </c>
      <c r="J1444" s="26">
        <f>'Редактор цен '!$D$32</f>
        <v>17378.8832</v>
      </c>
      <c r="K1444" s="9">
        <f t="shared" si="164"/>
        <v>0</v>
      </c>
      <c r="L1444" s="274"/>
      <c r="M1444" s="274"/>
      <c r="N1444" s="274"/>
      <c r="O1444" s="274"/>
      <c r="P1444" s="274"/>
      <c r="Q1444" s="274"/>
    </row>
    <row r="1445" spans="1:17" x14ac:dyDescent="0.25">
      <c r="A1445" s="372" t="s">
        <v>847</v>
      </c>
      <c r="B1445" s="610"/>
      <c r="C1445" s="373" t="s">
        <v>848</v>
      </c>
      <c r="D1445" s="368" t="s">
        <v>849</v>
      </c>
      <c r="E1445" s="363">
        <f>E1441</f>
        <v>0</v>
      </c>
      <c r="G1445" s="326" t="s">
        <v>462</v>
      </c>
      <c r="H1445" s="51">
        <f t="shared" si="166"/>
        <v>0</v>
      </c>
      <c r="I1445" s="51">
        <f t="shared" si="166"/>
        <v>0</v>
      </c>
      <c r="J1445" s="26">
        <f>'Редактор цен '!$D$36</f>
        <v>19933.9581</v>
      </c>
      <c r="K1445" s="9">
        <f t="shared" si="164"/>
        <v>0</v>
      </c>
      <c r="L1445" s="274"/>
      <c r="M1445" s="274"/>
      <c r="N1445" s="274"/>
      <c r="O1445" s="274"/>
      <c r="P1445" s="274"/>
      <c r="Q1445" s="274"/>
    </row>
    <row r="1446" spans="1:17" x14ac:dyDescent="0.25">
      <c r="A1446" s="372" t="s">
        <v>850</v>
      </c>
      <c r="B1446" s="610"/>
      <c r="C1446" s="373" t="s">
        <v>851</v>
      </c>
      <c r="D1446" s="368" t="s">
        <v>852</v>
      </c>
      <c r="E1446" s="363">
        <f>H1452</f>
        <v>0</v>
      </c>
      <c r="J1446" s="22"/>
      <c r="K1446" s="31"/>
      <c r="L1446" s="301"/>
      <c r="M1446" s="301"/>
      <c r="N1446" s="301"/>
      <c r="O1446" s="301"/>
      <c r="P1446" s="301"/>
      <c r="Q1446" s="301"/>
    </row>
    <row r="1447" spans="1:17" x14ac:dyDescent="0.25">
      <c r="A1447" s="369" t="s">
        <v>853</v>
      </c>
      <c r="B1447" s="610"/>
      <c r="C1447" s="370" t="s">
        <v>854</v>
      </c>
      <c r="D1447" s="368" t="s">
        <v>855</v>
      </c>
      <c r="E1447" s="363">
        <f>E1440</f>
        <v>0</v>
      </c>
      <c r="L1447" s="61"/>
      <c r="M1447" s="65"/>
      <c r="N1447" s="65"/>
      <c r="O1447" s="302"/>
      <c r="P1447" s="58"/>
      <c r="Q1447" s="301"/>
    </row>
    <row r="1448" spans="1:17" x14ac:dyDescent="0.25">
      <c r="A1448" s="366" t="s">
        <v>856</v>
      </c>
      <c r="B1448" s="611"/>
      <c r="C1448" s="367" t="s">
        <v>857</v>
      </c>
      <c r="D1448" s="368" t="s">
        <v>858</v>
      </c>
      <c r="E1448" s="363">
        <f>E1440</f>
        <v>0</v>
      </c>
      <c r="Q1448" s="301"/>
    </row>
    <row r="1449" spans="1:17" ht="15.75" x14ac:dyDescent="0.25">
      <c r="A1449" s="357" t="s">
        <v>822</v>
      </c>
      <c r="B1449" s="358" t="s">
        <v>823</v>
      </c>
      <c r="C1449" s="357" t="s">
        <v>824</v>
      </c>
      <c r="D1449" s="358" t="s">
        <v>2</v>
      </c>
      <c r="E1449" s="358" t="s">
        <v>3</v>
      </c>
      <c r="G1449" s="612" t="s">
        <v>10</v>
      </c>
      <c r="H1449" s="612"/>
      <c r="I1449" s="22"/>
      <c r="J1449" s="22"/>
      <c r="K1449" s="31"/>
    </row>
    <row r="1450" spans="1:17" x14ac:dyDescent="0.25">
      <c r="A1450" s="359" t="s">
        <v>825</v>
      </c>
      <c r="B1450" s="378" t="s">
        <v>823</v>
      </c>
      <c r="C1450" s="361" t="s">
        <v>859</v>
      </c>
      <c r="D1450" s="379" t="s">
        <v>860</v>
      </c>
      <c r="E1450" s="380">
        <f>H1456</f>
        <v>0</v>
      </c>
      <c r="G1450" s="19" t="s">
        <v>8</v>
      </c>
      <c r="H1450" s="42">
        <f>K1439+Q1442</f>
        <v>0</v>
      </c>
      <c r="I1450" s="22"/>
      <c r="J1450" s="22"/>
      <c r="K1450" s="31"/>
      <c r="L1450" s="32"/>
      <c r="M1450" s="32"/>
      <c r="N1450" s="32"/>
      <c r="O1450" s="39"/>
      <c r="P1450" s="40"/>
      <c r="Q1450" s="301"/>
    </row>
    <row r="1451" spans="1:17" x14ac:dyDescent="0.25">
      <c r="A1451" s="369" t="s">
        <v>835</v>
      </c>
      <c r="B1451" s="373" t="s">
        <v>861</v>
      </c>
      <c r="C1451" s="373" t="s">
        <v>862</v>
      </c>
      <c r="D1451" s="382" t="s">
        <v>863</v>
      </c>
      <c r="E1451" s="380">
        <f>H1453</f>
        <v>0</v>
      </c>
      <c r="G1451" s="19" t="s">
        <v>9</v>
      </c>
      <c r="H1451" s="42">
        <f>K1440+Q1442</f>
        <v>0</v>
      </c>
      <c r="J1451" s="22"/>
      <c r="K1451" s="38"/>
      <c r="L1451" s="36"/>
      <c r="M1451" s="36"/>
      <c r="N1451" s="22"/>
      <c r="O1451" s="39"/>
      <c r="P1451" s="40"/>
      <c r="Q1451" s="301"/>
    </row>
    <row r="1452" spans="1:17" x14ac:dyDescent="0.25">
      <c r="A1452" s="243" t="s">
        <v>828</v>
      </c>
      <c r="B1452" s="373" t="s">
        <v>864</v>
      </c>
      <c r="C1452" s="383" t="s">
        <v>865</v>
      </c>
      <c r="D1452" s="384" t="s">
        <v>866</v>
      </c>
      <c r="E1452" s="380">
        <f>H1454</f>
        <v>0</v>
      </c>
      <c r="G1452" s="371" t="s">
        <v>459</v>
      </c>
      <c r="H1452" s="42">
        <f>K1441+Q1442</f>
        <v>0</v>
      </c>
      <c r="L1452" s="36"/>
      <c r="M1452" s="36"/>
      <c r="N1452" s="22"/>
      <c r="O1452" s="39"/>
      <c r="P1452" s="40"/>
      <c r="Q1452" s="301"/>
    </row>
    <row r="1453" spans="1:17" x14ac:dyDescent="0.25">
      <c r="A1453" s="243" t="s">
        <v>828</v>
      </c>
      <c r="B1453" s="373" t="s">
        <v>867</v>
      </c>
      <c r="C1453" s="373" t="s">
        <v>868</v>
      </c>
      <c r="D1453" s="384" t="s">
        <v>869</v>
      </c>
      <c r="E1453" s="380">
        <f>H1454</f>
        <v>0</v>
      </c>
      <c r="G1453" s="19" t="s">
        <v>870</v>
      </c>
      <c r="H1453" s="42">
        <f>K1442+Q1442</f>
        <v>0</v>
      </c>
      <c r="L1453" s="36"/>
      <c r="M1453" s="36"/>
      <c r="N1453" s="22"/>
      <c r="O1453" s="39"/>
      <c r="P1453" s="40"/>
      <c r="Q1453" s="301"/>
    </row>
    <row r="1454" spans="1:17" x14ac:dyDescent="0.25">
      <c r="A1454" s="372" t="s">
        <v>841</v>
      </c>
      <c r="B1454" s="373" t="s">
        <v>864</v>
      </c>
      <c r="C1454" s="373" t="s">
        <v>871</v>
      </c>
      <c r="D1454" s="382" t="s">
        <v>872</v>
      </c>
      <c r="E1454" s="380">
        <f>H1453</f>
        <v>0</v>
      </c>
      <c r="G1454" s="19" t="s">
        <v>873</v>
      </c>
      <c r="H1454" s="42">
        <f>K1443+Q1442</f>
        <v>0</v>
      </c>
      <c r="I1454" s="22"/>
      <c r="J1454" s="38"/>
      <c r="K1454" s="22"/>
      <c r="L1454" s="36"/>
      <c r="M1454" s="36"/>
      <c r="N1454" s="22"/>
      <c r="O1454" s="39"/>
      <c r="P1454" s="40"/>
      <c r="Q1454" s="301"/>
    </row>
    <row r="1455" spans="1:17" x14ac:dyDescent="0.25">
      <c r="A1455" s="372" t="s">
        <v>841</v>
      </c>
      <c r="B1455" s="373" t="s">
        <v>861</v>
      </c>
      <c r="C1455" s="373" t="s">
        <v>874</v>
      </c>
      <c r="D1455" s="382" t="s">
        <v>875</v>
      </c>
      <c r="E1455" s="380">
        <f>H1453</f>
        <v>0</v>
      </c>
      <c r="G1455" s="326" t="s">
        <v>461</v>
      </c>
      <c r="H1455" s="42">
        <f>K1444+Q1442</f>
        <v>0</v>
      </c>
      <c r="I1455" s="22"/>
      <c r="J1455" s="38"/>
      <c r="K1455" s="35"/>
      <c r="L1455" s="36"/>
      <c r="M1455" s="36"/>
      <c r="N1455" s="22"/>
      <c r="O1455" s="39"/>
      <c r="P1455" s="40"/>
      <c r="Q1455" s="301"/>
    </row>
    <row r="1456" spans="1:17" x14ac:dyDescent="0.25">
      <c r="A1456" s="372" t="s">
        <v>847</v>
      </c>
      <c r="B1456" s="378" t="s">
        <v>823</v>
      </c>
      <c r="C1456" s="373" t="s">
        <v>876</v>
      </c>
      <c r="D1456" s="385" t="s">
        <v>877</v>
      </c>
      <c r="E1456" s="380">
        <f>H1455</f>
        <v>0</v>
      </c>
      <c r="G1456" s="326" t="s">
        <v>878</v>
      </c>
      <c r="H1456" s="42">
        <f>K1445+Q1442</f>
        <v>0</v>
      </c>
      <c r="I1456" s="22"/>
      <c r="J1456" s="38"/>
      <c r="K1456" s="35"/>
      <c r="L1456" s="36"/>
      <c r="M1456" s="36"/>
      <c r="N1456" s="22"/>
      <c r="O1456" s="39"/>
      <c r="P1456" s="40"/>
      <c r="Q1456" s="301"/>
    </row>
    <row r="1457" spans="1:17" x14ac:dyDescent="0.25">
      <c r="A1457" s="372" t="s">
        <v>850</v>
      </c>
      <c r="B1457" s="378" t="s">
        <v>823</v>
      </c>
      <c r="C1457" s="373" t="s">
        <v>879</v>
      </c>
      <c r="D1457" s="385" t="s">
        <v>880</v>
      </c>
      <c r="E1457" s="380">
        <f>H1456</f>
        <v>0</v>
      </c>
      <c r="I1457" s="22"/>
      <c r="J1457" s="38"/>
      <c r="K1457" s="35"/>
      <c r="L1457" s="36"/>
      <c r="M1457" s="36"/>
      <c r="N1457" s="22"/>
      <c r="O1457" s="39"/>
      <c r="P1457" s="40"/>
      <c r="Q1457" s="301"/>
    </row>
    <row r="1458" spans="1:17" x14ac:dyDescent="0.25">
      <c r="A1458" s="301"/>
      <c r="B1458" s="301"/>
      <c r="C1458" s="301"/>
      <c r="D1458" s="301"/>
      <c r="E1458" s="301"/>
      <c r="F1458" s="301"/>
      <c r="G1458" s="301"/>
      <c r="H1458" s="301"/>
      <c r="I1458" s="301"/>
      <c r="J1458" s="301"/>
      <c r="K1458" s="301"/>
      <c r="L1458" s="301"/>
      <c r="M1458" s="301"/>
      <c r="N1458" s="301"/>
      <c r="O1458" s="301"/>
      <c r="P1458" s="301"/>
      <c r="Q1458" s="301"/>
    </row>
    <row r="1459" spans="1:17" x14ac:dyDescent="0.25">
      <c r="A1459" s="613" t="s">
        <v>633</v>
      </c>
      <c r="B1459" s="614"/>
      <c r="C1459" s="614"/>
      <c r="D1459" s="614"/>
      <c r="E1459" s="614"/>
      <c r="F1459" s="27"/>
    </row>
    <row r="1461" spans="1:17" x14ac:dyDescent="0.25">
      <c r="D1461" s="178" t="s">
        <v>4</v>
      </c>
      <c r="E1461" s="28">
        <f>высота2</f>
        <v>0</v>
      </c>
    </row>
    <row r="1462" spans="1:17" x14ac:dyDescent="0.25">
      <c r="D1462" s="2" t="s">
        <v>5</v>
      </c>
      <c r="E1462" s="28">
        <f>ширина2</f>
        <v>0</v>
      </c>
    </row>
    <row r="1465" spans="1:17" ht="16.5" thickBot="1" x14ac:dyDescent="0.3">
      <c r="B1465" s="273" t="s">
        <v>634</v>
      </c>
    </row>
    <row r="1466" spans="1:17" ht="17.25" thickBot="1" x14ac:dyDescent="0.3">
      <c r="A1466" s="357" t="s">
        <v>822</v>
      </c>
      <c r="B1466" s="358" t="s">
        <v>823</v>
      </c>
      <c r="C1466" s="357" t="s">
        <v>824</v>
      </c>
      <c r="D1466" s="358" t="s">
        <v>2</v>
      </c>
      <c r="E1466" s="358" t="s">
        <v>3</v>
      </c>
      <c r="G1466" s="603" t="s">
        <v>6</v>
      </c>
      <c r="H1466" s="604"/>
      <c r="I1466" s="604"/>
      <c r="J1466" s="604"/>
      <c r="K1466" s="605"/>
      <c r="L1466" s="606" t="s">
        <v>325</v>
      </c>
      <c r="M1466" s="607"/>
      <c r="N1466" s="607"/>
      <c r="O1466" s="607"/>
      <c r="P1466" s="607"/>
      <c r="Q1466" s="615"/>
    </row>
    <row r="1467" spans="1:17" ht="25.5" x14ac:dyDescent="0.25">
      <c r="A1467" s="359" t="s">
        <v>825</v>
      </c>
      <c r="B1467" s="360"/>
      <c r="C1467" s="361" t="s">
        <v>826</v>
      </c>
      <c r="D1467" s="362" t="s">
        <v>827</v>
      </c>
      <c r="E1467" s="363">
        <f>H1481</f>
        <v>0</v>
      </c>
      <c r="G1467" s="29" t="s">
        <v>43</v>
      </c>
      <c r="H1467" s="3" t="s">
        <v>0</v>
      </c>
      <c r="I1467" s="4" t="s">
        <v>1</v>
      </c>
      <c r="J1467" s="4" t="s">
        <v>3</v>
      </c>
      <c r="K1467" s="5" t="s">
        <v>7</v>
      </c>
      <c r="L1467" s="41" t="s">
        <v>456</v>
      </c>
      <c r="M1467" s="6" t="s">
        <v>0</v>
      </c>
      <c r="N1467" s="7" t="s">
        <v>1</v>
      </c>
      <c r="O1467" s="7" t="s">
        <v>315</v>
      </c>
      <c r="P1467" s="7" t="s">
        <v>3</v>
      </c>
      <c r="Q1467" s="7" t="s">
        <v>7</v>
      </c>
    </row>
    <row r="1468" spans="1:17" x14ac:dyDescent="0.25">
      <c r="A1468" s="243" t="s">
        <v>828</v>
      </c>
      <c r="B1468" s="609" t="s">
        <v>829</v>
      </c>
      <c r="C1468" s="364" t="s">
        <v>830</v>
      </c>
      <c r="D1468" s="365" t="s">
        <v>831</v>
      </c>
      <c r="E1468" s="363">
        <f>H1480</f>
        <v>0</v>
      </c>
      <c r="G1468" s="19" t="s">
        <v>457</v>
      </c>
      <c r="H1468" s="51">
        <f>E1461/1000</f>
        <v>0</v>
      </c>
      <c r="I1468" s="51">
        <f>E1462/1000</f>
        <v>0</v>
      </c>
      <c r="J1468" s="26">
        <f>'Редактор цен '!$D$17</f>
        <v>15468.955600000001</v>
      </c>
      <c r="K1468" s="9">
        <f t="shared" ref="K1468:K1474" si="167">H1468*I1468*J1468</f>
        <v>0</v>
      </c>
      <c r="L1468" s="47" t="s">
        <v>458</v>
      </c>
      <c r="M1468" s="51">
        <f>H1468</f>
        <v>0</v>
      </c>
      <c r="N1468" s="51">
        <f>I1468</f>
        <v>0</v>
      </c>
      <c r="O1468" s="179">
        <f t="shared" ref="O1468" si="168">(M1468+N1468)*2</f>
        <v>0</v>
      </c>
      <c r="P1468" s="180">
        <f>'Редактор цен '!$D$127</f>
        <v>50.8</v>
      </c>
      <c r="Q1468" s="59">
        <f>O1468*P1468</f>
        <v>0</v>
      </c>
    </row>
    <row r="1469" spans="1:17" x14ac:dyDescent="0.25">
      <c r="A1469" s="366" t="s">
        <v>832</v>
      </c>
      <c r="B1469" s="610"/>
      <c r="C1469" s="367" t="s">
        <v>833</v>
      </c>
      <c r="D1469" s="368" t="s">
        <v>834</v>
      </c>
      <c r="E1469" s="363">
        <f>H1479</f>
        <v>0</v>
      </c>
      <c r="G1469" s="19" t="s">
        <v>9</v>
      </c>
      <c r="H1469" s="51">
        <f>H1468</f>
        <v>0</v>
      </c>
      <c r="I1469" s="51">
        <f>I1468</f>
        <v>0</v>
      </c>
      <c r="J1469" s="26">
        <f>'Редактор цен '!$D$19</f>
        <v>18931.6106</v>
      </c>
      <c r="K1469" s="9">
        <f t="shared" si="167"/>
        <v>0</v>
      </c>
      <c r="L1469" s="181" t="s">
        <v>628</v>
      </c>
      <c r="M1469" s="51">
        <f>M1468</f>
        <v>0</v>
      </c>
      <c r="N1469" s="51">
        <f>N1468</f>
        <v>0</v>
      </c>
      <c r="O1469" s="179">
        <f>(M1469+N1469)*2</f>
        <v>0</v>
      </c>
      <c r="P1469" s="11">
        <f>'Редактор цен '!$D$118</f>
        <v>58.42</v>
      </c>
      <c r="Q1469" s="59">
        <f>O1469*P1469</f>
        <v>0</v>
      </c>
    </row>
    <row r="1470" spans="1:17" ht="15.75" thickBot="1" x14ac:dyDescent="0.3">
      <c r="A1470" s="369" t="s">
        <v>835</v>
      </c>
      <c r="B1470" s="610"/>
      <c r="C1470" s="370" t="s">
        <v>836</v>
      </c>
      <c r="D1470" s="368" t="s">
        <v>837</v>
      </c>
      <c r="E1470" s="363">
        <f>E1469</f>
        <v>0</v>
      </c>
      <c r="G1470" s="371" t="s">
        <v>459</v>
      </c>
      <c r="H1470" s="51">
        <f t="shared" ref="H1470:I1474" si="169">H1469</f>
        <v>0</v>
      </c>
      <c r="I1470" s="51">
        <f t="shared" si="169"/>
        <v>0</v>
      </c>
      <c r="J1470" s="26">
        <f>'Редактор цен '!$D$21</f>
        <v>19759.002899999999</v>
      </c>
      <c r="K1470" s="463">
        <f t="shared" si="167"/>
        <v>0</v>
      </c>
      <c r="L1470" s="300"/>
      <c r="M1470" s="242"/>
      <c r="N1470" s="242"/>
      <c r="O1470" s="276"/>
      <c r="P1470" s="58"/>
      <c r="Q1470" s="57" t="s">
        <v>463</v>
      </c>
    </row>
    <row r="1471" spans="1:17" ht="15.75" thickBot="1" x14ac:dyDescent="0.3">
      <c r="A1471" s="369" t="s">
        <v>838</v>
      </c>
      <c r="B1471" s="610"/>
      <c r="C1471" s="370" t="s">
        <v>839</v>
      </c>
      <c r="D1471" s="368" t="s">
        <v>840</v>
      </c>
      <c r="E1471" s="363">
        <f>E1469</f>
        <v>0</v>
      </c>
      <c r="G1471" s="19" t="s">
        <v>326</v>
      </c>
      <c r="H1471" s="51">
        <f t="shared" si="169"/>
        <v>0</v>
      </c>
      <c r="I1471" s="51">
        <f t="shared" si="169"/>
        <v>0</v>
      </c>
      <c r="J1471" s="26">
        <f>'Редактор цен '!$D$31</f>
        <v>23473.155999999999</v>
      </c>
      <c r="K1471" s="9">
        <f t="shared" si="167"/>
        <v>0</v>
      </c>
      <c r="L1471" s="33"/>
      <c r="M1471" s="242"/>
      <c r="N1471" s="242"/>
      <c r="O1471" s="276"/>
      <c r="P1471" s="58"/>
      <c r="Q1471" s="182">
        <f>Q1468+Q1469</f>
        <v>0</v>
      </c>
    </row>
    <row r="1472" spans="1:17" x14ac:dyDescent="0.25">
      <c r="A1472" s="372" t="s">
        <v>841</v>
      </c>
      <c r="B1472" s="610"/>
      <c r="C1472" s="373" t="s">
        <v>842</v>
      </c>
      <c r="D1472" s="368" t="s">
        <v>843</v>
      </c>
      <c r="E1472" s="363">
        <f>E1469</f>
        <v>0</v>
      </c>
      <c r="G1472" s="19" t="s">
        <v>66</v>
      </c>
      <c r="H1472" s="51">
        <f t="shared" si="169"/>
        <v>0</v>
      </c>
      <c r="I1472" s="51">
        <f t="shared" si="169"/>
        <v>0</v>
      </c>
      <c r="J1472" s="26">
        <f>'Редактор цен '!$D$35</f>
        <v>26935.810999999998</v>
      </c>
      <c r="K1472" s="9">
        <f t="shared" si="167"/>
        <v>0</v>
      </c>
      <c r="L1472" s="63"/>
      <c r="M1472" s="62"/>
      <c r="N1472" s="62"/>
      <c r="O1472" s="276"/>
      <c r="P1472" s="58"/>
    </row>
    <row r="1473" spans="1:17" x14ac:dyDescent="0.25">
      <c r="A1473" s="372" t="s">
        <v>844</v>
      </c>
      <c r="B1473" s="610"/>
      <c r="C1473" s="373" t="s">
        <v>845</v>
      </c>
      <c r="D1473" s="368" t="s">
        <v>846</v>
      </c>
      <c r="E1473" s="363">
        <f>E1469</f>
        <v>0</v>
      </c>
      <c r="G1473" s="326" t="s">
        <v>461</v>
      </c>
      <c r="H1473" s="51">
        <f t="shared" si="169"/>
        <v>0</v>
      </c>
      <c r="I1473" s="51">
        <f t="shared" si="169"/>
        <v>0</v>
      </c>
      <c r="J1473" s="26">
        <f>'Редактор цен '!$D$33</f>
        <v>25568.9735</v>
      </c>
      <c r="K1473" s="9">
        <f t="shared" si="167"/>
        <v>0</v>
      </c>
      <c r="L1473" s="274"/>
      <c r="M1473" s="55"/>
      <c r="N1473" s="55"/>
      <c r="O1473" s="276"/>
      <c r="P1473" s="58"/>
      <c r="Q1473" s="64"/>
    </row>
    <row r="1474" spans="1:17" x14ac:dyDescent="0.25">
      <c r="A1474" s="372" t="s">
        <v>847</v>
      </c>
      <c r="B1474" s="610"/>
      <c r="C1474" s="373" t="s">
        <v>848</v>
      </c>
      <c r="D1474" s="368" t="s">
        <v>849</v>
      </c>
      <c r="E1474" s="363">
        <f>E1470</f>
        <v>0</v>
      </c>
      <c r="G1474" s="326" t="s">
        <v>462</v>
      </c>
      <c r="H1474" s="51">
        <f t="shared" si="169"/>
        <v>0</v>
      </c>
      <c r="I1474" s="51">
        <f t="shared" si="169"/>
        <v>0</v>
      </c>
      <c r="J1474" s="26">
        <f>'Редактор цен '!$D$37</f>
        <v>29859.020800000002</v>
      </c>
      <c r="K1474" s="9">
        <f t="shared" si="167"/>
        <v>0</v>
      </c>
      <c r="L1474" s="61"/>
      <c r="M1474" s="64"/>
      <c r="N1474" s="64"/>
      <c r="O1474" s="276"/>
      <c r="P1474" s="58"/>
      <c r="Q1474" s="64"/>
    </row>
    <row r="1475" spans="1:17" x14ac:dyDescent="0.25">
      <c r="A1475" s="372" t="s">
        <v>850</v>
      </c>
      <c r="B1475" s="610"/>
      <c r="C1475" s="373" t="s">
        <v>851</v>
      </c>
      <c r="D1475" s="368" t="s">
        <v>852</v>
      </c>
      <c r="E1475" s="363">
        <f>H1481</f>
        <v>0</v>
      </c>
      <c r="J1475" s="22"/>
      <c r="K1475" s="31"/>
      <c r="L1475" s="301"/>
      <c r="M1475" s="301"/>
      <c r="N1475" s="301"/>
      <c r="O1475" s="301"/>
      <c r="P1475" s="301"/>
      <c r="Q1475" s="301"/>
    </row>
    <row r="1476" spans="1:17" x14ac:dyDescent="0.25">
      <c r="A1476" s="369" t="s">
        <v>853</v>
      </c>
      <c r="B1476" s="610"/>
      <c r="C1476" s="370" t="s">
        <v>854</v>
      </c>
      <c r="D1476" s="368" t="s">
        <v>855</v>
      </c>
      <c r="E1476" s="363">
        <f>E1469</f>
        <v>0</v>
      </c>
      <c r="L1476" s="61"/>
      <c r="M1476" s="65"/>
      <c r="N1476" s="65"/>
      <c r="O1476" s="302"/>
      <c r="P1476" s="58"/>
      <c r="Q1476" s="301"/>
    </row>
    <row r="1477" spans="1:17" x14ac:dyDescent="0.25">
      <c r="A1477" s="366" t="s">
        <v>856</v>
      </c>
      <c r="B1477" s="611"/>
      <c r="C1477" s="367" t="s">
        <v>857</v>
      </c>
      <c r="D1477" s="368" t="s">
        <v>858</v>
      </c>
      <c r="E1477" s="363">
        <f>E1469</f>
        <v>0</v>
      </c>
      <c r="L1477" s="274"/>
      <c r="Q1477" s="301"/>
    </row>
    <row r="1478" spans="1:17" ht="15.75" x14ac:dyDescent="0.25">
      <c r="A1478" s="357" t="s">
        <v>822</v>
      </c>
      <c r="B1478" s="358" t="s">
        <v>823</v>
      </c>
      <c r="C1478" s="357" t="s">
        <v>824</v>
      </c>
      <c r="D1478" s="358" t="s">
        <v>2</v>
      </c>
      <c r="E1478" s="358" t="s">
        <v>3</v>
      </c>
      <c r="G1478" s="612" t="s">
        <v>10</v>
      </c>
      <c r="H1478" s="612"/>
      <c r="I1478" s="22"/>
      <c r="J1478" s="22"/>
      <c r="K1478" s="31"/>
    </row>
    <row r="1479" spans="1:17" x14ac:dyDescent="0.25">
      <c r="A1479" s="359" t="s">
        <v>825</v>
      </c>
      <c r="B1479" s="378" t="s">
        <v>823</v>
      </c>
      <c r="C1479" s="361" t="s">
        <v>859</v>
      </c>
      <c r="D1479" s="379" t="s">
        <v>860</v>
      </c>
      <c r="E1479" s="380">
        <f>H1485</f>
        <v>0</v>
      </c>
      <c r="G1479" s="19" t="s">
        <v>8</v>
      </c>
      <c r="H1479" s="42">
        <f>K1468+Q1471</f>
        <v>0</v>
      </c>
      <c r="I1479" s="22"/>
      <c r="J1479" s="22"/>
      <c r="K1479" s="31"/>
      <c r="L1479" s="32"/>
      <c r="M1479" s="32"/>
      <c r="N1479" s="32"/>
      <c r="O1479" s="39"/>
      <c r="P1479" s="40"/>
      <c r="Q1479" s="301"/>
    </row>
    <row r="1480" spans="1:17" x14ac:dyDescent="0.25">
      <c r="A1480" s="369" t="s">
        <v>835</v>
      </c>
      <c r="B1480" s="373" t="s">
        <v>861</v>
      </c>
      <c r="C1480" s="373" t="s">
        <v>862</v>
      </c>
      <c r="D1480" s="382" t="s">
        <v>863</v>
      </c>
      <c r="E1480" s="380">
        <f>H1482</f>
        <v>0</v>
      </c>
      <c r="G1480" s="19" t="s">
        <v>9</v>
      </c>
      <c r="H1480" s="42">
        <f>K1469+Q1471</f>
        <v>0</v>
      </c>
      <c r="J1480" s="22"/>
      <c r="K1480" s="38"/>
      <c r="L1480" s="36"/>
      <c r="M1480" s="36"/>
      <c r="N1480" s="22"/>
      <c r="O1480" s="39"/>
      <c r="P1480" s="40"/>
      <c r="Q1480" s="301"/>
    </row>
    <row r="1481" spans="1:17" x14ac:dyDescent="0.25">
      <c r="A1481" s="243" t="s">
        <v>828</v>
      </c>
      <c r="B1481" s="373" t="s">
        <v>864</v>
      </c>
      <c r="C1481" s="383" t="s">
        <v>865</v>
      </c>
      <c r="D1481" s="384" t="s">
        <v>866</v>
      </c>
      <c r="E1481" s="380">
        <f>H1483</f>
        <v>0</v>
      </c>
      <c r="G1481" s="371" t="s">
        <v>459</v>
      </c>
      <c r="H1481" s="42">
        <f>K1470+Q1471</f>
        <v>0</v>
      </c>
      <c r="L1481" s="36"/>
      <c r="M1481" s="36"/>
      <c r="N1481" s="22"/>
      <c r="O1481" s="39"/>
      <c r="P1481" s="40"/>
      <c r="Q1481" s="301"/>
    </row>
    <row r="1482" spans="1:17" x14ac:dyDescent="0.25">
      <c r="A1482" s="243" t="s">
        <v>828</v>
      </c>
      <c r="B1482" s="373" t="s">
        <v>867</v>
      </c>
      <c r="C1482" s="373" t="s">
        <v>868</v>
      </c>
      <c r="D1482" s="384" t="s">
        <v>869</v>
      </c>
      <c r="E1482" s="380">
        <f>H1483</f>
        <v>0</v>
      </c>
      <c r="G1482" s="19" t="s">
        <v>870</v>
      </c>
      <c r="H1482" s="42">
        <f>K1471+Q1471</f>
        <v>0</v>
      </c>
      <c r="L1482" s="36"/>
      <c r="M1482" s="36"/>
      <c r="N1482" s="22"/>
      <c r="O1482" s="39"/>
      <c r="P1482" s="40"/>
      <c r="Q1482" s="301"/>
    </row>
    <row r="1483" spans="1:17" x14ac:dyDescent="0.25">
      <c r="A1483" s="372" t="s">
        <v>841</v>
      </c>
      <c r="B1483" s="373" t="s">
        <v>864</v>
      </c>
      <c r="C1483" s="373" t="s">
        <v>871</v>
      </c>
      <c r="D1483" s="382" t="s">
        <v>872</v>
      </c>
      <c r="E1483" s="380">
        <f>H1482</f>
        <v>0</v>
      </c>
      <c r="G1483" s="19" t="s">
        <v>873</v>
      </c>
      <c r="H1483" s="42">
        <f>K1472+Q1471</f>
        <v>0</v>
      </c>
      <c r="I1483" s="22"/>
      <c r="J1483" s="38"/>
      <c r="K1483" s="22"/>
      <c r="L1483" s="36"/>
      <c r="M1483" s="36"/>
      <c r="N1483" s="22"/>
      <c r="O1483" s="39"/>
      <c r="P1483" s="40"/>
      <c r="Q1483" s="301"/>
    </row>
    <row r="1484" spans="1:17" x14ac:dyDescent="0.25">
      <c r="A1484" s="372" t="s">
        <v>841</v>
      </c>
      <c r="B1484" s="373" t="s">
        <v>861</v>
      </c>
      <c r="C1484" s="373" t="s">
        <v>874</v>
      </c>
      <c r="D1484" s="382" t="s">
        <v>875</v>
      </c>
      <c r="E1484" s="380">
        <f>H1482</f>
        <v>0</v>
      </c>
      <c r="G1484" s="326" t="s">
        <v>461</v>
      </c>
      <c r="H1484" s="42">
        <f>K1473+Q1471</f>
        <v>0</v>
      </c>
      <c r="I1484" s="22"/>
      <c r="J1484" s="38"/>
      <c r="K1484" s="35"/>
      <c r="L1484" s="36"/>
      <c r="M1484" s="36"/>
      <c r="N1484" s="22"/>
      <c r="O1484" s="39"/>
      <c r="P1484" s="40"/>
      <c r="Q1484" s="301"/>
    </row>
    <row r="1485" spans="1:17" x14ac:dyDescent="0.25">
      <c r="A1485" s="372" t="s">
        <v>847</v>
      </c>
      <c r="B1485" s="378" t="s">
        <v>823</v>
      </c>
      <c r="C1485" s="373" t="s">
        <v>876</v>
      </c>
      <c r="D1485" s="385" t="s">
        <v>877</v>
      </c>
      <c r="E1485" s="380">
        <f>H1484</f>
        <v>0</v>
      </c>
      <c r="G1485" s="326" t="s">
        <v>878</v>
      </c>
      <c r="H1485" s="42">
        <f>K1474+Q1471</f>
        <v>0</v>
      </c>
      <c r="I1485" s="22"/>
      <c r="J1485" s="38"/>
      <c r="K1485" s="35"/>
      <c r="L1485" s="36"/>
      <c r="M1485" s="36"/>
      <c r="N1485" s="22"/>
      <c r="O1485" s="39"/>
      <c r="P1485" s="40"/>
      <c r="Q1485" s="301"/>
    </row>
    <row r="1486" spans="1:17" x14ac:dyDescent="0.25">
      <c r="A1486" s="372" t="s">
        <v>850</v>
      </c>
      <c r="B1486" s="378" t="s">
        <v>823</v>
      </c>
      <c r="C1486" s="373" t="s">
        <v>879</v>
      </c>
      <c r="D1486" s="385" t="s">
        <v>880</v>
      </c>
      <c r="E1486" s="380">
        <f>H1485</f>
        <v>0</v>
      </c>
      <c r="I1486" s="22"/>
      <c r="J1486" s="38"/>
      <c r="K1486" s="35"/>
      <c r="L1486" s="36"/>
      <c r="M1486" s="36"/>
      <c r="N1486" s="22"/>
      <c r="O1486" s="39"/>
      <c r="P1486" s="40"/>
      <c r="Q1486" s="301"/>
    </row>
    <row r="1489" spans="1:17" x14ac:dyDescent="0.25">
      <c r="A1489" s="613" t="s">
        <v>636</v>
      </c>
      <c r="B1489" s="614"/>
      <c r="C1489" s="614"/>
      <c r="D1489" s="614"/>
      <c r="E1489" s="614"/>
      <c r="F1489" s="27"/>
    </row>
    <row r="1491" spans="1:17" x14ac:dyDescent="0.25">
      <c r="D1491" s="178" t="s">
        <v>4</v>
      </c>
      <c r="E1491" s="28">
        <f>высота2</f>
        <v>0</v>
      </c>
    </row>
    <row r="1492" spans="1:17" x14ac:dyDescent="0.25">
      <c r="D1492" s="2" t="s">
        <v>5</v>
      </c>
      <c r="E1492" s="28">
        <v>60</v>
      </c>
    </row>
    <row r="1495" spans="1:17" ht="16.5" thickBot="1" x14ac:dyDescent="0.3">
      <c r="B1495" s="273" t="s">
        <v>637</v>
      </c>
    </row>
    <row r="1496" spans="1:17" ht="17.25" thickBot="1" x14ac:dyDescent="0.3">
      <c r="A1496" s="357" t="s">
        <v>822</v>
      </c>
      <c r="B1496" s="358" t="s">
        <v>823</v>
      </c>
      <c r="C1496" s="357" t="s">
        <v>824</v>
      </c>
      <c r="D1496" s="358" t="s">
        <v>2</v>
      </c>
      <c r="E1496" s="358" t="s">
        <v>3</v>
      </c>
      <c r="G1496" s="603" t="s">
        <v>6</v>
      </c>
      <c r="H1496" s="604"/>
      <c r="I1496" s="604"/>
      <c r="J1496" s="604"/>
      <c r="K1496" s="605"/>
      <c r="L1496" s="606" t="s">
        <v>325</v>
      </c>
      <c r="M1496" s="607"/>
      <c r="N1496" s="607"/>
      <c r="O1496" s="607"/>
      <c r="P1496" s="607"/>
      <c r="Q1496" s="615"/>
    </row>
    <row r="1497" spans="1:17" ht="25.5" x14ac:dyDescent="0.25">
      <c r="A1497" s="359" t="s">
        <v>825</v>
      </c>
      <c r="B1497" s="360"/>
      <c r="C1497" s="361" t="s">
        <v>826</v>
      </c>
      <c r="D1497" s="362" t="s">
        <v>827</v>
      </c>
      <c r="E1497" s="363">
        <f>H1511</f>
        <v>0.72390000000000043</v>
      </c>
      <c r="G1497" s="29" t="s">
        <v>43</v>
      </c>
      <c r="H1497" s="3" t="s">
        <v>0</v>
      </c>
      <c r="I1497" s="4" t="s">
        <v>1</v>
      </c>
      <c r="J1497" s="4" t="s">
        <v>3</v>
      </c>
      <c r="K1497" s="5" t="s">
        <v>7</v>
      </c>
      <c r="L1497" s="41" t="s">
        <v>456</v>
      </c>
      <c r="M1497" s="6" t="s">
        <v>0</v>
      </c>
      <c r="N1497" s="7" t="s">
        <v>1</v>
      </c>
      <c r="O1497" s="7" t="s">
        <v>315</v>
      </c>
      <c r="P1497" s="7" t="s">
        <v>3</v>
      </c>
      <c r="Q1497" s="7" t="s">
        <v>7</v>
      </c>
    </row>
    <row r="1498" spans="1:17" x14ac:dyDescent="0.25">
      <c r="A1498" s="243" t="s">
        <v>828</v>
      </c>
      <c r="B1498" s="609" t="s">
        <v>829</v>
      </c>
      <c r="C1498" s="364" t="s">
        <v>830</v>
      </c>
      <c r="D1498" s="365" t="s">
        <v>831</v>
      </c>
      <c r="E1498" s="363">
        <f>H1510</f>
        <v>0.72390000000000043</v>
      </c>
      <c r="G1498" s="19" t="s">
        <v>457</v>
      </c>
      <c r="H1498" s="51">
        <f>E1491/1000</f>
        <v>0</v>
      </c>
      <c r="I1498" s="51">
        <f>E1492/1000</f>
        <v>0.06</v>
      </c>
      <c r="J1498" s="26">
        <f>'Редактор цен '!$D$4</f>
        <v>8383.27</v>
      </c>
      <c r="K1498" s="9">
        <f t="shared" ref="K1498:K1504" si="170">H1498*I1498*J1498*1.5</f>
        <v>0</v>
      </c>
      <c r="L1498" s="47" t="s">
        <v>458</v>
      </c>
      <c r="M1498" s="51">
        <f>H1498</f>
        <v>0</v>
      </c>
      <c r="N1498" s="51">
        <f>I1498</f>
        <v>0.06</v>
      </c>
      <c r="O1498" s="179">
        <f t="shared" ref="O1498" si="171">(M1498+N1498)*2</f>
        <v>0.12</v>
      </c>
      <c r="P1498" s="180">
        <f>'Редактор цен '!$D$127</f>
        <v>50.8</v>
      </c>
      <c r="Q1498" s="59">
        <f>O1498*P1498</f>
        <v>6.0959999999999992</v>
      </c>
    </row>
    <row r="1499" spans="1:17" x14ac:dyDescent="0.25">
      <c r="A1499" s="366" t="s">
        <v>832</v>
      </c>
      <c r="B1499" s="610"/>
      <c r="C1499" s="367" t="s">
        <v>833</v>
      </c>
      <c r="D1499" s="368" t="s">
        <v>834</v>
      </c>
      <c r="E1499" s="363">
        <f>H1509</f>
        <v>0.72390000000000043</v>
      </c>
      <c r="G1499" s="19" t="s">
        <v>9</v>
      </c>
      <c r="H1499" s="51">
        <f>H1498</f>
        <v>0</v>
      </c>
      <c r="I1499" s="51">
        <f>I1498</f>
        <v>0.06</v>
      </c>
      <c r="J1499" s="26">
        <f>'Редактор цен '!$D$6</f>
        <v>10406.1895</v>
      </c>
      <c r="K1499" s="9">
        <f t="shared" si="170"/>
        <v>0</v>
      </c>
      <c r="L1499" s="181" t="s">
        <v>54</v>
      </c>
      <c r="M1499" s="51">
        <f>M1498</f>
        <v>0</v>
      </c>
      <c r="N1499" s="51">
        <f>N1498</f>
        <v>0.06</v>
      </c>
      <c r="O1499" s="179">
        <f>(M1499+N1499)*2</f>
        <v>0.12</v>
      </c>
      <c r="P1499" s="11">
        <f>'Редактор цен '!$D$114</f>
        <v>50.8</v>
      </c>
      <c r="Q1499" s="59">
        <f>O1499*P1499</f>
        <v>6.0959999999999992</v>
      </c>
    </row>
    <row r="1500" spans="1:17" x14ac:dyDescent="0.25">
      <c r="A1500" s="369" t="s">
        <v>835</v>
      </c>
      <c r="B1500" s="610"/>
      <c r="C1500" s="370" t="s">
        <v>836</v>
      </c>
      <c r="D1500" s="368" t="s">
        <v>837</v>
      </c>
      <c r="E1500" s="363">
        <f>E1499</f>
        <v>0.72390000000000043</v>
      </c>
      <c r="G1500" s="371" t="s">
        <v>459</v>
      </c>
      <c r="H1500" s="51">
        <f t="shared" ref="H1500:I1504" si="172">H1499</f>
        <v>0</v>
      </c>
      <c r="I1500" s="51">
        <f t="shared" si="172"/>
        <v>0.06</v>
      </c>
      <c r="J1500" s="26">
        <f>'Редактор цен '!$D$8</f>
        <v>10788.904</v>
      </c>
      <c r="K1500" s="463">
        <f t="shared" si="170"/>
        <v>0</v>
      </c>
      <c r="L1500" s="181" t="s">
        <v>635</v>
      </c>
      <c r="M1500" s="51">
        <f>M1499</f>
        <v>0</v>
      </c>
      <c r="N1500" s="51">
        <f>N1499</f>
        <v>0.06</v>
      </c>
      <c r="O1500" s="179">
        <f>(M1500-0.15)*3+0.03*8</f>
        <v>-0.20999999999999996</v>
      </c>
      <c r="P1500" s="11">
        <f>'Редактор цен '!$D$117</f>
        <v>54.61</v>
      </c>
      <c r="Q1500" s="59">
        <f>O1500*P1500</f>
        <v>-11.468099999999998</v>
      </c>
    </row>
    <row r="1501" spans="1:17" ht="15.75" thickBot="1" x14ac:dyDescent="0.3">
      <c r="A1501" s="369" t="s">
        <v>838</v>
      </c>
      <c r="B1501" s="610"/>
      <c r="C1501" s="370" t="s">
        <v>839</v>
      </c>
      <c r="D1501" s="368" t="s">
        <v>840</v>
      </c>
      <c r="E1501" s="363">
        <f>E1499</f>
        <v>0.72390000000000043</v>
      </c>
      <c r="G1501" s="19" t="s">
        <v>326</v>
      </c>
      <c r="H1501" s="51">
        <f t="shared" si="172"/>
        <v>0</v>
      </c>
      <c r="I1501" s="51">
        <f t="shared" si="172"/>
        <v>0.06</v>
      </c>
      <c r="J1501" s="26">
        <f>'Редактор цен '!$D$22</f>
        <v>13322.1095</v>
      </c>
      <c r="K1501" s="9">
        <f t="shared" si="170"/>
        <v>0</v>
      </c>
      <c r="L1501" s="301"/>
      <c r="M1501" s="301"/>
      <c r="N1501" s="301"/>
      <c r="O1501" s="301"/>
      <c r="P1501" s="301"/>
      <c r="Q1501" s="57" t="s">
        <v>463</v>
      </c>
    </row>
    <row r="1502" spans="1:17" ht="15.75" thickBot="1" x14ac:dyDescent="0.3">
      <c r="A1502" s="372" t="s">
        <v>841</v>
      </c>
      <c r="B1502" s="610"/>
      <c r="C1502" s="373" t="s">
        <v>842</v>
      </c>
      <c r="D1502" s="368" t="s">
        <v>843</v>
      </c>
      <c r="E1502" s="363">
        <f>E1499</f>
        <v>0.72390000000000043</v>
      </c>
      <c r="G1502" s="19" t="s">
        <v>66</v>
      </c>
      <c r="H1502" s="51">
        <f t="shared" si="172"/>
        <v>0</v>
      </c>
      <c r="I1502" s="51">
        <f t="shared" si="172"/>
        <v>0.06</v>
      </c>
      <c r="J1502" s="26">
        <f>'Редактор цен '!$D$24</f>
        <v>15345.029</v>
      </c>
      <c r="K1502" s="9">
        <f t="shared" si="170"/>
        <v>0</v>
      </c>
      <c r="L1502" s="63"/>
      <c r="M1502" s="62"/>
      <c r="N1502" s="62"/>
      <c r="O1502" s="276"/>
      <c r="P1502" s="58"/>
      <c r="Q1502" s="182">
        <f>Q1498+Q1499+Q1500</f>
        <v>0.72390000000000043</v>
      </c>
    </row>
    <row r="1503" spans="1:17" x14ac:dyDescent="0.25">
      <c r="A1503" s="372" t="s">
        <v>844</v>
      </c>
      <c r="B1503" s="610"/>
      <c r="C1503" s="373" t="s">
        <v>845</v>
      </c>
      <c r="D1503" s="368" t="s">
        <v>846</v>
      </c>
      <c r="E1503" s="363">
        <f>E1499</f>
        <v>0.72390000000000043</v>
      </c>
      <c r="G1503" s="326" t="s">
        <v>461</v>
      </c>
      <c r="H1503" s="51">
        <f t="shared" si="172"/>
        <v>0</v>
      </c>
      <c r="I1503" s="51">
        <f t="shared" si="172"/>
        <v>0.06</v>
      </c>
      <c r="J1503" s="26">
        <f>'Редактор цен '!$D$26</f>
        <v>15454.376000000002</v>
      </c>
      <c r="K1503" s="9">
        <f t="shared" si="170"/>
        <v>0</v>
      </c>
      <c r="L1503" s="274"/>
      <c r="M1503" s="274"/>
      <c r="N1503" s="274"/>
      <c r="O1503" s="274"/>
      <c r="P1503" s="274"/>
      <c r="Q1503" s="274"/>
    </row>
    <row r="1504" spans="1:17" x14ac:dyDescent="0.25">
      <c r="A1504" s="372" t="s">
        <v>847</v>
      </c>
      <c r="B1504" s="610"/>
      <c r="C1504" s="373" t="s">
        <v>848</v>
      </c>
      <c r="D1504" s="368" t="s">
        <v>849</v>
      </c>
      <c r="E1504" s="363">
        <f>E1500</f>
        <v>0.72390000000000043</v>
      </c>
      <c r="G1504" s="326" t="s">
        <v>462</v>
      </c>
      <c r="H1504" s="51">
        <f t="shared" si="172"/>
        <v>0</v>
      </c>
      <c r="I1504" s="51">
        <f t="shared" si="172"/>
        <v>0.06</v>
      </c>
      <c r="J1504" s="26">
        <f>'Редактор цен '!$D$28</f>
        <v>17480.940399999999</v>
      </c>
      <c r="K1504" s="9">
        <f t="shared" si="170"/>
        <v>0</v>
      </c>
      <c r="L1504" s="274"/>
      <c r="M1504" s="274"/>
      <c r="N1504" s="274"/>
      <c r="O1504" s="274"/>
      <c r="P1504" s="274"/>
      <c r="Q1504" s="274"/>
    </row>
    <row r="1505" spans="1:17" x14ac:dyDescent="0.25">
      <c r="A1505" s="372" t="s">
        <v>850</v>
      </c>
      <c r="B1505" s="610"/>
      <c r="C1505" s="373" t="s">
        <v>851</v>
      </c>
      <c r="D1505" s="368" t="s">
        <v>852</v>
      </c>
      <c r="E1505" s="363">
        <f>H1511</f>
        <v>0.72390000000000043</v>
      </c>
      <c r="J1505" s="22"/>
      <c r="K1505" s="31"/>
      <c r="L1505" s="301"/>
      <c r="M1505" s="301"/>
      <c r="N1505" s="301"/>
      <c r="O1505" s="301"/>
      <c r="P1505" s="301"/>
      <c r="Q1505" s="301"/>
    </row>
    <row r="1506" spans="1:17" x14ac:dyDescent="0.25">
      <c r="A1506" s="369" t="s">
        <v>853</v>
      </c>
      <c r="B1506" s="610"/>
      <c r="C1506" s="370" t="s">
        <v>854</v>
      </c>
      <c r="D1506" s="368" t="s">
        <v>855</v>
      </c>
      <c r="E1506" s="363">
        <f>E1499</f>
        <v>0.72390000000000043</v>
      </c>
      <c r="L1506" s="61"/>
      <c r="M1506" s="65"/>
      <c r="N1506" s="65"/>
      <c r="O1506" s="302"/>
      <c r="P1506" s="58"/>
      <c r="Q1506" s="301"/>
    </row>
    <row r="1507" spans="1:17" x14ac:dyDescent="0.25">
      <c r="A1507" s="366" t="s">
        <v>856</v>
      </c>
      <c r="B1507" s="611"/>
      <c r="C1507" s="367" t="s">
        <v>857</v>
      </c>
      <c r="D1507" s="368" t="s">
        <v>858</v>
      </c>
      <c r="E1507" s="363">
        <f>E1499</f>
        <v>0.72390000000000043</v>
      </c>
      <c r="Q1507" s="301"/>
    </row>
    <row r="1508" spans="1:17" ht="15.75" x14ac:dyDescent="0.25">
      <c r="A1508" s="357" t="s">
        <v>822</v>
      </c>
      <c r="B1508" s="358" t="s">
        <v>823</v>
      </c>
      <c r="C1508" s="357" t="s">
        <v>824</v>
      </c>
      <c r="D1508" s="358" t="s">
        <v>2</v>
      </c>
      <c r="E1508" s="358" t="s">
        <v>3</v>
      </c>
      <c r="G1508" s="612" t="s">
        <v>10</v>
      </c>
      <c r="H1508" s="612"/>
      <c r="I1508" s="22"/>
      <c r="J1508" s="22"/>
      <c r="K1508" s="31"/>
    </row>
    <row r="1509" spans="1:17" x14ac:dyDescent="0.25">
      <c r="A1509" s="359" t="s">
        <v>825</v>
      </c>
      <c r="B1509" s="378" t="s">
        <v>823</v>
      </c>
      <c r="C1509" s="361" t="s">
        <v>859</v>
      </c>
      <c r="D1509" s="379" t="s">
        <v>860</v>
      </c>
      <c r="E1509" s="380">
        <f>H1515</f>
        <v>0.72390000000000043</v>
      </c>
      <c r="G1509" s="19" t="s">
        <v>8</v>
      </c>
      <c r="H1509" s="42">
        <f>K1498+Q1502</f>
        <v>0.72390000000000043</v>
      </c>
      <c r="I1509" s="22"/>
      <c r="J1509" s="22"/>
      <c r="K1509" s="464"/>
      <c r="L1509" s="32"/>
      <c r="M1509" s="32"/>
      <c r="N1509" s="32"/>
      <c r="O1509" s="39"/>
      <c r="P1509" s="40"/>
      <c r="Q1509" s="301"/>
    </row>
    <row r="1510" spans="1:17" x14ac:dyDescent="0.25">
      <c r="A1510" s="369" t="s">
        <v>835</v>
      </c>
      <c r="B1510" s="373" t="s">
        <v>861</v>
      </c>
      <c r="C1510" s="373" t="s">
        <v>862</v>
      </c>
      <c r="D1510" s="382" t="s">
        <v>863</v>
      </c>
      <c r="E1510" s="380">
        <f>H1512</f>
        <v>0.72390000000000043</v>
      </c>
      <c r="G1510" s="19" t="s">
        <v>9</v>
      </c>
      <c r="H1510" s="42">
        <f>K1499+Q1502</f>
        <v>0.72390000000000043</v>
      </c>
      <c r="J1510" s="22"/>
      <c r="K1510" s="465"/>
      <c r="L1510" s="36"/>
      <c r="M1510" s="36"/>
      <c r="N1510" s="22"/>
      <c r="O1510" s="39"/>
      <c r="P1510" s="40"/>
      <c r="Q1510" s="301"/>
    </row>
    <row r="1511" spans="1:17" x14ac:dyDescent="0.25">
      <c r="A1511" s="243" t="s">
        <v>828</v>
      </c>
      <c r="B1511" s="373" t="s">
        <v>864</v>
      </c>
      <c r="C1511" s="383" t="s">
        <v>865</v>
      </c>
      <c r="D1511" s="384" t="s">
        <v>866</v>
      </c>
      <c r="E1511" s="380">
        <f>H1513</f>
        <v>0.72390000000000043</v>
      </c>
      <c r="G1511" s="371" t="s">
        <v>459</v>
      </c>
      <c r="H1511" s="42">
        <f>K1500+Q1502</f>
        <v>0.72390000000000043</v>
      </c>
      <c r="J1511" s="22"/>
      <c r="K1511" s="466"/>
      <c r="L1511" s="36"/>
      <c r="M1511" s="36"/>
      <c r="N1511" s="22"/>
      <c r="O1511" s="39"/>
      <c r="P1511" s="40"/>
      <c r="Q1511" s="301"/>
    </row>
    <row r="1512" spans="1:17" x14ac:dyDescent="0.25">
      <c r="A1512" s="243" t="s">
        <v>828</v>
      </c>
      <c r="B1512" s="373" t="s">
        <v>867</v>
      </c>
      <c r="C1512" s="373" t="s">
        <v>868</v>
      </c>
      <c r="D1512" s="384" t="s">
        <v>869</v>
      </c>
      <c r="E1512" s="380">
        <f>H1513</f>
        <v>0.72390000000000043</v>
      </c>
      <c r="G1512" s="19" t="s">
        <v>870</v>
      </c>
      <c r="H1512" s="42">
        <f>K1501+Q1502</f>
        <v>0.72390000000000043</v>
      </c>
      <c r="J1512" s="22"/>
      <c r="K1512" s="465"/>
      <c r="L1512" s="36"/>
      <c r="M1512" s="36"/>
      <c r="N1512" s="22"/>
      <c r="O1512" s="39"/>
      <c r="P1512" s="40"/>
      <c r="Q1512" s="301"/>
    </row>
    <row r="1513" spans="1:17" x14ac:dyDescent="0.25">
      <c r="A1513" s="372" t="s">
        <v>841</v>
      </c>
      <c r="B1513" s="373" t="s">
        <v>864</v>
      </c>
      <c r="C1513" s="373" t="s">
        <v>871</v>
      </c>
      <c r="D1513" s="382" t="s">
        <v>872</v>
      </c>
      <c r="E1513" s="380">
        <f>H1512</f>
        <v>0.72390000000000043</v>
      </c>
      <c r="G1513" s="19" t="s">
        <v>873</v>
      </c>
      <c r="H1513" s="42">
        <f>K1502+Q1502</f>
        <v>0.72390000000000043</v>
      </c>
      <c r="I1513" s="22"/>
      <c r="J1513" s="22"/>
      <c r="K1513" s="465"/>
      <c r="L1513" s="36"/>
      <c r="M1513" s="36"/>
      <c r="N1513" s="22"/>
      <c r="O1513" s="39"/>
      <c r="P1513" s="40"/>
      <c r="Q1513" s="301"/>
    </row>
    <row r="1514" spans="1:17" x14ac:dyDescent="0.25">
      <c r="A1514" s="372" t="s">
        <v>841</v>
      </c>
      <c r="B1514" s="373" t="s">
        <v>861</v>
      </c>
      <c r="C1514" s="373" t="s">
        <v>874</v>
      </c>
      <c r="D1514" s="382" t="s">
        <v>875</v>
      </c>
      <c r="E1514" s="380">
        <f>H1512</f>
        <v>0.72390000000000043</v>
      </c>
      <c r="G1514" s="326" t="s">
        <v>461</v>
      </c>
      <c r="H1514" s="42">
        <f>K1503+Q1502</f>
        <v>0.72390000000000043</v>
      </c>
      <c r="I1514" s="22"/>
      <c r="J1514" s="22"/>
      <c r="K1514" s="465"/>
      <c r="L1514" s="36"/>
      <c r="M1514" s="36"/>
      <c r="N1514" s="22"/>
      <c r="O1514" s="39"/>
      <c r="P1514" s="40"/>
      <c r="Q1514" s="301"/>
    </row>
    <row r="1515" spans="1:17" x14ac:dyDescent="0.25">
      <c r="A1515" s="372" t="s">
        <v>847</v>
      </c>
      <c r="B1515" s="378" t="s">
        <v>823</v>
      </c>
      <c r="C1515" s="373" t="s">
        <v>876</v>
      </c>
      <c r="D1515" s="385" t="s">
        <v>877</v>
      </c>
      <c r="E1515" s="380">
        <f>H1514</f>
        <v>0.72390000000000043</v>
      </c>
      <c r="G1515" s="326" t="s">
        <v>878</v>
      </c>
      <c r="H1515" s="42">
        <f>K1504+Q1502</f>
        <v>0.72390000000000043</v>
      </c>
      <c r="I1515" s="22"/>
      <c r="J1515" s="22"/>
      <c r="K1515" s="465"/>
      <c r="L1515" s="36"/>
      <c r="M1515" s="36"/>
      <c r="N1515" s="22"/>
      <c r="O1515" s="39"/>
      <c r="P1515" s="40"/>
      <c r="Q1515" s="301"/>
    </row>
    <row r="1516" spans="1:17" x14ac:dyDescent="0.25">
      <c r="A1516" s="372" t="s">
        <v>850</v>
      </c>
      <c r="B1516" s="378" t="s">
        <v>823</v>
      </c>
      <c r="C1516" s="373" t="s">
        <v>879</v>
      </c>
      <c r="D1516" s="385" t="s">
        <v>880</v>
      </c>
      <c r="E1516" s="380">
        <f>H1515</f>
        <v>0.72390000000000043</v>
      </c>
      <c r="I1516" s="22"/>
      <c r="J1516" s="38"/>
      <c r="L1516" s="36"/>
      <c r="M1516" s="36"/>
      <c r="N1516" s="22"/>
      <c r="O1516" s="39"/>
      <c r="P1516" s="40"/>
      <c r="Q1516" s="301"/>
    </row>
    <row r="1517" spans="1:17" x14ac:dyDescent="0.25">
      <c r="A1517" s="301"/>
      <c r="B1517" s="301"/>
      <c r="C1517" s="301"/>
      <c r="D1517" s="301"/>
      <c r="E1517" s="301"/>
      <c r="F1517" s="301"/>
      <c r="G1517" s="301"/>
      <c r="H1517" s="301"/>
      <c r="I1517" s="301"/>
      <c r="J1517" s="301"/>
      <c r="K1517" s="301"/>
      <c r="L1517" s="301"/>
      <c r="M1517" s="301"/>
      <c r="N1517" s="301"/>
      <c r="O1517" s="301"/>
      <c r="P1517" s="301"/>
      <c r="Q1517" s="301"/>
    </row>
    <row r="1518" spans="1:17" x14ac:dyDescent="0.25">
      <c r="A1518" s="613" t="s">
        <v>638</v>
      </c>
      <c r="B1518" s="614"/>
      <c r="C1518" s="614"/>
      <c r="D1518" s="614"/>
      <c r="E1518" s="614"/>
      <c r="F1518" s="27"/>
    </row>
    <row r="1520" spans="1:17" x14ac:dyDescent="0.25">
      <c r="D1520" s="178" t="s">
        <v>4</v>
      </c>
      <c r="E1520" s="28">
        <f>высота2</f>
        <v>0</v>
      </c>
    </row>
    <row r="1521" spans="1:17" x14ac:dyDescent="0.25">
      <c r="D1521" s="2" t="s">
        <v>5</v>
      </c>
      <c r="E1521" s="28">
        <v>60</v>
      </c>
    </row>
    <row r="1524" spans="1:17" ht="16.5" thickBot="1" x14ac:dyDescent="0.3">
      <c r="B1524" s="273" t="s">
        <v>639</v>
      </c>
    </row>
    <row r="1525" spans="1:17" ht="17.25" thickBot="1" x14ac:dyDescent="0.3">
      <c r="A1525" s="357" t="s">
        <v>822</v>
      </c>
      <c r="B1525" s="358" t="s">
        <v>823</v>
      </c>
      <c r="C1525" s="357" t="s">
        <v>824</v>
      </c>
      <c r="D1525" s="358" t="s">
        <v>2</v>
      </c>
      <c r="E1525" s="358" t="s">
        <v>3</v>
      </c>
      <c r="G1525" s="603" t="s">
        <v>6</v>
      </c>
      <c r="H1525" s="604"/>
      <c r="I1525" s="604"/>
      <c r="J1525" s="604"/>
      <c r="K1525" s="605"/>
      <c r="L1525" s="606" t="s">
        <v>325</v>
      </c>
      <c r="M1525" s="607"/>
      <c r="N1525" s="607"/>
      <c r="O1525" s="607"/>
      <c r="P1525" s="607"/>
      <c r="Q1525" s="615"/>
    </row>
    <row r="1526" spans="1:17" ht="25.5" x14ac:dyDescent="0.25">
      <c r="A1526" s="359" t="s">
        <v>825</v>
      </c>
      <c r="B1526" s="360"/>
      <c r="C1526" s="361" t="s">
        <v>826</v>
      </c>
      <c r="D1526" s="362" t="s">
        <v>827</v>
      </c>
      <c r="E1526" s="363">
        <f>H1540</f>
        <v>0.72390000000000043</v>
      </c>
      <c r="G1526" s="29" t="s">
        <v>43</v>
      </c>
      <c r="H1526" s="3" t="s">
        <v>0</v>
      </c>
      <c r="I1526" s="4" t="s">
        <v>1</v>
      </c>
      <c r="J1526" s="4" t="s">
        <v>3</v>
      </c>
      <c r="K1526" s="5" t="s">
        <v>7</v>
      </c>
      <c r="L1526" s="41" t="s">
        <v>456</v>
      </c>
      <c r="M1526" s="6" t="s">
        <v>0</v>
      </c>
      <c r="N1526" s="7" t="s">
        <v>1</v>
      </c>
      <c r="O1526" s="7" t="s">
        <v>315</v>
      </c>
      <c r="P1526" s="7" t="s">
        <v>3</v>
      </c>
      <c r="Q1526" s="7" t="s">
        <v>7</v>
      </c>
    </row>
    <row r="1527" spans="1:17" x14ac:dyDescent="0.25">
      <c r="A1527" s="243" t="s">
        <v>828</v>
      </c>
      <c r="B1527" s="609" t="s">
        <v>829</v>
      </c>
      <c r="C1527" s="364" t="s">
        <v>830</v>
      </c>
      <c r="D1527" s="365" t="s">
        <v>831</v>
      </c>
      <c r="E1527" s="363">
        <f>H1539</f>
        <v>0.72390000000000043</v>
      </c>
      <c r="G1527" s="19" t="s">
        <v>457</v>
      </c>
      <c r="H1527" s="51">
        <f>E1520/1000</f>
        <v>0</v>
      </c>
      <c r="I1527" s="51">
        <f>E1521/1000</f>
        <v>0.06</v>
      </c>
      <c r="J1527" s="26">
        <f>'Редактор цен '!$D$5</f>
        <v>13169.0237</v>
      </c>
      <c r="K1527" s="9">
        <f t="shared" ref="K1527:K1533" si="173">H1527*I1527*J1527*1.5</f>
        <v>0</v>
      </c>
      <c r="L1527" s="47" t="s">
        <v>458</v>
      </c>
      <c r="M1527" s="51">
        <f>H1527</f>
        <v>0</v>
      </c>
      <c r="N1527" s="51">
        <f>I1527</f>
        <v>0.06</v>
      </c>
      <c r="O1527" s="179">
        <f t="shared" ref="O1527" si="174">(M1527+N1527)*2</f>
        <v>0.12</v>
      </c>
      <c r="P1527" s="180">
        <f>'Редактор цен '!$D$127</f>
        <v>50.8</v>
      </c>
      <c r="Q1527" s="59">
        <f>O1527*P1527</f>
        <v>6.0959999999999992</v>
      </c>
    </row>
    <row r="1528" spans="1:17" x14ac:dyDescent="0.25">
      <c r="A1528" s="366" t="s">
        <v>832</v>
      </c>
      <c r="B1528" s="610"/>
      <c r="C1528" s="367" t="s">
        <v>833</v>
      </c>
      <c r="D1528" s="368" t="s">
        <v>834</v>
      </c>
      <c r="E1528" s="363">
        <f>H1538</f>
        <v>0.72390000000000043</v>
      </c>
      <c r="G1528" s="19" t="s">
        <v>9</v>
      </c>
      <c r="H1528" s="51">
        <f>H1527</f>
        <v>0</v>
      </c>
      <c r="I1528" s="51">
        <f>I1527</f>
        <v>0.06</v>
      </c>
      <c r="J1528" s="26">
        <f>'Редактор цен '!$D$7</f>
        <v>17007.1034</v>
      </c>
      <c r="K1528" s="9">
        <f t="shared" si="173"/>
        <v>0</v>
      </c>
      <c r="L1528" s="181" t="s">
        <v>54</v>
      </c>
      <c r="M1528" s="51">
        <f>M1527</f>
        <v>0</v>
      </c>
      <c r="N1528" s="51">
        <f>N1527</f>
        <v>0.06</v>
      </c>
      <c r="O1528" s="179">
        <f>(M1528+N1528)*2</f>
        <v>0.12</v>
      </c>
      <c r="P1528" s="11">
        <f>'Редактор цен '!$D$114</f>
        <v>50.8</v>
      </c>
      <c r="Q1528" s="59">
        <f>O1528*P1528</f>
        <v>6.0959999999999992</v>
      </c>
    </row>
    <row r="1529" spans="1:17" x14ac:dyDescent="0.25">
      <c r="A1529" s="369" t="s">
        <v>835</v>
      </c>
      <c r="B1529" s="610"/>
      <c r="C1529" s="370" t="s">
        <v>836</v>
      </c>
      <c r="D1529" s="368" t="s">
        <v>837</v>
      </c>
      <c r="E1529" s="363">
        <f>E1528</f>
        <v>0.72390000000000043</v>
      </c>
      <c r="G1529" s="371" t="s">
        <v>459</v>
      </c>
      <c r="H1529" s="51">
        <f t="shared" ref="H1529:I1533" si="175">H1528</f>
        <v>0</v>
      </c>
      <c r="I1529" s="51">
        <f t="shared" si="175"/>
        <v>0.06</v>
      </c>
      <c r="J1529" s="26">
        <f>'Редактор цен '!$D$9</f>
        <v>17305.985199999999</v>
      </c>
      <c r="K1529" s="463">
        <f t="shared" si="173"/>
        <v>0</v>
      </c>
      <c r="L1529" s="181" t="s">
        <v>635</v>
      </c>
      <c r="M1529" s="51">
        <f>M1528</f>
        <v>0</v>
      </c>
      <c r="N1529" s="51">
        <f>N1528</f>
        <v>0.06</v>
      </c>
      <c r="O1529" s="179">
        <f>(M1529-0.15)*3+0.03*8</f>
        <v>-0.20999999999999996</v>
      </c>
      <c r="P1529" s="11">
        <f>'Редактор цен '!$D$117</f>
        <v>54.61</v>
      </c>
      <c r="Q1529" s="59">
        <f>O1529*P1529</f>
        <v>-11.468099999999998</v>
      </c>
    </row>
    <row r="1530" spans="1:17" ht="15.75" thickBot="1" x14ac:dyDescent="0.3">
      <c r="A1530" s="369" t="s">
        <v>838</v>
      </c>
      <c r="B1530" s="610"/>
      <c r="C1530" s="370" t="s">
        <v>839</v>
      </c>
      <c r="D1530" s="368" t="s">
        <v>840</v>
      </c>
      <c r="E1530" s="363">
        <f>E1528</f>
        <v>0.72390000000000043</v>
      </c>
      <c r="G1530" s="19" t="s">
        <v>326</v>
      </c>
      <c r="H1530" s="51">
        <f t="shared" si="175"/>
        <v>0</v>
      </c>
      <c r="I1530" s="51">
        <f t="shared" si="175"/>
        <v>0.06</v>
      </c>
      <c r="J1530" s="26">
        <f>'Редактор цен '!$D$23</f>
        <v>21552.293700000002</v>
      </c>
      <c r="K1530" s="9">
        <f t="shared" si="173"/>
        <v>0</v>
      </c>
      <c r="L1530" s="33"/>
      <c r="M1530" s="242"/>
      <c r="N1530" s="242"/>
      <c r="O1530" s="276"/>
      <c r="P1530" s="58"/>
      <c r="Q1530" s="57" t="s">
        <v>463</v>
      </c>
    </row>
    <row r="1531" spans="1:17" ht="15.75" thickBot="1" x14ac:dyDescent="0.3">
      <c r="A1531" s="372" t="s">
        <v>841</v>
      </c>
      <c r="B1531" s="610"/>
      <c r="C1531" s="373" t="s">
        <v>842</v>
      </c>
      <c r="D1531" s="368" t="s">
        <v>843</v>
      </c>
      <c r="E1531" s="363">
        <f>E1528</f>
        <v>0.72390000000000043</v>
      </c>
      <c r="G1531" s="19" t="s">
        <v>66</v>
      </c>
      <c r="H1531" s="51">
        <f t="shared" si="175"/>
        <v>0</v>
      </c>
      <c r="I1531" s="51">
        <f t="shared" si="175"/>
        <v>0.06</v>
      </c>
      <c r="J1531" s="26">
        <f>'Редактор цен '!$D$25</f>
        <v>25011.303800000002</v>
      </c>
      <c r="K1531" s="9">
        <f t="shared" si="173"/>
        <v>0</v>
      </c>
      <c r="L1531" s="63"/>
      <c r="M1531" s="62"/>
      <c r="N1531" s="62"/>
      <c r="O1531" s="276"/>
      <c r="P1531" s="58"/>
      <c r="Q1531" s="182">
        <f>Q1527+Q1528+Q1529</f>
        <v>0.72390000000000043</v>
      </c>
    </row>
    <row r="1532" spans="1:17" x14ac:dyDescent="0.25">
      <c r="A1532" s="372" t="s">
        <v>844</v>
      </c>
      <c r="B1532" s="610"/>
      <c r="C1532" s="373" t="s">
        <v>845</v>
      </c>
      <c r="D1532" s="368" t="s">
        <v>846</v>
      </c>
      <c r="E1532" s="363">
        <f>E1528</f>
        <v>0.72390000000000043</v>
      </c>
      <c r="G1532" s="326" t="s">
        <v>461</v>
      </c>
      <c r="H1532" s="51">
        <f t="shared" si="175"/>
        <v>0</v>
      </c>
      <c r="I1532" s="51">
        <f t="shared" si="175"/>
        <v>0.06</v>
      </c>
      <c r="J1532" s="26">
        <f>'Редактор цен '!$D$27</f>
        <v>27406.003100000002</v>
      </c>
      <c r="K1532" s="9">
        <f t="shared" si="173"/>
        <v>0</v>
      </c>
      <c r="L1532" s="274"/>
      <c r="M1532" s="55"/>
      <c r="N1532" s="55"/>
      <c r="O1532" s="276"/>
      <c r="P1532" s="58"/>
      <c r="Q1532" s="64"/>
    </row>
    <row r="1533" spans="1:17" x14ac:dyDescent="0.25">
      <c r="A1533" s="372" t="s">
        <v>847</v>
      </c>
      <c r="B1533" s="610"/>
      <c r="C1533" s="373" t="s">
        <v>848</v>
      </c>
      <c r="D1533" s="368" t="s">
        <v>849</v>
      </c>
      <c r="E1533" s="363">
        <f>E1529</f>
        <v>0.72390000000000043</v>
      </c>
      <c r="G1533" s="326" t="s">
        <v>462</v>
      </c>
      <c r="H1533" s="51">
        <f t="shared" si="175"/>
        <v>0</v>
      </c>
      <c r="I1533" s="51">
        <f t="shared" si="175"/>
        <v>0.06</v>
      </c>
      <c r="J1533" s="26">
        <f>'Редактор цен '!$D$29</f>
        <v>27406.003100000002</v>
      </c>
      <c r="K1533" s="9">
        <f t="shared" si="173"/>
        <v>0</v>
      </c>
      <c r="L1533" s="61"/>
      <c r="M1533" s="64"/>
      <c r="N1533" s="64"/>
      <c r="O1533" s="276"/>
      <c r="P1533" s="58"/>
      <c r="Q1533" s="64"/>
    </row>
    <row r="1534" spans="1:17" x14ac:dyDescent="0.25">
      <c r="A1534" s="372" t="s">
        <v>850</v>
      </c>
      <c r="B1534" s="610"/>
      <c r="C1534" s="373" t="s">
        <v>851</v>
      </c>
      <c r="D1534" s="368" t="s">
        <v>852</v>
      </c>
      <c r="E1534" s="363">
        <f>H1540</f>
        <v>0.72390000000000043</v>
      </c>
      <c r="J1534" s="22"/>
      <c r="K1534" s="31"/>
      <c r="L1534" s="301"/>
      <c r="M1534" s="301"/>
      <c r="N1534" s="301"/>
      <c r="O1534" s="301"/>
      <c r="P1534" s="301"/>
      <c r="Q1534" s="301"/>
    </row>
    <row r="1535" spans="1:17" x14ac:dyDescent="0.25">
      <c r="A1535" s="369" t="s">
        <v>853</v>
      </c>
      <c r="B1535" s="610"/>
      <c r="C1535" s="370" t="s">
        <v>854</v>
      </c>
      <c r="D1535" s="368" t="s">
        <v>855</v>
      </c>
      <c r="E1535" s="363">
        <f>E1528</f>
        <v>0.72390000000000043</v>
      </c>
      <c r="L1535" s="61"/>
      <c r="M1535" s="65"/>
      <c r="N1535" s="65"/>
      <c r="O1535" s="302"/>
      <c r="P1535" s="58"/>
      <c r="Q1535" s="301"/>
    </row>
    <row r="1536" spans="1:17" x14ac:dyDescent="0.25">
      <c r="A1536" s="366" t="s">
        <v>856</v>
      </c>
      <c r="B1536" s="611"/>
      <c r="C1536" s="367" t="s">
        <v>857</v>
      </c>
      <c r="D1536" s="368" t="s">
        <v>858</v>
      </c>
      <c r="E1536" s="363">
        <f>E1528</f>
        <v>0.72390000000000043</v>
      </c>
      <c r="L1536" s="274"/>
      <c r="Q1536" s="301"/>
    </row>
    <row r="1537" spans="1:17" ht="15.75" x14ac:dyDescent="0.25">
      <c r="A1537" s="357" t="s">
        <v>822</v>
      </c>
      <c r="B1537" s="358" t="s">
        <v>823</v>
      </c>
      <c r="C1537" s="357" t="s">
        <v>824</v>
      </c>
      <c r="D1537" s="358" t="s">
        <v>2</v>
      </c>
      <c r="E1537" s="358" t="s">
        <v>3</v>
      </c>
      <c r="G1537" s="612" t="s">
        <v>10</v>
      </c>
      <c r="H1537" s="612"/>
      <c r="I1537" s="22"/>
      <c r="J1537" s="22"/>
      <c r="K1537" s="31"/>
    </row>
    <row r="1538" spans="1:17" x14ac:dyDescent="0.25">
      <c r="A1538" s="359" t="s">
        <v>825</v>
      </c>
      <c r="B1538" s="378" t="s">
        <v>823</v>
      </c>
      <c r="C1538" s="361" t="s">
        <v>859</v>
      </c>
      <c r="D1538" s="379" t="s">
        <v>860</v>
      </c>
      <c r="E1538" s="380">
        <f>H1544</f>
        <v>0.72390000000000043</v>
      </c>
      <c r="G1538" s="19" t="s">
        <v>8</v>
      </c>
      <c r="H1538" s="42">
        <f>K1527+Q1531</f>
        <v>0.72390000000000043</v>
      </c>
      <c r="I1538" s="22"/>
      <c r="J1538" s="22"/>
      <c r="K1538" s="31"/>
      <c r="L1538" s="32"/>
      <c r="M1538" s="32"/>
      <c r="N1538" s="32"/>
      <c r="O1538" s="39"/>
      <c r="P1538" s="40"/>
      <c r="Q1538" s="301"/>
    </row>
    <row r="1539" spans="1:17" x14ac:dyDescent="0.25">
      <c r="A1539" s="369" t="s">
        <v>835</v>
      </c>
      <c r="B1539" s="373" t="s">
        <v>861</v>
      </c>
      <c r="C1539" s="373" t="s">
        <v>862</v>
      </c>
      <c r="D1539" s="382" t="s">
        <v>863</v>
      </c>
      <c r="E1539" s="380">
        <f>H1541</f>
        <v>0.72390000000000043</v>
      </c>
      <c r="G1539" s="19" t="s">
        <v>9</v>
      </c>
      <c r="H1539" s="42">
        <f>K1528+Q1531</f>
        <v>0.72390000000000043</v>
      </c>
      <c r="J1539" s="22"/>
      <c r="K1539" s="38"/>
      <c r="L1539" s="36"/>
      <c r="M1539" s="36"/>
      <c r="N1539" s="22"/>
      <c r="O1539" s="39"/>
      <c r="P1539" s="40"/>
      <c r="Q1539" s="301"/>
    </row>
    <row r="1540" spans="1:17" x14ac:dyDescent="0.25">
      <c r="A1540" s="243" t="s">
        <v>828</v>
      </c>
      <c r="B1540" s="373" t="s">
        <v>864</v>
      </c>
      <c r="C1540" s="383" t="s">
        <v>865</v>
      </c>
      <c r="D1540" s="384" t="s">
        <v>866</v>
      </c>
      <c r="E1540" s="380">
        <f>H1542</f>
        <v>0.72390000000000043</v>
      </c>
      <c r="G1540" s="371" t="s">
        <v>459</v>
      </c>
      <c r="H1540" s="42">
        <f>K1529+Q1531</f>
        <v>0.72390000000000043</v>
      </c>
      <c r="L1540" s="36"/>
      <c r="M1540" s="36"/>
      <c r="N1540" s="22"/>
      <c r="O1540" s="39"/>
      <c r="P1540" s="40"/>
      <c r="Q1540" s="301"/>
    </row>
    <row r="1541" spans="1:17" x14ac:dyDescent="0.25">
      <c r="A1541" s="243" t="s">
        <v>828</v>
      </c>
      <c r="B1541" s="373" t="s">
        <v>867</v>
      </c>
      <c r="C1541" s="373" t="s">
        <v>868</v>
      </c>
      <c r="D1541" s="384" t="s">
        <v>869</v>
      </c>
      <c r="E1541" s="380">
        <f>H1542</f>
        <v>0.72390000000000043</v>
      </c>
      <c r="G1541" s="19" t="s">
        <v>870</v>
      </c>
      <c r="H1541" s="42">
        <f>K1530+Q1531</f>
        <v>0.72390000000000043</v>
      </c>
      <c r="L1541" s="36"/>
      <c r="M1541" s="36"/>
      <c r="N1541" s="22"/>
      <c r="O1541" s="39"/>
      <c r="P1541" s="40"/>
      <c r="Q1541" s="301"/>
    </row>
    <row r="1542" spans="1:17" x14ac:dyDescent="0.25">
      <c r="A1542" s="372" t="s">
        <v>841</v>
      </c>
      <c r="B1542" s="373" t="s">
        <v>864</v>
      </c>
      <c r="C1542" s="373" t="s">
        <v>871</v>
      </c>
      <c r="D1542" s="382" t="s">
        <v>872</v>
      </c>
      <c r="E1542" s="380">
        <f>H1541</f>
        <v>0.72390000000000043</v>
      </c>
      <c r="G1542" s="19" t="s">
        <v>873</v>
      </c>
      <c r="H1542" s="42">
        <f>K1531+Q1531</f>
        <v>0.72390000000000043</v>
      </c>
      <c r="I1542" s="22"/>
      <c r="J1542" s="38"/>
      <c r="K1542" s="22"/>
      <c r="L1542" s="36"/>
      <c r="M1542" s="36"/>
      <c r="N1542" s="22"/>
      <c r="O1542" s="39"/>
      <c r="P1542" s="40"/>
      <c r="Q1542" s="301"/>
    </row>
    <row r="1543" spans="1:17" x14ac:dyDescent="0.25">
      <c r="A1543" s="372" t="s">
        <v>841</v>
      </c>
      <c r="B1543" s="373" t="s">
        <v>861</v>
      </c>
      <c r="C1543" s="373" t="s">
        <v>874</v>
      </c>
      <c r="D1543" s="382" t="s">
        <v>875</v>
      </c>
      <c r="E1543" s="380">
        <f>H1541</f>
        <v>0.72390000000000043</v>
      </c>
      <c r="G1543" s="326" t="s">
        <v>461</v>
      </c>
      <c r="H1543" s="42">
        <f>K1532+Q1531</f>
        <v>0.72390000000000043</v>
      </c>
      <c r="I1543" s="22"/>
      <c r="J1543" s="38"/>
      <c r="K1543" s="35"/>
      <c r="L1543" s="36"/>
      <c r="M1543" s="36"/>
      <c r="N1543" s="22"/>
      <c r="O1543" s="39"/>
      <c r="P1543" s="40"/>
      <c r="Q1543" s="301"/>
    </row>
    <row r="1544" spans="1:17" x14ac:dyDescent="0.25">
      <c r="A1544" s="372" t="s">
        <v>847</v>
      </c>
      <c r="B1544" s="378" t="s">
        <v>823</v>
      </c>
      <c r="C1544" s="373" t="s">
        <v>876</v>
      </c>
      <c r="D1544" s="385" t="s">
        <v>877</v>
      </c>
      <c r="E1544" s="380">
        <f>H1543</f>
        <v>0.72390000000000043</v>
      </c>
      <c r="G1544" s="326" t="s">
        <v>878</v>
      </c>
      <c r="H1544" s="42">
        <f>K1533+Q1531</f>
        <v>0.72390000000000043</v>
      </c>
      <c r="I1544" s="22"/>
      <c r="J1544" s="38"/>
      <c r="K1544" s="35"/>
      <c r="L1544" s="36"/>
      <c r="M1544" s="36"/>
      <c r="N1544" s="22"/>
      <c r="O1544" s="39"/>
      <c r="P1544" s="40"/>
      <c r="Q1544" s="301"/>
    </row>
    <row r="1545" spans="1:17" x14ac:dyDescent="0.25">
      <c r="A1545" s="372" t="s">
        <v>850</v>
      </c>
      <c r="B1545" s="378" t="s">
        <v>823</v>
      </c>
      <c r="C1545" s="373" t="s">
        <v>879</v>
      </c>
      <c r="D1545" s="385" t="s">
        <v>880</v>
      </c>
      <c r="E1545" s="380">
        <f>H1544</f>
        <v>0.72390000000000043</v>
      </c>
      <c r="I1545" s="22"/>
      <c r="J1545" s="38"/>
      <c r="K1545" s="35"/>
      <c r="L1545" s="36"/>
      <c r="M1545" s="36"/>
      <c r="N1545" s="22"/>
      <c r="O1545" s="39"/>
      <c r="P1545" s="40"/>
      <c r="Q1545" s="301"/>
    </row>
    <row r="1547" spans="1:17" x14ac:dyDescent="0.25">
      <c r="A1547" s="613" t="s">
        <v>640</v>
      </c>
      <c r="B1547" s="614"/>
      <c r="C1547" s="614"/>
      <c r="D1547" s="614"/>
      <c r="E1547" s="614"/>
      <c r="F1547" s="27"/>
    </row>
    <row r="1549" spans="1:17" x14ac:dyDescent="0.25">
      <c r="D1549" s="178" t="s">
        <v>4</v>
      </c>
      <c r="E1549" s="28">
        <f>высота2</f>
        <v>0</v>
      </c>
    </row>
    <row r="1550" spans="1:17" x14ac:dyDescent="0.25">
      <c r="D1550" s="2" t="s">
        <v>5</v>
      </c>
      <c r="E1550" s="28">
        <v>60</v>
      </c>
    </row>
    <row r="1553" spans="1:17" ht="16.5" thickBot="1" x14ac:dyDescent="0.3">
      <c r="B1553" s="273" t="s">
        <v>641</v>
      </c>
    </row>
    <row r="1554" spans="1:17" ht="17.25" thickBot="1" x14ac:dyDescent="0.3">
      <c r="A1554" s="357" t="s">
        <v>822</v>
      </c>
      <c r="B1554" s="358" t="s">
        <v>823</v>
      </c>
      <c r="C1554" s="357" t="s">
        <v>824</v>
      </c>
      <c r="D1554" s="358" t="s">
        <v>2</v>
      </c>
      <c r="E1554" s="358" t="s">
        <v>3</v>
      </c>
      <c r="G1554" s="603" t="s">
        <v>6</v>
      </c>
      <c r="H1554" s="604"/>
      <c r="I1554" s="604"/>
      <c r="J1554" s="604"/>
      <c r="K1554" s="605"/>
      <c r="L1554" s="606" t="s">
        <v>325</v>
      </c>
      <c r="M1554" s="607"/>
      <c r="N1554" s="607"/>
      <c r="O1554" s="607"/>
      <c r="P1554" s="607"/>
      <c r="Q1554" s="615"/>
    </row>
    <row r="1555" spans="1:17" ht="25.5" x14ac:dyDescent="0.25">
      <c r="A1555" s="359" t="s">
        <v>825</v>
      </c>
      <c r="B1555" s="360"/>
      <c r="C1555" s="361" t="s">
        <v>826</v>
      </c>
      <c r="D1555" s="362" t="s">
        <v>827</v>
      </c>
      <c r="E1555" s="363">
        <f>H1569</f>
        <v>6.4579499999999994</v>
      </c>
      <c r="G1555" s="29" t="s">
        <v>43</v>
      </c>
      <c r="H1555" s="3" t="s">
        <v>0</v>
      </c>
      <c r="I1555" s="4" t="s">
        <v>1</v>
      </c>
      <c r="J1555" s="4" t="s">
        <v>3</v>
      </c>
      <c r="K1555" s="5" t="s">
        <v>7</v>
      </c>
      <c r="L1555" s="41" t="s">
        <v>456</v>
      </c>
      <c r="M1555" s="6" t="s">
        <v>0</v>
      </c>
      <c r="N1555" s="7" t="s">
        <v>1</v>
      </c>
      <c r="O1555" s="7" t="s">
        <v>315</v>
      </c>
      <c r="P1555" s="7" t="s">
        <v>3</v>
      </c>
      <c r="Q1555" s="7" t="s">
        <v>7</v>
      </c>
    </row>
    <row r="1556" spans="1:17" x14ac:dyDescent="0.25">
      <c r="A1556" s="243" t="s">
        <v>828</v>
      </c>
      <c r="B1556" s="609" t="s">
        <v>829</v>
      </c>
      <c r="C1556" s="364" t="s">
        <v>830</v>
      </c>
      <c r="D1556" s="365" t="s">
        <v>831</v>
      </c>
      <c r="E1556" s="363">
        <f>H1568</f>
        <v>6.4579499999999994</v>
      </c>
      <c r="G1556" s="19" t="s">
        <v>457</v>
      </c>
      <c r="H1556" s="51">
        <f>E1549/1000</f>
        <v>0</v>
      </c>
      <c r="I1556" s="51">
        <f>E1550/1000</f>
        <v>0.06</v>
      </c>
      <c r="J1556" s="26">
        <f>'Редактор цен '!$D$4</f>
        <v>8383.27</v>
      </c>
      <c r="K1556" s="9">
        <f t="shared" ref="K1556:K1562" si="176">H1556*I1556*J1556*1.5</f>
        <v>0</v>
      </c>
      <c r="L1556" s="47" t="s">
        <v>458</v>
      </c>
      <c r="M1556" s="51">
        <f>H1556</f>
        <v>0</v>
      </c>
      <c r="N1556" s="51">
        <f>I1556</f>
        <v>0.06</v>
      </c>
      <c r="O1556" s="179">
        <f t="shared" ref="O1556" si="177">(M1556+N1556)*2</f>
        <v>0.12</v>
      </c>
      <c r="P1556" s="180">
        <f>'Редактор цен '!$D$127</f>
        <v>50.8</v>
      </c>
      <c r="Q1556" s="59">
        <f>O1556*P1556</f>
        <v>6.0959999999999992</v>
      </c>
    </row>
    <row r="1557" spans="1:17" x14ac:dyDescent="0.25">
      <c r="A1557" s="366" t="s">
        <v>832</v>
      </c>
      <c r="B1557" s="610"/>
      <c r="C1557" s="367" t="s">
        <v>833</v>
      </c>
      <c r="D1557" s="368" t="s">
        <v>834</v>
      </c>
      <c r="E1557" s="363">
        <f>H1567</f>
        <v>6.4579499999999994</v>
      </c>
      <c r="G1557" s="19" t="s">
        <v>9</v>
      </c>
      <c r="H1557" s="51">
        <f>H1556</f>
        <v>0</v>
      </c>
      <c r="I1557" s="51">
        <f>I1556</f>
        <v>0.06</v>
      </c>
      <c r="J1557" s="26">
        <f>'Редактор цен '!$D$6</f>
        <v>10406.1895</v>
      </c>
      <c r="K1557" s="9">
        <f t="shared" si="176"/>
        <v>0</v>
      </c>
      <c r="L1557" s="181" t="s">
        <v>54</v>
      </c>
      <c r="M1557" s="51">
        <f>M1556</f>
        <v>0</v>
      </c>
      <c r="N1557" s="51">
        <f>N1556</f>
        <v>0.06</v>
      </c>
      <c r="O1557" s="179">
        <f>(M1557+N1557)*2</f>
        <v>0.12</v>
      </c>
      <c r="P1557" s="11">
        <f>'Редактор цен '!$D$114</f>
        <v>50.8</v>
      </c>
      <c r="Q1557" s="59">
        <f>O1557*P1557</f>
        <v>6.0959999999999992</v>
      </c>
    </row>
    <row r="1558" spans="1:17" x14ac:dyDescent="0.25">
      <c r="A1558" s="369" t="s">
        <v>835</v>
      </c>
      <c r="B1558" s="610"/>
      <c r="C1558" s="370" t="s">
        <v>836</v>
      </c>
      <c r="D1558" s="368" t="s">
        <v>837</v>
      </c>
      <c r="E1558" s="363">
        <f>E1557</f>
        <v>6.4579499999999994</v>
      </c>
      <c r="G1558" s="371" t="s">
        <v>459</v>
      </c>
      <c r="H1558" s="51">
        <f t="shared" ref="H1558:I1562" si="178">H1557</f>
        <v>0</v>
      </c>
      <c r="I1558" s="51">
        <f t="shared" si="178"/>
        <v>0.06</v>
      </c>
      <c r="J1558" s="26">
        <f>'Редактор цен '!$D$8</f>
        <v>10788.904</v>
      </c>
      <c r="K1558" s="463">
        <f t="shared" si="176"/>
        <v>0</v>
      </c>
      <c r="L1558" s="181" t="s">
        <v>635</v>
      </c>
      <c r="M1558" s="51">
        <f>M1557</f>
        <v>0</v>
      </c>
      <c r="N1558" s="51">
        <f>N1557</f>
        <v>0.06</v>
      </c>
      <c r="O1558" s="179">
        <f>(M1558-0.075)*3+0.03*4</f>
        <v>-0.10499999999999998</v>
      </c>
      <c r="P1558" s="11">
        <f>'Редактор цен '!$D$117</f>
        <v>54.61</v>
      </c>
      <c r="Q1558" s="59">
        <f>O1558*P1558</f>
        <v>-5.734049999999999</v>
      </c>
    </row>
    <row r="1559" spans="1:17" ht="15.75" thickBot="1" x14ac:dyDescent="0.3">
      <c r="A1559" s="369" t="s">
        <v>838</v>
      </c>
      <c r="B1559" s="610"/>
      <c r="C1559" s="370" t="s">
        <v>839</v>
      </c>
      <c r="D1559" s="368" t="s">
        <v>840</v>
      </c>
      <c r="E1559" s="363">
        <f>E1557</f>
        <v>6.4579499999999994</v>
      </c>
      <c r="G1559" s="19" t="s">
        <v>326</v>
      </c>
      <c r="H1559" s="51">
        <f t="shared" si="178"/>
        <v>0</v>
      </c>
      <c r="I1559" s="51">
        <f t="shared" si="178"/>
        <v>0.06</v>
      </c>
      <c r="J1559" s="26">
        <f>'Редактор цен '!$D$22</f>
        <v>13322.1095</v>
      </c>
      <c r="K1559" s="9">
        <f t="shared" si="176"/>
        <v>0</v>
      </c>
      <c r="L1559" s="301"/>
      <c r="M1559" s="301"/>
      <c r="N1559" s="301"/>
      <c r="O1559" s="301"/>
      <c r="P1559" s="301"/>
      <c r="Q1559" s="57" t="s">
        <v>463</v>
      </c>
    </row>
    <row r="1560" spans="1:17" ht="15.75" thickBot="1" x14ac:dyDescent="0.3">
      <c r="A1560" s="372" t="s">
        <v>841</v>
      </c>
      <c r="B1560" s="610"/>
      <c r="C1560" s="373" t="s">
        <v>842</v>
      </c>
      <c r="D1560" s="368" t="s">
        <v>843</v>
      </c>
      <c r="E1560" s="363">
        <f>E1557</f>
        <v>6.4579499999999994</v>
      </c>
      <c r="G1560" s="19" t="s">
        <v>66</v>
      </c>
      <c r="H1560" s="51">
        <f t="shared" si="178"/>
        <v>0</v>
      </c>
      <c r="I1560" s="51">
        <f t="shared" si="178"/>
        <v>0.06</v>
      </c>
      <c r="J1560" s="26">
        <f>'Редактор цен '!$D$24</f>
        <v>15345.029</v>
      </c>
      <c r="K1560" s="9">
        <f t="shared" si="176"/>
        <v>0</v>
      </c>
      <c r="L1560" s="63"/>
      <c r="M1560" s="62"/>
      <c r="N1560" s="62"/>
      <c r="O1560" s="276"/>
      <c r="P1560" s="58"/>
      <c r="Q1560" s="182">
        <f>Q1556+Q1557+Q1558</f>
        <v>6.4579499999999994</v>
      </c>
    </row>
    <row r="1561" spans="1:17" x14ac:dyDescent="0.25">
      <c r="A1561" s="372" t="s">
        <v>844</v>
      </c>
      <c r="B1561" s="610"/>
      <c r="C1561" s="373" t="s">
        <v>845</v>
      </c>
      <c r="D1561" s="368" t="s">
        <v>846</v>
      </c>
      <c r="E1561" s="363">
        <f>E1557</f>
        <v>6.4579499999999994</v>
      </c>
      <c r="G1561" s="326" t="s">
        <v>461</v>
      </c>
      <c r="H1561" s="51">
        <f t="shared" si="178"/>
        <v>0</v>
      </c>
      <c r="I1561" s="51">
        <f t="shared" si="178"/>
        <v>0.06</v>
      </c>
      <c r="J1561" s="26">
        <f>'Редактор цен '!$D$26</f>
        <v>15454.376000000002</v>
      </c>
      <c r="K1561" s="9">
        <f t="shared" si="176"/>
        <v>0</v>
      </c>
      <c r="L1561" s="274"/>
      <c r="M1561" s="274"/>
      <c r="N1561" s="274"/>
      <c r="O1561" s="274"/>
      <c r="P1561" s="274"/>
      <c r="Q1561" s="274"/>
    </row>
    <row r="1562" spans="1:17" x14ac:dyDescent="0.25">
      <c r="A1562" s="372" t="s">
        <v>847</v>
      </c>
      <c r="B1562" s="610"/>
      <c r="C1562" s="373" t="s">
        <v>848</v>
      </c>
      <c r="D1562" s="368" t="s">
        <v>849</v>
      </c>
      <c r="E1562" s="363">
        <f>E1558</f>
        <v>6.4579499999999994</v>
      </c>
      <c r="G1562" s="326" t="s">
        <v>462</v>
      </c>
      <c r="H1562" s="51">
        <f t="shared" si="178"/>
        <v>0</v>
      </c>
      <c r="I1562" s="51">
        <f t="shared" si="178"/>
        <v>0.06</v>
      </c>
      <c r="J1562" s="26">
        <f>'Редактор цен '!$D$28</f>
        <v>17480.940399999999</v>
      </c>
      <c r="K1562" s="9">
        <f t="shared" si="176"/>
        <v>0</v>
      </c>
      <c r="L1562" s="274"/>
      <c r="M1562" s="274"/>
      <c r="N1562" s="274"/>
      <c r="O1562" s="274"/>
      <c r="P1562" s="274"/>
      <c r="Q1562" s="274"/>
    </row>
    <row r="1563" spans="1:17" x14ac:dyDescent="0.25">
      <c r="A1563" s="372" t="s">
        <v>850</v>
      </c>
      <c r="B1563" s="610"/>
      <c r="C1563" s="373" t="s">
        <v>851</v>
      </c>
      <c r="D1563" s="368" t="s">
        <v>852</v>
      </c>
      <c r="E1563" s="363">
        <f>H1569</f>
        <v>6.4579499999999994</v>
      </c>
      <c r="J1563" s="22"/>
      <c r="K1563" s="31"/>
      <c r="L1563" s="301"/>
      <c r="M1563" s="301"/>
      <c r="N1563" s="301"/>
      <c r="O1563" s="301"/>
      <c r="P1563" s="301"/>
      <c r="Q1563" s="301"/>
    </row>
    <row r="1564" spans="1:17" x14ac:dyDescent="0.25">
      <c r="A1564" s="369" t="s">
        <v>853</v>
      </c>
      <c r="B1564" s="610"/>
      <c r="C1564" s="370" t="s">
        <v>854</v>
      </c>
      <c r="D1564" s="368" t="s">
        <v>855</v>
      </c>
      <c r="E1564" s="363">
        <f>E1557</f>
        <v>6.4579499999999994</v>
      </c>
      <c r="L1564" s="61"/>
      <c r="M1564" s="65"/>
      <c r="N1564" s="65"/>
      <c r="O1564" s="302"/>
      <c r="P1564" s="58"/>
      <c r="Q1564" s="301"/>
    </row>
    <row r="1565" spans="1:17" x14ac:dyDescent="0.25">
      <c r="A1565" s="366" t="s">
        <v>856</v>
      </c>
      <c r="B1565" s="611"/>
      <c r="C1565" s="367" t="s">
        <v>857</v>
      </c>
      <c r="D1565" s="368" t="s">
        <v>858</v>
      </c>
      <c r="E1565" s="363">
        <f>E1557</f>
        <v>6.4579499999999994</v>
      </c>
      <c r="Q1565" s="301"/>
    </row>
    <row r="1566" spans="1:17" ht="15.75" x14ac:dyDescent="0.25">
      <c r="A1566" s="357" t="s">
        <v>822</v>
      </c>
      <c r="B1566" s="358" t="s">
        <v>823</v>
      </c>
      <c r="C1566" s="357" t="s">
        <v>824</v>
      </c>
      <c r="D1566" s="358" t="s">
        <v>2</v>
      </c>
      <c r="E1566" s="358" t="s">
        <v>3</v>
      </c>
      <c r="G1566" s="612" t="s">
        <v>10</v>
      </c>
      <c r="H1566" s="612"/>
      <c r="I1566" s="22"/>
      <c r="J1566" s="22"/>
      <c r="K1566" s="31"/>
    </row>
    <row r="1567" spans="1:17" x14ac:dyDescent="0.25">
      <c r="A1567" s="359" t="s">
        <v>825</v>
      </c>
      <c r="B1567" s="378" t="s">
        <v>823</v>
      </c>
      <c r="C1567" s="361" t="s">
        <v>859</v>
      </c>
      <c r="D1567" s="379" t="s">
        <v>860</v>
      </c>
      <c r="E1567" s="380">
        <f>H1573</f>
        <v>6.4579499999999994</v>
      </c>
      <c r="G1567" s="19" t="s">
        <v>8</v>
      </c>
      <c r="H1567" s="42">
        <f>K1556+Q1560</f>
        <v>6.4579499999999994</v>
      </c>
      <c r="I1567" s="22"/>
      <c r="J1567" s="22"/>
      <c r="K1567" s="464"/>
      <c r="L1567" s="32"/>
      <c r="M1567" s="32"/>
      <c r="N1567" s="32"/>
      <c r="O1567" s="39"/>
      <c r="P1567" s="40"/>
      <c r="Q1567" s="301"/>
    </row>
    <row r="1568" spans="1:17" x14ac:dyDescent="0.25">
      <c r="A1568" s="369" t="s">
        <v>835</v>
      </c>
      <c r="B1568" s="373" t="s">
        <v>861</v>
      </c>
      <c r="C1568" s="373" t="s">
        <v>862</v>
      </c>
      <c r="D1568" s="382" t="s">
        <v>863</v>
      </c>
      <c r="E1568" s="380">
        <f>H1570</f>
        <v>6.4579499999999994</v>
      </c>
      <c r="G1568" s="19" t="s">
        <v>9</v>
      </c>
      <c r="H1568" s="42">
        <f>K1557+Q1560</f>
        <v>6.4579499999999994</v>
      </c>
      <c r="J1568" s="22"/>
      <c r="K1568" s="465"/>
      <c r="L1568" s="36"/>
      <c r="M1568" s="36"/>
      <c r="N1568" s="22"/>
      <c r="O1568" s="39"/>
      <c r="P1568" s="40"/>
      <c r="Q1568" s="301"/>
    </row>
    <row r="1569" spans="1:17" x14ac:dyDescent="0.25">
      <c r="A1569" s="243" t="s">
        <v>828</v>
      </c>
      <c r="B1569" s="373" t="s">
        <v>864</v>
      </c>
      <c r="C1569" s="383" t="s">
        <v>865</v>
      </c>
      <c r="D1569" s="384" t="s">
        <v>866</v>
      </c>
      <c r="E1569" s="380">
        <f>H1571</f>
        <v>6.4579499999999994</v>
      </c>
      <c r="G1569" s="371" t="s">
        <v>459</v>
      </c>
      <c r="H1569" s="42">
        <f>K1558+Q1560</f>
        <v>6.4579499999999994</v>
      </c>
      <c r="J1569" s="22"/>
      <c r="K1569" s="466"/>
      <c r="L1569" s="36"/>
      <c r="M1569" s="36"/>
      <c r="N1569" s="22"/>
      <c r="O1569" s="39"/>
      <c r="P1569" s="40"/>
      <c r="Q1569" s="301"/>
    </row>
    <row r="1570" spans="1:17" x14ac:dyDescent="0.25">
      <c r="A1570" s="243" t="s">
        <v>828</v>
      </c>
      <c r="B1570" s="373" t="s">
        <v>867</v>
      </c>
      <c r="C1570" s="373" t="s">
        <v>868</v>
      </c>
      <c r="D1570" s="384" t="s">
        <v>869</v>
      </c>
      <c r="E1570" s="380">
        <f>H1571</f>
        <v>6.4579499999999994</v>
      </c>
      <c r="G1570" s="19" t="s">
        <v>870</v>
      </c>
      <c r="H1570" s="42">
        <f>K1559+Q1560</f>
        <v>6.4579499999999994</v>
      </c>
      <c r="J1570" s="22"/>
      <c r="K1570" s="465"/>
      <c r="L1570" s="36"/>
      <c r="M1570" s="36"/>
      <c r="N1570" s="22"/>
      <c r="O1570" s="39"/>
      <c r="P1570" s="40"/>
      <c r="Q1570" s="301"/>
    </row>
    <row r="1571" spans="1:17" x14ac:dyDescent="0.25">
      <c r="A1571" s="372" t="s">
        <v>841</v>
      </c>
      <c r="B1571" s="373" t="s">
        <v>864</v>
      </c>
      <c r="C1571" s="373" t="s">
        <v>871</v>
      </c>
      <c r="D1571" s="382" t="s">
        <v>872</v>
      </c>
      <c r="E1571" s="380">
        <f>H1570</f>
        <v>6.4579499999999994</v>
      </c>
      <c r="G1571" s="19" t="s">
        <v>873</v>
      </c>
      <c r="H1571" s="42">
        <f>K1560+Q1560</f>
        <v>6.4579499999999994</v>
      </c>
      <c r="I1571" s="22"/>
      <c r="J1571" s="22"/>
      <c r="K1571" s="465"/>
      <c r="L1571" s="36"/>
      <c r="M1571" s="36"/>
      <c r="N1571" s="22"/>
      <c r="O1571" s="39"/>
      <c r="P1571" s="40"/>
      <c r="Q1571" s="301"/>
    </row>
    <row r="1572" spans="1:17" x14ac:dyDescent="0.25">
      <c r="A1572" s="372" t="s">
        <v>841</v>
      </c>
      <c r="B1572" s="373" t="s">
        <v>861</v>
      </c>
      <c r="C1572" s="373" t="s">
        <v>874</v>
      </c>
      <c r="D1572" s="382" t="s">
        <v>875</v>
      </c>
      <c r="E1572" s="380">
        <f>H1570</f>
        <v>6.4579499999999994</v>
      </c>
      <c r="G1572" s="326" t="s">
        <v>461</v>
      </c>
      <c r="H1572" s="42">
        <f>K1561+Q1560</f>
        <v>6.4579499999999994</v>
      </c>
      <c r="I1572" s="22"/>
      <c r="J1572" s="22"/>
      <c r="K1572" s="465"/>
      <c r="L1572" s="36"/>
      <c r="M1572" s="36"/>
      <c r="N1572" s="22"/>
      <c r="O1572" s="39"/>
      <c r="P1572" s="40"/>
      <c r="Q1572" s="301"/>
    </row>
    <row r="1573" spans="1:17" x14ac:dyDescent="0.25">
      <c r="A1573" s="372" t="s">
        <v>847</v>
      </c>
      <c r="B1573" s="378" t="s">
        <v>823</v>
      </c>
      <c r="C1573" s="373" t="s">
        <v>876</v>
      </c>
      <c r="D1573" s="385" t="s">
        <v>877</v>
      </c>
      <c r="E1573" s="380">
        <f>H1572</f>
        <v>6.4579499999999994</v>
      </c>
      <c r="G1573" s="326" t="s">
        <v>878</v>
      </c>
      <c r="H1573" s="42">
        <f>K1562+Q1560</f>
        <v>6.4579499999999994</v>
      </c>
      <c r="I1573" s="22"/>
      <c r="J1573" s="22"/>
      <c r="K1573" s="465"/>
      <c r="L1573" s="36"/>
      <c r="M1573" s="36"/>
      <c r="N1573" s="22"/>
      <c r="O1573" s="39"/>
      <c r="P1573" s="40"/>
      <c r="Q1573" s="301"/>
    </row>
    <row r="1574" spans="1:17" x14ac:dyDescent="0.25">
      <c r="A1574" s="372" t="s">
        <v>850</v>
      </c>
      <c r="B1574" s="378" t="s">
        <v>823</v>
      </c>
      <c r="C1574" s="373" t="s">
        <v>879</v>
      </c>
      <c r="D1574" s="385" t="s">
        <v>880</v>
      </c>
      <c r="E1574" s="380">
        <f>H1573</f>
        <v>6.4579499999999994</v>
      </c>
      <c r="I1574" s="22"/>
      <c r="J1574" s="38"/>
      <c r="L1574" s="36"/>
      <c r="M1574" s="36"/>
      <c r="N1574" s="22"/>
      <c r="O1574" s="39"/>
      <c r="P1574" s="40"/>
      <c r="Q1574" s="301"/>
    </row>
    <row r="1575" spans="1:17" x14ac:dyDescent="0.25">
      <c r="A1575" s="301"/>
      <c r="B1575" s="301"/>
      <c r="C1575" s="301"/>
      <c r="D1575" s="301"/>
      <c r="E1575" s="301"/>
      <c r="F1575" s="301"/>
      <c r="G1575" s="301"/>
      <c r="H1575" s="301"/>
      <c r="I1575" s="301"/>
      <c r="J1575" s="301"/>
      <c r="K1575" s="301"/>
      <c r="L1575" s="301"/>
      <c r="M1575" s="301"/>
      <c r="N1575" s="301"/>
      <c r="O1575" s="301"/>
      <c r="P1575" s="301"/>
      <c r="Q1575" s="301"/>
    </row>
    <row r="1576" spans="1:17" x14ac:dyDescent="0.25">
      <c r="A1576" s="613" t="s">
        <v>642</v>
      </c>
      <c r="B1576" s="614"/>
      <c r="C1576" s="614"/>
      <c r="D1576" s="614"/>
      <c r="E1576" s="614"/>
      <c r="F1576" s="27"/>
    </row>
    <row r="1578" spans="1:17" x14ac:dyDescent="0.25">
      <c r="D1578" s="178" t="s">
        <v>4</v>
      </c>
      <c r="E1578" s="28">
        <f>высота2</f>
        <v>0</v>
      </c>
    </row>
    <row r="1579" spans="1:17" x14ac:dyDescent="0.25">
      <c r="D1579" s="2" t="s">
        <v>5</v>
      </c>
      <c r="E1579" s="28">
        <v>60</v>
      </c>
    </row>
    <row r="1582" spans="1:17" ht="16.5" thickBot="1" x14ac:dyDescent="0.3">
      <c r="B1582" s="273" t="s">
        <v>643</v>
      </c>
    </row>
    <row r="1583" spans="1:17" ht="17.25" thickBot="1" x14ac:dyDescent="0.3">
      <c r="A1583" s="357" t="s">
        <v>822</v>
      </c>
      <c r="B1583" s="358" t="s">
        <v>823</v>
      </c>
      <c r="C1583" s="357" t="s">
        <v>824</v>
      </c>
      <c r="D1583" s="358" t="s">
        <v>2</v>
      </c>
      <c r="E1583" s="358" t="s">
        <v>3</v>
      </c>
      <c r="G1583" s="603" t="s">
        <v>6</v>
      </c>
      <c r="H1583" s="604"/>
      <c r="I1583" s="604"/>
      <c r="J1583" s="604"/>
      <c r="K1583" s="605"/>
      <c r="L1583" s="606" t="s">
        <v>325</v>
      </c>
      <c r="M1583" s="607"/>
      <c r="N1583" s="607"/>
      <c r="O1583" s="607"/>
      <c r="P1583" s="607"/>
      <c r="Q1583" s="615"/>
    </row>
    <row r="1584" spans="1:17" ht="25.5" x14ac:dyDescent="0.25">
      <c r="A1584" s="359" t="s">
        <v>825</v>
      </c>
      <c r="B1584" s="360"/>
      <c r="C1584" s="361" t="s">
        <v>826</v>
      </c>
      <c r="D1584" s="362" t="s">
        <v>827</v>
      </c>
      <c r="E1584" s="363">
        <f>H1598</f>
        <v>6.4579499999999994</v>
      </c>
      <c r="G1584" s="29" t="s">
        <v>43</v>
      </c>
      <c r="H1584" s="3" t="s">
        <v>0</v>
      </c>
      <c r="I1584" s="4" t="s">
        <v>1</v>
      </c>
      <c r="J1584" s="4" t="s">
        <v>3</v>
      </c>
      <c r="K1584" s="5" t="s">
        <v>7</v>
      </c>
      <c r="L1584" s="41" t="s">
        <v>456</v>
      </c>
      <c r="M1584" s="6" t="s">
        <v>0</v>
      </c>
      <c r="N1584" s="7" t="s">
        <v>1</v>
      </c>
      <c r="O1584" s="7" t="s">
        <v>315</v>
      </c>
      <c r="P1584" s="7" t="s">
        <v>3</v>
      </c>
      <c r="Q1584" s="7" t="s">
        <v>7</v>
      </c>
    </row>
    <row r="1585" spans="1:17" x14ac:dyDescent="0.25">
      <c r="A1585" s="243" t="s">
        <v>828</v>
      </c>
      <c r="B1585" s="609" t="s">
        <v>829</v>
      </c>
      <c r="C1585" s="364" t="s">
        <v>830</v>
      </c>
      <c r="D1585" s="365" t="s">
        <v>831</v>
      </c>
      <c r="E1585" s="363">
        <f>H1597</f>
        <v>6.4579499999999994</v>
      </c>
      <c r="G1585" s="19" t="s">
        <v>457</v>
      </c>
      <c r="H1585" s="51">
        <f>E1578/1000</f>
        <v>0</v>
      </c>
      <c r="I1585" s="51">
        <f>E1579/1000</f>
        <v>0.06</v>
      </c>
      <c r="J1585" s="26">
        <f>'Редактор цен '!$D$5</f>
        <v>13169.0237</v>
      </c>
      <c r="K1585" s="9">
        <f t="shared" ref="K1585:K1591" si="179">H1585*I1585*J1585*1.5</f>
        <v>0</v>
      </c>
      <c r="L1585" s="47" t="s">
        <v>458</v>
      </c>
      <c r="M1585" s="51">
        <f>H1585</f>
        <v>0</v>
      </c>
      <c r="N1585" s="51">
        <f>I1585</f>
        <v>0.06</v>
      </c>
      <c r="O1585" s="179">
        <f t="shared" ref="O1585" si="180">(M1585+N1585)*2</f>
        <v>0.12</v>
      </c>
      <c r="P1585" s="180">
        <f>'Редактор цен '!$D$127</f>
        <v>50.8</v>
      </c>
      <c r="Q1585" s="59">
        <f>O1585*P1585</f>
        <v>6.0959999999999992</v>
      </c>
    </row>
    <row r="1586" spans="1:17" x14ac:dyDescent="0.25">
      <c r="A1586" s="366" t="s">
        <v>832</v>
      </c>
      <c r="B1586" s="610"/>
      <c r="C1586" s="367" t="s">
        <v>833</v>
      </c>
      <c r="D1586" s="368" t="s">
        <v>834</v>
      </c>
      <c r="E1586" s="363">
        <f>H1596</f>
        <v>6.4579499999999994</v>
      </c>
      <c r="G1586" s="19" t="s">
        <v>9</v>
      </c>
      <c r="H1586" s="51">
        <f>H1585</f>
        <v>0</v>
      </c>
      <c r="I1586" s="51">
        <f>I1585</f>
        <v>0.06</v>
      </c>
      <c r="J1586" s="26">
        <f>'Редактор цен '!$D$7</f>
        <v>17007.1034</v>
      </c>
      <c r="K1586" s="9">
        <f t="shared" si="179"/>
        <v>0</v>
      </c>
      <c r="L1586" s="181" t="s">
        <v>54</v>
      </c>
      <c r="M1586" s="51">
        <f>M1585</f>
        <v>0</v>
      </c>
      <c r="N1586" s="51">
        <f>N1585</f>
        <v>0.06</v>
      </c>
      <c r="O1586" s="179">
        <f>(M1586+N1586)*2</f>
        <v>0.12</v>
      </c>
      <c r="P1586" s="11">
        <f>'Редактор цен '!$D$114</f>
        <v>50.8</v>
      </c>
      <c r="Q1586" s="59">
        <f>O1586*P1586</f>
        <v>6.0959999999999992</v>
      </c>
    </row>
    <row r="1587" spans="1:17" x14ac:dyDescent="0.25">
      <c r="A1587" s="369" t="s">
        <v>835</v>
      </c>
      <c r="B1587" s="610"/>
      <c r="C1587" s="370" t="s">
        <v>836</v>
      </c>
      <c r="D1587" s="368" t="s">
        <v>837</v>
      </c>
      <c r="E1587" s="363">
        <f>E1586</f>
        <v>6.4579499999999994</v>
      </c>
      <c r="G1587" s="371" t="s">
        <v>459</v>
      </c>
      <c r="H1587" s="51">
        <f t="shared" ref="H1587:I1591" si="181">H1586</f>
        <v>0</v>
      </c>
      <c r="I1587" s="51">
        <f t="shared" si="181"/>
        <v>0.06</v>
      </c>
      <c r="J1587" s="26">
        <f>'Редактор цен '!$D$9</f>
        <v>17305.985199999999</v>
      </c>
      <c r="K1587" s="463">
        <f t="shared" si="179"/>
        <v>0</v>
      </c>
      <c r="L1587" s="181" t="s">
        <v>635</v>
      </c>
      <c r="M1587" s="51">
        <f>M1586</f>
        <v>0</v>
      </c>
      <c r="N1587" s="51">
        <f>N1586</f>
        <v>0.06</v>
      </c>
      <c r="O1587" s="179">
        <f>(M1587-0.075)*3+0.03*4</f>
        <v>-0.10499999999999998</v>
      </c>
      <c r="P1587" s="11">
        <f>'Редактор цен '!$D$117</f>
        <v>54.61</v>
      </c>
      <c r="Q1587" s="59">
        <f>O1587*P1587</f>
        <v>-5.734049999999999</v>
      </c>
    </row>
    <row r="1588" spans="1:17" ht="15.75" thickBot="1" x14ac:dyDescent="0.3">
      <c r="A1588" s="369" t="s">
        <v>838</v>
      </c>
      <c r="B1588" s="610"/>
      <c r="C1588" s="370" t="s">
        <v>839</v>
      </c>
      <c r="D1588" s="368" t="s">
        <v>840</v>
      </c>
      <c r="E1588" s="363">
        <f>E1586</f>
        <v>6.4579499999999994</v>
      </c>
      <c r="G1588" s="19" t="s">
        <v>326</v>
      </c>
      <c r="H1588" s="51">
        <f t="shared" si="181"/>
        <v>0</v>
      </c>
      <c r="I1588" s="51">
        <f t="shared" si="181"/>
        <v>0.06</v>
      </c>
      <c r="J1588" s="26">
        <f>'Редактор цен '!$D$23</f>
        <v>21552.293700000002</v>
      </c>
      <c r="K1588" s="9">
        <f t="shared" si="179"/>
        <v>0</v>
      </c>
      <c r="L1588" s="33"/>
      <c r="M1588" s="242"/>
      <c r="N1588" s="242"/>
      <c r="O1588" s="276"/>
      <c r="P1588" s="58"/>
      <c r="Q1588" s="57" t="s">
        <v>463</v>
      </c>
    </row>
    <row r="1589" spans="1:17" ht="15.75" thickBot="1" x14ac:dyDescent="0.3">
      <c r="A1589" s="372" t="s">
        <v>841</v>
      </c>
      <c r="B1589" s="610"/>
      <c r="C1589" s="373" t="s">
        <v>842</v>
      </c>
      <c r="D1589" s="368" t="s">
        <v>843</v>
      </c>
      <c r="E1589" s="363">
        <f>E1586</f>
        <v>6.4579499999999994</v>
      </c>
      <c r="G1589" s="19" t="s">
        <v>66</v>
      </c>
      <c r="H1589" s="51">
        <f t="shared" si="181"/>
        <v>0</v>
      </c>
      <c r="I1589" s="51">
        <f t="shared" si="181"/>
        <v>0.06</v>
      </c>
      <c r="J1589" s="26">
        <f>'Редактор цен '!$D$25</f>
        <v>25011.303800000002</v>
      </c>
      <c r="K1589" s="9">
        <f t="shared" si="179"/>
        <v>0</v>
      </c>
      <c r="L1589" s="63"/>
      <c r="M1589" s="62"/>
      <c r="N1589" s="62"/>
      <c r="O1589" s="276"/>
      <c r="P1589" s="58"/>
      <c r="Q1589" s="182">
        <f>Q1585+Q1586+Q1587</f>
        <v>6.4579499999999994</v>
      </c>
    </row>
    <row r="1590" spans="1:17" x14ac:dyDescent="0.25">
      <c r="A1590" s="372" t="s">
        <v>844</v>
      </c>
      <c r="B1590" s="610"/>
      <c r="C1590" s="373" t="s">
        <v>845</v>
      </c>
      <c r="D1590" s="368" t="s">
        <v>846</v>
      </c>
      <c r="E1590" s="363">
        <f>E1586</f>
        <v>6.4579499999999994</v>
      </c>
      <c r="G1590" s="326" t="s">
        <v>461</v>
      </c>
      <c r="H1590" s="51">
        <f t="shared" si="181"/>
        <v>0</v>
      </c>
      <c r="I1590" s="51">
        <f t="shared" si="181"/>
        <v>0.06</v>
      </c>
      <c r="J1590" s="26">
        <f>'Редактор цен '!$D$27</f>
        <v>27406.003100000002</v>
      </c>
      <c r="K1590" s="9">
        <f t="shared" si="179"/>
        <v>0</v>
      </c>
      <c r="L1590" s="274"/>
      <c r="M1590" s="55"/>
      <c r="N1590" s="55"/>
      <c r="O1590" s="276"/>
      <c r="P1590" s="58"/>
      <c r="Q1590" s="64"/>
    </row>
    <row r="1591" spans="1:17" x14ac:dyDescent="0.25">
      <c r="A1591" s="372" t="s">
        <v>847</v>
      </c>
      <c r="B1591" s="610"/>
      <c r="C1591" s="373" t="s">
        <v>848</v>
      </c>
      <c r="D1591" s="368" t="s">
        <v>849</v>
      </c>
      <c r="E1591" s="363">
        <f>E1587</f>
        <v>6.4579499999999994</v>
      </c>
      <c r="G1591" s="326" t="s">
        <v>462</v>
      </c>
      <c r="H1591" s="51">
        <f t="shared" si="181"/>
        <v>0</v>
      </c>
      <c r="I1591" s="51">
        <f t="shared" si="181"/>
        <v>0.06</v>
      </c>
      <c r="J1591" s="26">
        <f>'Редактор цен '!$D$29</f>
        <v>27406.003100000002</v>
      </c>
      <c r="K1591" s="9">
        <f t="shared" si="179"/>
        <v>0</v>
      </c>
      <c r="L1591" s="61"/>
      <c r="M1591" s="64"/>
      <c r="N1591" s="64"/>
      <c r="O1591" s="276"/>
      <c r="P1591" s="58"/>
      <c r="Q1591" s="64"/>
    </row>
    <row r="1592" spans="1:17" x14ac:dyDescent="0.25">
      <c r="A1592" s="372" t="s">
        <v>850</v>
      </c>
      <c r="B1592" s="610"/>
      <c r="C1592" s="373" t="s">
        <v>851</v>
      </c>
      <c r="D1592" s="368" t="s">
        <v>852</v>
      </c>
      <c r="E1592" s="363">
        <f>H1598</f>
        <v>6.4579499999999994</v>
      </c>
      <c r="J1592" s="22"/>
      <c r="K1592" s="31"/>
      <c r="L1592" s="301"/>
      <c r="M1592" s="301"/>
      <c r="N1592" s="301"/>
      <c r="O1592" s="301"/>
      <c r="P1592" s="301"/>
      <c r="Q1592" s="301"/>
    </row>
    <row r="1593" spans="1:17" x14ac:dyDescent="0.25">
      <c r="A1593" s="369" t="s">
        <v>853</v>
      </c>
      <c r="B1593" s="610"/>
      <c r="C1593" s="370" t="s">
        <v>854</v>
      </c>
      <c r="D1593" s="368" t="s">
        <v>855</v>
      </c>
      <c r="E1593" s="363">
        <f>E1586</f>
        <v>6.4579499999999994</v>
      </c>
      <c r="L1593" s="61"/>
      <c r="M1593" s="65"/>
      <c r="N1593" s="65"/>
      <c r="O1593" s="302"/>
      <c r="P1593" s="58"/>
      <c r="Q1593" s="301"/>
    </row>
    <row r="1594" spans="1:17" x14ac:dyDescent="0.25">
      <c r="A1594" s="366" t="s">
        <v>856</v>
      </c>
      <c r="B1594" s="611"/>
      <c r="C1594" s="367" t="s">
        <v>857</v>
      </c>
      <c r="D1594" s="368" t="s">
        <v>858</v>
      </c>
      <c r="E1594" s="363">
        <f>E1586</f>
        <v>6.4579499999999994</v>
      </c>
      <c r="L1594" s="274"/>
      <c r="Q1594" s="301"/>
    </row>
    <row r="1595" spans="1:17" ht="15.75" x14ac:dyDescent="0.25">
      <c r="A1595" s="357" t="s">
        <v>822</v>
      </c>
      <c r="B1595" s="358" t="s">
        <v>823</v>
      </c>
      <c r="C1595" s="357" t="s">
        <v>824</v>
      </c>
      <c r="D1595" s="358" t="s">
        <v>2</v>
      </c>
      <c r="E1595" s="358" t="s">
        <v>3</v>
      </c>
      <c r="G1595" s="612" t="s">
        <v>10</v>
      </c>
      <c r="H1595" s="612"/>
      <c r="I1595" s="22"/>
      <c r="J1595" s="22"/>
      <c r="K1595" s="31"/>
    </row>
    <row r="1596" spans="1:17" x14ac:dyDescent="0.25">
      <c r="A1596" s="359" t="s">
        <v>825</v>
      </c>
      <c r="B1596" s="378" t="s">
        <v>823</v>
      </c>
      <c r="C1596" s="361" t="s">
        <v>859</v>
      </c>
      <c r="D1596" s="379" t="s">
        <v>860</v>
      </c>
      <c r="E1596" s="380">
        <f>H1602</f>
        <v>6.4579499999999994</v>
      </c>
      <c r="G1596" s="19" t="s">
        <v>8</v>
      </c>
      <c r="H1596" s="42">
        <f>K1585+Q1589</f>
        <v>6.4579499999999994</v>
      </c>
      <c r="I1596" s="22"/>
      <c r="J1596" s="22"/>
      <c r="K1596" s="31"/>
      <c r="L1596" s="32"/>
      <c r="M1596" s="32"/>
      <c r="N1596" s="32"/>
      <c r="O1596" s="39"/>
      <c r="P1596" s="40"/>
      <c r="Q1596" s="301"/>
    </row>
    <row r="1597" spans="1:17" x14ac:dyDescent="0.25">
      <c r="A1597" s="369" t="s">
        <v>835</v>
      </c>
      <c r="B1597" s="373" t="s">
        <v>861</v>
      </c>
      <c r="C1597" s="373" t="s">
        <v>862</v>
      </c>
      <c r="D1597" s="382" t="s">
        <v>863</v>
      </c>
      <c r="E1597" s="380">
        <f>H1599</f>
        <v>6.4579499999999994</v>
      </c>
      <c r="G1597" s="19" t="s">
        <v>9</v>
      </c>
      <c r="H1597" s="42">
        <f>K1586+Q1589</f>
        <v>6.4579499999999994</v>
      </c>
      <c r="J1597" s="22"/>
      <c r="K1597" s="38"/>
      <c r="L1597" s="36"/>
      <c r="M1597" s="36"/>
      <c r="N1597" s="22"/>
      <c r="O1597" s="39"/>
      <c r="P1597" s="40"/>
      <c r="Q1597" s="301"/>
    </row>
    <row r="1598" spans="1:17" x14ac:dyDescent="0.25">
      <c r="A1598" s="243" t="s">
        <v>828</v>
      </c>
      <c r="B1598" s="373" t="s">
        <v>864</v>
      </c>
      <c r="C1598" s="383" t="s">
        <v>865</v>
      </c>
      <c r="D1598" s="384" t="s">
        <v>866</v>
      </c>
      <c r="E1598" s="380">
        <f>H1600</f>
        <v>6.4579499999999994</v>
      </c>
      <c r="G1598" s="371" t="s">
        <v>459</v>
      </c>
      <c r="H1598" s="42">
        <f>K1587+Q1589</f>
        <v>6.4579499999999994</v>
      </c>
      <c r="L1598" s="36"/>
      <c r="M1598" s="36"/>
      <c r="N1598" s="22"/>
      <c r="O1598" s="39"/>
      <c r="P1598" s="40"/>
      <c r="Q1598" s="301"/>
    </row>
    <row r="1599" spans="1:17" x14ac:dyDescent="0.25">
      <c r="A1599" s="243" t="s">
        <v>828</v>
      </c>
      <c r="B1599" s="373" t="s">
        <v>867</v>
      </c>
      <c r="C1599" s="373" t="s">
        <v>868</v>
      </c>
      <c r="D1599" s="384" t="s">
        <v>869</v>
      </c>
      <c r="E1599" s="380">
        <f>H1600</f>
        <v>6.4579499999999994</v>
      </c>
      <c r="G1599" s="19" t="s">
        <v>870</v>
      </c>
      <c r="H1599" s="42">
        <f>K1588+Q1589</f>
        <v>6.4579499999999994</v>
      </c>
      <c r="L1599" s="36"/>
      <c r="M1599" s="36"/>
      <c r="N1599" s="22"/>
      <c r="O1599" s="39"/>
      <c r="P1599" s="40"/>
      <c r="Q1599" s="301"/>
    </row>
    <row r="1600" spans="1:17" x14ac:dyDescent="0.25">
      <c r="A1600" s="372" t="s">
        <v>841</v>
      </c>
      <c r="B1600" s="373" t="s">
        <v>864</v>
      </c>
      <c r="C1600" s="373" t="s">
        <v>871</v>
      </c>
      <c r="D1600" s="382" t="s">
        <v>872</v>
      </c>
      <c r="E1600" s="380">
        <f>H1599</f>
        <v>6.4579499999999994</v>
      </c>
      <c r="G1600" s="19" t="s">
        <v>873</v>
      </c>
      <c r="H1600" s="42">
        <f>K1589+Q1589</f>
        <v>6.4579499999999994</v>
      </c>
      <c r="I1600" s="22"/>
      <c r="J1600" s="38"/>
      <c r="K1600" s="22"/>
      <c r="L1600" s="36"/>
      <c r="M1600" s="36"/>
      <c r="N1600" s="22"/>
      <c r="O1600" s="39"/>
      <c r="P1600" s="40"/>
      <c r="Q1600" s="301"/>
    </row>
    <row r="1601" spans="1:17" x14ac:dyDescent="0.25">
      <c r="A1601" s="372" t="s">
        <v>841</v>
      </c>
      <c r="B1601" s="373" t="s">
        <v>861</v>
      </c>
      <c r="C1601" s="373" t="s">
        <v>874</v>
      </c>
      <c r="D1601" s="382" t="s">
        <v>875</v>
      </c>
      <c r="E1601" s="380">
        <f>H1599</f>
        <v>6.4579499999999994</v>
      </c>
      <c r="G1601" s="326" t="s">
        <v>461</v>
      </c>
      <c r="H1601" s="42">
        <f>K1590+Q1589</f>
        <v>6.4579499999999994</v>
      </c>
      <c r="I1601" s="22"/>
      <c r="J1601" s="38"/>
      <c r="K1601" s="35"/>
      <c r="L1601" s="36"/>
      <c r="M1601" s="36"/>
      <c r="N1601" s="22"/>
      <c r="O1601" s="39"/>
      <c r="P1601" s="40"/>
      <c r="Q1601" s="301"/>
    </row>
    <row r="1602" spans="1:17" x14ac:dyDescent="0.25">
      <c r="A1602" s="372" t="s">
        <v>847</v>
      </c>
      <c r="B1602" s="378" t="s">
        <v>823</v>
      </c>
      <c r="C1602" s="373" t="s">
        <v>876</v>
      </c>
      <c r="D1602" s="385" t="s">
        <v>877</v>
      </c>
      <c r="E1602" s="380">
        <f>H1601</f>
        <v>6.4579499999999994</v>
      </c>
      <c r="G1602" s="326" t="s">
        <v>878</v>
      </c>
      <c r="H1602" s="42">
        <f>K1591+Q1589</f>
        <v>6.4579499999999994</v>
      </c>
      <c r="I1602" s="22"/>
      <c r="J1602" s="38"/>
      <c r="K1602" s="35"/>
      <c r="L1602" s="36"/>
      <c r="M1602" s="36"/>
      <c r="N1602" s="22"/>
      <c r="O1602" s="39"/>
      <c r="P1602" s="40"/>
      <c r="Q1602" s="301"/>
    </row>
    <row r="1603" spans="1:17" x14ac:dyDescent="0.25">
      <c r="A1603" s="372" t="s">
        <v>850</v>
      </c>
      <c r="B1603" s="378" t="s">
        <v>823</v>
      </c>
      <c r="C1603" s="373" t="s">
        <v>879</v>
      </c>
      <c r="D1603" s="385" t="s">
        <v>880</v>
      </c>
      <c r="E1603" s="380">
        <f>H1602</f>
        <v>6.4579499999999994</v>
      </c>
      <c r="I1603" s="22"/>
      <c r="J1603" s="38"/>
      <c r="K1603" s="35"/>
      <c r="L1603" s="36"/>
      <c r="M1603" s="36"/>
      <c r="N1603" s="22"/>
      <c r="O1603" s="39"/>
      <c r="P1603" s="40"/>
      <c r="Q1603" s="301"/>
    </row>
    <row r="1606" spans="1:17" ht="18.75" x14ac:dyDescent="0.25">
      <c r="A1606" s="621" t="s">
        <v>950</v>
      </c>
      <c r="B1606" s="622"/>
      <c r="C1606" s="622"/>
      <c r="D1606" s="622"/>
      <c r="E1606" s="623"/>
      <c r="F1606" s="468"/>
      <c r="G1606" s="468"/>
      <c r="H1606" s="468"/>
      <c r="I1606" s="468"/>
      <c r="J1606" s="468"/>
    </row>
    <row r="1607" spans="1:17" ht="15.75" x14ac:dyDescent="0.25">
      <c r="A1607" s="469" t="s">
        <v>951</v>
      </c>
      <c r="B1607" s="470"/>
      <c r="C1607" s="470"/>
      <c r="D1607" s="470"/>
      <c r="E1607" s="468"/>
      <c r="F1607" s="468"/>
      <c r="G1607" s="468"/>
      <c r="H1607" s="468"/>
      <c r="I1607" s="468"/>
      <c r="J1607" s="468"/>
    </row>
    <row r="1608" spans="1:17" ht="15.75" x14ac:dyDescent="0.25">
      <c r="A1608" s="471" t="s">
        <v>952</v>
      </c>
      <c r="B1608" s="468"/>
      <c r="C1608" s="1" t="s">
        <v>4</v>
      </c>
      <c r="D1608" s="468"/>
      <c r="E1608" s="2" t="s">
        <v>5</v>
      </c>
      <c r="F1608" s="468"/>
      <c r="G1608" s="624" t="s">
        <v>953</v>
      </c>
      <c r="H1608" s="624"/>
      <c r="I1608" s="624"/>
      <c r="J1608" s="468"/>
    </row>
    <row r="1609" spans="1:17" ht="15" customHeight="1" x14ac:dyDescent="0.25">
      <c r="A1609" s="468"/>
      <c r="B1609" s="468"/>
      <c r="C1609" s="472">
        <f>высота2</f>
        <v>0</v>
      </c>
      <c r="D1609" s="468"/>
      <c r="E1609" s="472">
        <f>ширина2</f>
        <v>0</v>
      </c>
      <c r="F1609" s="468"/>
      <c r="G1609" s="473" t="s">
        <v>954</v>
      </c>
      <c r="H1609" s="625" t="s">
        <v>955</v>
      </c>
      <c r="I1609" s="626"/>
      <c r="J1609" s="468"/>
    </row>
    <row r="1610" spans="1:17" ht="15" customHeight="1" x14ac:dyDescent="0.25">
      <c r="A1610" s="471" t="s">
        <v>956</v>
      </c>
      <c r="B1610" s="468"/>
      <c r="C1610" s="468"/>
      <c r="D1610" s="468"/>
      <c r="E1610" s="468"/>
      <c r="F1610" s="468"/>
      <c r="G1610" s="468"/>
      <c r="H1610" s="468"/>
      <c r="I1610" s="468"/>
      <c r="J1610" s="468"/>
    </row>
    <row r="1611" spans="1:17" ht="15.75" customHeight="1" x14ac:dyDescent="0.25">
      <c r="A1611" s="468"/>
      <c r="B1611" s="474"/>
      <c r="C1611" s="468"/>
      <c r="D1611" s="474"/>
      <c r="E1611" s="468"/>
      <c r="F1611" s="468"/>
      <c r="G1611" s="475"/>
      <c r="H1611" s="475"/>
      <c r="I1611" s="475"/>
      <c r="J1611" s="468"/>
    </row>
    <row r="1612" spans="1:17" ht="15" customHeight="1" x14ac:dyDescent="0.25">
      <c r="A1612" s="476" t="s">
        <v>957</v>
      </c>
      <c r="B1612" s="468"/>
      <c r="C1612" s="468"/>
      <c r="D1612" s="468"/>
      <c r="E1612" s="475"/>
      <c r="F1612" s="475"/>
      <c r="G1612" s="468"/>
      <c r="H1612" s="468"/>
      <c r="I1612" s="468"/>
      <c r="J1612" s="468"/>
    </row>
    <row r="1613" spans="1:17" ht="15.75" customHeight="1" x14ac:dyDescent="0.25">
      <c r="A1613" s="468"/>
      <c r="B1613" s="468"/>
      <c r="C1613" s="468"/>
      <c r="D1613" s="468"/>
      <c r="E1613" s="477"/>
      <c r="F1613" s="478"/>
      <c r="G1613" s="468"/>
      <c r="H1613" s="468"/>
      <c r="I1613" s="27"/>
      <c r="J1613" s="468"/>
    </row>
    <row r="1614" spans="1:17" ht="15.75" customHeight="1" x14ac:dyDescent="0.25">
      <c r="A1614" s="476" t="s">
        <v>958</v>
      </c>
      <c r="B1614" s="468"/>
      <c r="C1614" s="468"/>
      <c r="D1614" s="468"/>
      <c r="E1614" s="477"/>
      <c r="F1614" s="478"/>
      <c r="G1614" s="468"/>
      <c r="H1614" s="468"/>
      <c r="I1614" s="27"/>
      <c r="J1614" s="468"/>
    </row>
    <row r="1615" spans="1:17" ht="15" customHeight="1" x14ac:dyDescent="0.25">
      <c r="A1615" s="468"/>
      <c r="B1615" s="627"/>
      <c r="C1615" s="468"/>
      <c r="D1615" s="468"/>
      <c r="E1615" s="479"/>
      <c r="F1615" s="478"/>
      <c r="G1615" s="468"/>
      <c r="H1615" s="468"/>
      <c r="I1615" s="468"/>
      <c r="J1615" s="468"/>
    </row>
    <row r="1616" spans="1:17" ht="15" customHeight="1" x14ac:dyDescent="0.25">
      <c r="A1616" s="476" t="s">
        <v>959</v>
      </c>
      <c r="B1616" s="627"/>
      <c r="C1616" s="468"/>
      <c r="D1616" s="468"/>
      <c r="E1616" s="468"/>
      <c r="F1616" s="468"/>
      <c r="G1616" s="468"/>
      <c r="H1616" s="468"/>
      <c r="I1616" s="468"/>
      <c r="J1616" s="468"/>
    </row>
    <row r="1617" spans="1:17" ht="15" customHeight="1" x14ac:dyDescent="0.25">
      <c r="A1617" s="468"/>
      <c r="B1617" s="627"/>
      <c r="C1617" s="468"/>
      <c r="D1617" s="468"/>
      <c r="E1617" s="468"/>
      <c r="F1617" s="468"/>
      <c r="G1617" s="468"/>
      <c r="H1617" s="468"/>
      <c r="I1617" s="468"/>
      <c r="J1617" s="468"/>
    </row>
    <row r="1618" spans="1:17" ht="15" customHeight="1" x14ac:dyDescent="0.25">
      <c r="A1618" s="41" t="s">
        <v>960</v>
      </c>
      <c r="B1618" s="468"/>
      <c r="C1618" s="468"/>
      <c r="D1618" s="468"/>
      <c r="E1618" s="468"/>
      <c r="F1618" s="468"/>
      <c r="G1618" s="468"/>
      <c r="H1618" s="468"/>
      <c r="I1618" s="468"/>
      <c r="J1618" s="468"/>
    </row>
    <row r="1619" spans="1:17" x14ac:dyDescent="0.25">
      <c r="A1619" s="468"/>
      <c r="B1619" s="468"/>
      <c r="C1619" s="468"/>
      <c r="D1619" s="468"/>
      <c r="E1619" s="468"/>
      <c r="F1619" s="468"/>
      <c r="G1619" s="468"/>
      <c r="H1619" s="468"/>
      <c r="I1619" s="468"/>
      <c r="J1619" s="468"/>
    </row>
    <row r="1620" spans="1:17" x14ac:dyDescent="0.25">
      <c r="A1620" s="468"/>
      <c r="B1620" s="468"/>
      <c r="C1620" s="480"/>
      <c r="D1620" s="468"/>
      <c r="E1620" s="468"/>
      <c r="F1620" s="468"/>
      <c r="G1620" s="468"/>
      <c r="H1620" s="468"/>
      <c r="I1620" s="468"/>
      <c r="J1620" s="468"/>
    </row>
    <row r="1621" spans="1:17" x14ac:dyDescent="0.25">
      <c r="A1621" s="468"/>
      <c r="B1621" s="475"/>
      <c r="C1621" s="475"/>
      <c r="D1621" s="475"/>
      <c r="E1621" s="468"/>
      <c r="F1621" s="468"/>
      <c r="G1621" s="468"/>
      <c r="H1621" s="468"/>
      <c r="I1621" s="468"/>
      <c r="J1621" s="468"/>
    </row>
    <row r="1622" spans="1:17" ht="25.5" customHeight="1" x14ac:dyDescent="0.25">
      <c r="A1622" s="468"/>
      <c r="B1622" s="481"/>
      <c r="C1622" s="481"/>
      <c r="D1622" s="468"/>
      <c r="E1622" s="468"/>
      <c r="F1622" s="37"/>
      <c r="G1622" s="468"/>
      <c r="H1622" s="468"/>
      <c r="I1622" s="468"/>
      <c r="J1622" s="468"/>
    </row>
    <row r="1623" spans="1:17" ht="25.5" customHeight="1" x14ac:dyDescent="0.25">
      <c r="A1623" s="468"/>
      <c r="B1623" s="468"/>
      <c r="C1623" s="468"/>
      <c r="D1623" s="468"/>
      <c r="E1623" s="468"/>
      <c r="F1623" s="468"/>
      <c r="G1623" s="468"/>
      <c r="H1623" s="468"/>
      <c r="I1623" s="468"/>
      <c r="J1623" s="468"/>
    </row>
    <row r="1624" spans="1:17" ht="25.5" customHeight="1" x14ac:dyDescent="0.25">
      <c r="A1624" s="468"/>
      <c r="B1624" s="468"/>
      <c r="C1624" s="468"/>
      <c r="D1624" s="468"/>
      <c r="E1624" s="468"/>
      <c r="F1624" s="468"/>
      <c r="G1624" s="468"/>
      <c r="H1624" s="468"/>
      <c r="I1624" s="468"/>
      <c r="J1624" s="468"/>
    </row>
    <row r="1625" spans="1:17" ht="25.5" customHeight="1" x14ac:dyDescent="0.25">
      <c r="A1625" s="468"/>
      <c r="B1625" s="468"/>
      <c r="C1625" s="468"/>
      <c r="D1625" s="468"/>
      <c r="E1625" s="468"/>
      <c r="F1625" s="468"/>
      <c r="G1625" s="468"/>
      <c r="H1625" s="468"/>
      <c r="I1625" s="468"/>
      <c r="J1625" s="468"/>
    </row>
    <row r="1626" spans="1:17" x14ac:dyDescent="0.25">
      <c r="A1626" s="468"/>
      <c r="B1626" s="468"/>
      <c r="C1626" s="468"/>
      <c r="D1626" s="468"/>
      <c r="E1626" s="468"/>
      <c r="F1626" s="468"/>
      <c r="G1626" s="468"/>
      <c r="H1626" s="468"/>
      <c r="I1626" s="468"/>
      <c r="J1626" s="468"/>
      <c r="K1626" s="468"/>
      <c r="L1626" s="468"/>
      <c r="M1626" s="468"/>
      <c r="N1626" s="468"/>
      <c r="O1626" s="468"/>
      <c r="P1626" s="468"/>
      <c r="Q1626" s="468"/>
    </row>
    <row r="1627" spans="1:17" ht="15.75" thickBot="1" x14ac:dyDescent="0.3">
      <c r="A1627" s="468"/>
      <c r="B1627" s="468"/>
      <c r="C1627" s="468"/>
      <c r="D1627" s="468"/>
      <c r="E1627" s="468"/>
      <c r="F1627" s="468"/>
      <c r="G1627" s="468"/>
      <c r="H1627" s="468"/>
      <c r="I1627" s="468"/>
      <c r="J1627" s="468"/>
      <c r="K1627" s="468"/>
      <c r="L1627" s="468"/>
      <c r="M1627" s="468"/>
      <c r="N1627" s="468"/>
      <c r="O1627" s="468"/>
      <c r="P1627" s="468"/>
      <c r="Q1627" s="468"/>
    </row>
    <row r="1628" spans="1:17" ht="16.5" thickBot="1" x14ac:dyDescent="0.3">
      <c r="A1628" s="628" t="s">
        <v>6</v>
      </c>
      <c r="B1628" s="629"/>
      <c r="C1628" s="629"/>
      <c r="D1628" s="629"/>
      <c r="E1628" s="630"/>
      <c r="F1628" s="631" t="s">
        <v>961</v>
      </c>
      <c r="G1628" s="632"/>
      <c r="H1628" s="632"/>
      <c r="I1628" s="632"/>
      <c r="J1628" s="632"/>
      <c r="K1628" s="632"/>
      <c r="L1628" s="632"/>
      <c r="M1628" s="632"/>
      <c r="N1628" s="632"/>
      <c r="O1628" s="632"/>
      <c r="P1628" s="632"/>
      <c r="Q1628" s="633"/>
    </row>
    <row r="1629" spans="1:17" ht="25.5" x14ac:dyDescent="0.25">
      <c r="A1629" s="482" t="s">
        <v>962</v>
      </c>
      <c r="B1629" s="3" t="s">
        <v>0</v>
      </c>
      <c r="C1629" s="4" t="s">
        <v>1</v>
      </c>
      <c r="D1629" s="4" t="s">
        <v>3</v>
      </c>
      <c r="E1629" s="5" t="s">
        <v>7</v>
      </c>
      <c r="F1629" s="483" t="s">
        <v>963</v>
      </c>
      <c r="G1629" s="6" t="s">
        <v>0</v>
      </c>
      <c r="H1629" s="7" t="s">
        <v>1</v>
      </c>
      <c r="I1629" s="7" t="s">
        <v>964</v>
      </c>
      <c r="J1629" s="7" t="s">
        <v>3</v>
      </c>
      <c r="K1629" s="450" t="s">
        <v>7</v>
      </c>
      <c r="L1629" s="484" t="s">
        <v>965</v>
      </c>
      <c r="M1629" s="6" t="s">
        <v>0</v>
      </c>
      <c r="N1629" s="7" t="s">
        <v>1</v>
      </c>
      <c r="O1629" s="7" t="s">
        <v>964</v>
      </c>
      <c r="P1629" s="7" t="s">
        <v>3</v>
      </c>
      <c r="Q1629" s="450" t="s">
        <v>7</v>
      </c>
    </row>
    <row r="1630" spans="1:17" x14ac:dyDescent="0.25">
      <c r="A1630" s="19" t="s">
        <v>457</v>
      </c>
      <c r="B1630" s="51">
        <f>C1609/1000</f>
        <v>0</v>
      </c>
      <c r="C1630" s="51">
        <f>E1609/1000</f>
        <v>0</v>
      </c>
      <c r="D1630" s="26">
        <f>'Редактор цен '!$D$4</f>
        <v>8383.27</v>
      </c>
      <c r="E1630" s="9">
        <f t="shared" ref="E1630:E1636" si="182">B1630*C1630*D1630</f>
        <v>0</v>
      </c>
      <c r="F1630" s="5" t="s">
        <v>8</v>
      </c>
      <c r="G1630" s="485">
        <f t="shared" ref="G1630:H1633" si="183">B1630</f>
        <v>0</v>
      </c>
      <c r="H1630" s="8">
        <f t="shared" si="183"/>
        <v>0</v>
      </c>
      <c r="I1630" s="10">
        <f>(G1630+H1630)*2</f>
        <v>0</v>
      </c>
      <c r="J1630" s="11">
        <f>'Редактор цен '!$D$115</f>
        <v>50.8</v>
      </c>
      <c r="K1630" s="10">
        <f>I1630*J1630</f>
        <v>0</v>
      </c>
      <c r="L1630" s="5" t="s">
        <v>8</v>
      </c>
      <c r="M1630" s="485">
        <f t="shared" ref="M1630:N1633" si="184">B1630-0.06</f>
        <v>-0.06</v>
      </c>
      <c r="N1630" s="8">
        <f t="shared" si="184"/>
        <v>-0.06</v>
      </c>
      <c r="O1630" s="10">
        <f>(M1630+N1630)*2</f>
        <v>-0.24</v>
      </c>
      <c r="P1630" s="11">
        <f>'Редактор цен '!$D$125</f>
        <v>105.41</v>
      </c>
      <c r="Q1630" s="10">
        <f>O1630*P1630</f>
        <v>-25.298399999999997</v>
      </c>
    </row>
    <row r="1631" spans="1:17" x14ac:dyDescent="0.25">
      <c r="A1631" s="19" t="s">
        <v>9</v>
      </c>
      <c r="B1631" s="51">
        <f>B1630</f>
        <v>0</v>
      </c>
      <c r="C1631" s="51">
        <f>C1630</f>
        <v>0</v>
      </c>
      <c r="D1631" s="26">
        <f>'Редактор цен '!$D$6</f>
        <v>10406.1895</v>
      </c>
      <c r="E1631" s="9">
        <f t="shared" si="182"/>
        <v>0</v>
      </c>
      <c r="F1631" s="5" t="s">
        <v>9</v>
      </c>
      <c r="G1631" s="485">
        <f t="shared" si="183"/>
        <v>0</v>
      </c>
      <c r="H1631" s="8">
        <f t="shared" si="183"/>
        <v>0</v>
      </c>
      <c r="I1631" s="10">
        <f>(G1631+H1631)*2</f>
        <v>0</v>
      </c>
      <c r="J1631" s="11">
        <f>'Редактор цен '!$D$115</f>
        <v>50.8</v>
      </c>
      <c r="K1631" s="10">
        <f>I1631*J1631</f>
        <v>0</v>
      </c>
      <c r="L1631" s="5" t="s">
        <v>9</v>
      </c>
      <c r="M1631" s="485">
        <f t="shared" si="184"/>
        <v>-0.06</v>
      </c>
      <c r="N1631" s="8">
        <f t="shared" si="184"/>
        <v>-0.06</v>
      </c>
      <c r="O1631" s="10">
        <f>(M1631+N1631)*2</f>
        <v>-0.24</v>
      </c>
      <c r="P1631" s="11">
        <f>'Редактор цен '!$D$125</f>
        <v>105.41</v>
      </c>
      <c r="Q1631" s="10">
        <f>O1631*P1631</f>
        <v>-25.298399999999997</v>
      </c>
    </row>
    <row r="1632" spans="1:17" x14ac:dyDescent="0.25">
      <c r="A1632" s="371" t="s">
        <v>459</v>
      </c>
      <c r="B1632" s="51">
        <f t="shared" ref="B1632:C1636" si="185">B1631</f>
        <v>0</v>
      </c>
      <c r="C1632" s="51">
        <f t="shared" si="185"/>
        <v>0</v>
      </c>
      <c r="D1632" s="26">
        <f>'Редактор цен '!$D$8</f>
        <v>10788.904</v>
      </c>
      <c r="E1632" s="463">
        <f t="shared" si="182"/>
        <v>0</v>
      </c>
      <c r="F1632" s="5" t="s">
        <v>870</v>
      </c>
      <c r="G1632" s="485">
        <f t="shared" si="183"/>
        <v>0</v>
      </c>
      <c r="H1632" s="8">
        <f t="shared" si="183"/>
        <v>0</v>
      </c>
      <c r="I1632" s="10">
        <f>(G1632+H1632)*2</f>
        <v>0</v>
      </c>
      <c r="J1632" s="11">
        <f>'Редактор цен '!$D$115</f>
        <v>50.8</v>
      </c>
      <c r="K1632" s="10">
        <f>I1632*J1632</f>
        <v>0</v>
      </c>
      <c r="L1632" s="5" t="s">
        <v>870</v>
      </c>
      <c r="M1632" s="485">
        <f t="shared" si="184"/>
        <v>-0.06</v>
      </c>
      <c r="N1632" s="8">
        <f t="shared" si="184"/>
        <v>-0.06</v>
      </c>
      <c r="O1632" s="10">
        <f>(M1632+N1632)*2</f>
        <v>-0.24</v>
      </c>
      <c r="P1632" s="11">
        <f>'Редактор цен '!$D$125</f>
        <v>105.41</v>
      </c>
      <c r="Q1632" s="10">
        <f>O1632*P1632</f>
        <v>-25.298399999999997</v>
      </c>
    </row>
    <row r="1633" spans="1:17" x14ac:dyDescent="0.25">
      <c r="A1633" s="19" t="s">
        <v>326</v>
      </c>
      <c r="B1633" s="51">
        <f t="shared" si="185"/>
        <v>0</v>
      </c>
      <c r="C1633" s="51">
        <f t="shared" si="185"/>
        <v>0</v>
      </c>
      <c r="D1633" s="26">
        <f>'Редактор цен '!$D$22</f>
        <v>13322.1095</v>
      </c>
      <c r="E1633" s="9">
        <f t="shared" si="182"/>
        <v>0</v>
      </c>
      <c r="F1633" s="5" t="s">
        <v>873</v>
      </c>
      <c r="G1633" s="485">
        <f t="shared" si="183"/>
        <v>0</v>
      </c>
      <c r="H1633" s="8">
        <f t="shared" si="183"/>
        <v>0</v>
      </c>
      <c r="I1633" s="10">
        <f>(G1633+H1633)*2</f>
        <v>0</v>
      </c>
      <c r="J1633" s="11">
        <f>'Редактор цен '!$D$115</f>
        <v>50.8</v>
      </c>
      <c r="K1633" s="10">
        <f>I1633*J1633</f>
        <v>0</v>
      </c>
      <c r="L1633" s="5" t="s">
        <v>873</v>
      </c>
      <c r="M1633" s="485">
        <f t="shared" si="184"/>
        <v>-0.06</v>
      </c>
      <c r="N1633" s="8">
        <f t="shared" si="184"/>
        <v>-0.06</v>
      </c>
      <c r="O1633" s="10">
        <f>(M1633+N1633)*2</f>
        <v>-0.24</v>
      </c>
      <c r="P1633" s="11">
        <f>'Редактор цен '!$D$125</f>
        <v>105.41</v>
      </c>
      <c r="Q1633" s="10">
        <f>O1633*P1633</f>
        <v>-25.298399999999997</v>
      </c>
    </row>
    <row r="1634" spans="1:17" x14ac:dyDescent="0.25">
      <c r="A1634" s="19" t="s">
        <v>66</v>
      </c>
      <c r="B1634" s="51">
        <f t="shared" si="185"/>
        <v>0</v>
      </c>
      <c r="C1634" s="51">
        <f t="shared" si="185"/>
        <v>0</v>
      </c>
      <c r="D1634" s="26">
        <f>'Редактор цен '!$D$24</f>
        <v>15345.029</v>
      </c>
      <c r="E1634" s="9">
        <f t="shared" si="182"/>
        <v>0</v>
      </c>
      <c r="F1634" s="634" t="s">
        <v>966</v>
      </c>
      <c r="G1634" s="634"/>
      <c r="H1634" s="634"/>
      <c r="I1634" s="634"/>
      <c r="J1634" s="634"/>
      <c r="K1634" s="634"/>
      <c r="L1634" s="634" t="s">
        <v>967</v>
      </c>
      <c r="M1634" s="634"/>
      <c r="N1634" s="634"/>
      <c r="O1634" s="634"/>
      <c r="P1634" s="634"/>
      <c r="Q1634" s="634"/>
    </row>
    <row r="1635" spans="1:17" ht="25.5" x14ac:dyDescent="0.25">
      <c r="A1635" s="326" t="s">
        <v>461</v>
      </c>
      <c r="B1635" s="51">
        <f t="shared" si="185"/>
        <v>0</v>
      </c>
      <c r="C1635" s="51">
        <f t="shared" si="185"/>
        <v>0</v>
      </c>
      <c r="D1635" s="26">
        <f>'Редактор цен '!$D$26</f>
        <v>15454.376000000002</v>
      </c>
      <c r="E1635" s="9">
        <f t="shared" si="182"/>
        <v>0</v>
      </c>
      <c r="F1635" s="486" t="s">
        <v>968</v>
      </c>
      <c r="G1635" s="3" t="s">
        <v>0</v>
      </c>
      <c r="H1635" s="4" t="s">
        <v>1</v>
      </c>
      <c r="I1635" s="487" t="s">
        <v>969</v>
      </c>
      <c r="J1635" s="4" t="s">
        <v>3</v>
      </c>
      <c r="K1635" s="5" t="s">
        <v>7</v>
      </c>
      <c r="L1635" s="486" t="s">
        <v>968</v>
      </c>
      <c r="M1635" s="3" t="s">
        <v>0</v>
      </c>
      <c r="N1635" s="4" t="s">
        <v>1</v>
      </c>
      <c r="O1635" s="487" t="s">
        <v>969</v>
      </c>
      <c r="P1635" s="5" t="s">
        <v>7</v>
      </c>
      <c r="Q1635" s="4" t="s">
        <v>3</v>
      </c>
    </row>
    <row r="1636" spans="1:17" x14ac:dyDescent="0.25">
      <c r="A1636" s="326" t="s">
        <v>462</v>
      </c>
      <c r="B1636" s="51">
        <f t="shared" si="185"/>
        <v>0</v>
      </c>
      <c r="C1636" s="51">
        <f t="shared" si="185"/>
        <v>0</v>
      </c>
      <c r="D1636" s="26">
        <f>'Редактор цен '!$D$28</f>
        <v>17480.940399999999</v>
      </c>
      <c r="E1636" s="9">
        <f t="shared" si="182"/>
        <v>0</v>
      </c>
      <c r="F1636" s="4" t="s">
        <v>315</v>
      </c>
      <c r="G1636" s="489">
        <v>0</v>
      </c>
      <c r="H1636" s="489">
        <v>0</v>
      </c>
      <c r="I1636" s="487">
        <f>G1636*H1636</f>
        <v>0</v>
      </c>
      <c r="J1636" s="490"/>
      <c r="K1636" s="491">
        <f>I1636*J1636</f>
        <v>0</v>
      </c>
      <c r="L1636" s="4" t="s">
        <v>315</v>
      </c>
      <c r="M1636" s="489">
        <f>B1630-0.206</f>
        <v>-0.20599999999999999</v>
      </c>
      <c r="N1636" s="489">
        <f>C1630-0.206</f>
        <v>-0.20599999999999999</v>
      </c>
      <c r="O1636" s="492">
        <f>M1636*N1636</f>
        <v>4.2435999999999995E-2</v>
      </c>
      <c r="P1636" s="493">
        <f>'Редактор цен '!$D$285</f>
        <v>1188.2374</v>
      </c>
      <c r="Q1636" s="491">
        <f>O1636*P1636</f>
        <v>50.42404230639999</v>
      </c>
    </row>
    <row r="1637" spans="1:17" x14ac:dyDescent="0.25">
      <c r="A1637" s="389"/>
      <c r="B1637" s="488"/>
      <c r="C1637" s="389"/>
      <c r="D1637" s="389"/>
      <c r="E1637" s="452"/>
      <c r="F1637" s="494"/>
      <c r="G1637" s="495"/>
      <c r="H1637" s="495"/>
      <c r="I1637" s="496"/>
      <c r="J1637" s="497"/>
      <c r="K1637" s="498"/>
      <c r="L1637" s="499" t="s">
        <v>970</v>
      </c>
      <c r="M1637" s="500" t="s">
        <v>0</v>
      </c>
      <c r="N1637" s="501" t="s">
        <v>1</v>
      </c>
      <c r="O1637" s="501" t="s">
        <v>964</v>
      </c>
      <c r="P1637" s="501" t="s">
        <v>3</v>
      </c>
      <c r="Q1637" s="502" t="s">
        <v>7</v>
      </c>
    </row>
    <row r="1638" spans="1:17" x14ac:dyDescent="0.25">
      <c r="A1638" s="389"/>
      <c r="B1638" s="488"/>
      <c r="C1638" s="389"/>
      <c r="D1638" s="389"/>
      <c r="E1638" s="452"/>
      <c r="F1638" s="494"/>
      <c r="G1638" s="495"/>
      <c r="H1638" s="495"/>
      <c r="I1638" s="496"/>
      <c r="J1638" s="497"/>
      <c r="K1638" s="498"/>
      <c r="L1638" s="503" t="s">
        <v>8</v>
      </c>
      <c r="M1638" s="504">
        <f t="shared" ref="M1638:N1641" si="186">B1630</f>
        <v>0</v>
      </c>
      <c r="N1638" s="505">
        <f t="shared" si="186"/>
        <v>0</v>
      </c>
      <c r="O1638" s="504">
        <f>(M1638+N1638)*2</f>
        <v>0</v>
      </c>
      <c r="P1638" s="506">
        <f>'Редактор цен '!$D$127</f>
        <v>50.8</v>
      </c>
      <c r="Q1638" s="504">
        <f>O1638*P1638</f>
        <v>0</v>
      </c>
    </row>
    <row r="1639" spans="1:17" x14ac:dyDescent="0.25">
      <c r="A1639" s="389"/>
      <c r="B1639" s="488"/>
      <c r="C1639" s="389"/>
      <c r="D1639" s="389"/>
      <c r="E1639" s="452"/>
      <c r="F1639" s="494"/>
      <c r="G1639" s="495"/>
      <c r="H1639" s="495"/>
      <c r="I1639" s="496"/>
      <c r="J1639" s="497"/>
      <c r="K1639" s="498"/>
      <c r="L1639" s="503" t="s">
        <v>9</v>
      </c>
      <c r="M1639" s="504">
        <f t="shared" si="186"/>
        <v>0</v>
      </c>
      <c r="N1639" s="505">
        <f t="shared" si="186"/>
        <v>0</v>
      </c>
      <c r="O1639" s="504">
        <f>(M1639+N1639)*2</f>
        <v>0</v>
      </c>
      <c r="P1639" s="506">
        <f>'Редактор цен '!$D$127</f>
        <v>50.8</v>
      </c>
      <c r="Q1639" s="504">
        <f>O1639*P1639</f>
        <v>0</v>
      </c>
    </row>
    <row r="1640" spans="1:17" x14ac:dyDescent="0.25">
      <c r="A1640" s="389"/>
      <c r="B1640" s="488"/>
      <c r="C1640" s="389"/>
      <c r="D1640" s="389"/>
      <c r="E1640" s="452"/>
      <c r="F1640" s="494"/>
      <c r="G1640" s="495"/>
      <c r="H1640" s="495"/>
      <c r="I1640" s="496"/>
      <c r="J1640" s="497"/>
      <c r="K1640" s="498"/>
      <c r="L1640" s="503" t="s">
        <v>870</v>
      </c>
      <c r="M1640" s="504">
        <f t="shared" si="186"/>
        <v>0</v>
      </c>
      <c r="N1640" s="505">
        <f t="shared" si="186"/>
        <v>0</v>
      </c>
      <c r="O1640" s="504">
        <f>(M1640+N1640)*2</f>
        <v>0</v>
      </c>
      <c r="P1640" s="506">
        <f>'Редактор цен '!$D$127</f>
        <v>50.8</v>
      </c>
      <c r="Q1640" s="504">
        <f>O1640*P1640</f>
        <v>0</v>
      </c>
    </row>
    <row r="1641" spans="1:17" x14ac:dyDescent="0.25">
      <c r="A1641" s="389"/>
      <c r="B1641" s="488"/>
      <c r="C1641" s="389"/>
      <c r="D1641" s="389"/>
      <c r="E1641" s="452"/>
      <c r="F1641" s="494"/>
      <c r="G1641" s="495"/>
      <c r="H1641" s="495"/>
      <c r="I1641" s="496"/>
      <c r="J1641" s="497"/>
      <c r="K1641" s="498"/>
      <c r="L1641" s="503" t="s">
        <v>873</v>
      </c>
      <c r="M1641" s="504">
        <f t="shared" si="186"/>
        <v>0</v>
      </c>
      <c r="N1641" s="505">
        <f t="shared" si="186"/>
        <v>0</v>
      </c>
      <c r="O1641" s="504">
        <f>(M1641+N1641)*2</f>
        <v>0</v>
      </c>
      <c r="P1641" s="506">
        <f>'Редактор цен '!$D$127</f>
        <v>50.8</v>
      </c>
      <c r="Q1641" s="504">
        <f>O1641*P1641</f>
        <v>0</v>
      </c>
    </row>
    <row r="1642" spans="1:17" x14ac:dyDescent="0.25">
      <c r="C1642" s="389"/>
      <c r="D1642" s="389"/>
      <c r="E1642" s="452"/>
      <c r="F1642" s="494"/>
      <c r="G1642" s="612" t="s">
        <v>10</v>
      </c>
      <c r="H1642" s="612"/>
      <c r="I1642" s="63"/>
      <c r="J1642" s="507" t="s">
        <v>963</v>
      </c>
      <c r="K1642" s="375" t="s">
        <v>971</v>
      </c>
      <c r="L1642" s="389"/>
      <c r="M1642" s="495"/>
      <c r="N1642" s="499" t="s">
        <v>970</v>
      </c>
      <c r="O1642" s="478"/>
      <c r="P1642" s="493" t="s">
        <v>972</v>
      </c>
      <c r="Q1642" s="468" t="s">
        <v>973</v>
      </c>
    </row>
    <row r="1643" spans="1:17" x14ac:dyDescent="0.25">
      <c r="C1643" s="389"/>
      <c r="D1643" s="389"/>
      <c r="E1643" s="9">
        <f>E1630</f>
        <v>0</v>
      </c>
      <c r="F1643" s="494"/>
      <c r="G1643" s="19" t="s">
        <v>8</v>
      </c>
      <c r="H1643" s="42">
        <f>E1643+J1643+N1643+Q1643+P1643</f>
        <v>25.125642306399993</v>
      </c>
      <c r="I1643" s="63"/>
      <c r="J1643" s="508">
        <f>K1630</f>
        <v>0</v>
      </c>
      <c r="K1643" s="10">
        <f>K1636</f>
        <v>0</v>
      </c>
      <c r="L1643" s="389"/>
      <c r="M1643" s="495"/>
      <c r="N1643" s="509">
        <f>Q1638</f>
        <v>0</v>
      </c>
      <c r="O1643" s="468"/>
      <c r="P1643" s="508">
        <f>Q1630</f>
        <v>-25.298399999999997</v>
      </c>
      <c r="Q1643" s="510">
        <f>$Q$1636</f>
        <v>50.42404230639999</v>
      </c>
    </row>
    <row r="1644" spans="1:17" x14ac:dyDescent="0.25">
      <c r="C1644" s="495"/>
      <c r="D1644" s="389"/>
      <c r="E1644" s="9">
        <f>E1631</f>
        <v>0</v>
      </c>
      <c r="F1644" s="389"/>
      <c r="G1644" s="19" t="s">
        <v>9</v>
      </c>
      <c r="H1644" s="42">
        <f t="shared" ref="H1644:H1649" si="187">E1644+J1644+N1644+Q1644+P1644</f>
        <v>25.125642306399993</v>
      </c>
      <c r="I1644" s="495"/>
      <c r="J1644" s="508">
        <f>K1631</f>
        <v>0</v>
      </c>
      <c r="K1644" s="10">
        <f>K1643</f>
        <v>0</v>
      </c>
      <c r="L1644" s="389"/>
      <c r="M1644" s="495"/>
      <c r="N1644" s="509">
        <f>Q1639</f>
        <v>0</v>
      </c>
      <c r="O1644" s="468"/>
      <c r="P1644" s="508">
        <f>Q1631</f>
        <v>-25.298399999999997</v>
      </c>
      <c r="Q1644" s="510">
        <f t="shared" ref="Q1644:Q1646" si="188">$Q$1636</f>
        <v>50.42404230639999</v>
      </c>
    </row>
    <row r="1645" spans="1:17" x14ac:dyDescent="0.25">
      <c r="C1645" s="495"/>
      <c r="D1645" s="389"/>
      <c r="E1645" s="9">
        <f>E1632</f>
        <v>0</v>
      </c>
      <c r="F1645" s="389"/>
      <c r="G1645" s="371" t="s">
        <v>459</v>
      </c>
      <c r="H1645" s="42">
        <f t="shared" si="187"/>
        <v>25.125642306399993</v>
      </c>
      <c r="I1645" s="495"/>
      <c r="J1645" s="508">
        <f>K1632</f>
        <v>0</v>
      </c>
      <c r="K1645" s="10">
        <f>K1643</f>
        <v>0</v>
      </c>
      <c r="L1645" s="389"/>
      <c r="M1645" s="495"/>
      <c r="N1645" s="509">
        <f>Q1640</f>
        <v>0</v>
      </c>
      <c r="O1645" s="468"/>
      <c r="P1645" s="508">
        <f>Q1632</f>
        <v>-25.298399999999997</v>
      </c>
      <c r="Q1645" s="510">
        <f t="shared" si="188"/>
        <v>50.42404230639999</v>
      </c>
    </row>
    <row r="1646" spans="1:17" x14ac:dyDescent="0.25">
      <c r="C1646" s="495"/>
      <c r="D1646" s="389"/>
      <c r="E1646" s="9">
        <f>E1633</f>
        <v>0</v>
      </c>
      <c r="F1646" s="511"/>
      <c r="G1646" s="19" t="s">
        <v>870</v>
      </c>
      <c r="H1646" s="42">
        <f t="shared" si="187"/>
        <v>25.125642306399993</v>
      </c>
      <c r="I1646" s="389"/>
      <c r="J1646" s="508">
        <f>$K$1633</f>
        <v>0</v>
      </c>
      <c r="K1646" s="10">
        <f>K1643</f>
        <v>0</v>
      </c>
      <c r="L1646" s="389"/>
      <c r="M1646" s="495"/>
      <c r="N1646" s="509">
        <f>$Q$1641</f>
        <v>0</v>
      </c>
      <c r="O1646" s="468"/>
      <c r="P1646" s="508">
        <f>$Q$1633</f>
        <v>-25.298399999999997</v>
      </c>
      <c r="Q1646" s="510">
        <f t="shared" si="188"/>
        <v>50.42404230639999</v>
      </c>
    </row>
    <row r="1647" spans="1:17" x14ac:dyDescent="0.25">
      <c r="E1647" s="9">
        <f t="shared" ref="E1647:E1649" si="189">E1634</f>
        <v>0</v>
      </c>
      <c r="G1647" s="19" t="s">
        <v>873</v>
      </c>
      <c r="H1647" s="42">
        <f t="shared" si="187"/>
        <v>-25.298399999999997</v>
      </c>
      <c r="J1647" s="508">
        <f t="shared" ref="J1647:J1649" si="190">$K$1633</f>
        <v>0</v>
      </c>
      <c r="N1647" s="509">
        <f t="shared" ref="N1647:N1649" si="191">$Q$1641</f>
        <v>0</v>
      </c>
      <c r="P1647" s="508">
        <f t="shared" ref="P1647:P1649" si="192">$Q$1633</f>
        <v>-25.298399999999997</v>
      </c>
    </row>
    <row r="1648" spans="1:17" x14ac:dyDescent="0.25">
      <c r="E1648" s="9">
        <f t="shared" si="189"/>
        <v>0</v>
      </c>
      <c r="G1648" s="326" t="s">
        <v>461</v>
      </c>
      <c r="H1648" s="42">
        <f t="shared" si="187"/>
        <v>-25.298399999999997</v>
      </c>
      <c r="J1648" s="508">
        <f t="shared" si="190"/>
        <v>0</v>
      </c>
      <c r="N1648" s="509">
        <f t="shared" si="191"/>
        <v>0</v>
      </c>
      <c r="P1648" s="508">
        <f t="shared" si="192"/>
        <v>-25.298399999999997</v>
      </c>
    </row>
    <row r="1649" spans="1:29" x14ac:dyDescent="0.25">
      <c r="E1649" s="9">
        <f t="shared" si="189"/>
        <v>0</v>
      </c>
      <c r="G1649" s="326" t="s">
        <v>878</v>
      </c>
      <c r="H1649" s="42">
        <f t="shared" si="187"/>
        <v>-25.298399999999997</v>
      </c>
      <c r="J1649" s="508">
        <f t="shared" si="190"/>
        <v>0</v>
      </c>
      <c r="N1649" s="509">
        <f t="shared" si="191"/>
        <v>0</v>
      </c>
      <c r="P1649" s="508">
        <f t="shared" si="192"/>
        <v>-25.298399999999997</v>
      </c>
    </row>
    <row r="1651" spans="1:29" s="468" customFormat="1" ht="20.100000000000001" customHeight="1" x14ac:dyDescent="0.2">
      <c r="A1651" s="621" t="s">
        <v>976</v>
      </c>
      <c r="B1651" s="622"/>
      <c r="C1651" s="622"/>
      <c r="D1651" s="622"/>
      <c r="E1651" s="623"/>
    </row>
    <row r="1652" spans="1:29" s="468" customFormat="1" ht="15" customHeight="1" x14ac:dyDescent="0.2">
      <c r="A1652" s="469" t="s">
        <v>951</v>
      </c>
      <c r="B1652" s="470"/>
      <c r="C1652" s="470"/>
      <c r="D1652" s="470"/>
    </row>
    <row r="1653" spans="1:29" s="468" customFormat="1" ht="15" customHeight="1" x14ac:dyDescent="0.2">
      <c r="A1653" s="471" t="s">
        <v>977</v>
      </c>
      <c r="C1653" s="1" t="s">
        <v>4</v>
      </c>
      <c r="E1653" s="2" t="s">
        <v>5</v>
      </c>
      <c r="G1653" s="624" t="s">
        <v>953</v>
      </c>
      <c r="H1653" s="624"/>
      <c r="I1653" s="624"/>
    </row>
    <row r="1654" spans="1:29" s="468" customFormat="1" ht="15" customHeight="1" x14ac:dyDescent="0.2">
      <c r="C1654" s="472">
        <f>высота2</f>
        <v>0</v>
      </c>
      <c r="E1654" s="472">
        <f>ширина2</f>
        <v>0</v>
      </c>
      <c r="G1654" s="473" t="s">
        <v>954</v>
      </c>
      <c r="H1654" s="625" t="s">
        <v>955</v>
      </c>
      <c r="I1654" s="626"/>
    </row>
    <row r="1655" spans="1:29" s="468" customFormat="1" ht="15" customHeight="1" x14ac:dyDescent="0.2">
      <c r="A1655" s="471" t="s">
        <v>978</v>
      </c>
      <c r="S1655" s="63"/>
      <c r="T1655" s="63"/>
      <c r="U1655" s="63"/>
      <c r="V1655" s="63"/>
      <c r="W1655" s="515"/>
      <c r="X1655" s="515"/>
      <c r="Y1655" s="515"/>
      <c r="Z1655" s="63"/>
      <c r="AA1655" s="63"/>
      <c r="AB1655" s="63"/>
      <c r="AC1655" s="63"/>
    </row>
    <row r="1656" spans="1:29" s="468" customFormat="1" ht="15" customHeight="1" x14ac:dyDescent="0.2">
      <c r="B1656" s="474"/>
      <c r="D1656" s="474"/>
      <c r="G1656" s="475"/>
      <c r="H1656" s="475"/>
      <c r="I1656" s="475"/>
      <c r="S1656" s="63"/>
      <c r="T1656" s="63"/>
      <c r="U1656" s="63"/>
      <c r="V1656" s="63"/>
      <c r="W1656" s="63"/>
      <c r="X1656" s="516"/>
      <c r="Y1656" s="516"/>
      <c r="Z1656" s="63"/>
      <c r="AA1656" s="63"/>
      <c r="AB1656" s="63"/>
      <c r="AC1656" s="63"/>
    </row>
    <row r="1657" spans="1:29" s="468" customFormat="1" ht="15" customHeight="1" x14ac:dyDescent="0.2">
      <c r="A1657" s="476" t="s">
        <v>957</v>
      </c>
      <c r="S1657" s="451"/>
      <c r="T1657" s="63"/>
      <c r="U1657" s="63"/>
      <c r="V1657" s="63"/>
      <c r="W1657" s="451"/>
      <c r="X1657" s="451"/>
      <c r="Y1657" s="451"/>
      <c r="Z1657" s="63"/>
      <c r="AA1657" s="63"/>
      <c r="AB1657" s="63"/>
      <c r="AC1657" s="63"/>
    </row>
    <row r="1658" spans="1:29" s="468" customFormat="1" ht="15" customHeight="1" x14ac:dyDescent="0.2">
      <c r="E1658" s="477"/>
      <c r="F1658" s="478"/>
      <c r="I1658" s="27"/>
      <c r="S1658" s="63"/>
      <c r="T1658" s="63"/>
      <c r="U1658" s="63"/>
      <c r="V1658" s="63"/>
      <c r="W1658" s="63"/>
      <c r="X1658" s="516"/>
      <c r="Y1658" s="516"/>
      <c r="Z1658" s="63"/>
      <c r="AA1658" s="63"/>
      <c r="AB1658" s="63"/>
      <c r="AC1658" s="63"/>
    </row>
    <row r="1659" spans="1:29" s="468" customFormat="1" ht="15" customHeight="1" x14ac:dyDescent="0.2">
      <c r="A1659" s="476" t="s">
        <v>979</v>
      </c>
      <c r="E1659" s="477"/>
      <c r="F1659" s="478"/>
      <c r="I1659" s="27"/>
      <c r="S1659" s="63"/>
      <c r="T1659" s="63"/>
      <c r="U1659" s="63"/>
      <c r="V1659" s="63"/>
      <c r="W1659" s="451"/>
      <c r="X1659" s="451"/>
      <c r="Y1659" s="451"/>
      <c r="Z1659" s="63"/>
      <c r="AA1659" s="63"/>
      <c r="AB1659" s="63"/>
      <c r="AC1659" s="63"/>
    </row>
    <row r="1660" spans="1:29" s="468" customFormat="1" ht="15" customHeight="1" x14ac:dyDescent="0.2">
      <c r="B1660" s="627"/>
      <c r="E1660" s="479"/>
      <c r="F1660" s="478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</row>
    <row r="1661" spans="1:29" s="468" customFormat="1" ht="15" customHeight="1" x14ac:dyDescent="0.2">
      <c r="A1661" s="476" t="s">
        <v>959</v>
      </c>
      <c r="B1661" s="627"/>
      <c r="S1661" s="63"/>
      <c r="T1661" s="63"/>
      <c r="U1661" s="63"/>
      <c r="V1661" s="63"/>
      <c r="W1661" s="63"/>
      <c r="X1661" s="63"/>
      <c r="Y1661" s="63"/>
      <c r="Z1661" s="63"/>
      <c r="AA1661" s="63"/>
      <c r="AB1661" s="63"/>
      <c r="AC1661" s="63"/>
    </row>
    <row r="1662" spans="1:29" s="468" customFormat="1" ht="15" customHeight="1" x14ac:dyDescent="0.2">
      <c r="B1662" s="627"/>
      <c r="S1662" s="63"/>
      <c r="T1662" s="63"/>
      <c r="U1662" s="63"/>
      <c r="V1662" s="63"/>
      <c r="W1662" s="63"/>
      <c r="X1662" s="63"/>
      <c r="Y1662" s="63"/>
      <c r="Z1662" s="63"/>
      <c r="AA1662" s="63"/>
      <c r="AB1662" s="63"/>
      <c r="AC1662" s="63"/>
    </row>
    <row r="1663" spans="1:29" s="468" customFormat="1" ht="15" customHeight="1" x14ac:dyDescent="0.2">
      <c r="A1663" s="41" t="s">
        <v>960</v>
      </c>
      <c r="D1663" s="27"/>
      <c r="S1663" s="63"/>
      <c r="T1663" s="63"/>
      <c r="U1663" s="63"/>
      <c r="V1663" s="63"/>
      <c r="W1663" s="63"/>
      <c r="X1663" s="63"/>
      <c r="Y1663" s="63"/>
      <c r="Z1663" s="63"/>
      <c r="AA1663" s="517"/>
      <c r="AB1663" s="63"/>
      <c r="AC1663" s="63"/>
    </row>
    <row r="1664" spans="1:29" s="468" customFormat="1" ht="15" customHeight="1" x14ac:dyDescent="0.2">
      <c r="D1664" s="27"/>
      <c r="S1664" s="63"/>
      <c r="T1664" s="518"/>
      <c r="U1664" s="63"/>
      <c r="V1664" s="518"/>
      <c r="W1664" s="63"/>
      <c r="X1664" s="63"/>
      <c r="Y1664" s="63"/>
      <c r="Z1664" s="63"/>
      <c r="AA1664" s="517"/>
      <c r="AB1664" s="63"/>
      <c r="AC1664" s="63"/>
    </row>
    <row r="1665" spans="1:29" s="468" customFormat="1" ht="15" customHeight="1" x14ac:dyDescent="0.25">
      <c r="C1665" s="480"/>
      <c r="S1665" s="63"/>
      <c r="T1665" s="63"/>
      <c r="U1665" s="63"/>
      <c r="V1665" s="63"/>
      <c r="W1665" s="63"/>
      <c r="X1665" s="63"/>
      <c r="Y1665" s="63"/>
      <c r="Z1665" s="63"/>
      <c r="AA1665" s="63"/>
      <c r="AB1665" s="63"/>
      <c r="AC1665" s="63"/>
    </row>
    <row r="1666" spans="1:29" s="468" customFormat="1" ht="15" customHeight="1" x14ac:dyDescent="0.2">
      <c r="B1666" s="475"/>
      <c r="C1666" s="475"/>
      <c r="D1666" s="475"/>
      <c r="S1666" s="63"/>
      <c r="T1666" s="518"/>
      <c r="U1666" s="63"/>
      <c r="V1666" s="63"/>
      <c r="W1666" s="63"/>
      <c r="X1666" s="63"/>
      <c r="Y1666" s="63"/>
      <c r="Z1666" s="63"/>
      <c r="AA1666" s="63"/>
      <c r="AB1666" s="63"/>
      <c r="AC1666" s="63"/>
    </row>
    <row r="1667" spans="1:29" s="468" customFormat="1" ht="15" customHeight="1" x14ac:dyDescent="0.25">
      <c r="B1667" s="481"/>
      <c r="C1667" s="481"/>
      <c r="F1667" s="37"/>
    </row>
    <row r="1668" spans="1:29" s="468" customFormat="1" ht="15" customHeight="1" x14ac:dyDescent="0.2"/>
    <row r="1669" spans="1:29" s="468" customFormat="1" ht="15" customHeight="1" x14ac:dyDescent="0.2"/>
    <row r="1670" spans="1:29" s="468" customFormat="1" ht="15" customHeight="1" x14ac:dyDescent="0.2"/>
    <row r="1671" spans="1:29" s="468" customFormat="1" ht="15" customHeight="1" x14ac:dyDescent="0.2">
      <c r="W1671" s="519"/>
    </row>
    <row r="1672" spans="1:29" s="468" customFormat="1" ht="15" customHeight="1" thickBot="1" x14ac:dyDescent="0.25">
      <c r="W1672" s="519"/>
    </row>
    <row r="1673" spans="1:29" s="468" customFormat="1" ht="15" customHeight="1" thickBot="1" x14ac:dyDescent="0.3">
      <c r="A1673" s="628" t="s">
        <v>6</v>
      </c>
      <c r="B1673" s="629"/>
      <c r="C1673" s="629"/>
      <c r="D1673" s="629"/>
      <c r="E1673" s="630"/>
      <c r="F1673" s="631" t="s">
        <v>961</v>
      </c>
      <c r="G1673" s="632"/>
      <c r="H1673" s="632"/>
      <c r="I1673" s="632"/>
      <c r="J1673" s="632"/>
      <c r="K1673" s="632"/>
      <c r="L1673" s="632"/>
      <c r="M1673" s="632"/>
      <c r="N1673" s="632"/>
      <c r="O1673" s="632"/>
      <c r="P1673" s="632"/>
      <c r="Q1673" s="633"/>
      <c r="R1673" s="495"/>
      <c r="S1673" s="389"/>
      <c r="T1673" s="389"/>
      <c r="U1673" s="455"/>
      <c r="V1673" s="389"/>
      <c r="W1673" s="519"/>
    </row>
    <row r="1674" spans="1:29" s="468" customFormat="1" ht="15" customHeight="1" x14ac:dyDescent="0.2">
      <c r="A1674" s="482" t="s">
        <v>962</v>
      </c>
      <c r="B1674" s="3" t="s">
        <v>0</v>
      </c>
      <c r="C1674" s="4" t="s">
        <v>1</v>
      </c>
      <c r="D1674" s="4" t="s">
        <v>3</v>
      </c>
      <c r="E1674" s="5" t="s">
        <v>7</v>
      </c>
      <c r="F1674" s="483" t="s">
        <v>963</v>
      </c>
      <c r="G1674" s="6" t="s">
        <v>0</v>
      </c>
      <c r="H1674" s="7" t="s">
        <v>1</v>
      </c>
      <c r="I1674" s="7" t="s">
        <v>964</v>
      </c>
      <c r="J1674" s="7" t="s">
        <v>3</v>
      </c>
      <c r="K1674" s="450" t="s">
        <v>7</v>
      </c>
      <c r="L1674" s="483" t="s">
        <v>965</v>
      </c>
      <c r="M1674" s="6" t="s">
        <v>0</v>
      </c>
      <c r="N1674" s="7" t="s">
        <v>1</v>
      </c>
      <c r="O1674" s="7" t="s">
        <v>964</v>
      </c>
      <c r="P1674" s="7" t="s">
        <v>3</v>
      </c>
      <c r="Q1674" s="450" t="s">
        <v>7</v>
      </c>
      <c r="R1674" s="495"/>
      <c r="S1674" s="389"/>
      <c r="T1674" s="389"/>
      <c r="U1674" s="455"/>
      <c r="V1674" s="389"/>
      <c r="W1674" s="519"/>
    </row>
    <row r="1675" spans="1:29" s="468" customFormat="1" ht="15" customHeight="1" x14ac:dyDescent="0.2">
      <c r="A1675" s="19" t="s">
        <v>457</v>
      </c>
      <c r="B1675" s="51">
        <f>C1654/1000</f>
        <v>0</v>
      </c>
      <c r="C1675" s="51">
        <f>E1654/1000</f>
        <v>0</v>
      </c>
      <c r="D1675" s="26">
        <f>'Редактор цен '!$D$4</f>
        <v>8383.27</v>
      </c>
      <c r="E1675" s="9">
        <f t="shared" ref="E1675:E1681" si="193">B1675*C1675*D1675</f>
        <v>0</v>
      </c>
      <c r="F1675" s="5" t="s">
        <v>8</v>
      </c>
      <c r="G1675" s="485">
        <f t="shared" ref="G1675:H1678" si="194">B1675</f>
        <v>0</v>
      </c>
      <c r="H1675" s="8">
        <f t="shared" si="194"/>
        <v>0</v>
      </c>
      <c r="I1675" s="10">
        <f>(G1675+H1675)*2</f>
        <v>0</v>
      </c>
      <c r="J1675" s="11">
        <f>'Редактор цен '!$D$115</f>
        <v>50.8</v>
      </c>
      <c r="K1675" s="10">
        <f>I1675*J1675</f>
        <v>0</v>
      </c>
      <c r="L1675" s="5" t="s">
        <v>8</v>
      </c>
      <c r="M1675" s="485">
        <f t="shared" ref="M1675:N1678" si="195">B1675-0.06</f>
        <v>-0.06</v>
      </c>
      <c r="N1675" s="8">
        <f t="shared" si="195"/>
        <v>-0.06</v>
      </c>
      <c r="O1675" s="10">
        <f>(M1675+N1675)*2</f>
        <v>-0.24</v>
      </c>
      <c r="P1675" s="11">
        <f>'Редактор цен '!$D$125</f>
        <v>105.41</v>
      </c>
      <c r="Q1675" s="10">
        <f>O1675*P1675</f>
        <v>-25.298399999999997</v>
      </c>
      <c r="R1675" s="519"/>
      <c r="S1675" s="519"/>
      <c r="T1675" s="519"/>
      <c r="U1675" s="519"/>
      <c r="V1675" s="519"/>
      <c r="W1675" s="519"/>
    </row>
    <row r="1676" spans="1:29" s="468" customFormat="1" ht="15" customHeight="1" x14ac:dyDescent="0.2">
      <c r="A1676" s="19" t="s">
        <v>9</v>
      </c>
      <c r="B1676" s="51">
        <f>B1675</f>
        <v>0</v>
      </c>
      <c r="C1676" s="51">
        <f>C1675</f>
        <v>0</v>
      </c>
      <c r="D1676" s="26">
        <f>'Редактор цен '!$D$6</f>
        <v>10406.1895</v>
      </c>
      <c r="E1676" s="9">
        <f t="shared" si="193"/>
        <v>0</v>
      </c>
      <c r="F1676" s="5" t="s">
        <v>9</v>
      </c>
      <c r="G1676" s="485">
        <f t="shared" si="194"/>
        <v>0</v>
      </c>
      <c r="H1676" s="8">
        <f t="shared" si="194"/>
        <v>0</v>
      </c>
      <c r="I1676" s="10">
        <f>(G1676+H1676)*2</f>
        <v>0</v>
      </c>
      <c r="J1676" s="11">
        <f>'Редактор цен '!$D$115</f>
        <v>50.8</v>
      </c>
      <c r="K1676" s="10">
        <f>I1676*J1676</f>
        <v>0</v>
      </c>
      <c r="L1676" s="5" t="s">
        <v>9</v>
      </c>
      <c r="M1676" s="485">
        <f t="shared" si="195"/>
        <v>-0.06</v>
      </c>
      <c r="N1676" s="8">
        <f t="shared" si="195"/>
        <v>-0.06</v>
      </c>
      <c r="O1676" s="10">
        <f>(M1676+N1676)*2</f>
        <v>-0.24</v>
      </c>
      <c r="P1676" s="11">
        <f>'Редактор цен '!$D$125</f>
        <v>105.41</v>
      </c>
      <c r="Q1676" s="10">
        <f>O1676*P1676</f>
        <v>-25.298399999999997</v>
      </c>
      <c r="R1676" s="520"/>
      <c r="S1676" s="520"/>
      <c r="T1676" s="520"/>
      <c r="U1676" s="520"/>
      <c r="V1676" s="389"/>
      <c r="W1676" s="519"/>
    </row>
    <row r="1677" spans="1:29" s="468" customFormat="1" ht="15" customHeight="1" x14ac:dyDescent="0.25">
      <c r="A1677" s="371" t="s">
        <v>459</v>
      </c>
      <c r="B1677" s="51">
        <f t="shared" ref="B1677:C1681" si="196">B1676</f>
        <v>0</v>
      </c>
      <c r="C1677" s="51">
        <f t="shared" si="196"/>
        <v>0</v>
      </c>
      <c r="D1677" s="26">
        <f>'Редактор цен '!$D$8</f>
        <v>10788.904</v>
      </c>
      <c r="E1677" s="463">
        <f t="shared" si="193"/>
        <v>0</v>
      </c>
      <c r="F1677" s="5" t="s">
        <v>870</v>
      </c>
      <c r="G1677" s="485">
        <f t="shared" si="194"/>
        <v>0</v>
      </c>
      <c r="H1677" s="8">
        <f t="shared" si="194"/>
        <v>0</v>
      </c>
      <c r="I1677" s="10">
        <f>(G1677+H1677)*2</f>
        <v>0</v>
      </c>
      <c r="J1677" s="11">
        <f>'Редактор цен '!$D$115</f>
        <v>50.8</v>
      </c>
      <c r="K1677" s="10">
        <f>I1677*J1677</f>
        <v>0</v>
      </c>
      <c r="L1677" s="5" t="s">
        <v>870</v>
      </c>
      <c r="M1677" s="485">
        <f t="shared" si="195"/>
        <v>-0.06</v>
      </c>
      <c r="N1677" s="8">
        <f t="shared" si="195"/>
        <v>-0.06</v>
      </c>
      <c r="O1677" s="10">
        <f>(M1677+N1677)*2</f>
        <v>-0.24</v>
      </c>
      <c r="P1677" s="11">
        <f>'Редактор цен '!$D$125</f>
        <v>105.41</v>
      </c>
      <c r="Q1677" s="10">
        <f>O1677*P1677</f>
        <v>-25.298399999999997</v>
      </c>
      <c r="R1677" s="389"/>
      <c r="S1677" s="389"/>
      <c r="T1677" s="389"/>
      <c r="U1677" s="389"/>
      <c r="V1677" s="61"/>
      <c r="W1677" s="519"/>
    </row>
    <row r="1678" spans="1:29" s="468" customFormat="1" ht="15" customHeight="1" x14ac:dyDescent="0.2">
      <c r="A1678" s="19" t="s">
        <v>326</v>
      </c>
      <c r="B1678" s="51">
        <f t="shared" si="196"/>
        <v>0</v>
      </c>
      <c r="C1678" s="51">
        <f t="shared" si="196"/>
        <v>0</v>
      </c>
      <c r="D1678" s="26">
        <f>'Редактор цен '!$D$22</f>
        <v>13322.1095</v>
      </c>
      <c r="E1678" s="9">
        <f t="shared" si="193"/>
        <v>0</v>
      </c>
      <c r="F1678" s="521" t="s">
        <v>873</v>
      </c>
      <c r="G1678" s="522">
        <f t="shared" si="194"/>
        <v>0</v>
      </c>
      <c r="H1678" s="523">
        <f t="shared" si="194"/>
        <v>0</v>
      </c>
      <c r="I1678" s="524">
        <f>(G1678+H1678)*2</f>
        <v>0</v>
      </c>
      <c r="J1678" s="11">
        <f>'Редактор цен '!$D$115</f>
        <v>50.8</v>
      </c>
      <c r="K1678" s="524">
        <f>I1678*J1678</f>
        <v>0</v>
      </c>
      <c r="L1678" s="521" t="s">
        <v>873</v>
      </c>
      <c r="M1678" s="522">
        <f t="shared" si="195"/>
        <v>-0.06</v>
      </c>
      <c r="N1678" s="523">
        <f t="shared" si="195"/>
        <v>-0.06</v>
      </c>
      <c r="O1678" s="524">
        <f>(M1678+N1678)*2</f>
        <v>-0.24</v>
      </c>
      <c r="P1678" s="11">
        <f>'Редактор цен '!$D$125</f>
        <v>105.41</v>
      </c>
      <c r="Q1678" s="524">
        <f>O1678*P1678</f>
        <v>-25.298399999999997</v>
      </c>
      <c r="R1678" s="495"/>
      <c r="S1678" s="389"/>
      <c r="T1678" s="389"/>
      <c r="U1678" s="389"/>
      <c r="V1678" s="389"/>
      <c r="W1678" s="519"/>
    </row>
    <row r="1679" spans="1:29" s="468" customFormat="1" ht="15" customHeight="1" x14ac:dyDescent="0.2">
      <c r="A1679" s="19" t="s">
        <v>66</v>
      </c>
      <c r="B1679" s="51">
        <f t="shared" si="196"/>
        <v>0</v>
      </c>
      <c r="C1679" s="51">
        <f t="shared" si="196"/>
        <v>0</v>
      </c>
      <c r="D1679" s="26">
        <f>'Редактор цен '!$D$24</f>
        <v>15345.029</v>
      </c>
      <c r="E1679" s="9">
        <f t="shared" si="193"/>
        <v>0</v>
      </c>
      <c r="F1679" s="36"/>
      <c r="G1679" s="36"/>
      <c r="H1679" s="36"/>
      <c r="I1679" s="36"/>
      <c r="J1679" s="36"/>
      <c r="K1679" s="36"/>
      <c r="L1679" s="499" t="s">
        <v>970</v>
      </c>
      <c r="M1679" s="500" t="s">
        <v>0</v>
      </c>
      <c r="N1679" s="501" t="s">
        <v>1</v>
      </c>
      <c r="O1679" s="501" t="s">
        <v>964</v>
      </c>
      <c r="P1679" s="501" t="s">
        <v>3</v>
      </c>
      <c r="Q1679" s="502" t="s">
        <v>7</v>
      </c>
      <c r="R1679" s="495"/>
      <c r="S1679" s="389"/>
      <c r="T1679" s="389"/>
      <c r="U1679" s="389"/>
      <c r="V1679" s="389"/>
      <c r="W1679" s="519"/>
    </row>
    <row r="1680" spans="1:29" s="468" customFormat="1" ht="15" customHeight="1" x14ac:dyDescent="0.2">
      <c r="A1680" s="326" t="s">
        <v>461</v>
      </c>
      <c r="B1680" s="51">
        <f t="shared" si="196"/>
        <v>0</v>
      </c>
      <c r="C1680" s="51">
        <f t="shared" si="196"/>
        <v>0</v>
      </c>
      <c r="D1680" s="26">
        <f>'Редактор цен '!$D$26</f>
        <v>15454.376000000002</v>
      </c>
      <c r="E1680" s="9">
        <f t="shared" si="193"/>
        <v>0</v>
      </c>
      <c r="F1680" s="458"/>
      <c r="G1680" s="452"/>
      <c r="H1680" s="389"/>
      <c r="I1680" s="63"/>
      <c r="J1680" s="389"/>
      <c r="K1680" s="61"/>
      <c r="L1680" s="503" t="s">
        <v>8</v>
      </c>
      <c r="M1680" s="504">
        <f t="shared" ref="M1680:N1683" si="197">B1675</f>
        <v>0</v>
      </c>
      <c r="N1680" s="505">
        <f t="shared" si="197"/>
        <v>0</v>
      </c>
      <c r="O1680" s="504">
        <f>(M1680+N1680)*2</f>
        <v>0</v>
      </c>
      <c r="P1680" s="506">
        <f>'Редактор цен '!$D$127</f>
        <v>50.8</v>
      </c>
      <c r="Q1680" s="504">
        <f>O1680*P1680</f>
        <v>0</v>
      </c>
      <c r="R1680" s="495"/>
      <c r="S1680" s="389"/>
      <c r="T1680" s="389"/>
      <c r="U1680" s="389"/>
      <c r="V1680" s="389"/>
      <c r="W1680" s="519"/>
    </row>
    <row r="1681" spans="1:23" s="468" customFormat="1" ht="15" customHeight="1" x14ac:dyDescent="0.2">
      <c r="A1681" s="326" t="s">
        <v>462</v>
      </c>
      <c r="B1681" s="51">
        <f t="shared" si="196"/>
        <v>0</v>
      </c>
      <c r="C1681" s="51">
        <f t="shared" si="196"/>
        <v>0</v>
      </c>
      <c r="D1681" s="26">
        <f>'Редактор цен '!$D$28</f>
        <v>17480.940399999999</v>
      </c>
      <c r="E1681" s="9">
        <f t="shared" si="193"/>
        <v>0</v>
      </c>
      <c r="F1681" s="458"/>
      <c r="G1681" s="452"/>
      <c r="H1681" s="389"/>
      <c r="I1681" s="63"/>
      <c r="J1681" s="389"/>
      <c r="K1681" s="61"/>
      <c r="L1681" s="503" t="s">
        <v>9</v>
      </c>
      <c r="M1681" s="504">
        <f t="shared" si="197"/>
        <v>0</v>
      </c>
      <c r="N1681" s="505">
        <f t="shared" si="197"/>
        <v>0</v>
      </c>
      <c r="O1681" s="504">
        <f>(M1681+N1681)*2</f>
        <v>0</v>
      </c>
      <c r="P1681" s="506">
        <f>'Редактор цен '!$D$127</f>
        <v>50.8</v>
      </c>
      <c r="Q1681" s="504">
        <f>O1681*P1681</f>
        <v>0</v>
      </c>
      <c r="R1681" s="495"/>
      <c r="S1681" s="389"/>
      <c r="T1681" s="389"/>
      <c r="U1681" s="389"/>
      <c r="V1681" s="389"/>
      <c r="W1681" s="519"/>
    </row>
    <row r="1682" spans="1:23" s="468" customFormat="1" ht="15" customHeight="1" x14ac:dyDescent="0.2">
      <c r="A1682" s="389"/>
      <c r="B1682" s="488"/>
      <c r="C1682" s="389"/>
      <c r="D1682" s="389"/>
      <c r="E1682" s="452"/>
      <c r="F1682" s="389"/>
      <c r="G1682" s="495"/>
      <c r="H1682" s="495"/>
      <c r="I1682" s="63"/>
      <c r="J1682" s="507"/>
      <c r="K1682" s="375"/>
      <c r="L1682" s="503" t="s">
        <v>870</v>
      </c>
      <c r="M1682" s="504">
        <f t="shared" si="197"/>
        <v>0</v>
      </c>
      <c r="N1682" s="505">
        <f t="shared" si="197"/>
        <v>0</v>
      </c>
      <c r="O1682" s="504">
        <f>(M1682+N1682)*2</f>
        <v>0</v>
      </c>
      <c r="P1682" s="506">
        <f>'Редактор цен '!$D$127</f>
        <v>50.8</v>
      </c>
      <c r="Q1682" s="504">
        <f>O1682*P1682</f>
        <v>0</v>
      </c>
      <c r="R1682" s="520"/>
      <c r="S1682" s="520"/>
      <c r="T1682" s="520"/>
      <c r="U1682" s="520"/>
      <c r="V1682" s="389"/>
      <c r="W1682" s="519"/>
    </row>
    <row r="1683" spans="1:23" s="468" customFormat="1" ht="15" customHeight="1" x14ac:dyDescent="0.2">
      <c r="L1683" s="503" t="s">
        <v>873</v>
      </c>
      <c r="M1683" s="504">
        <f t="shared" si="197"/>
        <v>0</v>
      </c>
      <c r="N1683" s="505">
        <f t="shared" si="197"/>
        <v>0</v>
      </c>
      <c r="O1683" s="504">
        <f>(M1683+N1683)*2</f>
        <v>0</v>
      </c>
      <c r="P1683" s="506">
        <f>'Редактор цен '!$D$127</f>
        <v>50.8</v>
      </c>
      <c r="Q1683" s="504">
        <f>O1683*P1683</f>
        <v>0</v>
      </c>
      <c r="R1683" s="389"/>
      <c r="S1683" s="389"/>
      <c r="U1683" s="389"/>
      <c r="V1683" s="61"/>
      <c r="W1683" s="519"/>
    </row>
    <row r="1684" spans="1:23" s="468" customFormat="1" ht="15" customHeight="1" x14ac:dyDescent="0.2">
      <c r="C1684" s="389"/>
      <c r="D1684" s="389"/>
      <c r="E1684" s="452"/>
      <c r="F1684" s="494"/>
      <c r="G1684" s="612" t="s">
        <v>10</v>
      </c>
      <c r="H1684" s="612"/>
      <c r="I1684" s="63"/>
      <c r="J1684" s="507" t="s">
        <v>963</v>
      </c>
      <c r="K1684" s="375" t="s">
        <v>971</v>
      </c>
      <c r="L1684" s="389"/>
      <c r="M1684" s="495"/>
      <c r="N1684" s="495"/>
      <c r="O1684" s="478"/>
      <c r="P1684" s="525" t="s">
        <v>980</v>
      </c>
      <c r="Q1684" s="526" t="s">
        <v>970</v>
      </c>
      <c r="R1684" s="495"/>
      <c r="S1684" s="389"/>
      <c r="T1684" s="389"/>
      <c r="U1684" s="455"/>
      <c r="V1684" s="389"/>
      <c r="W1684" s="519"/>
    </row>
    <row r="1685" spans="1:23" s="468" customFormat="1" ht="15" customHeight="1" x14ac:dyDescent="0.2">
      <c r="C1685" s="389"/>
      <c r="D1685" s="389"/>
      <c r="E1685" s="9">
        <f>E1675</f>
        <v>0</v>
      </c>
      <c r="F1685" s="494"/>
      <c r="G1685" s="19" t="s">
        <v>8</v>
      </c>
      <c r="H1685" s="42">
        <f>E1685+J1685+P1685+Q1685</f>
        <v>-25.298399999999997</v>
      </c>
      <c r="I1685" s="63"/>
      <c r="J1685" s="508">
        <f>K1675</f>
        <v>0</v>
      </c>
      <c r="K1685" s="10">
        <f>$K$382</f>
        <v>0</v>
      </c>
      <c r="L1685" s="389"/>
      <c r="M1685" s="495"/>
      <c r="N1685" s="495"/>
      <c r="P1685" s="508">
        <f>Q1675</f>
        <v>-25.298399999999997</v>
      </c>
      <c r="Q1685" s="493">
        <f>$Q$1680</f>
        <v>0</v>
      </c>
      <c r="R1685" s="495"/>
      <c r="S1685" s="389"/>
      <c r="T1685" s="389"/>
      <c r="U1685" s="455"/>
      <c r="V1685" s="389"/>
      <c r="W1685" s="519"/>
    </row>
    <row r="1686" spans="1:23" s="468" customFormat="1" ht="15" customHeight="1" x14ac:dyDescent="0.2">
      <c r="C1686" s="495"/>
      <c r="D1686" s="389"/>
      <c r="E1686" s="9">
        <f>E1676</f>
        <v>0</v>
      </c>
      <c r="F1686" s="389"/>
      <c r="G1686" s="19" t="s">
        <v>9</v>
      </c>
      <c r="H1686" s="42">
        <f t="shared" ref="H1686:H1691" si="198">E1686+J1686+P1686+Q1686</f>
        <v>-25.298399999999997</v>
      </c>
      <c r="I1686" s="495"/>
      <c r="J1686" s="508">
        <f>K1676</f>
        <v>0</v>
      </c>
      <c r="K1686" s="10">
        <f>$K$382</f>
        <v>0</v>
      </c>
      <c r="L1686" s="389"/>
      <c r="M1686" s="495"/>
      <c r="N1686" s="495"/>
      <c r="P1686" s="508">
        <f>Q1676</f>
        <v>-25.298399999999997</v>
      </c>
      <c r="Q1686" s="493">
        <f t="shared" ref="Q1686:Q1691" si="199">$Q$1680</f>
        <v>0</v>
      </c>
      <c r="R1686" s="495"/>
      <c r="S1686" s="389"/>
      <c r="T1686" s="389"/>
      <c r="U1686" s="455"/>
      <c r="V1686" s="389"/>
      <c r="W1686" s="519"/>
    </row>
    <row r="1687" spans="1:23" s="468" customFormat="1" ht="15" customHeight="1" x14ac:dyDescent="0.25">
      <c r="C1687" s="495"/>
      <c r="D1687" s="389"/>
      <c r="E1687" s="9">
        <f>E1677</f>
        <v>0</v>
      </c>
      <c r="F1687" s="389"/>
      <c r="G1687" s="371" t="s">
        <v>459</v>
      </c>
      <c r="H1687" s="42">
        <f t="shared" si="198"/>
        <v>-25.298399999999997</v>
      </c>
      <c r="I1687" s="495"/>
      <c r="J1687" s="508">
        <f>K1677</f>
        <v>0</v>
      </c>
      <c r="K1687" s="10">
        <f>$K$382</f>
        <v>0</v>
      </c>
      <c r="L1687" s="389"/>
      <c r="M1687" s="495"/>
      <c r="N1687" s="495"/>
      <c r="P1687" s="508">
        <f>Q1677</f>
        <v>-25.298399999999997</v>
      </c>
      <c r="Q1687" s="493">
        <f t="shared" si="199"/>
        <v>0</v>
      </c>
      <c r="R1687" s="527"/>
      <c r="S1687" s="527"/>
      <c r="T1687" s="527"/>
      <c r="U1687" s="389"/>
      <c r="V1687" s="389"/>
      <c r="W1687" s="389"/>
    </row>
    <row r="1688" spans="1:23" s="468" customFormat="1" ht="15" customHeight="1" x14ac:dyDescent="0.2">
      <c r="C1688" s="495"/>
      <c r="D1688" s="389"/>
      <c r="E1688" s="9">
        <f>E1678</f>
        <v>0</v>
      </c>
      <c r="F1688" s="511"/>
      <c r="G1688" s="19" t="s">
        <v>870</v>
      </c>
      <c r="H1688" s="42">
        <f t="shared" si="198"/>
        <v>-25.298399999999997</v>
      </c>
      <c r="I1688" s="389"/>
      <c r="J1688" s="508">
        <f>$K$1678</f>
        <v>0</v>
      </c>
      <c r="K1688" s="10">
        <f>$K$382</f>
        <v>0</v>
      </c>
      <c r="L1688" s="389"/>
      <c r="M1688" s="495"/>
      <c r="N1688" s="495"/>
      <c r="P1688" s="508">
        <f>$Q$1678</f>
        <v>-25.298399999999997</v>
      </c>
      <c r="Q1688" s="493">
        <f t="shared" si="199"/>
        <v>0</v>
      </c>
      <c r="R1688" s="458"/>
      <c r="S1688" s="458"/>
      <c r="T1688" s="458"/>
      <c r="U1688" s="389"/>
      <c r="V1688" s="389"/>
      <c r="W1688" s="389"/>
    </row>
    <row r="1689" spans="1:23" x14ac:dyDescent="0.25">
      <c r="E1689" s="9">
        <f t="shared" ref="E1689:E1691" si="200">E1679</f>
        <v>0</v>
      </c>
      <c r="G1689" s="19" t="s">
        <v>873</v>
      </c>
      <c r="H1689" s="42">
        <f t="shared" si="198"/>
        <v>-25.298399999999997</v>
      </c>
      <c r="J1689" s="508">
        <f t="shared" ref="J1689:J1691" si="201">$K$1678</f>
        <v>0</v>
      </c>
      <c r="P1689" s="508">
        <f t="shared" ref="P1689:P1691" si="202">$Q$1678</f>
        <v>-25.298399999999997</v>
      </c>
      <c r="Q1689" s="493">
        <f t="shared" si="199"/>
        <v>0</v>
      </c>
    </row>
    <row r="1690" spans="1:23" x14ac:dyDescent="0.25">
      <c r="E1690" s="9">
        <f t="shared" si="200"/>
        <v>0</v>
      </c>
      <c r="G1690" s="326" t="s">
        <v>461</v>
      </c>
      <c r="H1690" s="42">
        <f t="shared" si="198"/>
        <v>-25.298399999999997</v>
      </c>
      <c r="J1690" s="508">
        <f t="shared" si="201"/>
        <v>0</v>
      </c>
      <c r="P1690" s="508">
        <f t="shared" si="202"/>
        <v>-25.298399999999997</v>
      </c>
      <c r="Q1690" s="493">
        <f t="shared" si="199"/>
        <v>0</v>
      </c>
    </row>
    <row r="1691" spans="1:23" x14ac:dyDescent="0.25">
      <c r="E1691" s="9">
        <f t="shared" si="200"/>
        <v>0</v>
      </c>
      <c r="G1691" s="326" t="s">
        <v>878</v>
      </c>
      <c r="H1691" s="42">
        <f t="shared" si="198"/>
        <v>-25.298399999999997</v>
      </c>
      <c r="J1691" s="508">
        <f t="shared" si="201"/>
        <v>0</v>
      </c>
      <c r="P1691" s="508">
        <f t="shared" si="202"/>
        <v>-25.298399999999997</v>
      </c>
      <c r="Q1691" s="493">
        <f t="shared" si="199"/>
        <v>0</v>
      </c>
    </row>
    <row r="1694" spans="1:23" x14ac:dyDescent="0.25">
      <c r="A1694" s="616" t="s">
        <v>990</v>
      </c>
      <c r="B1694" s="617"/>
      <c r="C1694" s="617"/>
      <c r="D1694" s="617"/>
      <c r="E1694" s="617"/>
      <c r="F1694" s="617"/>
      <c r="G1694" s="617"/>
      <c r="H1694" s="617"/>
      <c r="I1694" s="617"/>
      <c r="J1694" s="617"/>
    </row>
    <row r="1696" spans="1:23" x14ac:dyDescent="0.25">
      <c r="A1696" s="529" t="s">
        <v>991</v>
      </c>
      <c r="C1696" s="1" t="s">
        <v>992</v>
      </c>
      <c r="G1696" s="529" t="s">
        <v>991</v>
      </c>
      <c r="I1696" s="529" t="s">
        <v>351</v>
      </c>
    </row>
    <row r="1697" spans="1:10" x14ac:dyDescent="0.25">
      <c r="C1697" s="28">
        <f>высота2</f>
        <v>0</v>
      </c>
      <c r="G1697" s="330" t="s">
        <v>10</v>
      </c>
      <c r="H1697" s="330"/>
      <c r="I1697" s="330" t="s">
        <v>10</v>
      </c>
      <c r="J1697" s="547"/>
    </row>
    <row r="1698" spans="1:10" x14ac:dyDescent="0.25">
      <c r="G1698" s="19" t="s">
        <v>8</v>
      </c>
      <c r="H1698" s="530">
        <f>$C$1697/1000*'Редактор цен '!$D$295</f>
        <v>0</v>
      </c>
      <c r="I1698" s="19" t="s">
        <v>8</v>
      </c>
      <c r="J1698" s="530">
        <f>$C$1697/1000*'Редактор цен '!$D$303</f>
        <v>0</v>
      </c>
    </row>
    <row r="1699" spans="1:10" x14ac:dyDescent="0.25">
      <c r="C1699" s="2" t="s">
        <v>5</v>
      </c>
      <c r="G1699" s="19" t="s">
        <v>9</v>
      </c>
      <c r="H1699" s="530">
        <f>$C$1697/1000*'Редактор цен '!$D$297</f>
        <v>0</v>
      </c>
      <c r="I1699" s="19" t="s">
        <v>9</v>
      </c>
      <c r="J1699" s="530">
        <f>$C$1697/1000*'Редактор цен '!$D$305</f>
        <v>0</v>
      </c>
    </row>
    <row r="1700" spans="1:10" x14ac:dyDescent="0.25">
      <c r="C1700" s="28">
        <v>60</v>
      </c>
      <c r="G1700" s="371" t="s">
        <v>459</v>
      </c>
      <c r="H1700" s="530">
        <f>$C$1697/1000*'Редактор цен '!$D$298</f>
        <v>0</v>
      </c>
      <c r="I1700" s="371" t="s">
        <v>459</v>
      </c>
      <c r="J1700" s="530">
        <f>$C$1697/1000*'Редактор цен '!$D$306</f>
        <v>0</v>
      </c>
    </row>
    <row r="1701" spans="1:10" ht="30" x14ac:dyDescent="0.25">
      <c r="G1701" s="19" t="s">
        <v>870</v>
      </c>
      <c r="H1701" s="530">
        <f>$C$1697/1000*'Редактор цен '!$D$299</f>
        <v>0</v>
      </c>
      <c r="I1701" s="19" t="s">
        <v>870</v>
      </c>
      <c r="J1701" s="530">
        <f>$C$1697/1000*'Редактор цен '!$D$307</f>
        <v>0</v>
      </c>
    </row>
    <row r="1702" spans="1:10" ht="30" x14ac:dyDescent="0.25">
      <c r="G1702" s="19" t="s">
        <v>873</v>
      </c>
      <c r="H1702" s="530">
        <f>$C$1697/1000*'Редактор цен '!$D$300</f>
        <v>0</v>
      </c>
      <c r="I1702" s="19" t="s">
        <v>873</v>
      </c>
      <c r="J1702" s="530">
        <f>$C$1697/1000*'Редактор цен '!$D$308</f>
        <v>0</v>
      </c>
    </row>
    <row r="1703" spans="1:10" x14ac:dyDescent="0.25">
      <c r="G1703" s="326" t="s">
        <v>461</v>
      </c>
      <c r="H1703" s="530">
        <f>$C$1697/1000*'Редактор цен '!$D$301</f>
        <v>0</v>
      </c>
      <c r="I1703" s="326" t="s">
        <v>461</v>
      </c>
      <c r="J1703" s="530">
        <f>$C$1697/1000*'Редактор цен '!$D$309</f>
        <v>0</v>
      </c>
    </row>
    <row r="1704" spans="1:10" x14ac:dyDescent="0.25">
      <c r="G1704" s="326" t="s">
        <v>878</v>
      </c>
      <c r="H1704" s="530">
        <f>$C$1697/1000*'Редактор цен '!$D$302</f>
        <v>0</v>
      </c>
      <c r="I1704" s="326" t="s">
        <v>878</v>
      </c>
      <c r="J1704" s="530">
        <f>$C$1697/1000*'Редактор цен '!$D$310</f>
        <v>0</v>
      </c>
    </row>
    <row r="1706" spans="1:10" ht="18.75" x14ac:dyDescent="0.25">
      <c r="A1706" s="621" t="s">
        <v>1019</v>
      </c>
      <c r="B1706" s="622"/>
      <c r="C1706" s="622"/>
      <c r="D1706" s="622"/>
      <c r="E1706" s="623"/>
      <c r="F1706" s="468"/>
      <c r="G1706" s="468"/>
      <c r="H1706" s="468"/>
      <c r="I1706" s="468"/>
      <c r="J1706" s="468"/>
    </row>
    <row r="1707" spans="1:10" ht="15.75" x14ac:dyDescent="0.25">
      <c r="A1707" s="469" t="s">
        <v>951</v>
      </c>
      <c r="B1707" s="470"/>
      <c r="C1707" s="470"/>
      <c r="D1707" s="470"/>
      <c r="E1707" s="468"/>
      <c r="F1707" s="468"/>
      <c r="G1707" s="468"/>
      <c r="H1707" s="468"/>
      <c r="I1707" s="468"/>
      <c r="J1707" s="468"/>
    </row>
    <row r="1708" spans="1:10" ht="15.75" x14ac:dyDescent="0.25">
      <c r="A1708" s="471" t="s">
        <v>952</v>
      </c>
      <c r="B1708" s="468"/>
      <c r="C1708" s="1" t="s">
        <v>4</v>
      </c>
      <c r="D1708" s="468"/>
      <c r="E1708" s="2" t="s">
        <v>5</v>
      </c>
      <c r="F1708" s="468"/>
      <c r="G1708" s="624" t="s">
        <v>953</v>
      </c>
      <c r="H1708" s="624"/>
      <c r="I1708" s="624"/>
      <c r="J1708" s="468"/>
    </row>
    <row r="1709" spans="1:10" ht="15" customHeight="1" x14ac:dyDescent="0.25">
      <c r="A1709" s="468"/>
      <c r="B1709" s="468"/>
      <c r="C1709" s="472">
        <f>высота2</f>
        <v>0</v>
      </c>
      <c r="D1709" s="468"/>
      <c r="E1709" s="472">
        <f>ширина2</f>
        <v>0</v>
      </c>
      <c r="F1709" s="468"/>
      <c r="G1709" s="473" t="s">
        <v>954</v>
      </c>
      <c r="H1709" s="625" t="s">
        <v>955</v>
      </c>
      <c r="I1709" s="626"/>
      <c r="J1709" s="468"/>
    </row>
    <row r="1710" spans="1:10" ht="15" customHeight="1" x14ac:dyDescent="0.25">
      <c r="A1710" s="471" t="s">
        <v>956</v>
      </c>
      <c r="B1710" s="468"/>
      <c r="C1710" s="468"/>
      <c r="D1710" s="468"/>
      <c r="E1710" s="468"/>
      <c r="F1710" s="468"/>
      <c r="G1710" s="468"/>
      <c r="H1710" s="468"/>
      <c r="I1710" s="468"/>
      <c r="J1710" s="468"/>
    </row>
    <row r="1711" spans="1:10" ht="15.75" customHeight="1" x14ac:dyDescent="0.25">
      <c r="A1711" s="468"/>
      <c r="B1711" s="474"/>
      <c r="C1711" s="468"/>
      <c r="D1711" s="474"/>
      <c r="E1711" s="468"/>
      <c r="F1711" s="468"/>
      <c r="G1711" s="475"/>
      <c r="H1711" s="475"/>
      <c r="I1711" s="475"/>
      <c r="J1711" s="468"/>
    </row>
    <row r="1712" spans="1:10" ht="15" customHeight="1" x14ac:dyDescent="0.25">
      <c r="A1712" s="476" t="s">
        <v>957</v>
      </c>
      <c r="B1712" s="468"/>
      <c r="C1712" s="468"/>
      <c r="D1712" s="468"/>
      <c r="E1712" s="475"/>
      <c r="F1712" s="475"/>
      <c r="G1712" s="468"/>
      <c r="H1712" s="468"/>
      <c r="I1712" s="468"/>
      <c r="J1712" s="468"/>
    </row>
    <row r="1713" spans="1:17" ht="15.75" customHeight="1" x14ac:dyDescent="0.25">
      <c r="A1713" s="468"/>
      <c r="B1713" s="468"/>
      <c r="C1713" s="468"/>
      <c r="D1713" s="468"/>
      <c r="E1713" s="477"/>
      <c r="F1713" s="478"/>
      <c r="G1713" s="468"/>
      <c r="H1713" s="468"/>
      <c r="I1713" s="27"/>
      <c r="J1713" s="468"/>
    </row>
    <row r="1714" spans="1:17" ht="15.75" customHeight="1" x14ac:dyDescent="0.25">
      <c r="A1714" s="476" t="s">
        <v>958</v>
      </c>
      <c r="B1714" s="468"/>
      <c r="C1714" s="468"/>
      <c r="D1714" s="468"/>
      <c r="E1714" s="477"/>
      <c r="F1714" s="478"/>
      <c r="G1714" s="468"/>
      <c r="H1714" s="468"/>
      <c r="I1714" s="27"/>
      <c r="J1714" s="468"/>
    </row>
    <row r="1715" spans="1:17" ht="15" customHeight="1" x14ac:dyDescent="0.25">
      <c r="A1715" s="468"/>
      <c r="B1715" s="627"/>
      <c r="C1715" s="468"/>
      <c r="D1715" s="468"/>
      <c r="E1715" s="479"/>
      <c r="F1715" s="478"/>
      <c r="G1715" s="468"/>
      <c r="H1715" s="468"/>
      <c r="I1715" s="468"/>
      <c r="J1715" s="468"/>
    </row>
    <row r="1716" spans="1:17" ht="15" customHeight="1" x14ac:dyDescent="0.25">
      <c r="A1716" s="476" t="s">
        <v>959</v>
      </c>
      <c r="B1716" s="627"/>
      <c r="C1716" s="468"/>
      <c r="D1716" s="468"/>
      <c r="E1716" s="468"/>
      <c r="F1716" s="468"/>
      <c r="G1716" s="468"/>
      <c r="H1716" s="468"/>
      <c r="I1716" s="468"/>
      <c r="J1716" s="468"/>
    </row>
    <row r="1717" spans="1:17" ht="15" customHeight="1" x14ac:dyDescent="0.25">
      <c r="A1717" s="468"/>
      <c r="B1717" s="627"/>
      <c r="C1717" s="468"/>
      <c r="D1717" s="468"/>
      <c r="E1717" s="468"/>
      <c r="F1717" s="468"/>
      <c r="G1717" s="468"/>
      <c r="H1717" s="468"/>
      <c r="I1717" s="468"/>
      <c r="J1717" s="468"/>
    </row>
    <row r="1718" spans="1:17" ht="15" customHeight="1" x14ac:dyDescent="0.25">
      <c r="A1718" s="41" t="s">
        <v>960</v>
      </c>
      <c r="B1718" s="468"/>
      <c r="C1718" s="468"/>
      <c r="D1718" s="468"/>
      <c r="E1718" s="468"/>
      <c r="F1718" s="468"/>
      <c r="G1718" s="468"/>
      <c r="H1718" s="468"/>
      <c r="I1718" s="468"/>
      <c r="J1718" s="468"/>
    </row>
    <row r="1719" spans="1:17" x14ac:dyDescent="0.25">
      <c r="A1719" s="468"/>
      <c r="B1719" s="468"/>
      <c r="C1719" s="468"/>
      <c r="D1719" s="468"/>
      <c r="E1719" s="468"/>
      <c r="F1719" s="468"/>
      <c r="G1719" s="468"/>
      <c r="H1719" s="468"/>
      <c r="I1719" s="468"/>
      <c r="J1719" s="468"/>
    </row>
    <row r="1720" spans="1:17" x14ac:dyDescent="0.25">
      <c r="A1720" s="468"/>
      <c r="B1720" s="468"/>
      <c r="C1720" s="480"/>
      <c r="D1720" s="468"/>
      <c r="E1720" s="468"/>
      <c r="F1720" s="468"/>
      <c r="G1720" s="468"/>
      <c r="H1720" s="468"/>
      <c r="I1720" s="468"/>
      <c r="J1720" s="468"/>
    </row>
    <row r="1721" spans="1:17" x14ac:dyDescent="0.25">
      <c r="A1721" s="468"/>
      <c r="B1721" s="475"/>
      <c r="C1721" s="475"/>
      <c r="D1721" s="475"/>
      <c r="E1721" s="468"/>
      <c r="F1721" s="468"/>
      <c r="G1721" s="468"/>
      <c r="H1721" s="468"/>
      <c r="I1721" s="468"/>
      <c r="J1721" s="468"/>
    </row>
    <row r="1722" spans="1:17" ht="15.75" x14ac:dyDescent="0.25">
      <c r="A1722" s="468"/>
      <c r="B1722" s="481"/>
      <c r="C1722" s="481"/>
      <c r="D1722" s="468"/>
      <c r="E1722" s="468"/>
      <c r="F1722" s="37"/>
      <c r="G1722" s="468"/>
      <c r="H1722" s="468"/>
      <c r="I1722" s="468"/>
      <c r="J1722" s="468"/>
    </row>
    <row r="1723" spans="1:17" x14ac:dyDescent="0.25">
      <c r="A1723" s="468"/>
      <c r="B1723" s="468"/>
      <c r="C1723" s="468"/>
      <c r="D1723" s="468"/>
      <c r="E1723" s="468"/>
      <c r="F1723" s="468"/>
      <c r="G1723" s="468"/>
      <c r="H1723" s="468"/>
      <c r="I1723" s="468"/>
      <c r="J1723" s="468"/>
    </row>
    <row r="1724" spans="1:17" x14ac:dyDescent="0.25">
      <c r="A1724" s="468"/>
      <c r="B1724" s="468"/>
      <c r="C1724" s="468"/>
      <c r="D1724" s="468"/>
      <c r="E1724" s="468"/>
      <c r="F1724" s="468"/>
      <c r="G1724" s="468"/>
      <c r="H1724" s="468"/>
      <c r="I1724" s="468"/>
      <c r="J1724" s="468"/>
    </row>
    <row r="1725" spans="1:17" ht="28.5" customHeight="1" x14ac:dyDescent="0.25">
      <c r="A1725" s="468"/>
      <c r="B1725" s="468"/>
      <c r="C1725" s="468"/>
      <c r="D1725" s="468"/>
      <c r="E1725" s="468"/>
      <c r="F1725" s="468"/>
      <c r="G1725" s="468"/>
      <c r="H1725" s="468"/>
      <c r="I1725" s="468"/>
      <c r="J1725" s="468"/>
    </row>
    <row r="1726" spans="1:17" x14ac:dyDescent="0.25">
      <c r="A1726" s="468"/>
      <c r="B1726" s="468"/>
      <c r="C1726" s="468"/>
      <c r="D1726" s="468"/>
      <c r="E1726" s="468"/>
      <c r="F1726" s="468"/>
      <c r="G1726" s="468"/>
      <c r="H1726" s="468"/>
      <c r="I1726" s="468"/>
      <c r="J1726" s="468"/>
      <c r="K1726" s="468"/>
      <c r="L1726" s="468"/>
      <c r="M1726" s="468"/>
      <c r="N1726" s="468"/>
      <c r="O1726" s="468"/>
      <c r="P1726" s="468"/>
      <c r="Q1726" s="468"/>
    </row>
    <row r="1727" spans="1:17" ht="15.75" thickBot="1" x14ac:dyDescent="0.3">
      <c r="A1727" s="468"/>
      <c r="B1727" s="468"/>
      <c r="C1727" s="468"/>
      <c r="D1727" s="468"/>
      <c r="E1727" s="468"/>
      <c r="F1727" s="468"/>
      <c r="G1727" s="468"/>
      <c r="H1727" s="468"/>
      <c r="I1727" s="468"/>
      <c r="J1727" s="468"/>
      <c r="K1727" s="468"/>
      <c r="L1727" s="468"/>
      <c r="M1727" s="468"/>
      <c r="N1727" s="468"/>
      <c r="O1727" s="468"/>
      <c r="P1727" s="468"/>
      <c r="Q1727" s="468"/>
    </row>
    <row r="1728" spans="1:17" ht="16.5" thickBot="1" x14ac:dyDescent="0.3">
      <c r="A1728" s="628" t="s">
        <v>6</v>
      </c>
      <c r="B1728" s="629"/>
      <c r="C1728" s="629"/>
      <c r="D1728" s="629"/>
      <c r="E1728" s="630"/>
      <c r="F1728" s="631" t="s">
        <v>961</v>
      </c>
      <c r="G1728" s="632"/>
      <c r="H1728" s="632"/>
      <c r="I1728" s="632"/>
      <c r="J1728" s="632"/>
      <c r="K1728" s="632"/>
      <c r="L1728" s="632"/>
      <c r="M1728" s="632"/>
      <c r="N1728" s="632"/>
      <c r="O1728" s="632"/>
      <c r="P1728" s="632"/>
      <c r="Q1728" s="633"/>
    </row>
    <row r="1729" spans="1:17" ht="25.5" x14ac:dyDescent="0.25">
      <c r="A1729" s="482" t="s">
        <v>962</v>
      </c>
      <c r="B1729" s="3" t="s">
        <v>0</v>
      </c>
      <c r="C1729" s="4" t="s">
        <v>1</v>
      </c>
      <c r="D1729" s="4" t="s">
        <v>3</v>
      </c>
      <c r="E1729" s="5" t="s">
        <v>7</v>
      </c>
      <c r="F1729" s="483" t="s">
        <v>963</v>
      </c>
      <c r="G1729" s="6" t="s">
        <v>0</v>
      </c>
      <c r="H1729" s="7" t="s">
        <v>1</v>
      </c>
      <c r="I1729" s="7" t="s">
        <v>964</v>
      </c>
      <c r="J1729" s="7" t="s">
        <v>3</v>
      </c>
      <c r="K1729" s="450" t="s">
        <v>7</v>
      </c>
      <c r="L1729" s="484" t="s">
        <v>965</v>
      </c>
      <c r="M1729" s="6" t="s">
        <v>0</v>
      </c>
      <c r="N1729" s="7" t="s">
        <v>1</v>
      </c>
      <c r="O1729" s="7" t="s">
        <v>964</v>
      </c>
      <c r="P1729" s="7" t="s">
        <v>3</v>
      </c>
      <c r="Q1729" s="450" t="s">
        <v>7</v>
      </c>
    </row>
    <row r="1730" spans="1:17" x14ac:dyDescent="0.25">
      <c r="A1730" s="19" t="s">
        <v>457</v>
      </c>
      <c r="B1730" s="51">
        <f>C1709/1000</f>
        <v>0</v>
      </c>
      <c r="C1730" s="51">
        <f>E1709/1000</f>
        <v>0</v>
      </c>
      <c r="D1730" s="26">
        <f>'Редактор цен '!$D$5</f>
        <v>13169.0237</v>
      </c>
      <c r="E1730" s="9">
        <f t="shared" ref="E1730:E1736" si="203">B1730*C1730*D1730</f>
        <v>0</v>
      </c>
      <c r="F1730" s="5" t="s">
        <v>8</v>
      </c>
      <c r="G1730" s="485">
        <f t="shared" ref="G1730:H1733" si="204">B1730</f>
        <v>0</v>
      </c>
      <c r="H1730" s="8">
        <f t="shared" si="204"/>
        <v>0</v>
      </c>
      <c r="I1730" s="10">
        <f>(G1730+H1730)*2</f>
        <v>0</v>
      </c>
      <c r="J1730" s="11">
        <f>'Редактор цен '!$D$115</f>
        <v>50.8</v>
      </c>
      <c r="K1730" s="10">
        <f>I1730*J1730</f>
        <v>0</v>
      </c>
      <c r="L1730" s="5" t="s">
        <v>8</v>
      </c>
      <c r="M1730" s="485">
        <f t="shared" ref="M1730:N1733" si="205">B1730-0.06</f>
        <v>-0.06</v>
      </c>
      <c r="N1730" s="8">
        <f t="shared" si="205"/>
        <v>-0.06</v>
      </c>
      <c r="O1730" s="10">
        <f>(M1730+N1730)*2</f>
        <v>-0.24</v>
      </c>
      <c r="P1730" s="11">
        <f>'Редактор цен '!$D$125</f>
        <v>105.41</v>
      </c>
      <c r="Q1730" s="10">
        <f>O1730*P1730</f>
        <v>-25.298399999999997</v>
      </c>
    </row>
    <row r="1731" spans="1:17" x14ac:dyDescent="0.25">
      <c r="A1731" s="19" t="s">
        <v>9</v>
      </c>
      <c r="B1731" s="51">
        <f>B1730</f>
        <v>0</v>
      </c>
      <c r="C1731" s="51">
        <f>C1730</f>
        <v>0</v>
      </c>
      <c r="D1731" s="26">
        <f>'Редактор цен '!$D$7</f>
        <v>17007.1034</v>
      </c>
      <c r="E1731" s="9">
        <f t="shared" si="203"/>
        <v>0</v>
      </c>
      <c r="F1731" s="5" t="s">
        <v>9</v>
      </c>
      <c r="G1731" s="485">
        <f t="shared" si="204"/>
        <v>0</v>
      </c>
      <c r="H1731" s="8">
        <f t="shared" si="204"/>
        <v>0</v>
      </c>
      <c r="I1731" s="10">
        <f>(G1731+H1731)*2</f>
        <v>0</v>
      </c>
      <c r="J1731" s="11">
        <f>'Редактор цен '!$D$115</f>
        <v>50.8</v>
      </c>
      <c r="K1731" s="10">
        <f>I1731*J1731</f>
        <v>0</v>
      </c>
      <c r="L1731" s="5" t="s">
        <v>9</v>
      </c>
      <c r="M1731" s="485">
        <f t="shared" si="205"/>
        <v>-0.06</v>
      </c>
      <c r="N1731" s="8">
        <f t="shared" si="205"/>
        <v>-0.06</v>
      </c>
      <c r="O1731" s="10">
        <f>(M1731+N1731)*2</f>
        <v>-0.24</v>
      </c>
      <c r="P1731" s="11">
        <f>'Редактор цен '!$D$125</f>
        <v>105.41</v>
      </c>
      <c r="Q1731" s="10">
        <f>O1731*P1731</f>
        <v>-25.298399999999997</v>
      </c>
    </row>
    <row r="1732" spans="1:17" x14ac:dyDescent="0.25">
      <c r="A1732" s="371" t="s">
        <v>459</v>
      </c>
      <c r="B1732" s="51">
        <f t="shared" ref="B1732:C1736" si="206">B1731</f>
        <v>0</v>
      </c>
      <c r="C1732" s="51">
        <f t="shared" si="206"/>
        <v>0</v>
      </c>
      <c r="D1732" s="26">
        <f>'Редактор цен '!$D$9</f>
        <v>17305.985199999999</v>
      </c>
      <c r="E1732" s="463">
        <f t="shared" si="203"/>
        <v>0</v>
      </c>
      <c r="F1732" s="5" t="s">
        <v>870</v>
      </c>
      <c r="G1732" s="485">
        <f t="shared" si="204"/>
        <v>0</v>
      </c>
      <c r="H1732" s="8">
        <f t="shared" si="204"/>
        <v>0</v>
      </c>
      <c r="I1732" s="10">
        <f>(G1732+H1732)*2</f>
        <v>0</v>
      </c>
      <c r="J1732" s="11">
        <f>'Редактор цен '!$D$115</f>
        <v>50.8</v>
      </c>
      <c r="K1732" s="10">
        <f>I1732*J1732</f>
        <v>0</v>
      </c>
      <c r="L1732" s="5" t="s">
        <v>870</v>
      </c>
      <c r="M1732" s="485">
        <f t="shared" si="205"/>
        <v>-0.06</v>
      </c>
      <c r="N1732" s="8">
        <f t="shared" si="205"/>
        <v>-0.06</v>
      </c>
      <c r="O1732" s="10">
        <f>(M1732+N1732)*2</f>
        <v>-0.24</v>
      </c>
      <c r="P1732" s="11">
        <f>'Редактор цен '!$D$125</f>
        <v>105.41</v>
      </c>
      <c r="Q1732" s="10">
        <f>O1732*P1732</f>
        <v>-25.298399999999997</v>
      </c>
    </row>
    <row r="1733" spans="1:17" x14ac:dyDescent="0.25">
      <c r="A1733" s="19" t="s">
        <v>326</v>
      </c>
      <c r="B1733" s="51">
        <f t="shared" si="206"/>
        <v>0</v>
      </c>
      <c r="C1733" s="51">
        <f t="shared" si="206"/>
        <v>0</v>
      </c>
      <c r="D1733" s="26">
        <f>'Редактор цен '!$D$23</f>
        <v>21552.293700000002</v>
      </c>
      <c r="E1733" s="9">
        <f t="shared" si="203"/>
        <v>0</v>
      </c>
      <c r="F1733" s="5" t="s">
        <v>873</v>
      </c>
      <c r="G1733" s="485">
        <f t="shared" si="204"/>
        <v>0</v>
      </c>
      <c r="H1733" s="8">
        <f t="shared" si="204"/>
        <v>0</v>
      </c>
      <c r="I1733" s="10">
        <f>(G1733+H1733)*2</f>
        <v>0</v>
      </c>
      <c r="J1733" s="11">
        <f>'Редактор цен '!$D$115</f>
        <v>50.8</v>
      </c>
      <c r="K1733" s="10">
        <f>I1733*J1733</f>
        <v>0</v>
      </c>
      <c r="L1733" s="5" t="s">
        <v>873</v>
      </c>
      <c r="M1733" s="485">
        <f t="shared" si="205"/>
        <v>-0.06</v>
      </c>
      <c r="N1733" s="8">
        <f t="shared" si="205"/>
        <v>-0.06</v>
      </c>
      <c r="O1733" s="10">
        <f>(M1733+N1733)*2</f>
        <v>-0.24</v>
      </c>
      <c r="P1733" s="11">
        <f>'Редактор цен '!$D$125</f>
        <v>105.41</v>
      </c>
      <c r="Q1733" s="10">
        <f>O1733*P1733</f>
        <v>-25.298399999999997</v>
      </c>
    </row>
    <row r="1734" spans="1:17" x14ac:dyDescent="0.25">
      <c r="A1734" s="19" t="s">
        <v>66</v>
      </c>
      <c r="B1734" s="51">
        <f t="shared" si="206"/>
        <v>0</v>
      </c>
      <c r="C1734" s="51">
        <f t="shared" si="206"/>
        <v>0</v>
      </c>
      <c r="D1734" s="26">
        <f>'Редактор цен '!$D$25</f>
        <v>25011.303800000002</v>
      </c>
      <c r="E1734" s="9">
        <f t="shared" si="203"/>
        <v>0</v>
      </c>
      <c r="F1734" s="634" t="s">
        <v>966</v>
      </c>
      <c r="G1734" s="634"/>
      <c r="H1734" s="634"/>
      <c r="I1734" s="634"/>
      <c r="J1734" s="634"/>
      <c r="K1734" s="634"/>
      <c r="L1734" s="634" t="s">
        <v>967</v>
      </c>
      <c r="M1734" s="634"/>
      <c r="N1734" s="634"/>
      <c r="O1734" s="634"/>
      <c r="P1734" s="634"/>
      <c r="Q1734" s="634"/>
    </row>
    <row r="1735" spans="1:17" ht="25.5" x14ac:dyDescent="0.25">
      <c r="A1735" s="326" t="s">
        <v>461</v>
      </c>
      <c r="B1735" s="51">
        <f t="shared" si="206"/>
        <v>0</v>
      </c>
      <c r="C1735" s="51">
        <f t="shared" si="206"/>
        <v>0</v>
      </c>
      <c r="D1735" s="26">
        <f>'Редактор цен '!$D$27</f>
        <v>27406.003100000002</v>
      </c>
      <c r="E1735" s="9">
        <f t="shared" si="203"/>
        <v>0</v>
      </c>
      <c r="F1735" s="486" t="s">
        <v>968</v>
      </c>
      <c r="G1735" s="3" t="s">
        <v>0</v>
      </c>
      <c r="H1735" s="4" t="s">
        <v>1</v>
      </c>
      <c r="I1735" s="487" t="s">
        <v>969</v>
      </c>
      <c r="J1735" s="4" t="s">
        <v>3</v>
      </c>
      <c r="K1735" s="5" t="s">
        <v>7</v>
      </c>
      <c r="L1735" s="486" t="s">
        <v>968</v>
      </c>
      <c r="M1735" s="3" t="s">
        <v>0</v>
      </c>
      <c r="N1735" s="4" t="s">
        <v>1</v>
      </c>
      <c r="O1735" s="487" t="s">
        <v>969</v>
      </c>
      <c r="P1735" s="5" t="s">
        <v>7</v>
      </c>
      <c r="Q1735" s="4" t="s">
        <v>3</v>
      </c>
    </row>
    <row r="1736" spans="1:17" x14ac:dyDescent="0.25">
      <c r="A1736" s="326" t="s">
        <v>462</v>
      </c>
      <c r="B1736" s="51">
        <f t="shared" si="206"/>
        <v>0</v>
      </c>
      <c r="C1736" s="51">
        <f t="shared" si="206"/>
        <v>0</v>
      </c>
      <c r="D1736" s="26">
        <f>'Редактор цен '!$D$29</f>
        <v>27406.003100000002</v>
      </c>
      <c r="E1736" s="9">
        <f t="shared" si="203"/>
        <v>0</v>
      </c>
      <c r="F1736" s="4" t="s">
        <v>315</v>
      </c>
      <c r="G1736" s="489">
        <v>0</v>
      </c>
      <c r="H1736" s="489">
        <v>0</v>
      </c>
      <c r="I1736" s="487">
        <f>G1736*H1736</f>
        <v>0</v>
      </c>
      <c r="J1736" s="490"/>
      <c r="K1736" s="491">
        <f>I1736*J1736</f>
        <v>0</v>
      </c>
      <c r="L1736" s="4" t="s">
        <v>315</v>
      </c>
      <c r="M1736" s="489">
        <f>B1730-0.206</f>
        <v>-0.20599999999999999</v>
      </c>
      <c r="N1736" s="489">
        <f>C1730-0.206</f>
        <v>-0.20599999999999999</v>
      </c>
      <c r="O1736" s="492">
        <f>M1736*N1736</f>
        <v>4.2435999999999995E-2</v>
      </c>
      <c r="P1736" s="493">
        <f>'Редактор цен '!$D$285</f>
        <v>1188.2374</v>
      </c>
      <c r="Q1736" s="491">
        <f>O1736*P1736</f>
        <v>50.42404230639999</v>
      </c>
    </row>
    <row r="1737" spans="1:17" x14ac:dyDescent="0.25">
      <c r="A1737" s="389"/>
      <c r="B1737" s="488"/>
      <c r="C1737" s="389"/>
      <c r="D1737" s="389"/>
      <c r="E1737" s="452"/>
      <c r="F1737" s="494"/>
      <c r="G1737" s="495"/>
      <c r="H1737" s="495"/>
      <c r="I1737" s="496"/>
      <c r="J1737" s="497"/>
      <c r="K1737" s="498"/>
      <c r="L1737" s="499" t="s">
        <v>970</v>
      </c>
      <c r="M1737" s="500" t="s">
        <v>0</v>
      </c>
      <c r="N1737" s="501" t="s">
        <v>1</v>
      </c>
      <c r="O1737" s="501" t="s">
        <v>964</v>
      </c>
      <c r="P1737" s="501" t="s">
        <v>3</v>
      </c>
      <c r="Q1737" s="502" t="s">
        <v>7</v>
      </c>
    </row>
    <row r="1738" spans="1:17" x14ac:dyDescent="0.25">
      <c r="A1738" s="389"/>
      <c r="B1738" s="488"/>
      <c r="C1738" s="389"/>
      <c r="D1738" s="389"/>
      <c r="E1738" s="452"/>
      <c r="F1738" s="494"/>
      <c r="G1738" s="495"/>
      <c r="H1738" s="495"/>
      <c r="I1738" s="496"/>
      <c r="J1738" s="497"/>
      <c r="K1738" s="498"/>
      <c r="L1738" s="503" t="s">
        <v>8</v>
      </c>
      <c r="M1738" s="504">
        <f t="shared" ref="M1738:N1741" si="207">B1730</f>
        <v>0</v>
      </c>
      <c r="N1738" s="505">
        <f t="shared" si="207"/>
        <v>0</v>
      </c>
      <c r="O1738" s="504">
        <f>(M1738+N1738)*2</f>
        <v>0</v>
      </c>
      <c r="P1738" s="506">
        <f>'Редактор цен '!$D$127</f>
        <v>50.8</v>
      </c>
      <c r="Q1738" s="504">
        <f>O1738*P1738</f>
        <v>0</v>
      </c>
    </row>
    <row r="1739" spans="1:17" x14ac:dyDescent="0.25">
      <c r="A1739" s="389"/>
      <c r="B1739" s="488"/>
      <c r="C1739" s="389"/>
      <c r="D1739" s="389"/>
      <c r="E1739" s="452"/>
      <c r="F1739" s="494"/>
      <c r="G1739" s="495"/>
      <c r="H1739" s="495"/>
      <c r="I1739" s="496"/>
      <c r="J1739" s="497"/>
      <c r="K1739" s="498"/>
      <c r="L1739" s="503" t="s">
        <v>9</v>
      </c>
      <c r="M1739" s="504">
        <f t="shared" si="207"/>
        <v>0</v>
      </c>
      <c r="N1739" s="505">
        <f t="shared" si="207"/>
        <v>0</v>
      </c>
      <c r="O1739" s="504">
        <f>(M1739+N1739)*2</f>
        <v>0</v>
      </c>
      <c r="P1739" s="506">
        <f>'Редактор цен '!$D$127</f>
        <v>50.8</v>
      </c>
      <c r="Q1739" s="504">
        <f>O1739*P1739</f>
        <v>0</v>
      </c>
    </row>
    <row r="1740" spans="1:17" x14ac:dyDescent="0.25">
      <c r="A1740" s="389"/>
      <c r="B1740" s="488"/>
      <c r="C1740" s="389"/>
      <c r="D1740" s="389"/>
      <c r="E1740" s="452"/>
      <c r="F1740" s="494"/>
      <c r="G1740" s="495"/>
      <c r="H1740" s="495"/>
      <c r="I1740" s="496"/>
      <c r="J1740" s="497"/>
      <c r="K1740" s="498"/>
      <c r="L1740" s="503" t="s">
        <v>870</v>
      </c>
      <c r="M1740" s="504">
        <f t="shared" si="207"/>
        <v>0</v>
      </c>
      <c r="N1740" s="505">
        <f t="shared" si="207"/>
        <v>0</v>
      </c>
      <c r="O1740" s="504">
        <f>(M1740+N1740)*2</f>
        <v>0</v>
      </c>
      <c r="P1740" s="506">
        <f>'Редактор цен '!$D$127</f>
        <v>50.8</v>
      </c>
      <c r="Q1740" s="504">
        <f>O1740*P1740</f>
        <v>0</v>
      </c>
    </row>
    <row r="1741" spans="1:17" x14ac:dyDescent="0.25">
      <c r="A1741" s="389"/>
      <c r="B1741" s="488"/>
      <c r="C1741" s="389"/>
      <c r="D1741" s="389"/>
      <c r="E1741" s="452"/>
      <c r="F1741" s="494"/>
      <c r="G1741" s="495"/>
      <c r="H1741" s="495"/>
      <c r="I1741" s="496"/>
      <c r="J1741" s="497"/>
      <c r="K1741" s="498"/>
      <c r="L1741" s="503" t="s">
        <v>873</v>
      </c>
      <c r="M1741" s="504">
        <f t="shared" si="207"/>
        <v>0</v>
      </c>
      <c r="N1741" s="505">
        <f t="shared" si="207"/>
        <v>0</v>
      </c>
      <c r="O1741" s="504">
        <f>(M1741+N1741)*2</f>
        <v>0</v>
      </c>
      <c r="P1741" s="506">
        <f>'Редактор цен '!$D$127</f>
        <v>50.8</v>
      </c>
      <c r="Q1741" s="504">
        <f>O1741*P1741</f>
        <v>0</v>
      </c>
    </row>
    <row r="1742" spans="1:17" x14ac:dyDescent="0.25">
      <c r="C1742" s="389"/>
      <c r="D1742" s="389"/>
      <c r="E1742" s="452"/>
      <c r="F1742" s="494"/>
      <c r="G1742" s="612" t="s">
        <v>10</v>
      </c>
      <c r="H1742" s="612"/>
      <c r="I1742" s="63"/>
      <c r="J1742" s="507" t="s">
        <v>963</v>
      </c>
      <c r="K1742" s="375" t="s">
        <v>971</v>
      </c>
      <c r="L1742" s="389"/>
      <c r="M1742" s="495"/>
      <c r="N1742" s="499" t="s">
        <v>970</v>
      </c>
      <c r="O1742" s="478"/>
      <c r="P1742" s="493" t="s">
        <v>972</v>
      </c>
      <c r="Q1742" s="468" t="s">
        <v>973</v>
      </c>
    </row>
    <row r="1743" spans="1:17" x14ac:dyDescent="0.25">
      <c r="C1743" s="389"/>
      <c r="D1743" s="389"/>
      <c r="E1743" s="9">
        <f>E1730</f>
        <v>0</v>
      </c>
      <c r="F1743" s="494"/>
      <c r="G1743" s="19" t="s">
        <v>8</v>
      </c>
      <c r="H1743" s="42">
        <f>E1743+J1743+N1743+Q1743+P1743</f>
        <v>25.125642306399993</v>
      </c>
      <c r="I1743" s="63"/>
      <c r="J1743" s="508">
        <f>K1730</f>
        <v>0</v>
      </c>
      <c r="K1743" s="10">
        <f>K1736</f>
        <v>0</v>
      </c>
      <c r="L1743" s="389"/>
      <c r="M1743" s="495"/>
      <c r="N1743" s="509">
        <f>Q1738</f>
        <v>0</v>
      </c>
      <c r="O1743" s="468"/>
      <c r="P1743" s="508">
        <f>Q1730</f>
        <v>-25.298399999999997</v>
      </c>
      <c r="Q1743" s="510">
        <f>$Q$1636</f>
        <v>50.42404230639999</v>
      </c>
    </row>
    <row r="1744" spans="1:17" x14ac:dyDescent="0.25">
      <c r="C1744" s="495"/>
      <c r="D1744" s="389"/>
      <c r="E1744" s="9">
        <f>E1731</f>
        <v>0</v>
      </c>
      <c r="F1744" s="389"/>
      <c r="G1744" s="19" t="s">
        <v>9</v>
      </c>
      <c r="H1744" s="42">
        <f t="shared" ref="H1744:H1749" si="208">E1744+J1744+N1744+Q1744+P1744</f>
        <v>25.125642306399993</v>
      </c>
      <c r="I1744" s="495"/>
      <c r="J1744" s="508">
        <f>K1731</f>
        <v>0</v>
      </c>
      <c r="K1744" s="10">
        <f>K1743</f>
        <v>0</v>
      </c>
      <c r="L1744" s="389"/>
      <c r="M1744" s="495"/>
      <c r="N1744" s="509">
        <f>Q1739</f>
        <v>0</v>
      </c>
      <c r="O1744" s="468"/>
      <c r="P1744" s="508">
        <f>Q1731</f>
        <v>-25.298399999999997</v>
      </c>
      <c r="Q1744" s="510">
        <f t="shared" ref="Q1744:Q1749" si="209">$Q$1636</f>
        <v>50.42404230639999</v>
      </c>
    </row>
    <row r="1745" spans="1:29" x14ac:dyDescent="0.25">
      <c r="C1745" s="495"/>
      <c r="D1745" s="389"/>
      <c r="E1745" s="9">
        <f>E1732</f>
        <v>0</v>
      </c>
      <c r="F1745" s="389"/>
      <c r="G1745" s="371" t="s">
        <v>459</v>
      </c>
      <c r="H1745" s="42">
        <f t="shared" si="208"/>
        <v>25.125642306399993</v>
      </c>
      <c r="I1745" s="495"/>
      <c r="J1745" s="508">
        <f>K1732</f>
        <v>0</v>
      </c>
      <c r="K1745" s="10">
        <f>K1743</f>
        <v>0</v>
      </c>
      <c r="L1745" s="389"/>
      <c r="M1745" s="495"/>
      <c r="N1745" s="509">
        <f>Q1740</f>
        <v>0</v>
      </c>
      <c r="O1745" s="468"/>
      <c r="P1745" s="508">
        <f>Q1732</f>
        <v>-25.298399999999997</v>
      </c>
      <c r="Q1745" s="510">
        <f t="shared" si="209"/>
        <v>50.42404230639999</v>
      </c>
    </row>
    <row r="1746" spans="1:29" x14ac:dyDescent="0.25">
      <c r="C1746" s="495"/>
      <c r="D1746" s="389"/>
      <c r="E1746" s="9">
        <f>E1733</f>
        <v>0</v>
      </c>
      <c r="F1746" s="511"/>
      <c r="G1746" s="19" t="s">
        <v>870</v>
      </c>
      <c r="H1746" s="42">
        <f t="shared" si="208"/>
        <v>25.125642306399993</v>
      </c>
      <c r="I1746" s="389"/>
      <c r="J1746" s="508">
        <f>$K$1633</f>
        <v>0</v>
      </c>
      <c r="K1746" s="10">
        <f>K1743</f>
        <v>0</v>
      </c>
      <c r="L1746" s="389"/>
      <c r="M1746" s="495"/>
      <c r="N1746" s="509">
        <f>$Q$1641</f>
        <v>0</v>
      </c>
      <c r="O1746" s="468"/>
      <c r="P1746" s="508">
        <f>$Q$1633</f>
        <v>-25.298399999999997</v>
      </c>
      <c r="Q1746" s="510">
        <f t="shared" si="209"/>
        <v>50.42404230639999</v>
      </c>
    </row>
    <row r="1747" spans="1:29" x14ac:dyDescent="0.25">
      <c r="E1747" s="9">
        <f t="shared" ref="E1747:E1749" si="210">E1734</f>
        <v>0</v>
      </c>
      <c r="G1747" s="19" t="s">
        <v>873</v>
      </c>
      <c r="H1747" s="42">
        <f t="shared" si="208"/>
        <v>25.125642306399993</v>
      </c>
      <c r="J1747" s="508">
        <f t="shared" ref="J1747:J1749" si="211">$K$1633</f>
        <v>0</v>
      </c>
      <c r="N1747" s="509">
        <f t="shared" ref="N1747:N1749" si="212">$Q$1641</f>
        <v>0</v>
      </c>
      <c r="P1747" s="508">
        <f t="shared" ref="P1747:P1749" si="213">$Q$1633</f>
        <v>-25.298399999999997</v>
      </c>
      <c r="Q1747" s="510">
        <f t="shared" si="209"/>
        <v>50.42404230639999</v>
      </c>
    </row>
    <row r="1748" spans="1:29" x14ac:dyDescent="0.25">
      <c r="E1748" s="9">
        <f t="shared" si="210"/>
        <v>0</v>
      </c>
      <c r="G1748" s="326" t="s">
        <v>461</v>
      </c>
      <c r="H1748" s="42">
        <f t="shared" si="208"/>
        <v>25.125642306399993</v>
      </c>
      <c r="J1748" s="508">
        <f t="shared" si="211"/>
        <v>0</v>
      </c>
      <c r="N1748" s="509">
        <f t="shared" si="212"/>
        <v>0</v>
      </c>
      <c r="P1748" s="508">
        <f t="shared" si="213"/>
        <v>-25.298399999999997</v>
      </c>
      <c r="Q1748" s="510">
        <f t="shared" si="209"/>
        <v>50.42404230639999</v>
      </c>
    </row>
    <row r="1749" spans="1:29" x14ac:dyDescent="0.25">
      <c r="E1749" s="9">
        <f t="shared" si="210"/>
        <v>0</v>
      </c>
      <c r="G1749" s="326" t="s">
        <v>878</v>
      </c>
      <c r="H1749" s="42">
        <f t="shared" si="208"/>
        <v>25.125642306399993</v>
      </c>
      <c r="J1749" s="508">
        <f t="shared" si="211"/>
        <v>0</v>
      </c>
      <c r="N1749" s="509">
        <f t="shared" si="212"/>
        <v>0</v>
      </c>
      <c r="P1749" s="508">
        <f t="shared" si="213"/>
        <v>-25.298399999999997</v>
      </c>
      <c r="Q1749" s="510">
        <f t="shared" si="209"/>
        <v>50.42404230639999</v>
      </c>
    </row>
    <row r="1751" spans="1:29" s="468" customFormat="1" ht="20.100000000000001" customHeight="1" x14ac:dyDescent="0.2">
      <c r="A1751" s="621" t="s">
        <v>1020</v>
      </c>
      <c r="B1751" s="622"/>
      <c r="C1751" s="622"/>
      <c r="D1751" s="622"/>
      <c r="E1751" s="623"/>
      <c r="K1751" s="451"/>
      <c r="L1751" s="451"/>
      <c r="M1751" s="451"/>
      <c r="N1751" s="451"/>
      <c r="O1751" s="451"/>
      <c r="P1751" s="451"/>
      <c r="Q1751" s="451"/>
    </row>
    <row r="1752" spans="1:29" s="468" customFormat="1" ht="15" customHeight="1" x14ac:dyDescent="0.2">
      <c r="A1752" s="469" t="s">
        <v>951</v>
      </c>
      <c r="B1752" s="470"/>
      <c r="C1752" s="470"/>
      <c r="D1752" s="470"/>
      <c r="K1752" s="451"/>
      <c r="L1752" s="451"/>
      <c r="M1752" s="451"/>
      <c r="N1752" s="451"/>
      <c r="O1752" s="451"/>
      <c r="P1752" s="451"/>
      <c r="Q1752" s="451"/>
    </row>
    <row r="1753" spans="1:29" s="468" customFormat="1" ht="15" customHeight="1" x14ac:dyDescent="0.2">
      <c r="A1753" s="471" t="s">
        <v>977</v>
      </c>
      <c r="C1753" s="1" t="s">
        <v>4</v>
      </c>
      <c r="E1753" s="2" t="s">
        <v>5</v>
      </c>
      <c r="G1753" s="624" t="s">
        <v>953</v>
      </c>
      <c r="H1753" s="624"/>
      <c r="I1753" s="624"/>
      <c r="K1753" s="451"/>
      <c r="L1753" s="451"/>
      <c r="M1753" s="451"/>
      <c r="N1753" s="451"/>
      <c r="O1753" s="451"/>
      <c r="P1753" s="451"/>
      <c r="Q1753" s="451"/>
    </row>
    <row r="1754" spans="1:29" s="468" customFormat="1" ht="15" customHeight="1" x14ac:dyDescent="0.2">
      <c r="C1754" s="472">
        <f>высота2</f>
        <v>0</v>
      </c>
      <c r="E1754" s="472">
        <f>ширина2</f>
        <v>0</v>
      </c>
      <c r="G1754" s="473" t="s">
        <v>954</v>
      </c>
      <c r="H1754" s="625" t="s">
        <v>955</v>
      </c>
      <c r="I1754" s="626"/>
      <c r="K1754" s="451"/>
      <c r="L1754" s="451"/>
      <c r="M1754" s="451"/>
      <c r="N1754" s="451"/>
      <c r="O1754" s="451"/>
      <c r="P1754" s="451"/>
      <c r="Q1754" s="451"/>
    </row>
    <row r="1755" spans="1:29" s="468" customFormat="1" ht="15" customHeight="1" x14ac:dyDescent="0.2">
      <c r="A1755" s="471" t="s">
        <v>978</v>
      </c>
      <c r="K1755" s="451"/>
      <c r="L1755" s="451"/>
      <c r="M1755" s="451"/>
      <c r="N1755" s="451"/>
      <c r="O1755" s="451"/>
      <c r="P1755" s="451"/>
      <c r="Q1755" s="451"/>
      <c r="S1755" s="63"/>
      <c r="T1755" s="63"/>
      <c r="U1755" s="63"/>
      <c r="V1755" s="63"/>
      <c r="W1755" s="515"/>
      <c r="X1755" s="515"/>
      <c r="Y1755" s="515"/>
      <c r="Z1755" s="63"/>
      <c r="AA1755" s="63"/>
      <c r="AB1755" s="63"/>
      <c r="AC1755" s="63"/>
    </row>
    <row r="1756" spans="1:29" s="468" customFormat="1" ht="15" customHeight="1" x14ac:dyDescent="0.2">
      <c r="B1756" s="474"/>
      <c r="D1756" s="474"/>
      <c r="G1756" s="475"/>
      <c r="H1756" s="475"/>
      <c r="I1756" s="475"/>
      <c r="K1756" s="451"/>
      <c r="L1756" s="451"/>
      <c r="M1756" s="451"/>
      <c r="N1756" s="451"/>
      <c r="O1756" s="451"/>
      <c r="P1756" s="451"/>
      <c r="Q1756" s="451"/>
      <c r="S1756" s="63"/>
      <c r="T1756" s="63"/>
      <c r="U1756" s="63"/>
      <c r="V1756" s="63"/>
      <c r="W1756" s="63"/>
      <c r="X1756" s="516"/>
      <c r="Y1756" s="516"/>
      <c r="Z1756" s="63"/>
      <c r="AA1756" s="63"/>
      <c r="AB1756" s="63"/>
      <c r="AC1756" s="63"/>
    </row>
    <row r="1757" spans="1:29" s="468" customFormat="1" ht="15" customHeight="1" x14ac:dyDescent="0.2">
      <c r="A1757" s="476" t="s">
        <v>957</v>
      </c>
      <c r="K1757" s="451"/>
      <c r="L1757" s="451"/>
      <c r="M1757" s="451"/>
      <c r="N1757" s="451"/>
      <c r="O1757" s="451"/>
      <c r="P1757" s="451"/>
      <c r="Q1757" s="451"/>
      <c r="S1757" s="451"/>
      <c r="T1757" s="63"/>
      <c r="U1757" s="63"/>
      <c r="V1757" s="63"/>
      <c r="W1757" s="451"/>
      <c r="X1757" s="451"/>
      <c r="Y1757" s="451"/>
      <c r="Z1757" s="63"/>
      <c r="AA1757" s="63"/>
      <c r="AB1757" s="63"/>
      <c r="AC1757" s="63"/>
    </row>
    <row r="1758" spans="1:29" s="468" customFormat="1" ht="15" customHeight="1" x14ac:dyDescent="0.2">
      <c r="E1758" s="477"/>
      <c r="F1758" s="478"/>
      <c r="I1758" s="27"/>
      <c r="K1758" s="451"/>
      <c r="L1758" s="451"/>
      <c r="M1758" s="451"/>
      <c r="N1758" s="451"/>
      <c r="O1758" s="451"/>
      <c r="P1758" s="451"/>
      <c r="Q1758" s="451"/>
      <c r="S1758" s="63"/>
      <c r="T1758" s="63"/>
      <c r="U1758" s="63"/>
      <c r="V1758" s="63"/>
      <c r="W1758" s="63"/>
      <c r="X1758" s="516"/>
      <c r="Y1758" s="516"/>
      <c r="Z1758" s="63"/>
      <c r="AA1758" s="63"/>
      <c r="AB1758" s="63"/>
      <c r="AC1758" s="63"/>
    </row>
    <row r="1759" spans="1:29" s="468" customFormat="1" ht="15" customHeight="1" x14ac:dyDescent="0.2">
      <c r="A1759" s="476" t="s">
        <v>979</v>
      </c>
      <c r="E1759" s="477"/>
      <c r="F1759" s="478"/>
      <c r="I1759" s="27"/>
      <c r="K1759" s="451"/>
      <c r="L1759" s="451"/>
      <c r="M1759" s="451"/>
      <c r="N1759" s="451"/>
      <c r="O1759" s="451"/>
      <c r="P1759" s="451"/>
      <c r="Q1759" s="451"/>
      <c r="S1759" s="63"/>
      <c r="T1759" s="63"/>
      <c r="U1759" s="63"/>
      <c r="V1759" s="63"/>
      <c r="W1759" s="451"/>
      <c r="X1759" s="451"/>
      <c r="Y1759" s="451"/>
      <c r="Z1759" s="63"/>
      <c r="AA1759" s="63"/>
      <c r="AB1759" s="63"/>
      <c r="AC1759" s="63"/>
    </row>
    <row r="1760" spans="1:29" s="468" customFormat="1" ht="15" customHeight="1" x14ac:dyDescent="0.2">
      <c r="B1760" s="627"/>
      <c r="E1760" s="479"/>
      <c r="F1760" s="478"/>
      <c r="K1760" s="451"/>
      <c r="L1760" s="451"/>
      <c r="M1760" s="451"/>
      <c r="N1760" s="451"/>
      <c r="O1760" s="451"/>
      <c r="P1760" s="451"/>
      <c r="Q1760" s="451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</row>
    <row r="1761" spans="1:29" s="468" customFormat="1" ht="15" customHeight="1" x14ac:dyDescent="0.2">
      <c r="A1761" s="476" t="s">
        <v>959</v>
      </c>
      <c r="B1761" s="627"/>
      <c r="K1761" s="451"/>
      <c r="L1761" s="451"/>
      <c r="M1761" s="451"/>
      <c r="N1761" s="451"/>
      <c r="O1761" s="451"/>
      <c r="P1761" s="451"/>
      <c r="Q1761" s="451"/>
      <c r="S1761" s="63"/>
      <c r="T1761" s="63"/>
      <c r="U1761" s="63"/>
      <c r="V1761" s="63"/>
      <c r="W1761" s="63"/>
      <c r="X1761" s="63"/>
      <c r="Y1761" s="63"/>
      <c r="Z1761" s="63"/>
      <c r="AA1761" s="63"/>
      <c r="AB1761" s="63"/>
      <c r="AC1761" s="63"/>
    </row>
    <row r="1762" spans="1:29" s="468" customFormat="1" ht="15" customHeight="1" x14ac:dyDescent="0.2">
      <c r="B1762" s="627"/>
      <c r="K1762" s="451"/>
      <c r="L1762" s="451"/>
      <c r="M1762" s="451"/>
      <c r="N1762" s="451"/>
      <c r="O1762" s="451"/>
      <c r="P1762" s="451"/>
      <c r="Q1762" s="451"/>
      <c r="S1762" s="63"/>
      <c r="T1762" s="63"/>
      <c r="U1762" s="63"/>
      <c r="V1762" s="63"/>
      <c r="W1762" s="63"/>
      <c r="X1762" s="63"/>
      <c r="Y1762" s="63"/>
      <c r="Z1762" s="63"/>
      <c r="AA1762" s="63"/>
      <c r="AB1762" s="63"/>
      <c r="AC1762" s="63"/>
    </row>
    <row r="1763" spans="1:29" s="468" customFormat="1" ht="15" customHeight="1" x14ac:dyDescent="0.2">
      <c r="A1763" s="41" t="s">
        <v>960</v>
      </c>
      <c r="D1763" s="27"/>
      <c r="K1763" s="451"/>
      <c r="L1763" s="451"/>
      <c r="M1763" s="451"/>
      <c r="N1763" s="451"/>
      <c r="O1763" s="451"/>
      <c r="P1763" s="451"/>
      <c r="Q1763" s="451"/>
      <c r="S1763" s="63"/>
      <c r="T1763" s="63"/>
      <c r="U1763" s="63"/>
      <c r="V1763" s="63"/>
      <c r="W1763" s="63"/>
      <c r="X1763" s="63"/>
      <c r="Y1763" s="63"/>
      <c r="Z1763" s="63"/>
      <c r="AA1763" s="517"/>
      <c r="AB1763" s="63"/>
      <c r="AC1763" s="63"/>
    </row>
    <row r="1764" spans="1:29" s="468" customFormat="1" ht="15" customHeight="1" x14ac:dyDescent="0.2">
      <c r="D1764" s="27"/>
      <c r="K1764" s="451"/>
      <c r="L1764" s="451"/>
      <c r="M1764" s="451"/>
      <c r="N1764" s="451"/>
      <c r="O1764" s="451"/>
      <c r="P1764" s="451"/>
      <c r="Q1764" s="451"/>
      <c r="S1764" s="63"/>
      <c r="T1764" s="518"/>
      <c r="U1764" s="63"/>
      <c r="V1764" s="518"/>
      <c r="W1764" s="63"/>
      <c r="X1764" s="63"/>
      <c r="Y1764" s="63"/>
      <c r="Z1764" s="63"/>
      <c r="AA1764" s="517"/>
      <c r="AB1764" s="63"/>
      <c r="AC1764" s="63"/>
    </row>
    <row r="1765" spans="1:29" s="468" customFormat="1" ht="15" customHeight="1" x14ac:dyDescent="0.25">
      <c r="C1765" s="480"/>
      <c r="K1765" s="451"/>
      <c r="L1765" s="451"/>
      <c r="M1765" s="451"/>
      <c r="N1765" s="451"/>
      <c r="O1765" s="451"/>
      <c r="P1765" s="451"/>
      <c r="Q1765" s="451"/>
      <c r="S1765" s="63"/>
      <c r="T1765" s="63"/>
      <c r="U1765" s="63"/>
      <c r="V1765" s="63"/>
      <c r="W1765" s="63"/>
      <c r="X1765" s="63"/>
      <c r="Y1765" s="63"/>
      <c r="Z1765" s="63"/>
      <c r="AA1765" s="63"/>
      <c r="AB1765" s="63"/>
      <c r="AC1765" s="63"/>
    </row>
    <row r="1766" spans="1:29" s="468" customFormat="1" ht="15" customHeight="1" x14ac:dyDescent="0.2">
      <c r="B1766" s="475"/>
      <c r="C1766" s="475"/>
      <c r="D1766" s="475"/>
      <c r="K1766" s="451"/>
      <c r="L1766" s="451"/>
      <c r="M1766" s="451"/>
      <c r="N1766" s="451"/>
      <c r="O1766" s="451"/>
      <c r="P1766" s="451"/>
      <c r="Q1766" s="451"/>
      <c r="S1766" s="63"/>
      <c r="T1766" s="518"/>
      <c r="U1766" s="63"/>
      <c r="V1766" s="63"/>
      <c r="W1766" s="63"/>
      <c r="X1766" s="63"/>
      <c r="Y1766" s="63"/>
      <c r="Z1766" s="63"/>
      <c r="AA1766" s="63"/>
      <c r="AB1766" s="63"/>
      <c r="AC1766" s="63"/>
    </row>
    <row r="1767" spans="1:29" s="468" customFormat="1" ht="15" customHeight="1" x14ac:dyDescent="0.25">
      <c r="B1767" s="481"/>
      <c r="C1767" s="481"/>
      <c r="F1767" s="37"/>
      <c r="K1767" s="451"/>
      <c r="L1767" s="451"/>
      <c r="M1767" s="451"/>
      <c r="N1767" s="451"/>
      <c r="O1767" s="451"/>
      <c r="P1767" s="451"/>
      <c r="Q1767" s="451"/>
    </row>
    <row r="1768" spans="1:29" s="468" customFormat="1" ht="15" customHeight="1" x14ac:dyDescent="0.2">
      <c r="K1768" s="451"/>
      <c r="L1768" s="451"/>
      <c r="M1768" s="451"/>
      <c r="N1768" s="451"/>
      <c r="O1768" s="451"/>
      <c r="P1768" s="451"/>
      <c r="Q1768" s="451"/>
    </row>
    <row r="1769" spans="1:29" s="468" customFormat="1" ht="15" customHeight="1" x14ac:dyDescent="0.2">
      <c r="K1769" s="451"/>
      <c r="L1769" s="451"/>
      <c r="M1769" s="451"/>
      <c r="N1769" s="451"/>
      <c r="O1769" s="451"/>
      <c r="P1769" s="451"/>
      <c r="Q1769" s="451"/>
    </row>
    <row r="1770" spans="1:29" s="468" customFormat="1" ht="15" customHeight="1" x14ac:dyDescent="0.2">
      <c r="K1770" s="451"/>
      <c r="L1770" s="451"/>
      <c r="M1770" s="451"/>
      <c r="N1770" s="451"/>
      <c r="O1770" s="451"/>
      <c r="P1770" s="451"/>
      <c r="Q1770" s="451"/>
    </row>
    <row r="1771" spans="1:29" s="468" customFormat="1" ht="15" customHeight="1" x14ac:dyDescent="0.2">
      <c r="W1771" s="519"/>
    </row>
    <row r="1772" spans="1:29" s="468" customFormat="1" ht="15" customHeight="1" thickBot="1" x14ac:dyDescent="0.25">
      <c r="W1772" s="519"/>
    </row>
    <row r="1773" spans="1:29" s="468" customFormat="1" ht="15" customHeight="1" thickBot="1" x14ac:dyDescent="0.3">
      <c r="A1773" s="628" t="s">
        <v>6</v>
      </c>
      <c r="B1773" s="629"/>
      <c r="C1773" s="629"/>
      <c r="D1773" s="629"/>
      <c r="E1773" s="630"/>
      <c r="F1773" s="631" t="s">
        <v>961</v>
      </c>
      <c r="G1773" s="632"/>
      <c r="H1773" s="632"/>
      <c r="I1773" s="632"/>
      <c r="J1773" s="632"/>
      <c r="K1773" s="632"/>
      <c r="L1773" s="632"/>
      <c r="M1773" s="632"/>
      <c r="N1773" s="632"/>
      <c r="O1773" s="632"/>
      <c r="P1773" s="632"/>
      <c r="Q1773" s="633"/>
      <c r="R1773" s="495"/>
      <c r="S1773" s="389"/>
      <c r="T1773" s="389"/>
      <c r="U1773" s="455"/>
      <c r="V1773" s="389"/>
      <c r="W1773" s="519"/>
    </row>
    <row r="1774" spans="1:29" s="468" customFormat="1" ht="15" customHeight="1" x14ac:dyDescent="0.2">
      <c r="A1774" s="482" t="s">
        <v>962</v>
      </c>
      <c r="B1774" s="3" t="s">
        <v>0</v>
      </c>
      <c r="C1774" s="4" t="s">
        <v>1</v>
      </c>
      <c r="D1774" s="4" t="s">
        <v>3</v>
      </c>
      <c r="E1774" s="5" t="s">
        <v>7</v>
      </c>
      <c r="F1774" s="483" t="s">
        <v>963</v>
      </c>
      <c r="G1774" s="6" t="s">
        <v>0</v>
      </c>
      <c r="H1774" s="7" t="s">
        <v>1</v>
      </c>
      <c r="I1774" s="7" t="s">
        <v>964</v>
      </c>
      <c r="J1774" s="7" t="s">
        <v>3</v>
      </c>
      <c r="K1774" s="450" t="s">
        <v>7</v>
      </c>
      <c r="L1774" s="483" t="s">
        <v>965</v>
      </c>
      <c r="M1774" s="6" t="s">
        <v>0</v>
      </c>
      <c r="N1774" s="7" t="s">
        <v>1</v>
      </c>
      <c r="O1774" s="7" t="s">
        <v>964</v>
      </c>
      <c r="P1774" s="7" t="s">
        <v>3</v>
      </c>
      <c r="Q1774" s="450" t="s">
        <v>7</v>
      </c>
      <c r="R1774" s="495"/>
      <c r="S1774" s="389"/>
      <c r="T1774" s="389"/>
      <c r="U1774" s="455"/>
      <c r="V1774" s="389"/>
      <c r="W1774" s="519"/>
    </row>
    <row r="1775" spans="1:29" s="468" customFormat="1" ht="15" customHeight="1" x14ac:dyDescent="0.2">
      <c r="A1775" s="19" t="s">
        <v>457</v>
      </c>
      <c r="B1775" s="51">
        <f>C1754/1000</f>
        <v>0</v>
      </c>
      <c r="C1775" s="51">
        <f>E1754/1000</f>
        <v>0</v>
      </c>
      <c r="D1775" s="26">
        <f>'Редактор цен '!$D$5</f>
        <v>13169.0237</v>
      </c>
      <c r="E1775" s="9">
        <f t="shared" ref="E1775:E1781" si="214">B1775*C1775*D1775</f>
        <v>0</v>
      </c>
      <c r="F1775" s="5" t="s">
        <v>8</v>
      </c>
      <c r="G1775" s="485">
        <f t="shared" ref="G1775:H1778" si="215">B1775</f>
        <v>0</v>
      </c>
      <c r="H1775" s="8">
        <f t="shared" si="215"/>
        <v>0</v>
      </c>
      <c r="I1775" s="10">
        <f>(G1775+H1775)*2</f>
        <v>0</v>
      </c>
      <c r="J1775" s="11">
        <f>'Редактор цен '!$D$115</f>
        <v>50.8</v>
      </c>
      <c r="K1775" s="10">
        <f>I1775*J1775</f>
        <v>0</v>
      </c>
      <c r="L1775" s="5" t="s">
        <v>8</v>
      </c>
      <c r="M1775" s="485">
        <f t="shared" ref="M1775:N1778" si="216">B1775-0.06</f>
        <v>-0.06</v>
      </c>
      <c r="N1775" s="8">
        <f t="shared" si="216"/>
        <v>-0.06</v>
      </c>
      <c r="O1775" s="10">
        <f>(M1775+N1775)*2</f>
        <v>-0.24</v>
      </c>
      <c r="P1775" s="11">
        <f>'Редактор цен '!$D$125</f>
        <v>105.41</v>
      </c>
      <c r="Q1775" s="10">
        <f>O1775*P1775</f>
        <v>-25.298399999999997</v>
      </c>
      <c r="R1775" s="519"/>
      <c r="S1775" s="519"/>
      <c r="T1775" s="519"/>
      <c r="U1775" s="519"/>
      <c r="V1775" s="519"/>
      <c r="W1775" s="519"/>
    </row>
    <row r="1776" spans="1:29" s="468" customFormat="1" ht="15" customHeight="1" x14ac:dyDescent="0.2">
      <c r="A1776" s="19" t="s">
        <v>9</v>
      </c>
      <c r="B1776" s="51">
        <f>B1775</f>
        <v>0</v>
      </c>
      <c r="C1776" s="51">
        <f>C1775</f>
        <v>0</v>
      </c>
      <c r="D1776" s="26">
        <f>'Редактор цен '!$D$7</f>
        <v>17007.1034</v>
      </c>
      <c r="E1776" s="9">
        <f t="shared" si="214"/>
        <v>0</v>
      </c>
      <c r="F1776" s="5" t="s">
        <v>9</v>
      </c>
      <c r="G1776" s="485">
        <f t="shared" si="215"/>
        <v>0</v>
      </c>
      <c r="H1776" s="8">
        <f t="shared" si="215"/>
        <v>0</v>
      </c>
      <c r="I1776" s="10">
        <f>(G1776+H1776)*2</f>
        <v>0</v>
      </c>
      <c r="J1776" s="11">
        <f>'Редактор цен '!$D$115</f>
        <v>50.8</v>
      </c>
      <c r="K1776" s="10">
        <f>I1776*J1776</f>
        <v>0</v>
      </c>
      <c r="L1776" s="5" t="s">
        <v>9</v>
      </c>
      <c r="M1776" s="485">
        <f t="shared" si="216"/>
        <v>-0.06</v>
      </c>
      <c r="N1776" s="8">
        <f t="shared" si="216"/>
        <v>-0.06</v>
      </c>
      <c r="O1776" s="10">
        <f>(M1776+N1776)*2</f>
        <v>-0.24</v>
      </c>
      <c r="P1776" s="11">
        <f>'Редактор цен '!$D$125</f>
        <v>105.41</v>
      </c>
      <c r="Q1776" s="10">
        <f>O1776*P1776</f>
        <v>-25.298399999999997</v>
      </c>
      <c r="R1776" s="520"/>
      <c r="S1776" s="520"/>
      <c r="T1776" s="520"/>
      <c r="U1776" s="520"/>
      <c r="V1776" s="389"/>
      <c r="W1776" s="519"/>
    </row>
    <row r="1777" spans="1:23" s="468" customFormat="1" ht="15" customHeight="1" x14ac:dyDescent="0.25">
      <c r="A1777" s="371" t="s">
        <v>459</v>
      </c>
      <c r="B1777" s="51">
        <f t="shared" ref="B1777:C1781" si="217">B1776</f>
        <v>0</v>
      </c>
      <c r="C1777" s="51">
        <f t="shared" si="217"/>
        <v>0</v>
      </c>
      <c r="D1777" s="26">
        <f>'Редактор цен '!$D$9</f>
        <v>17305.985199999999</v>
      </c>
      <c r="E1777" s="463">
        <f t="shared" si="214"/>
        <v>0</v>
      </c>
      <c r="F1777" s="5" t="s">
        <v>870</v>
      </c>
      <c r="G1777" s="485">
        <f t="shared" si="215"/>
        <v>0</v>
      </c>
      <c r="H1777" s="8">
        <f t="shared" si="215"/>
        <v>0</v>
      </c>
      <c r="I1777" s="10">
        <f>(G1777+H1777)*2</f>
        <v>0</v>
      </c>
      <c r="J1777" s="11">
        <f>'Редактор цен '!$D$115</f>
        <v>50.8</v>
      </c>
      <c r="K1777" s="10">
        <f>I1777*J1777</f>
        <v>0</v>
      </c>
      <c r="L1777" s="5" t="s">
        <v>870</v>
      </c>
      <c r="M1777" s="485">
        <f t="shared" si="216"/>
        <v>-0.06</v>
      </c>
      <c r="N1777" s="8">
        <f t="shared" si="216"/>
        <v>-0.06</v>
      </c>
      <c r="O1777" s="10">
        <f>(M1777+N1777)*2</f>
        <v>-0.24</v>
      </c>
      <c r="P1777" s="11">
        <f>'Редактор цен '!$D$125</f>
        <v>105.41</v>
      </c>
      <c r="Q1777" s="10">
        <f>O1777*P1777</f>
        <v>-25.298399999999997</v>
      </c>
      <c r="R1777" s="389"/>
      <c r="S1777" s="389"/>
      <c r="T1777" s="389"/>
      <c r="U1777" s="389"/>
      <c r="V1777" s="61"/>
      <c r="W1777" s="519"/>
    </row>
    <row r="1778" spans="1:23" s="468" customFormat="1" ht="15" customHeight="1" x14ac:dyDescent="0.2">
      <c r="A1778" s="19" t="s">
        <v>326</v>
      </c>
      <c r="B1778" s="51">
        <f t="shared" si="217"/>
        <v>0</v>
      </c>
      <c r="C1778" s="51">
        <f t="shared" si="217"/>
        <v>0</v>
      </c>
      <c r="D1778" s="26">
        <f>'Редактор цен '!$D$23</f>
        <v>21552.293700000002</v>
      </c>
      <c r="E1778" s="9">
        <f t="shared" si="214"/>
        <v>0</v>
      </c>
      <c r="F1778" s="521" t="s">
        <v>873</v>
      </c>
      <c r="G1778" s="522">
        <f t="shared" si="215"/>
        <v>0</v>
      </c>
      <c r="H1778" s="523">
        <f t="shared" si="215"/>
        <v>0</v>
      </c>
      <c r="I1778" s="524">
        <f>(G1778+H1778)*2</f>
        <v>0</v>
      </c>
      <c r="J1778" s="11">
        <f>'Редактор цен '!$D$115</f>
        <v>50.8</v>
      </c>
      <c r="K1778" s="524">
        <f>I1778*J1778</f>
        <v>0</v>
      </c>
      <c r="L1778" s="521" t="s">
        <v>873</v>
      </c>
      <c r="M1778" s="522">
        <f t="shared" si="216"/>
        <v>-0.06</v>
      </c>
      <c r="N1778" s="523">
        <f t="shared" si="216"/>
        <v>-0.06</v>
      </c>
      <c r="O1778" s="524">
        <f>(M1778+N1778)*2</f>
        <v>-0.24</v>
      </c>
      <c r="P1778" s="11">
        <f>'Редактор цен '!$D$125</f>
        <v>105.41</v>
      </c>
      <c r="Q1778" s="524">
        <f>O1778*P1778</f>
        <v>-25.298399999999997</v>
      </c>
      <c r="R1778" s="495"/>
      <c r="S1778" s="389"/>
      <c r="T1778" s="389"/>
      <c r="U1778" s="389"/>
      <c r="V1778" s="389"/>
      <c r="W1778" s="519"/>
    </row>
    <row r="1779" spans="1:23" s="468" customFormat="1" ht="15" customHeight="1" x14ac:dyDescent="0.2">
      <c r="A1779" s="19" t="s">
        <v>66</v>
      </c>
      <c r="B1779" s="51">
        <f t="shared" si="217"/>
        <v>0</v>
      </c>
      <c r="C1779" s="51">
        <f t="shared" si="217"/>
        <v>0</v>
      </c>
      <c r="D1779" s="26">
        <f>'Редактор цен '!$D$25</f>
        <v>25011.303800000002</v>
      </c>
      <c r="E1779" s="9">
        <f t="shared" si="214"/>
        <v>0</v>
      </c>
      <c r="F1779" s="36"/>
      <c r="G1779" s="36"/>
      <c r="H1779" s="36"/>
      <c r="I1779" s="36"/>
      <c r="J1779" s="36"/>
      <c r="K1779" s="36"/>
      <c r="L1779" s="499" t="s">
        <v>970</v>
      </c>
      <c r="M1779" s="500" t="s">
        <v>0</v>
      </c>
      <c r="N1779" s="501" t="s">
        <v>1</v>
      </c>
      <c r="O1779" s="501" t="s">
        <v>964</v>
      </c>
      <c r="P1779" s="501" t="s">
        <v>3</v>
      </c>
      <c r="Q1779" s="502" t="s">
        <v>7</v>
      </c>
      <c r="R1779" s="495"/>
      <c r="S1779" s="389"/>
      <c r="T1779" s="389"/>
      <c r="U1779" s="389"/>
      <c r="V1779" s="389"/>
      <c r="W1779" s="519"/>
    </row>
    <row r="1780" spans="1:23" s="468" customFormat="1" ht="15" customHeight="1" x14ac:dyDescent="0.2">
      <c r="A1780" s="326" t="s">
        <v>461</v>
      </c>
      <c r="B1780" s="51">
        <f t="shared" si="217"/>
        <v>0</v>
      </c>
      <c r="C1780" s="51">
        <f t="shared" si="217"/>
        <v>0</v>
      </c>
      <c r="D1780" s="26">
        <f>'Редактор цен '!$D$27</f>
        <v>27406.003100000002</v>
      </c>
      <c r="E1780" s="9">
        <f t="shared" si="214"/>
        <v>0</v>
      </c>
      <c r="F1780" s="458"/>
      <c r="G1780" s="452"/>
      <c r="H1780" s="389"/>
      <c r="I1780" s="63"/>
      <c r="J1780" s="389"/>
      <c r="K1780" s="61"/>
      <c r="L1780" s="503" t="s">
        <v>8</v>
      </c>
      <c r="M1780" s="504">
        <f t="shared" ref="M1780:N1783" si="218">B1775</f>
        <v>0</v>
      </c>
      <c r="N1780" s="505">
        <f t="shared" si="218"/>
        <v>0</v>
      </c>
      <c r="O1780" s="504">
        <f>(M1780+N1780)*2</f>
        <v>0</v>
      </c>
      <c r="P1780" s="506">
        <f>'Редактор цен '!$D$127</f>
        <v>50.8</v>
      </c>
      <c r="Q1780" s="504">
        <f>O1780*P1780</f>
        <v>0</v>
      </c>
      <c r="R1780" s="495"/>
      <c r="S1780" s="389"/>
      <c r="T1780" s="389"/>
      <c r="U1780" s="389"/>
      <c r="V1780" s="389"/>
      <c r="W1780" s="519"/>
    </row>
    <row r="1781" spans="1:23" s="468" customFormat="1" ht="15" customHeight="1" x14ac:dyDescent="0.2">
      <c r="A1781" s="326" t="s">
        <v>462</v>
      </c>
      <c r="B1781" s="51">
        <f t="shared" si="217"/>
        <v>0</v>
      </c>
      <c r="C1781" s="51">
        <f t="shared" si="217"/>
        <v>0</v>
      </c>
      <c r="D1781" s="26">
        <f>'Редактор цен '!$D$29</f>
        <v>27406.003100000002</v>
      </c>
      <c r="E1781" s="9">
        <f t="shared" si="214"/>
        <v>0</v>
      </c>
      <c r="F1781" s="458"/>
      <c r="G1781" s="452"/>
      <c r="H1781" s="389"/>
      <c r="I1781" s="63"/>
      <c r="J1781" s="389"/>
      <c r="K1781" s="61"/>
      <c r="L1781" s="503" t="s">
        <v>9</v>
      </c>
      <c r="M1781" s="504">
        <f t="shared" si="218"/>
        <v>0</v>
      </c>
      <c r="N1781" s="505">
        <f t="shared" si="218"/>
        <v>0</v>
      </c>
      <c r="O1781" s="504">
        <f>(M1781+N1781)*2</f>
        <v>0</v>
      </c>
      <c r="P1781" s="506">
        <f>'Редактор цен '!$D$127</f>
        <v>50.8</v>
      </c>
      <c r="Q1781" s="504">
        <f>O1781*P1781</f>
        <v>0</v>
      </c>
      <c r="R1781" s="495"/>
      <c r="S1781" s="389"/>
      <c r="T1781" s="389"/>
      <c r="U1781" s="389"/>
      <c r="V1781" s="389"/>
      <c r="W1781" s="519"/>
    </row>
    <row r="1782" spans="1:23" s="468" customFormat="1" ht="15" customHeight="1" x14ac:dyDescent="0.2">
      <c r="A1782" s="389"/>
      <c r="B1782" s="488"/>
      <c r="C1782" s="389"/>
      <c r="D1782" s="389"/>
      <c r="E1782" s="452"/>
      <c r="F1782" s="389"/>
      <c r="G1782" s="495"/>
      <c r="H1782" s="495"/>
      <c r="I1782" s="63"/>
      <c r="J1782" s="507"/>
      <c r="K1782" s="375"/>
      <c r="L1782" s="503" t="s">
        <v>870</v>
      </c>
      <c r="M1782" s="504">
        <f t="shared" si="218"/>
        <v>0</v>
      </c>
      <c r="N1782" s="505">
        <f t="shared" si="218"/>
        <v>0</v>
      </c>
      <c r="O1782" s="504">
        <f>(M1782+N1782)*2</f>
        <v>0</v>
      </c>
      <c r="P1782" s="506">
        <f>'Редактор цен '!$D$127</f>
        <v>50.8</v>
      </c>
      <c r="Q1782" s="504">
        <f>O1782*P1782</f>
        <v>0</v>
      </c>
      <c r="R1782" s="520"/>
      <c r="S1782" s="520"/>
      <c r="T1782" s="520"/>
      <c r="U1782" s="520"/>
      <c r="V1782" s="389"/>
      <c r="W1782" s="519"/>
    </row>
    <row r="1783" spans="1:23" s="468" customFormat="1" ht="15" customHeight="1" x14ac:dyDescent="0.2">
      <c r="L1783" s="503" t="s">
        <v>873</v>
      </c>
      <c r="M1783" s="504">
        <f t="shared" si="218"/>
        <v>0</v>
      </c>
      <c r="N1783" s="505">
        <f t="shared" si="218"/>
        <v>0</v>
      </c>
      <c r="O1783" s="504">
        <f>(M1783+N1783)*2</f>
        <v>0</v>
      </c>
      <c r="P1783" s="506">
        <f>'Редактор цен '!$D$127</f>
        <v>50.8</v>
      </c>
      <c r="Q1783" s="504">
        <f>O1783*P1783</f>
        <v>0</v>
      </c>
      <c r="R1783" s="389"/>
      <c r="S1783" s="389"/>
      <c r="U1783" s="389"/>
      <c r="V1783" s="61"/>
      <c r="W1783" s="519"/>
    </row>
    <row r="1784" spans="1:23" s="468" customFormat="1" ht="15" customHeight="1" x14ac:dyDescent="0.2">
      <c r="C1784" s="389"/>
      <c r="D1784" s="389"/>
      <c r="E1784" s="452"/>
      <c r="F1784" s="494"/>
      <c r="G1784" s="612" t="s">
        <v>10</v>
      </c>
      <c r="H1784" s="612"/>
      <c r="I1784" s="63"/>
      <c r="J1784" s="507" t="s">
        <v>963</v>
      </c>
      <c r="K1784" s="375" t="s">
        <v>971</v>
      </c>
      <c r="L1784" s="389"/>
      <c r="M1784" s="495"/>
      <c r="N1784" s="495"/>
      <c r="O1784" s="478"/>
      <c r="P1784" s="525" t="s">
        <v>980</v>
      </c>
      <c r="Q1784" s="526" t="s">
        <v>970</v>
      </c>
      <c r="R1784" s="495"/>
      <c r="S1784" s="389"/>
      <c r="T1784" s="389"/>
      <c r="U1784" s="455"/>
      <c r="V1784" s="389"/>
      <c r="W1784" s="519"/>
    </row>
    <row r="1785" spans="1:23" s="468" customFormat="1" ht="15" customHeight="1" x14ac:dyDescent="0.2">
      <c r="C1785" s="389"/>
      <c r="D1785" s="389"/>
      <c r="E1785" s="9">
        <f>E1775</f>
        <v>0</v>
      </c>
      <c r="F1785" s="494"/>
      <c r="G1785" s="19" t="s">
        <v>8</v>
      </c>
      <c r="H1785" s="42">
        <f>E1785+J1785+P1785+Q1785</f>
        <v>-25.298399999999997</v>
      </c>
      <c r="I1785" s="63"/>
      <c r="J1785" s="508">
        <f>K1775</f>
        <v>0</v>
      </c>
      <c r="K1785" s="10">
        <f>$K$382</f>
        <v>0</v>
      </c>
      <c r="L1785" s="389"/>
      <c r="M1785" s="495"/>
      <c r="N1785" s="495"/>
      <c r="P1785" s="508">
        <f>Q1775</f>
        <v>-25.298399999999997</v>
      </c>
      <c r="Q1785" s="493">
        <f>$Q$1780</f>
        <v>0</v>
      </c>
      <c r="R1785" s="495"/>
      <c r="S1785" s="389"/>
      <c r="T1785" s="389"/>
      <c r="U1785" s="455"/>
      <c r="V1785" s="389"/>
      <c r="W1785" s="519"/>
    </row>
    <row r="1786" spans="1:23" s="468" customFormat="1" ht="15" customHeight="1" x14ac:dyDescent="0.2">
      <c r="C1786" s="495"/>
      <c r="D1786" s="389"/>
      <c r="E1786" s="9">
        <f>E1776</f>
        <v>0</v>
      </c>
      <c r="F1786" s="389"/>
      <c r="G1786" s="19" t="s">
        <v>9</v>
      </c>
      <c r="H1786" s="42">
        <f t="shared" ref="H1786:H1791" si="219">E1786+J1786+P1786+Q1786</f>
        <v>-25.298399999999997</v>
      </c>
      <c r="I1786" s="495"/>
      <c r="J1786" s="508">
        <f>K1776</f>
        <v>0</v>
      </c>
      <c r="K1786" s="10">
        <f>$K$382</f>
        <v>0</v>
      </c>
      <c r="L1786" s="389"/>
      <c r="M1786" s="495"/>
      <c r="N1786" s="495"/>
      <c r="P1786" s="508">
        <f>Q1776</f>
        <v>-25.298399999999997</v>
      </c>
      <c r="Q1786" s="493">
        <f t="shared" ref="Q1786:Q1791" si="220">$Q$1780</f>
        <v>0</v>
      </c>
      <c r="R1786" s="495"/>
      <c r="S1786" s="389"/>
      <c r="T1786" s="389"/>
      <c r="U1786" s="455"/>
      <c r="V1786" s="389"/>
      <c r="W1786" s="519"/>
    </row>
    <row r="1787" spans="1:23" s="468" customFormat="1" ht="15" customHeight="1" x14ac:dyDescent="0.25">
      <c r="C1787" s="495"/>
      <c r="D1787" s="389"/>
      <c r="E1787" s="9">
        <f>E1777</f>
        <v>0</v>
      </c>
      <c r="F1787" s="389"/>
      <c r="G1787" s="371" t="s">
        <v>459</v>
      </c>
      <c r="H1787" s="42">
        <f t="shared" si="219"/>
        <v>-25.298399999999997</v>
      </c>
      <c r="I1787" s="495"/>
      <c r="J1787" s="508">
        <f>K1777</f>
        <v>0</v>
      </c>
      <c r="K1787" s="10">
        <f>$K$382</f>
        <v>0</v>
      </c>
      <c r="L1787" s="389"/>
      <c r="M1787" s="495"/>
      <c r="N1787" s="495"/>
      <c r="P1787" s="508">
        <f>Q1777</f>
        <v>-25.298399999999997</v>
      </c>
      <c r="Q1787" s="493">
        <f t="shared" si="220"/>
        <v>0</v>
      </c>
      <c r="R1787" s="527"/>
      <c r="S1787" s="527"/>
      <c r="T1787" s="527"/>
      <c r="U1787" s="389"/>
      <c r="V1787" s="389"/>
      <c r="W1787" s="389"/>
    </row>
    <row r="1788" spans="1:23" s="468" customFormat="1" ht="15" customHeight="1" x14ac:dyDescent="0.2">
      <c r="C1788" s="495"/>
      <c r="D1788" s="389"/>
      <c r="E1788" s="9">
        <f>E1778</f>
        <v>0</v>
      </c>
      <c r="F1788" s="511"/>
      <c r="G1788" s="19" t="s">
        <v>870</v>
      </c>
      <c r="H1788" s="42">
        <f t="shared" si="219"/>
        <v>-25.298399999999997</v>
      </c>
      <c r="I1788" s="389"/>
      <c r="J1788" s="508">
        <f>$K$1678</f>
        <v>0</v>
      </c>
      <c r="K1788" s="10">
        <f>$K$382</f>
        <v>0</v>
      </c>
      <c r="L1788" s="389"/>
      <c r="M1788" s="495"/>
      <c r="N1788" s="495"/>
      <c r="P1788" s="508">
        <f>$Q$1678</f>
        <v>-25.298399999999997</v>
      </c>
      <c r="Q1788" s="493">
        <f t="shared" si="220"/>
        <v>0</v>
      </c>
      <c r="R1788" s="458"/>
      <c r="S1788" s="458"/>
      <c r="T1788" s="458"/>
      <c r="U1788" s="389"/>
      <c r="V1788" s="389"/>
      <c r="W1788" s="389"/>
    </row>
    <row r="1789" spans="1:23" x14ac:dyDescent="0.25">
      <c r="E1789" s="9">
        <f t="shared" ref="E1789:E1791" si="221">E1779</f>
        <v>0</v>
      </c>
      <c r="G1789" s="19" t="s">
        <v>873</v>
      </c>
      <c r="H1789" s="42">
        <f t="shared" si="219"/>
        <v>-25.298399999999997</v>
      </c>
      <c r="J1789" s="508">
        <f t="shared" ref="J1789:J1791" si="222">$K$1678</f>
        <v>0</v>
      </c>
      <c r="P1789" s="508">
        <f t="shared" ref="P1789:P1791" si="223">$Q$1678</f>
        <v>-25.298399999999997</v>
      </c>
      <c r="Q1789" s="493">
        <f t="shared" si="220"/>
        <v>0</v>
      </c>
    </row>
    <row r="1790" spans="1:23" x14ac:dyDescent="0.25">
      <c r="E1790" s="9">
        <f t="shared" si="221"/>
        <v>0</v>
      </c>
      <c r="G1790" s="326" t="s">
        <v>461</v>
      </c>
      <c r="H1790" s="42">
        <f t="shared" si="219"/>
        <v>-25.298399999999997</v>
      </c>
      <c r="J1790" s="508">
        <f t="shared" si="222"/>
        <v>0</v>
      </c>
      <c r="P1790" s="508">
        <f t="shared" si="223"/>
        <v>-25.298399999999997</v>
      </c>
      <c r="Q1790" s="493">
        <f t="shared" si="220"/>
        <v>0</v>
      </c>
    </row>
    <row r="1791" spans="1:23" x14ac:dyDescent="0.25">
      <c r="E1791" s="9">
        <f t="shared" si="221"/>
        <v>0</v>
      </c>
      <c r="G1791" s="326" t="s">
        <v>878</v>
      </c>
      <c r="H1791" s="42">
        <f t="shared" si="219"/>
        <v>-25.298399999999997</v>
      </c>
      <c r="J1791" s="508">
        <f t="shared" si="222"/>
        <v>0</v>
      </c>
      <c r="P1791" s="508">
        <f t="shared" si="223"/>
        <v>-25.298399999999997</v>
      </c>
      <c r="Q1791" s="493">
        <f t="shared" si="220"/>
        <v>0</v>
      </c>
    </row>
  </sheetData>
  <mergeCells count="303">
    <mergeCell ref="G1784:H1784"/>
    <mergeCell ref="G1742:H1742"/>
    <mergeCell ref="A1751:E1751"/>
    <mergeCell ref="G1753:I1753"/>
    <mergeCell ref="H1754:I1754"/>
    <mergeCell ref="B1760:B1762"/>
    <mergeCell ref="A1773:E1773"/>
    <mergeCell ref="F1773:Q1773"/>
    <mergeCell ref="G1708:I1708"/>
    <mergeCell ref="H1709:I1709"/>
    <mergeCell ref="B1715:B1717"/>
    <mergeCell ref="A1728:E1728"/>
    <mergeCell ref="F1728:Q1728"/>
    <mergeCell ref="F1734:K1734"/>
    <mergeCell ref="L1734:Q1734"/>
    <mergeCell ref="B1660:B1662"/>
    <mergeCell ref="A1673:E1673"/>
    <mergeCell ref="F1673:Q1673"/>
    <mergeCell ref="G1684:H1684"/>
    <mergeCell ref="A1694:J1694"/>
    <mergeCell ref="A1706:E1706"/>
    <mergeCell ref="F1634:K1634"/>
    <mergeCell ref="L1634:Q1634"/>
    <mergeCell ref="G1642:H1642"/>
    <mergeCell ref="A1651:E1651"/>
    <mergeCell ref="G1653:I1653"/>
    <mergeCell ref="H1654:I1654"/>
    <mergeCell ref="G1595:H1595"/>
    <mergeCell ref="A1606:E1606"/>
    <mergeCell ref="G1608:I1608"/>
    <mergeCell ref="H1609:I1609"/>
    <mergeCell ref="B1615:B1617"/>
    <mergeCell ref="A1628:E1628"/>
    <mergeCell ref="F1628:Q1628"/>
    <mergeCell ref="B1556:B1565"/>
    <mergeCell ref="G1566:H1566"/>
    <mergeCell ref="A1576:E1576"/>
    <mergeCell ref="G1583:K1583"/>
    <mergeCell ref="L1583:Q1583"/>
    <mergeCell ref="B1585:B1594"/>
    <mergeCell ref="G1525:K1525"/>
    <mergeCell ref="L1525:Q1525"/>
    <mergeCell ref="B1527:B1536"/>
    <mergeCell ref="G1537:H1537"/>
    <mergeCell ref="A1547:E1547"/>
    <mergeCell ref="G1554:K1554"/>
    <mergeCell ref="L1554:Q1554"/>
    <mergeCell ref="A1489:E1489"/>
    <mergeCell ref="G1496:K1496"/>
    <mergeCell ref="L1496:Q1496"/>
    <mergeCell ref="B1498:B1507"/>
    <mergeCell ref="G1508:H1508"/>
    <mergeCell ref="A1518:E1518"/>
    <mergeCell ref="G1449:H1449"/>
    <mergeCell ref="A1459:E1459"/>
    <mergeCell ref="G1466:K1466"/>
    <mergeCell ref="L1466:Q1466"/>
    <mergeCell ref="B1468:B1477"/>
    <mergeCell ref="G1478:H1478"/>
    <mergeCell ref="B1410:B1419"/>
    <mergeCell ref="G1420:H1420"/>
    <mergeCell ref="A1430:E1430"/>
    <mergeCell ref="G1437:K1437"/>
    <mergeCell ref="L1437:Q1437"/>
    <mergeCell ref="B1439:B1448"/>
    <mergeCell ref="G1379:K1379"/>
    <mergeCell ref="L1379:Q1379"/>
    <mergeCell ref="B1381:B1390"/>
    <mergeCell ref="G1391:H1391"/>
    <mergeCell ref="A1401:E1401"/>
    <mergeCell ref="G1408:K1408"/>
    <mergeCell ref="L1408:Q1408"/>
    <mergeCell ref="A1344:E1344"/>
    <mergeCell ref="G1351:K1351"/>
    <mergeCell ref="L1351:Q1351"/>
    <mergeCell ref="B1353:B1362"/>
    <mergeCell ref="G1363:H1363"/>
    <mergeCell ref="A1372:E1372"/>
    <mergeCell ref="G1305:H1305"/>
    <mergeCell ref="A1315:E1315"/>
    <mergeCell ref="G1322:K1322"/>
    <mergeCell ref="L1322:Q1322"/>
    <mergeCell ref="B1324:B1333"/>
    <mergeCell ref="G1334:H1334"/>
    <mergeCell ref="B1266:B1275"/>
    <mergeCell ref="G1276:H1276"/>
    <mergeCell ref="A1286:E1286"/>
    <mergeCell ref="G1293:K1293"/>
    <mergeCell ref="L1293:Q1293"/>
    <mergeCell ref="B1295:B1304"/>
    <mergeCell ref="G1235:K1235"/>
    <mergeCell ref="L1235:Q1235"/>
    <mergeCell ref="B1237:B1246"/>
    <mergeCell ref="G1247:H1247"/>
    <mergeCell ref="A1257:E1257"/>
    <mergeCell ref="G1264:K1264"/>
    <mergeCell ref="L1264:Q1264"/>
    <mergeCell ref="A1199:E1199"/>
    <mergeCell ref="G1206:K1206"/>
    <mergeCell ref="L1206:Q1206"/>
    <mergeCell ref="B1208:B1217"/>
    <mergeCell ref="G1218:H1218"/>
    <mergeCell ref="A1228:E1228"/>
    <mergeCell ref="G1160:H1160"/>
    <mergeCell ref="A1170:E1170"/>
    <mergeCell ref="G1177:K1177"/>
    <mergeCell ref="L1177:Q1177"/>
    <mergeCell ref="B1179:B1188"/>
    <mergeCell ref="G1189:H1189"/>
    <mergeCell ref="B1118:B1127"/>
    <mergeCell ref="G1131:H1131"/>
    <mergeCell ref="A1141:E1141"/>
    <mergeCell ref="G1148:K1148"/>
    <mergeCell ref="L1148:Q1148"/>
    <mergeCell ref="B1150:B1159"/>
    <mergeCell ref="G1085:K1085"/>
    <mergeCell ref="L1085:Q1085"/>
    <mergeCell ref="B1087:B1096"/>
    <mergeCell ref="G1100:H1100"/>
    <mergeCell ref="A1109:F1109"/>
    <mergeCell ref="G1116:K1116"/>
    <mergeCell ref="L1116:Q1116"/>
    <mergeCell ref="A1047:F1047"/>
    <mergeCell ref="G1054:K1054"/>
    <mergeCell ref="L1054:Q1054"/>
    <mergeCell ref="B1056:B1065"/>
    <mergeCell ref="G1069:H1069"/>
    <mergeCell ref="A1078:F1078"/>
    <mergeCell ref="G1006:H1006"/>
    <mergeCell ref="A1016:F1016"/>
    <mergeCell ref="G1023:K1023"/>
    <mergeCell ref="L1023:Q1023"/>
    <mergeCell ref="B1025:B1034"/>
    <mergeCell ref="G1038:H1038"/>
    <mergeCell ref="B967:B976"/>
    <mergeCell ref="G977:H977"/>
    <mergeCell ref="A987:E987"/>
    <mergeCell ref="G994:K994"/>
    <mergeCell ref="L994:Q994"/>
    <mergeCell ref="B996:B1005"/>
    <mergeCell ref="G936:K936"/>
    <mergeCell ref="L936:Q936"/>
    <mergeCell ref="B938:B947"/>
    <mergeCell ref="G948:H948"/>
    <mergeCell ref="A958:E958"/>
    <mergeCell ref="G965:K965"/>
    <mergeCell ref="L965:Q965"/>
    <mergeCell ref="A900:E900"/>
    <mergeCell ref="G907:K907"/>
    <mergeCell ref="L907:Q907"/>
    <mergeCell ref="B909:B918"/>
    <mergeCell ref="G919:H919"/>
    <mergeCell ref="A929:E929"/>
    <mergeCell ref="G860:H860"/>
    <mergeCell ref="A869:F869"/>
    <mergeCell ref="G876:K876"/>
    <mergeCell ref="L876:Q876"/>
    <mergeCell ref="B878:B887"/>
    <mergeCell ref="G891:H891"/>
    <mergeCell ref="B818:B827"/>
    <mergeCell ref="G828:H828"/>
    <mergeCell ref="A838:F838"/>
    <mergeCell ref="G845:K845"/>
    <mergeCell ref="L845:Q845"/>
    <mergeCell ref="B847:B856"/>
    <mergeCell ref="G787:K787"/>
    <mergeCell ref="L787:Q787"/>
    <mergeCell ref="B789:B798"/>
    <mergeCell ref="G799:H799"/>
    <mergeCell ref="A809:E809"/>
    <mergeCell ref="G816:K816"/>
    <mergeCell ref="L816:Q816"/>
    <mergeCell ref="A749:F749"/>
    <mergeCell ref="G756:K756"/>
    <mergeCell ref="L756:Q756"/>
    <mergeCell ref="B758:B767"/>
    <mergeCell ref="G771:H771"/>
    <mergeCell ref="A780:E780"/>
    <mergeCell ref="G709:H709"/>
    <mergeCell ref="A718:F718"/>
    <mergeCell ref="G725:K725"/>
    <mergeCell ref="L725:Q725"/>
    <mergeCell ref="B727:B736"/>
    <mergeCell ref="G740:H740"/>
    <mergeCell ref="B665:B674"/>
    <mergeCell ref="G678:H678"/>
    <mergeCell ref="A687:F687"/>
    <mergeCell ref="G694:K694"/>
    <mergeCell ref="L694:Q694"/>
    <mergeCell ref="B696:B705"/>
    <mergeCell ref="G632:K632"/>
    <mergeCell ref="L632:Q632"/>
    <mergeCell ref="B634:B643"/>
    <mergeCell ref="G647:H647"/>
    <mergeCell ref="A656:F656"/>
    <mergeCell ref="G663:K663"/>
    <mergeCell ref="L663:Q663"/>
    <mergeCell ref="A594:F594"/>
    <mergeCell ref="G601:K601"/>
    <mergeCell ref="L601:Q601"/>
    <mergeCell ref="B603:B612"/>
    <mergeCell ref="G616:H616"/>
    <mergeCell ref="A625:F625"/>
    <mergeCell ref="G554:H554"/>
    <mergeCell ref="A563:F563"/>
    <mergeCell ref="G570:K570"/>
    <mergeCell ref="L570:Q570"/>
    <mergeCell ref="B572:B581"/>
    <mergeCell ref="G585:H585"/>
    <mergeCell ref="B512:B521"/>
    <mergeCell ref="G522:H522"/>
    <mergeCell ref="A532:F532"/>
    <mergeCell ref="G539:K539"/>
    <mergeCell ref="L539:Q539"/>
    <mergeCell ref="B541:B550"/>
    <mergeCell ref="G481:K481"/>
    <mergeCell ref="L481:Q481"/>
    <mergeCell ref="B483:B492"/>
    <mergeCell ref="G493:H493"/>
    <mergeCell ref="A503:E503"/>
    <mergeCell ref="G510:K510"/>
    <mergeCell ref="L510:Q510"/>
    <mergeCell ref="A445:E445"/>
    <mergeCell ref="G452:K452"/>
    <mergeCell ref="L452:Q452"/>
    <mergeCell ref="B454:B463"/>
    <mergeCell ref="G464:H464"/>
    <mergeCell ref="A474:E474"/>
    <mergeCell ref="G407:H407"/>
    <mergeCell ref="A416:E416"/>
    <mergeCell ref="G423:K423"/>
    <mergeCell ref="L423:Q423"/>
    <mergeCell ref="B425:B434"/>
    <mergeCell ref="G435:H435"/>
    <mergeCell ref="B368:B377"/>
    <mergeCell ref="G378:H378"/>
    <mergeCell ref="A388:E388"/>
    <mergeCell ref="G395:K395"/>
    <mergeCell ref="L395:Q395"/>
    <mergeCell ref="B397:B406"/>
    <mergeCell ref="G337:K337"/>
    <mergeCell ref="L337:Q337"/>
    <mergeCell ref="B339:B348"/>
    <mergeCell ref="G349:H349"/>
    <mergeCell ref="A359:E359"/>
    <mergeCell ref="G366:K366"/>
    <mergeCell ref="L366:Q366"/>
    <mergeCell ref="A301:E301"/>
    <mergeCell ref="G308:K308"/>
    <mergeCell ref="L308:Q308"/>
    <mergeCell ref="B310:B319"/>
    <mergeCell ref="G320:H320"/>
    <mergeCell ref="A330:E330"/>
    <mergeCell ref="G261:H261"/>
    <mergeCell ref="A270:E270"/>
    <mergeCell ref="G277:K277"/>
    <mergeCell ref="L277:Q277"/>
    <mergeCell ref="B279:B288"/>
    <mergeCell ref="G292:H292"/>
    <mergeCell ref="B219:B228"/>
    <mergeCell ref="G229:H229"/>
    <mergeCell ref="A239:E239"/>
    <mergeCell ref="G246:K246"/>
    <mergeCell ref="L246:Q246"/>
    <mergeCell ref="B248:B257"/>
    <mergeCell ref="G188:K188"/>
    <mergeCell ref="L188:Q188"/>
    <mergeCell ref="B190:B199"/>
    <mergeCell ref="G200:H200"/>
    <mergeCell ref="A210:E210"/>
    <mergeCell ref="G217:K217"/>
    <mergeCell ref="L217:Q217"/>
    <mergeCell ref="A148:E148"/>
    <mergeCell ref="G155:K155"/>
    <mergeCell ref="L155:Q155"/>
    <mergeCell ref="B157:B166"/>
    <mergeCell ref="G172:H172"/>
    <mergeCell ref="A181:E181"/>
    <mergeCell ref="G107:H107"/>
    <mergeCell ref="A117:E117"/>
    <mergeCell ref="G124:K124"/>
    <mergeCell ref="L124:Q124"/>
    <mergeCell ref="B126:B135"/>
    <mergeCell ref="G139:H139"/>
    <mergeCell ref="B68:B77"/>
    <mergeCell ref="G78:H78"/>
    <mergeCell ref="A88:E88"/>
    <mergeCell ref="G95:K95"/>
    <mergeCell ref="L95:Q95"/>
    <mergeCell ref="B97:B106"/>
    <mergeCell ref="G37:K37"/>
    <mergeCell ref="L37:Q37"/>
    <mergeCell ref="B39:B48"/>
    <mergeCell ref="G49:H49"/>
    <mergeCell ref="A59:E59"/>
    <mergeCell ref="G66:K66"/>
    <mergeCell ref="L66:Q66"/>
    <mergeCell ref="A1:E1"/>
    <mergeCell ref="G8:K8"/>
    <mergeCell ref="L8:Q8"/>
    <mergeCell ref="B10:B19"/>
    <mergeCell ref="G20:H20"/>
    <mergeCell ref="A30:E30"/>
  </mergeCells>
  <pageMargins left="0.59055118110236227" right="0.39370078740157483" top="0.19685039370078741" bottom="0.19685039370078741" header="0.51181102362204722" footer="0.5118110236220472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44</vt:i4>
      </vt:variant>
    </vt:vector>
  </HeadingPairs>
  <TitlesOfParts>
    <vt:vector size="61" baseType="lpstr">
      <vt:lpstr>Расчёт фасадов10</vt:lpstr>
      <vt:lpstr>Расчёт фасадов9</vt:lpstr>
      <vt:lpstr>Расчёт фасадов8</vt:lpstr>
      <vt:lpstr>Расчёт фасадов7</vt:lpstr>
      <vt:lpstr>Расчёт фасадов6</vt:lpstr>
      <vt:lpstr>Расчёт фасадов5</vt:lpstr>
      <vt:lpstr>Расчёт фасадов4</vt:lpstr>
      <vt:lpstr>Расчёт фасадов3</vt:lpstr>
      <vt:lpstr>Расчёт фасадов2</vt:lpstr>
      <vt:lpstr>Редактор цен </vt:lpstr>
      <vt:lpstr>Расчёт фасадов</vt:lpstr>
      <vt:lpstr>Цена</vt:lpstr>
      <vt:lpstr>Спецификация - фасады</vt:lpstr>
      <vt:lpstr>Чертеж присадок</vt:lpstr>
      <vt:lpstr>Конструктив-материалы-технологи</vt:lpstr>
      <vt:lpstr>база данный - фасады</vt:lpstr>
      <vt:lpstr>xml фасады</vt:lpstr>
      <vt:lpstr>вставка1</vt:lpstr>
      <vt:lpstr>вставка10</vt:lpstr>
      <vt:lpstr>вставка2</vt:lpstr>
      <vt:lpstr>вставка3</vt:lpstr>
      <vt:lpstr>вставка4</vt:lpstr>
      <vt:lpstr>вставка5</vt:lpstr>
      <vt:lpstr>вставка6</vt:lpstr>
      <vt:lpstr>вставка7</vt:lpstr>
      <vt:lpstr>вставка8</vt:lpstr>
      <vt:lpstr>вставка9</vt:lpstr>
      <vt:lpstr>высота1</vt:lpstr>
      <vt:lpstr>высота10</vt:lpstr>
      <vt:lpstr>высота2</vt:lpstr>
      <vt:lpstr>высота3</vt:lpstr>
      <vt:lpstr>высота4</vt:lpstr>
      <vt:lpstr>высота5</vt:lpstr>
      <vt:lpstr>высота6</vt:lpstr>
      <vt:lpstr>высота7</vt:lpstr>
      <vt:lpstr>высота8</vt:lpstr>
      <vt:lpstr>высота9</vt:lpstr>
      <vt:lpstr>'Расчёт фасадов'!Область_печати</vt:lpstr>
      <vt:lpstr>'Расчёт фасадов10'!Область_печати</vt:lpstr>
      <vt:lpstr>'Расчёт фасадов2'!Область_печати</vt:lpstr>
      <vt:lpstr>'Расчёт фасадов3'!Область_печати</vt:lpstr>
      <vt:lpstr>'Расчёт фасадов4'!Область_печати</vt:lpstr>
      <vt:lpstr>'Расчёт фасадов5'!Область_печати</vt:lpstr>
      <vt:lpstr>'Расчёт фасадов6'!Область_печати</vt:lpstr>
      <vt:lpstr>'Расчёт фасадов7'!Область_печати</vt:lpstr>
      <vt:lpstr>'Расчёт фасадов8'!Область_печати</vt:lpstr>
      <vt:lpstr>'Расчёт фасадов9'!Область_печати</vt:lpstr>
      <vt:lpstr>'Редактор цен '!Область_печати</vt:lpstr>
      <vt:lpstr>'Спецификация - фасады'!Область_печати</vt:lpstr>
      <vt:lpstr>тип_фасада</vt:lpstr>
      <vt:lpstr>цвет</vt:lpstr>
      <vt:lpstr>ширина1</vt:lpstr>
      <vt:lpstr>ширина10</vt:lpstr>
      <vt:lpstr>ширина2</vt:lpstr>
      <vt:lpstr>ширина3</vt:lpstr>
      <vt:lpstr>ширина4</vt:lpstr>
      <vt:lpstr>ширина5</vt:lpstr>
      <vt:lpstr>ширина6</vt:lpstr>
      <vt:lpstr>ширина7</vt:lpstr>
      <vt:lpstr>ширина8</vt:lpstr>
      <vt:lpstr>ширина9</vt:lpstr>
    </vt:vector>
  </TitlesOfParts>
  <Company>ARISTO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Фасады Авиньон</dc:title>
  <dc:creator>Голигров Денис Александрович</dc:creator>
  <cp:keywords>Аристо</cp:keywords>
  <cp:lastModifiedBy>GoligrovDA</cp:lastModifiedBy>
  <cp:lastPrinted>2019-11-08T11:48:46Z</cp:lastPrinted>
  <dcterms:created xsi:type="dcterms:W3CDTF">2017-03-22T06:34:56Z</dcterms:created>
  <dcterms:modified xsi:type="dcterms:W3CDTF">2021-02-01T16:55:45Z</dcterms:modified>
</cp:coreProperties>
</file>